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gmass\Documents\UC Berk Bootcamp\Analysis Projects\Crowdfunding Analysis\Final Version\"/>
    </mc:Choice>
  </mc:AlternateContent>
  <xr:revisionPtr revIDLastSave="0" documentId="8_{C42CD3A9-F828-4302-B923-F58B657C2495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Original Data" sheetId="1" r:id="rId1"/>
    <sheet name="Crowdfunding" sheetId="2" r:id="rId2"/>
    <sheet name=" Pivot 1" sheetId="4" r:id="rId3"/>
    <sheet name="Pivot 2" sheetId="6" r:id="rId4"/>
    <sheet name="Pivot 3" sheetId="9" r:id="rId5"/>
    <sheet name="Crowdfunding Goal Analysis" sheetId="12" r:id="rId6"/>
    <sheet name="Summary Statistics Table" sheetId="13" r:id="rId7"/>
  </sheets>
  <definedNames>
    <definedName name="_xlnm._FilterDatabase" localSheetId="1" hidden="1">Crowdfunding!$A$1:$T$1001</definedName>
    <definedName name="_xlnm._FilterDatabase" localSheetId="6" hidden="1">'Summary Statistics Table'!$A$1:$B$1000</definedName>
  </definedNames>
  <calcPr calcId="191029"/>
  <pivotCaches>
    <pivotCache cacheId="0" r:id="rId8"/>
    <pivotCache cacheId="13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" i="13" l="1"/>
  <c r="L6" i="13"/>
  <c r="L5" i="13"/>
  <c r="L4" i="13"/>
  <c r="L3" i="13"/>
  <c r="L2" i="13"/>
  <c r="I7" i="13"/>
  <c r="I6" i="13"/>
  <c r="I5" i="13"/>
  <c r="I4" i="13"/>
  <c r="I3" i="13"/>
  <c r="I2" i="13"/>
  <c r="D13" i="12" l="1"/>
  <c r="D12" i="12"/>
  <c r="D11" i="12"/>
  <c r="D10" i="12"/>
  <c r="D9" i="12"/>
  <c r="D8" i="12"/>
  <c r="D7" i="12"/>
  <c r="D6" i="12"/>
  <c r="D5" i="12"/>
  <c r="D4" i="12"/>
  <c r="D3" i="12"/>
  <c r="D2" i="12"/>
  <c r="C13" i="12"/>
  <c r="C12" i="12"/>
  <c r="C11" i="12"/>
  <c r="C10" i="12"/>
  <c r="C9" i="12"/>
  <c r="C8" i="12"/>
  <c r="C7" i="12"/>
  <c r="C6" i="12"/>
  <c r="C5" i="12"/>
  <c r="C4" i="12"/>
  <c r="C3" i="12"/>
  <c r="B3" i="12"/>
  <c r="C2" i="12"/>
  <c r="B2" i="12"/>
  <c r="B13" i="12"/>
  <c r="B12" i="12"/>
  <c r="B11" i="12"/>
  <c r="B10" i="12"/>
  <c r="B9" i="12"/>
  <c r="B7" i="12"/>
  <c r="B8" i="12"/>
  <c r="B6" i="12"/>
  <c r="B5" i="12"/>
  <c r="B4" i="1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T206" i="2"/>
  <c r="T207" i="2"/>
  <c r="T208" i="2"/>
  <c r="T209" i="2"/>
  <c r="T210" i="2"/>
  <c r="T211" i="2"/>
  <c r="T212" i="2"/>
  <c r="T213" i="2"/>
  <c r="T214" i="2"/>
  <c r="T215" i="2"/>
  <c r="T216" i="2"/>
  <c r="T217" i="2"/>
  <c r="T218" i="2"/>
  <c r="T219" i="2"/>
  <c r="T220" i="2"/>
  <c r="T221" i="2"/>
  <c r="T222" i="2"/>
  <c r="T223" i="2"/>
  <c r="T224" i="2"/>
  <c r="T225" i="2"/>
  <c r="T226" i="2"/>
  <c r="T227" i="2"/>
  <c r="T228" i="2"/>
  <c r="T229" i="2"/>
  <c r="T230" i="2"/>
  <c r="T231" i="2"/>
  <c r="T232" i="2"/>
  <c r="T233" i="2"/>
  <c r="T234" i="2"/>
  <c r="T235" i="2"/>
  <c r="T236" i="2"/>
  <c r="T237" i="2"/>
  <c r="T238" i="2"/>
  <c r="T239" i="2"/>
  <c r="T240" i="2"/>
  <c r="T241" i="2"/>
  <c r="T242" i="2"/>
  <c r="T243" i="2"/>
  <c r="T244" i="2"/>
  <c r="T245" i="2"/>
  <c r="T246" i="2"/>
  <c r="T247" i="2"/>
  <c r="T248" i="2"/>
  <c r="T249" i="2"/>
  <c r="T250" i="2"/>
  <c r="T251" i="2"/>
  <c r="T252" i="2"/>
  <c r="T253" i="2"/>
  <c r="T254" i="2"/>
  <c r="T255" i="2"/>
  <c r="T256" i="2"/>
  <c r="T257" i="2"/>
  <c r="T258" i="2"/>
  <c r="T259" i="2"/>
  <c r="T260" i="2"/>
  <c r="T261" i="2"/>
  <c r="T262" i="2"/>
  <c r="T263" i="2"/>
  <c r="T264" i="2"/>
  <c r="T265" i="2"/>
  <c r="T266" i="2"/>
  <c r="T267" i="2"/>
  <c r="T268" i="2"/>
  <c r="T269" i="2"/>
  <c r="T270" i="2"/>
  <c r="T271" i="2"/>
  <c r="T272" i="2"/>
  <c r="T273" i="2"/>
  <c r="T274" i="2"/>
  <c r="T275" i="2"/>
  <c r="T276" i="2"/>
  <c r="T277" i="2"/>
  <c r="T278" i="2"/>
  <c r="T279" i="2"/>
  <c r="T280" i="2"/>
  <c r="T281" i="2"/>
  <c r="T282" i="2"/>
  <c r="T283" i="2"/>
  <c r="T284" i="2"/>
  <c r="T285" i="2"/>
  <c r="T286" i="2"/>
  <c r="T287" i="2"/>
  <c r="T288" i="2"/>
  <c r="T289" i="2"/>
  <c r="T290" i="2"/>
  <c r="T291" i="2"/>
  <c r="T292" i="2"/>
  <c r="T293" i="2"/>
  <c r="T294" i="2"/>
  <c r="T295" i="2"/>
  <c r="T296" i="2"/>
  <c r="T297" i="2"/>
  <c r="T298" i="2"/>
  <c r="T299" i="2"/>
  <c r="T300" i="2"/>
  <c r="T301" i="2"/>
  <c r="T302" i="2"/>
  <c r="T303" i="2"/>
  <c r="T304" i="2"/>
  <c r="T305" i="2"/>
  <c r="T306" i="2"/>
  <c r="T307" i="2"/>
  <c r="T308" i="2"/>
  <c r="T309" i="2"/>
  <c r="T310" i="2"/>
  <c r="T311" i="2"/>
  <c r="T312" i="2"/>
  <c r="T313" i="2"/>
  <c r="T314" i="2"/>
  <c r="T315" i="2"/>
  <c r="T316" i="2"/>
  <c r="T317" i="2"/>
  <c r="T318" i="2"/>
  <c r="T319" i="2"/>
  <c r="T320" i="2"/>
  <c r="T321" i="2"/>
  <c r="T322" i="2"/>
  <c r="T323" i="2"/>
  <c r="T324" i="2"/>
  <c r="T325" i="2"/>
  <c r="T326" i="2"/>
  <c r="T327" i="2"/>
  <c r="T328" i="2"/>
  <c r="T329" i="2"/>
  <c r="T330" i="2"/>
  <c r="T331" i="2"/>
  <c r="T332" i="2"/>
  <c r="T333" i="2"/>
  <c r="T334" i="2"/>
  <c r="T335" i="2"/>
  <c r="T336" i="2"/>
  <c r="T337" i="2"/>
  <c r="T338" i="2"/>
  <c r="T339" i="2"/>
  <c r="T340" i="2"/>
  <c r="T341" i="2"/>
  <c r="T342" i="2"/>
  <c r="T343" i="2"/>
  <c r="T344" i="2"/>
  <c r="T345" i="2"/>
  <c r="T346" i="2"/>
  <c r="T347" i="2"/>
  <c r="T348" i="2"/>
  <c r="T349" i="2"/>
  <c r="T350" i="2"/>
  <c r="T351" i="2"/>
  <c r="T352" i="2"/>
  <c r="T353" i="2"/>
  <c r="T354" i="2"/>
  <c r="T355" i="2"/>
  <c r="T356" i="2"/>
  <c r="T357" i="2"/>
  <c r="T358" i="2"/>
  <c r="T359" i="2"/>
  <c r="T360" i="2"/>
  <c r="T361" i="2"/>
  <c r="T362" i="2"/>
  <c r="T363" i="2"/>
  <c r="T364" i="2"/>
  <c r="T365" i="2"/>
  <c r="T366" i="2"/>
  <c r="T367" i="2"/>
  <c r="T368" i="2"/>
  <c r="T369" i="2"/>
  <c r="T370" i="2"/>
  <c r="T371" i="2"/>
  <c r="T372" i="2"/>
  <c r="T373" i="2"/>
  <c r="T374" i="2"/>
  <c r="T375" i="2"/>
  <c r="T376" i="2"/>
  <c r="T377" i="2"/>
  <c r="T378" i="2"/>
  <c r="T379" i="2"/>
  <c r="T380" i="2"/>
  <c r="T381" i="2"/>
  <c r="T382" i="2"/>
  <c r="T383" i="2"/>
  <c r="T384" i="2"/>
  <c r="T385" i="2"/>
  <c r="T386" i="2"/>
  <c r="T387" i="2"/>
  <c r="T388" i="2"/>
  <c r="T389" i="2"/>
  <c r="T390" i="2"/>
  <c r="T391" i="2"/>
  <c r="T392" i="2"/>
  <c r="T393" i="2"/>
  <c r="T394" i="2"/>
  <c r="T395" i="2"/>
  <c r="T396" i="2"/>
  <c r="T397" i="2"/>
  <c r="T398" i="2"/>
  <c r="T399" i="2"/>
  <c r="T400" i="2"/>
  <c r="T401" i="2"/>
  <c r="T402" i="2"/>
  <c r="T403" i="2"/>
  <c r="T404" i="2"/>
  <c r="T405" i="2"/>
  <c r="T406" i="2"/>
  <c r="T407" i="2"/>
  <c r="T408" i="2"/>
  <c r="T409" i="2"/>
  <c r="T410" i="2"/>
  <c r="T411" i="2"/>
  <c r="T412" i="2"/>
  <c r="T413" i="2"/>
  <c r="T414" i="2"/>
  <c r="T415" i="2"/>
  <c r="T416" i="2"/>
  <c r="T417" i="2"/>
  <c r="T418" i="2"/>
  <c r="T419" i="2"/>
  <c r="T420" i="2"/>
  <c r="T421" i="2"/>
  <c r="T422" i="2"/>
  <c r="T423" i="2"/>
  <c r="T424" i="2"/>
  <c r="T425" i="2"/>
  <c r="T426" i="2"/>
  <c r="T427" i="2"/>
  <c r="T428" i="2"/>
  <c r="T429" i="2"/>
  <c r="T430" i="2"/>
  <c r="T431" i="2"/>
  <c r="T432" i="2"/>
  <c r="T433" i="2"/>
  <c r="T434" i="2"/>
  <c r="T435" i="2"/>
  <c r="T436" i="2"/>
  <c r="T437" i="2"/>
  <c r="T438" i="2"/>
  <c r="T439" i="2"/>
  <c r="T440" i="2"/>
  <c r="T441" i="2"/>
  <c r="T442" i="2"/>
  <c r="T443" i="2"/>
  <c r="T444" i="2"/>
  <c r="T445" i="2"/>
  <c r="T446" i="2"/>
  <c r="T447" i="2"/>
  <c r="T448" i="2"/>
  <c r="T449" i="2"/>
  <c r="T450" i="2"/>
  <c r="T451" i="2"/>
  <c r="T452" i="2"/>
  <c r="T453" i="2"/>
  <c r="T454" i="2"/>
  <c r="T455" i="2"/>
  <c r="T456" i="2"/>
  <c r="T457" i="2"/>
  <c r="T458" i="2"/>
  <c r="T459" i="2"/>
  <c r="T460" i="2"/>
  <c r="T461" i="2"/>
  <c r="T462" i="2"/>
  <c r="T463" i="2"/>
  <c r="T464" i="2"/>
  <c r="T465" i="2"/>
  <c r="T466" i="2"/>
  <c r="T467" i="2"/>
  <c r="T468" i="2"/>
  <c r="T469" i="2"/>
  <c r="T470" i="2"/>
  <c r="T471" i="2"/>
  <c r="T472" i="2"/>
  <c r="T473" i="2"/>
  <c r="T474" i="2"/>
  <c r="T475" i="2"/>
  <c r="T476" i="2"/>
  <c r="T477" i="2"/>
  <c r="T478" i="2"/>
  <c r="T479" i="2"/>
  <c r="T480" i="2"/>
  <c r="T481" i="2"/>
  <c r="T482" i="2"/>
  <c r="T483" i="2"/>
  <c r="T484" i="2"/>
  <c r="T485" i="2"/>
  <c r="T486" i="2"/>
  <c r="T487" i="2"/>
  <c r="T488" i="2"/>
  <c r="T489" i="2"/>
  <c r="T490" i="2"/>
  <c r="T491" i="2"/>
  <c r="T492" i="2"/>
  <c r="T493" i="2"/>
  <c r="T494" i="2"/>
  <c r="T495" i="2"/>
  <c r="T496" i="2"/>
  <c r="T497" i="2"/>
  <c r="T498" i="2"/>
  <c r="T499" i="2"/>
  <c r="T500" i="2"/>
  <c r="T501" i="2"/>
  <c r="T502" i="2"/>
  <c r="T503" i="2"/>
  <c r="T504" i="2"/>
  <c r="T505" i="2"/>
  <c r="T506" i="2"/>
  <c r="T507" i="2"/>
  <c r="T508" i="2"/>
  <c r="T509" i="2"/>
  <c r="T510" i="2"/>
  <c r="T511" i="2"/>
  <c r="T512" i="2"/>
  <c r="T513" i="2"/>
  <c r="T514" i="2"/>
  <c r="T515" i="2"/>
  <c r="T516" i="2"/>
  <c r="T517" i="2"/>
  <c r="T518" i="2"/>
  <c r="T519" i="2"/>
  <c r="T520" i="2"/>
  <c r="T521" i="2"/>
  <c r="T522" i="2"/>
  <c r="T523" i="2"/>
  <c r="T524" i="2"/>
  <c r="T525" i="2"/>
  <c r="T526" i="2"/>
  <c r="T527" i="2"/>
  <c r="T528" i="2"/>
  <c r="T529" i="2"/>
  <c r="T530" i="2"/>
  <c r="T531" i="2"/>
  <c r="T532" i="2"/>
  <c r="T533" i="2"/>
  <c r="T534" i="2"/>
  <c r="T535" i="2"/>
  <c r="T536" i="2"/>
  <c r="T537" i="2"/>
  <c r="T538" i="2"/>
  <c r="T539" i="2"/>
  <c r="T540" i="2"/>
  <c r="T541" i="2"/>
  <c r="T542" i="2"/>
  <c r="T543" i="2"/>
  <c r="T544" i="2"/>
  <c r="T545" i="2"/>
  <c r="T546" i="2"/>
  <c r="T547" i="2"/>
  <c r="T548" i="2"/>
  <c r="T549" i="2"/>
  <c r="T550" i="2"/>
  <c r="T551" i="2"/>
  <c r="T552" i="2"/>
  <c r="T553" i="2"/>
  <c r="T554" i="2"/>
  <c r="T555" i="2"/>
  <c r="T556" i="2"/>
  <c r="T557" i="2"/>
  <c r="T558" i="2"/>
  <c r="T559" i="2"/>
  <c r="T560" i="2"/>
  <c r="T561" i="2"/>
  <c r="T562" i="2"/>
  <c r="T563" i="2"/>
  <c r="T564" i="2"/>
  <c r="T565" i="2"/>
  <c r="T566" i="2"/>
  <c r="T567" i="2"/>
  <c r="T568" i="2"/>
  <c r="T569" i="2"/>
  <c r="T570" i="2"/>
  <c r="T571" i="2"/>
  <c r="T572" i="2"/>
  <c r="T573" i="2"/>
  <c r="T574" i="2"/>
  <c r="T575" i="2"/>
  <c r="T576" i="2"/>
  <c r="T577" i="2"/>
  <c r="T578" i="2"/>
  <c r="T579" i="2"/>
  <c r="T580" i="2"/>
  <c r="T581" i="2"/>
  <c r="T582" i="2"/>
  <c r="T583" i="2"/>
  <c r="T584" i="2"/>
  <c r="T585" i="2"/>
  <c r="T586" i="2"/>
  <c r="T587" i="2"/>
  <c r="T588" i="2"/>
  <c r="T589" i="2"/>
  <c r="T590" i="2"/>
  <c r="T591" i="2"/>
  <c r="T592" i="2"/>
  <c r="T593" i="2"/>
  <c r="T594" i="2"/>
  <c r="T595" i="2"/>
  <c r="T596" i="2"/>
  <c r="T597" i="2"/>
  <c r="T598" i="2"/>
  <c r="T599" i="2"/>
  <c r="T600" i="2"/>
  <c r="T601" i="2"/>
  <c r="T602" i="2"/>
  <c r="T603" i="2"/>
  <c r="T604" i="2"/>
  <c r="T605" i="2"/>
  <c r="T606" i="2"/>
  <c r="T607" i="2"/>
  <c r="T608" i="2"/>
  <c r="T609" i="2"/>
  <c r="T610" i="2"/>
  <c r="T611" i="2"/>
  <c r="T612" i="2"/>
  <c r="T613" i="2"/>
  <c r="T614" i="2"/>
  <c r="T615" i="2"/>
  <c r="T616" i="2"/>
  <c r="T617" i="2"/>
  <c r="T618" i="2"/>
  <c r="T619" i="2"/>
  <c r="T620" i="2"/>
  <c r="T621" i="2"/>
  <c r="T622" i="2"/>
  <c r="T623" i="2"/>
  <c r="T624" i="2"/>
  <c r="T625" i="2"/>
  <c r="T626" i="2"/>
  <c r="T627" i="2"/>
  <c r="T628" i="2"/>
  <c r="T629" i="2"/>
  <c r="T630" i="2"/>
  <c r="T631" i="2"/>
  <c r="T632" i="2"/>
  <c r="T633" i="2"/>
  <c r="T634" i="2"/>
  <c r="T635" i="2"/>
  <c r="T636" i="2"/>
  <c r="T637" i="2"/>
  <c r="T638" i="2"/>
  <c r="T639" i="2"/>
  <c r="T640" i="2"/>
  <c r="T641" i="2"/>
  <c r="T642" i="2"/>
  <c r="T643" i="2"/>
  <c r="T644" i="2"/>
  <c r="T645" i="2"/>
  <c r="T646" i="2"/>
  <c r="T647" i="2"/>
  <c r="T648" i="2"/>
  <c r="T649" i="2"/>
  <c r="T650" i="2"/>
  <c r="T651" i="2"/>
  <c r="T652" i="2"/>
  <c r="T653" i="2"/>
  <c r="T654" i="2"/>
  <c r="T655" i="2"/>
  <c r="T656" i="2"/>
  <c r="T657" i="2"/>
  <c r="T658" i="2"/>
  <c r="T659" i="2"/>
  <c r="T660" i="2"/>
  <c r="T661" i="2"/>
  <c r="T662" i="2"/>
  <c r="T663" i="2"/>
  <c r="T664" i="2"/>
  <c r="T665" i="2"/>
  <c r="T666" i="2"/>
  <c r="T667" i="2"/>
  <c r="T668" i="2"/>
  <c r="T669" i="2"/>
  <c r="T670" i="2"/>
  <c r="T671" i="2"/>
  <c r="T672" i="2"/>
  <c r="T673" i="2"/>
  <c r="T674" i="2"/>
  <c r="T675" i="2"/>
  <c r="T676" i="2"/>
  <c r="T677" i="2"/>
  <c r="T678" i="2"/>
  <c r="T679" i="2"/>
  <c r="T680" i="2"/>
  <c r="T681" i="2"/>
  <c r="T682" i="2"/>
  <c r="T683" i="2"/>
  <c r="T684" i="2"/>
  <c r="T685" i="2"/>
  <c r="T686" i="2"/>
  <c r="T687" i="2"/>
  <c r="T688" i="2"/>
  <c r="T689" i="2"/>
  <c r="T690" i="2"/>
  <c r="T691" i="2"/>
  <c r="T692" i="2"/>
  <c r="T693" i="2"/>
  <c r="T694" i="2"/>
  <c r="T695" i="2"/>
  <c r="T696" i="2"/>
  <c r="T697" i="2"/>
  <c r="T698" i="2"/>
  <c r="T699" i="2"/>
  <c r="T700" i="2"/>
  <c r="T701" i="2"/>
  <c r="T702" i="2"/>
  <c r="T703" i="2"/>
  <c r="T704" i="2"/>
  <c r="T705" i="2"/>
  <c r="T706" i="2"/>
  <c r="T707" i="2"/>
  <c r="T708" i="2"/>
  <c r="T709" i="2"/>
  <c r="T710" i="2"/>
  <c r="T711" i="2"/>
  <c r="T712" i="2"/>
  <c r="T713" i="2"/>
  <c r="T714" i="2"/>
  <c r="T715" i="2"/>
  <c r="T716" i="2"/>
  <c r="T717" i="2"/>
  <c r="T718" i="2"/>
  <c r="T719" i="2"/>
  <c r="T720" i="2"/>
  <c r="T721" i="2"/>
  <c r="T722" i="2"/>
  <c r="T723" i="2"/>
  <c r="T724" i="2"/>
  <c r="T725" i="2"/>
  <c r="T726" i="2"/>
  <c r="T727" i="2"/>
  <c r="T728" i="2"/>
  <c r="T729" i="2"/>
  <c r="T730" i="2"/>
  <c r="T731" i="2"/>
  <c r="T732" i="2"/>
  <c r="T733" i="2"/>
  <c r="T734" i="2"/>
  <c r="T735" i="2"/>
  <c r="T736" i="2"/>
  <c r="T737" i="2"/>
  <c r="T738" i="2"/>
  <c r="T739" i="2"/>
  <c r="T740" i="2"/>
  <c r="T741" i="2"/>
  <c r="T742" i="2"/>
  <c r="T743" i="2"/>
  <c r="T744" i="2"/>
  <c r="T745" i="2"/>
  <c r="T746" i="2"/>
  <c r="T747" i="2"/>
  <c r="T748" i="2"/>
  <c r="T749" i="2"/>
  <c r="T750" i="2"/>
  <c r="T751" i="2"/>
  <c r="T752" i="2"/>
  <c r="T753" i="2"/>
  <c r="T754" i="2"/>
  <c r="T755" i="2"/>
  <c r="T756" i="2"/>
  <c r="T757" i="2"/>
  <c r="T758" i="2"/>
  <c r="T759" i="2"/>
  <c r="T760" i="2"/>
  <c r="T761" i="2"/>
  <c r="T762" i="2"/>
  <c r="T763" i="2"/>
  <c r="T764" i="2"/>
  <c r="T765" i="2"/>
  <c r="T766" i="2"/>
  <c r="T767" i="2"/>
  <c r="T768" i="2"/>
  <c r="T769" i="2"/>
  <c r="T770" i="2"/>
  <c r="T771" i="2"/>
  <c r="T772" i="2"/>
  <c r="T773" i="2"/>
  <c r="T774" i="2"/>
  <c r="T775" i="2"/>
  <c r="T776" i="2"/>
  <c r="T777" i="2"/>
  <c r="T778" i="2"/>
  <c r="T779" i="2"/>
  <c r="T780" i="2"/>
  <c r="T781" i="2"/>
  <c r="T782" i="2"/>
  <c r="T783" i="2"/>
  <c r="T784" i="2"/>
  <c r="T785" i="2"/>
  <c r="T786" i="2"/>
  <c r="T787" i="2"/>
  <c r="T788" i="2"/>
  <c r="T789" i="2"/>
  <c r="T790" i="2"/>
  <c r="T791" i="2"/>
  <c r="T792" i="2"/>
  <c r="T793" i="2"/>
  <c r="T794" i="2"/>
  <c r="T795" i="2"/>
  <c r="T796" i="2"/>
  <c r="T797" i="2"/>
  <c r="T798" i="2"/>
  <c r="T799" i="2"/>
  <c r="T800" i="2"/>
  <c r="T801" i="2"/>
  <c r="T802" i="2"/>
  <c r="T803" i="2"/>
  <c r="T804" i="2"/>
  <c r="T805" i="2"/>
  <c r="T806" i="2"/>
  <c r="T807" i="2"/>
  <c r="T808" i="2"/>
  <c r="T809" i="2"/>
  <c r="T810" i="2"/>
  <c r="T811" i="2"/>
  <c r="T812" i="2"/>
  <c r="T813" i="2"/>
  <c r="T814" i="2"/>
  <c r="T815" i="2"/>
  <c r="T816" i="2"/>
  <c r="T817" i="2"/>
  <c r="T818" i="2"/>
  <c r="T819" i="2"/>
  <c r="T820" i="2"/>
  <c r="T821" i="2"/>
  <c r="T822" i="2"/>
  <c r="T823" i="2"/>
  <c r="T824" i="2"/>
  <c r="T825" i="2"/>
  <c r="T826" i="2"/>
  <c r="T827" i="2"/>
  <c r="T828" i="2"/>
  <c r="T829" i="2"/>
  <c r="T830" i="2"/>
  <c r="T831" i="2"/>
  <c r="T832" i="2"/>
  <c r="T833" i="2"/>
  <c r="T834" i="2"/>
  <c r="T835" i="2"/>
  <c r="T836" i="2"/>
  <c r="T837" i="2"/>
  <c r="T838" i="2"/>
  <c r="T839" i="2"/>
  <c r="T840" i="2"/>
  <c r="T841" i="2"/>
  <c r="T842" i="2"/>
  <c r="T843" i="2"/>
  <c r="T844" i="2"/>
  <c r="T845" i="2"/>
  <c r="T846" i="2"/>
  <c r="T847" i="2"/>
  <c r="T848" i="2"/>
  <c r="T849" i="2"/>
  <c r="T850" i="2"/>
  <c r="T851" i="2"/>
  <c r="T852" i="2"/>
  <c r="T853" i="2"/>
  <c r="T854" i="2"/>
  <c r="T855" i="2"/>
  <c r="T856" i="2"/>
  <c r="T857" i="2"/>
  <c r="T858" i="2"/>
  <c r="T859" i="2"/>
  <c r="T860" i="2"/>
  <c r="T861" i="2"/>
  <c r="T862" i="2"/>
  <c r="T863" i="2"/>
  <c r="T864" i="2"/>
  <c r="T865" i="2"/>
  <c r="T866" i="2"/>
  <c r="T867" i="2"/>
  <c r="T868" i="2"/>
  <c r="T869" i="2"/>
  <c r="T870" i="2"/>
  <c r="T871" i="2"/>
  <c r="T872" i="2"/>
  <c r="T873" i="2"/>
  <c r="T874" i="2"/>
  <c r="T875" i="2"/>
  <c r="T876" i="2"/>
  <c r="T877" i="2"/>
  <c r="T878" i="2"/>
  <c r="T879" i="2"/>
  <c r="T880" i="2"/>
  <c r="T881" i="2"/>
  <c r="T882" i="2"/>
  <c r="T883" i="2"/>
  <c r="T884" i="2"/>
  <c r="T885" i="2"/>
  <c r="T886" i="2"/>
  <c r="T887" i="2"/>
  <c r="T888" i="2"/>
  <c r="T889" i="2"/>
  <c r="T890" i="2"/>
  <c r="T891" i="2"/>
  <c r="T892" i="2"/>
  <c r="T893" i="2"/>
  <c r="T894" i="2"/>
  <c r="T895" i="2"/>
  <c r="T896" i="2"/>
  <c r="T897" i="2"/>
  <c r="T898" i="2"/>
  <c r="T899" i="2"/>
  <c r="T900" i="2"/>
  <c r="T901" i="2"/>
  <c r="T902" i="2"/>
  <c r="T903" i="2"/>
  <c r="T904" i="2"/>
  <c r="T905" i="2"/>
  <c r="T906" i="2"/>
  <c r="T907" i="2"/>
  <c r="T908" i="2"/>
  <c r="T909" i="2"/>
  <c r="T910" i="2"/>
  <c r="T911" i="2"/>
  <c r="T912" i="2"/>
  <c r="T913" i="2"/>
  <c r="T914" i="2"/>
  <c r="T915" i="2"/>
  <c r="T916" i="2"/>
  <c r="T917" i="2"/>
  <c r="T918" i="2"/>
  <c r="T919" i="2"/>
  <c r="T920" i="2"/>
  <c r="T921" i="2"/>
  <c r="T922" i="2"/>
  <c r="T923" i="2"/>
  <c r="T924" i="2"/>
  <c r="T925" i="2"/>
  <c r="T926" i="2"/>
  <c r="T927" i="2"/>
  <c r="T928" i="2"/>
  <c r="T929" i="2"/>
  <c r="T930" i="2"/>
  <c r="T931" i="2"/>
  <c r="T932" i="2"/>
  <c r="T933" i="2"/>
  <c r="T934" i="2"/>
  <c r="T935" i="2"/>
  <c r="T936" i="2"/>
  <c r="T937" i="2"/>
  <c r="T938" i="2"/>
  <c r="T939" i="2"/>
  <c r="T940" i="2"/>
  <c r="T941" i="2"/>
  <c r="T942" i="2"/>
  <c r="T943" i="2"/>
  <c r="T944" i="2"/>
  <c r="T945" i="2"/>
  <c r="T946" i="2"/>
  <c r="T947" i="2"/>
  <c r="T948" i="2"/>
  <c r="T949" i="2"/>
  <c r="T950" i="2"/>
  <c r="T951" i="2"/>
  <c r="T952" i="2"/>
  <c r="T953" i="2"/>
  <c r="T954" i="2"/>
  <c r="T955" i="2"/>
  <c r="T956" i="2"/>
  <c r="T957" i="2"/>
  <c r="T958" i="2"/>
  <c r="T959" i="2"/>
  <c r="T960" i="2"/>
  <c r="T961" i="2"/>
  <c r="T962" i="2"/>
  <c r="T963" i="2"/>
  <c r="T964" i="2"/>
  <c r="T965" i="2"/>
  <c r="T966" i="2"/>
  <c r="T967" i="2"/>
  <c r="T968" i="2"/>
  <c r="T969" i="2"/>
  <c r="T970" i="2"/>
  <c r="T971" i="2"/>
  <c r="T972" i="2"/>
  <c r="T973" i="2"/>
  <c r="T974" i="2"/>
  <c r="T975" i="2"/>
  <c r="T976" i="2"/>
  <c r="T977" i="2"/>
  <c r="T978" i="2"/>
  <c r="T979" i="2"/>
  <c r="T980" i="2"/>
  <c r="T981" i="2"/>
  <c r="T982" i="2"/>
  <c r="T983" i="2"/>
  <c r="T984" i="2"/>
  <c r="T985" i="2"/>
  <c r="T986" i="2"/>
  <c r="T987" i="2"/>
  <c r="T988" i="2"/>
  <c r="T989" i="2"/>
  <c r="T990" i="2"/>
  <c r="T991" i="2"/>
  <c r="T992" i="2"/>
  <c r="T993" i="2"/>
  <c r="T994" i="2"/>
  <c r="T995" i="2"/>
  <c r="T996" i="2"/>
  <c r="T997" i="2"/>
  <c r="T998" i="2"/>
  <c r="T999" i="2"/>
  <c r="T1000" i="2"/>
  <c r="T1001" i="2"/>
  <c r="T2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123" i="2"/>
  <c r="S124" i="2"/>
  <c r="S125" i="2"/>
  <c r="S126" i="2"/>
  <c r="S127" i="2"/>
  <c r="S128" i="2"/>
  <c r="S129" i="2"/>
  <c r="S130" i="2"/>
  <c r="S131" i="2"/>
  <c r="S132" i="2"/>
  <c r="S133" i="2"/>
  <c r="S134" i="2"/>
  <c r="S135" i="2"/>
  <c r="S136" i="2"/>
  <c r="S137" i="2"/>
  <c r="S138" i="2"/>
  <c r="S139" i="2"/>
  <c r="S140" i="2"/>
  <c r="S141" i="2"/>
  <c r="S142" i="2"/>
  <c r="S143" i="2"/>
  <c r="S144" i="2"/>
  <c r="S145" i="2"/>
  <c r="S146" i="2"/>
  <c r="S147" i="2"/>
  <c r="S148" i="2"/>
  <c r="S149" i="2"/>
  <c r="S150" i="2"/>
  <c r="S151" i="2"/>
  <c r="S152" i="2"/>
  <c r="S153" i="2"/>
  <c r="S154" i="2"/>
  <c r="S155" i="2"/>
  <c r="S156" i="2"/>
  <c r="S157" i="2"/>
  <c r="S158" i="2"/>
  <c r="S159" i="2"/>
  <c r="S160" i="2"/>
  <c r="S161" i="2"/>
  <c r="S162" i="2"/>
  <c r="S163" i="2"/>
  <c r="S164" i="2"/>
  <c r="S165" i="2"/>
  <c r="S166" i="2"/>
  <c r="S167" i="2"/>
  <c r="S168" i="2"/>
  <c r="S169" i="2"/>
  <c r="S170" i="2"/>
  <c r="S171" i="2"/>
  <c r="S172" i="2"/>
  <c r="S173" i="2"/>
  <c r="S174" i="2"/>
  <c r="S175" i="2"/>
  <c r="S176" i="2"/>
  <c r="S177" i="2"/>
  <c r="S178" i="2"/>
  <c r="S179" i="2"/>
  <c r="S180" i="2"/>
  <c r="S181" i="2"/>
  <c r="S182" i="2"/>
  <c r="S183" i="2"/>
  <c r="S184" i="2"/>
  <c r="S185" i="2"/>
  <c r="S186" i="2"/>
  <c r="S187" i="2"/>
  <c r="S188" i="2"/>
  <c r="S189" i="2"/>
  <c r="S190" i="2"/>
  <c r="S191" i="2"/>
  <c r="S192" i="2"/>
  <c r="S193" i="2"/>
  <c r="S194" i="2"/>
  <c r="S195" i="2"/>
  <c r="S196" i="2"/>
  <c r="S197" i="2"/>
  <c r="S198" i="2"/>
  <c r="S199" i="2"/>
  <c r="S200" i="2"/>
  <c r="S201" i="2"/>
  <c r="S202" i="2"/>
  <c r="S203" i="2"/>
  <c r="S204" i="2"/>
  <c r="S205" i="2"/>
  <c r="S206" i="2"/>
  <c r="S207" i="2"/>
  <c r="S208" i="2"/>
  <c r="S209" i="2"/>
  <c r="S210" i="2"/>
  <c r="S211" i="2"/>
  <c r="S212" i="2"/>
  <c r="S213" i="2"/>
  <c r="S214" i="2"/>
  <c r="S215" i="2"/>
  <c r="S216" i="2"/>
  <c r="S217" i="2"/>
  <c r="S218" i="2"/>
  <c r="S219" i="2"/>
  <c r="S220" i="2"/>
  <c r="S221" i="2"/>
  <c r="S222" i="2"/>
  <c r="S223" i="2"/>
  <c r="S224" i="2"/>
  <c r="S225" i="2"/>
  <c r="S226" i="2"/>
  <c r="S227" i="2"/>
  <c r="S228" i="2"/>
  <c r="S229" i="2"/>
  <c r="S230" i="2"/>
  <c r="S231" i="2"/>
  <c r="S232" i="2"/>
  <c r="S233" i="2"/>
  <c r="S234" i="2"/>
  <c r="S235" i="2"/>
  <c r="S236" i="2"/>
  <c r="S237" i="2"/>
  <c r="S238" i="2"/>
  <c r="S239" i="2"/>
  <c r="S240" i="2"/>
  <c r="S241" i="2"/>
  <c r="S242" i="2"/>
  <c r="S243" i="2"/>
  <c r="S244" i="2"/>
  <c r="S245" i="2"/>
  <c r="S246" i="2"/>
  <c r="S247" i="2"/>
  <c r="S248" i="2"/>
  <c r="S249" i="2"/>
  <c r="S250" i="2"/>
  <c r="S251" i="2"/>
  <c r="S252" i="2"/>
  <c r="S253" i="2"/>
  <c r="S254" i="2"/>
  <c r="S255" i="2"/>
  <c r="S256" i="2"/>
  <c r="S257" i="2"/>
  <c r="S258" i="2"/>
  <c r="S259" i="2"/>
  <c r="S260" i="2"/>
  <c r="S261" i="2"/>
  <c r="S262" i="2"/>
  <c r="S263" i="2"/>
  <c r="S264" i="2"/>
  <c r="S265" i="2"/>
  <c r="S266" i="2"/>
  <c r="S267" i="2"/>
  <c r="S268" i="2"/>
  <c r="S269" i="2"/>
  <c r="S270" i="2"/>
  <c r="S271" i="2"/>
  <c r="S272" i="2"/>
  <c r="S273" i="2"/>
  <c r="S274" i="2"/>
  <c r="S275" i="2"/>
  <c r="S276" i="2"/>
  <c r="S277" i="2"/>
  <c r="S278" i="2"/>
  <c r="S279" i="2"/>
  <c r="S280" i="2"/>
  <c r="S281" i="2"/>
  <c r="S282" i="2"/>
  <c r="S283" i="2"/>
  <c r="S284" i="2"/>
  <c r="S285" i="2"/>
  <c r="S286" i="2"/>
  <c r="S287" i="2"/>
  <c r="S288" i="2"/>
  <c r="S289" i="2"/>
  <c r="S290" i="2"/>
  <c r="S291" i="2"/>
  <c r="S292" i="2"/>
  <c r="S293" i="2"/>
  <c r="S294" i="2"/>
  <c r="S295" i="2"/>
  <c r="S296" i="2"/>
  <c r="S297" i="2"/>
  <c r="S298" i="2"/>
  <c r="S299" i="2"/>
  <c r="S300" i="2"/>
  <c r="S301" i="2"/>
  <c r="S302" i="2"/>
  <c r="S303" i="2"/>
  <c r="S304" i="2"/>
  <c r="S305" i="2"/>
  <c r="S306" i="2"/>
  <c r="S307" i="2"/>
  <c r="S308" i="2"/>
  <c r="S309" i="2"/>
  <c r="S310" i="2"/>
  <c r="S311" i="2"/>
  <c r="S312" i="2"/>
  <c r="S313" i="2"/>
  <c r="S314" i="2"/>
  <c r="S315" i="2"/>
  <c r="S316" i="2"/>
  <c r="S317" i="2"/>
  <c r="S318" i="2"/>
  <c r="S319" i="2"/>
  <c r="S320" i="2"/>
  <c r="S321" i="2"/>
  <c r="S322" i="2"/>
  <c r="S323" i="2"/>
  <c r="S324" i="2"/>
  <c r="S325" i="2"/>
  <c r="S326" i="2"/>
  <c r="S327" i="2"/>
  <c r="S328" i="2"/>
  <c r="S329" i="2"/>
  <c r="S330" i="2"/>
  <c r="S331" i="2"/>
  <c r="S332" i="2"/>
  <c r="S333" i="2"/>
  <c r="S334" i="2"/>
  <c r="S335" i="2"/>
  <c r="S336" i="2"/>
  <c r="S337" i="2"/>
  <c r="S338" i="2"/>
  <c r="S339" i="2"/>
  <c r="S340" i="2"/>
  <c r="S341" i="2"/>
  <c r="S342" i="2"/>
  <c r="S343" i="2"/>
  <c r="S344" i="2"/>
  <c r="S345" i="2"/>
  <c r="S346" i="2"/>
  <c r="S347" i="2"/>
  <c r="S348" i="2"/>
  <c r="S349" i="2"/>
  <c r="S350" i="2"/>
  <c r="S351" i="2"/>
  <c r="S352" i="2"/>
  <c r="S353" i="2"/>
  <c r="S354" i="2"/>
  <c r="S355" i="2"/>
  <c r="S356" i="2"/>
  <c r="S357" i="2"/>
  <c r="S358" i="2"/>
  <c r="S359" i="2"/>
  <c r="S360" i="2"/>
  <c r="S361" i="2"/>
  <c r="S362" i="2"/>
  <c r="S363" i="2"/>
  <c r="S364" i="2"/>
  <c r="S365" i="2"/>
  <c r="S366" i="2"/>
  <c r="S367" i="2"/>
  <c r="S368" i="2"/>
  <c r="S369" i="2"/>
  <c r="S370" i="2"/>
  <c r="S371" i="2"/>
  <c r="S372" i="2"/>
  <c r="S373" i="2"/>
  <c r="S374" i="2"/>
  <c r="S375" i="2"/>
  <c r="S376" i="2"/>
  <c r="S377" i="2"/>
  <c r="S378" i="2"/>
  <c r="S379" i="2"/>
  <c r="S380" i="2"/>
  <c r="S381" i="2"/>
  <c r="S382" i="2"/>
  <c r="S383" i="2"/>
  <c r="S384" i="2"/>
  <c r="S385" i="2"/>
  <c r="S386" i="2"/>
  <c r="S387" i="2"/>
  <c r="S388" i="2"/>
  <c r="S389" i="2"/>
  <c r="S390" i="2"/>
  <c r="S391" i="2"/>
  <c r="S392" i="2"/>
  <c r="S393" i="2"/>
  <c r="S394" i="2"/>
  <c r="S395" i="2"/>
  <c r="S396" i="2"/>
  <c r="S397" i="2"/>
  <c r="S398" i="2"/>
  <c r="S399" i="2"/>
  <c r="S400" i="2"/>
  <c r="S401" i="2"/>
  <c r="S402" i="2"/>
  <c r="S403" i="2"/>
  <c r="S404" i="2"/>
  <c r="S405" i="2"/>
  <c r="S406" i="2"/>
  <c r="S407" i="2"/>
  <c r="S408" i="2"/>
  <c r="S409" i="2"/>
  <c r="S410" i="2"/>
  <c r="S411" i="2"/>
  <c r="S412" i="2"/>
  <c r="S413" i="2"/>
  <c r="S414" i="2"/>
  <c r="S415" i="2"/>
  <c r="S416" i="2"/>
  <c r="S417" i="2"/>
  <c r="S418" i="2"/>
  <c r="S419" i="2"/>
  <c r="S420" i="2"/>
  <c r="S421" i="2"/>
  <c r="S422" i="2"/>
  <c r="S423" i="2"/>
  <c r="S424" i="2"/>
  <c r="S425" i="2"/>
  <c r="S426" i="2"/>
  <c r="S427" i="2"/>
  <c r="S428" i="2"/>
  <c r="S429" i="2"/>
  <c r="S430" i="2"/>
  <c r="S431" i="2"/>
  <c r="S432" i="2"/>
  <c r="S433" i="2"/>
  <c r="S434" i="2"/>
  <c r="S435" i="2"/>
  <c r="S436" i="2"/>
  <c r="S437" i="2"/>
  <c r="S438" i="2"/>
  <c r="S439" i="2"/>
  <c r="S440" i="2"/>
  <c r="S441" i="2"/>
  <c r="S442" i="2"/>
  <c r="S443" i="2"/>
  <c r="S444" i="2"/>
  <c r="S445" i="2"/>
  <c r="S446" i="2"/>
  <c r="S447" i="2"/>
  <c r="S448" i="2"/>
  <c r="S449" i="2"/>
  <c r="S450" i="2"/>
  <c r="S451" i="2"/>
  <c r="S452" i="2"/>
  <c r="S453" i="2"/>
  <c r="S454" i="2"/>
  <c r="S455" i="2"/>
  <c r="S456" i="2"/>
  <c r="S457" i="2"/>
  <c r="S458" i="2"/>
  <c r="S459" i="2"/>
  <c r="S460" i="2"/>
  <c r="S461" i="2"/>
  <c r="S462" i="2"/>
  <c r="S463" i="2"/>
  <c r="S464" i="2"/>
  <c r="S465" i="2"/>
  <c r="S466" i="2"/>
  <c r="S467" i="2"/>
  <c r="S468" i="2"/>
  <c r="S469" i="2"/>
  <c r="S470" i="2"/>
  <c r="S471" i="2"/>
  <c r="S472" i="2"/>
  <c r="S473" i="2"/>
  <c r="S474" i="2"/>
  <c r="S475" i="2"/>
  <c r="S476" i="2"/>
  <c r="S477" i="2"/>
  <c r="S478" i="2"/>
  <c r="S479" i="2"/>
  <c r="S480" i="2"/>
  <c r="S481" i="2"/>
  <c r="S482" i="2"/>
  <c r="S483" i="2"/>
  <c r="S484" i="2"/>
  <c r="S485" i="2"/>
  <c r="S486" i="2"/>
  <c r="S487" i="2"/>
  <c r="S488" i="2"/>
  <c r="S489" i="2"/>
  <c r="S490" i="2"/>
  <c r="S491" i="2"/>
  <c r="S492" i="2"/>
  <c r="S493" i="2"/>
  <c r="S494" i="2"/>
  <c r="S495" i="2"/>
  <c r="S496" i="2"/>
  <c r="S497" i="2"/>
  <c r="S498" i="2"/>
  <c r="S499" i="2"/>
  <c r="S500" i="2"/>
  <c r="S501" i="2"/>
  <c r="S502" i="2"/>
  <c r="S503" i="2"/>
  <c r="S504" i="2"/>
  <c r="S505" i="2"/>
  <c r="S506" i="2"/>
  <c r="S507" i="2"/>
  <c r="S508" i="2"/>
  <c r="S509" i="2"/>
  <c r="S510" i="2"/>
  <c r="S511" i="2"/>
  <c r="S512" i="2"/>
  <c r="S513" i="2"/>
  <c r="S514" i="2"/>
  <c r="S515" i="2"/>
  <c r="S516" i="2"/>
  <c r="S517" i="2"/>
  <c r="S518" i="2"/>
  <c r="S519" i="2"/>
  <c r="S520" i="2"/>
  <c r="S521" i="2"/>
  <c r="S522" i="2"/>
  <c r="S523" i="2"/>
  <c r="S524" i="2"/>
  <c r="S525" i="2"/>
  <c r="S526" i="2"/>
  <c r="S527" i="2"/>
  <c r="S528" i="2"/>
  <c r="S529" i="2"/>
  <c r="S530" i="2"/>
  <c r="S531" i="2"/>
  <c r="S532" i="2"/>
  <c r="S533" i="2"/>
  <c r="S534" i="2"/>
  <c r="S535" i="2"/>
  <c r="S536" i="2"/>
  <c r="S537" i="2"/>
  <c r="S538" i="2"/>
  <c r="S539" i="2"/>
  <c r="S540" i="2"/>
  <c r="S541" i="2"/>
  <c r="S542" i="2"/>
  <c r="S543" i="2"/>
  <c r="S544" i="2"/>
  <c r="S545" i="2"/>
  <c r="S546" i="2"/>
  <c r="S547" i="2"/>
  <c r="S548" i="2"/>
  <c r="S549" i="2"/>
  <c r="S550" i="2"/>
  <c r="S551" i="2"/>
  <c r="S552" i="2"/>
  <c r="S553" i="2"/>
  <c r="S554" i="2"/>
  <c r="S555" i="2"/>
  <c r="S556" i="2"/>
  <c r="S557" i="2"/>
  <c r="S558" i="2"/>
  <c r="S559" i="2"/>
  <c r="S560" i="2"/>
  <c r="S561" i="2"/>
  <c r="S562" i="2"/>
  <c r="S563" i="2"/>
  <c r="S564" i="2"/>
  <c r="S565" i="2"/>
  <c r="S566" i="2"/>
  <c r="S567" i="2"/>
  <c r="S568" i="2"/>
  <c r="S569" i="2"/>
  <c r="S570" i="2"/>
  <c r="S571" i="2"/>
  <c r="S572" i="2"/>
  <c r="S573" i="2"/>
  <c r="S574" i="2"/>
  <c r="S575" i="2"/>
  <c r="S576" i="2"/>
  <c r="S577" i="2"/>
  <c r="S578" i="2"/>
  <c r="S579" i="2"/>
  <c r="S580" i="2"/>
  <c r="S581" i="2"/>
  <c r="S582" i="2"/>
  <c r="S583" i="2"/>
  <c r="S584" i="2"/>
  <c r="S585" i="2"/>
  <c r="S586" i="2"/>
  <c r="S587" i="2"/>
  <c r="S588" i="2"/>
  <c r="S589" i="2"/>
  <c r="S590" i="2"/>
  <c r="S591" i="2"/>
  <c r="S592" i="2"/>
  <c r="S593" i="2"/>
  <c r="S594" i="2"/>
  <c r="S595" i="2"/>
  <c r="S596" i="2"/>
  <c r="S597" i="2"/>
  <c r="S598" i="2"/>
  <c r="S599" i="2"/>
  <c r="S600" i="2"/>
  <c r="S601" i="2"/>
  <c r="S602" i="2"/>
  <c r="S603" i="2"/>
  <c r="S604" i="2"/>
  <c r="S605" i="2"/>
  <c r="S606" i="2"/>
  <c r="S607" i="2"/>
  <c r="S608" i="2"/>
  <c r="S609" i="2"/>
  <c r="S610" i="2"/>
  <c r="S611" i="2"/>
  <c r="S612" i="2"/>
  <c r="S613" i="2"/>
  <c r="S614" i="2"/>
  <c r="S615" i="2"/>
  <c r="S616" i="2"/>
  <c r="S617" i="2"/>
  <c r="S618" i="2"/>
  <c r="S619" i="2"/>
  <c r="S620" i="2"/>
  <c r="S621" i="2"/>
  <c r="S622" i="2"/>
  <c r="S623" i="2"/>
  <c r="S624" i="2"/>
  <c r="S625" i="2"/>
  <c r="S626" i="2"/>
  <c r="S627" i="2"/>
  <c r="S628" i="2"/>
  <c r="S629" i="2"/>
  <c r="S630" i="2"/>
  <c r="S631" i="2"/>
  <c r="S632" i="2"/>
  <c r="S633" i="2"/>
  <c r="S634" i="2"/>
  <c r="S635" i="2"/>
  <c r="S636" i="2"/>
  <c r="S637" i="2"/>
  <c r="S638" i="2"/>
  <c r="S639" i="2"/>
  <c r="S640" i="2"/>
  <c r="S641" i="2"/>
  <c r="S642" i="2"/>
  <c r="S643" i="2"/>
  <c r="S644" i="2"/>
  <c r="S645" i="2"/>
  <c r="S646" i="2"/>
  <c r="S647" i="2"/>
  <c r="S648" i="2"/>
  <c r="S649" i="2"/>
  <c r="S650" i="2"/>
  <c r="S651" i="2"/>
  <c r="S652" i="2"/>
  <c r="S653" i="2"/>
  <c r="S654" i="2"/>
  <c r="S655" i="2"/>
  <c r="S656" i="2"/>
  <c r="S657" i="2"/>
  <c r="S658" i="2"/>
  <c r="S659" i="2"/>
  <c r="S660" i="2"/>
  <c r="S661" i="2"/>
  <c r="S662" i="2"/>
  <c r="S663" i="2"/>
  <c r="S664" i="2"/>
  <c r="S665" i="2"/>
  <c r="S666" i="2"/>
  <c r="S667" i="2"/>
  <c r="S668" i="2"/>
  <c r="S669" i="2"/>
  <c r="S670" i="2"/>
  <c r="S671" i="2"/>
  <c r="S672" i="2"/>
  <c r="S673" i="2"/>
  <c r="S674" i="2"/>
  <c r="S675" i="2"/>
  <c r="S676" i="2"/>
  <c r="S677" i="2"/>
  <c r="S678" i="2"/>
  <c r="S679" i="2"/>
  <c r="S680" i="2"/>
  <c r="S681" i="2"/>
  <c r="S682" i="2"/>
  <c r="S683" i="2"/>
  <c r="S684" i="2"/>
  <c r="S685" i="2"/>
  <c r="S686" i="2"/>
  <c r="S687" i="2"/>
  <c r="S688" i="2"/>
  <c r="S689" i="2"/>
  <c r="S690" i="2"/>
  <c r="S691" i="2"/>
  <c r="S692" i="2"/>
  <c r="S693" i="2"/>
  <c r="S694" i="2"/>
  <c r="S695" i="2"/>
  <c r="S696" i="2"/>
  <c r="S697" i="2"/>
  <c r="S698" i="2"/>
  <c r="S699" i="2"/>
  <c r="S700" i="2"/>
  <c r="S701" i="2"/>
  <c r="S702" i="2"/>
  <c r="S703" i="2"/>
  <c r="S704" i="2"/>
  <c r="S705" i="2"/>
  <c r="S706" i="2"/>
  <c r="S707" i="2"/>
  <c r="S708" i="2"/>
  <c r="S709" i="2"/>
  <c r="S710" i="2"/>
  <c r="S711" i="2"/>
  <c r="S712" i="2"/>
  <c r="S713" i="2"/>
  <c r="S714" i="2"/>
  <c r="S715" i="2"/>
  <c r="S716" i="2"/>
  <c r="S717" i="2"/>
  <c r="S718" i="2"/>
  <c r="S719" i="2"/>
  <c r="S720" i="2"/>
  <c r="S721" i="2"/>
  <c r="S722" i="2"/>
  <c r="S723" i="2"/>
  <c r="S724" i="2"/>
  <c r="S725" i="2"/>
  <c r="S726" i="2"/>
  <c r="S727" i="2"/>
  <c r="S728" i="2"/>
  <c r="S729" i="2"/>
  <c r="S730" i="2"/>
  <c r="S731" i="2"/>
  <c r="S732" i="2"/>
  <c r="S733" i="2"/>
  <c r="S734" i="2"/>
  <c r="S735" i="2"/>
  <c r="S736" i="2"/>
  <c r="S737" i="2"/>
  <c r="S738" i="2"/>
  <c r="S739" i="2"/>
  <c r="S740" i="2"/>
  <c r="S741" i="2"/>
  <c r="S742" i="2"/>
  <c r="S743" i="2"/>
  <c r="S744" i="2"/>
  <c r="S745" i="2"/>
  <c r="S746" i="2"/>
  <c r="S747" i="2"/>
  <c r="S748" i="2"/>
  <c r="S749" i="2"/>
  <c r="S750" i="2"/>
  <c r="S751" i="2"/>
  <c r="S752" i="2"/>
  <c r="S753" i="2"/>
  <c r="S754" i="2"/>
  <c r="S755" i="2"/>
  <c r="S756" i="2"/>
  <c r="S757" i="2"/>
  <c r="S758" i="2"/>
  <c r="S759" i="2"/>
  <c r="S760" i="2"/>
  <c r="S761" i="2"/>
  <c r="S762" i="2"/>
  <c r="S763" i="2"/>
  <c r="S764" i="2"/>
  <c r="S765" i="2"/>
  <c r="S766" i="2"/>
  <c r="S767" i="2"/>
  <c r="S768" i="2"/>
  <c r="S769" i="2"/>
  <c r="S770" i="2"/>
  <c r="S771" i="2"/>
  <c r="S772" i="2"/>
  <c r="S773" i="2"/>
  <c r="S774" i="2"/>
  <c r="S775" i="2"/>
  <c r="S776" i="2"/>
  <c r="S777" i="2"/>
  <c r="S778" i="2"/>
  <c r="S779" i="2"/>
  <c r="S780" i="2"/>
  <c r="S781" i="2"/>
  <c r="S782" i="2"/>
  <c r="S783" i="2"/>
  <c r="S784" i="2"/>
  <c r="S785" i="2"/>
  <c r="S786" i="2"/>
  <c r="S787" i="2"/>
  <c r="S788" i="2"/>
  <c r="S789" i="2"/>
  <c r="S790" i="2"/>
  <c r="S791" i="2"/>
  <c r="S792" i="2"/>
  <c r="S793" i="2"/>
  <c r="S794" i="2"/>
  <c r="S795" i="2"/>
  <c r="S796" i="2"/>
  <c r="S797" i="2"/>
  <c r="S798" i="2"/>
  <c r="S799" i="2"/>
  <c r="S800" i="2"/>
  <c r="S801" i="2"/>
  <c r="S802" i="2"/>
  <c r="S803" i="2"/>
  <c r="S804" i="2"/>
  <c r="S805" i="2"/>
  <c r="S806" i="2"/>
  <c r="S807" i="2"/>
  <c r="S808" i="2"/>
  <c r="S809" i="2"/>
  <c r="S810" i="2"/>
  <c r="S811" i="2"/>
  <c r="S812" i="2"/>
  <c r="S813" i="2"/>
  <c r="S814" i="2"/>
  <c r="S815" i="2"/>
  <c r="S816" i="2"/>
  <c r="S817" i="2"/>
  <c r="S818" i="2"/>
  <c r="S819" i="2"/>
  <c r="S820" i="2"/>
  <c r="S821" i="2"/>
  <c r="S822" i="2"/>
  <c r="S823" i="2"/>
  <c r="S824" i="2"/>
  <c r="S825" i="2"/>
  <c r="S826" i="2"/>
  <c r="S827" i="2"/>
  <c r="S828" i="2"/>
  <c r="S829" i="2"/>
  <c r="S830" i="2"/>
  <c r="S831" i="2"/>
  <c r="S832" i="2"/>
  <c r="S833" i="2"/>
  <c r="S834" i="2"/>
  <c r="S835" i="2"/>
  <c r="S836" i="2"/>
  <c r="S837" i="2"/>
  <c r="S838" i="2"/>
  <c r="S839" i="2"/>
  <c r="S840" i="2"/>
  <c r="S841" i="2"/>
  <c r="S842" i="2"/>
  <c r="S843" i="2"/>
  <c r="S844" i="2"/>
  <c r="S845" i="2"/>
  <c r="S846" i="2"/>
  <c r="S847" i="2"/>
  <c r="S848" i="2"/>
  <c r="S849" i="2"/>
  <c r="S850" i="2"/>
  <c r="S851" i="2"/>
  <c r="S852" i="2"/>
  <c r="S853" i="2"/>
  <c r="S854" i="2"/>
  <c r="S855" i="2"/>
  <c r="S856" i="2"/>
  <c r="S857" i="2"/>
  <c r="S858" i="2"/>
  <c r="S859" i="2"/>
  <c r="S860" i="2"/>
  <c r="S861" i="2"/>
  <c r="S862" i="2"/>
  <c r="S863" i="2"/>
  <c r="S864" i="2"/>
  <c r="S865" i="2"/>
  <c r="S866" i="2"/>
  <c r="S867" i="2"/>
  <c r="S868" i="2"/>
  <c r="S869" i="2"/>
  <c r="S870" i="2"/>
  <c r="S871" i="2"/>
  <c r="S872" i="2"/>
  <c r="S873" i="2"/>
  <c r="S874" i="2"/>
  <c r="S875" i="2"/>
  <c r="S876" i="2"/>
  <c r="S877" i="2"/>
  <c r="S878" i="2"/>
  <c r="S879" i="2"/>
  <c r="S880" i="2"/>
  <c r="S881" i="2"/>
  <c r="S882" i="2"/>
  <c r="S883" i="2"/>
  <c r="S884" i="2"/>
  <c r="S885" i="2"/>
  <c r="S886" i="2"/>
  <c r="S887" i="2"/>
  <c r="S888" i="2"/>
  <c r="S889" i="2"/>
  <c r="S890" i="2"/>
  <c r="S891" i="2"/>
  <c r="S892" i="2"/>
  <c r="S893" i="2"/>
  <c r="S894" i="2"/>
  <c r="S895" i="2"/>
  <c r="S896" i="2"/>
  <c r="S897" i="2"/>
  <c r="S898" i="2"/>
  <c r="S899" i="2"/>
  <c r="S900" i="2"/>
  <c r="S901" i="2"/>
  <c r="S902" i="2"/>
  <c r="S903" i="2"/>
  <c r="S904" i="2"/>
  <c r="S905" i="2"/>
  <c r="S906" i="2"/>
  <c r="S907" i="2"/>
  <c r="S908" i="2"/>
  <c r="S909" i="2"/>
  <c r="S910" i="2"/>
  <c r="S911" i="2"/>
  <c r="S912" i="2"/>
  <c r="S913" i="2"/>
  <c r="S914" i="2"/>
  <c r="S915" i="2"/>
  <c r="S916" i="2"/>
  <c r="S917" i="2"/>
  <c r="S918" i="2"/>
  <c r="S919" i="2"/>
  <c r="S920" i="2"/>
  <c r="S921" i="2"/>
  <c r="S922" i="2"/>
  <c r="S923" i="2"/>
  <c r="S924" i="2"/>
  <c r="S925" i="2"/>
  <c r="S926" i="2"/>
  <c r="S927" i="2"/>
  <c r="S928" i="2"/>
  <c r="S929" i="2"/>
  <c r="S930" i="2"/>
  <c r="S931" i="2"/>
  <c r="S932" i="2"/>
  <c r="S933" i="2"/>
  <c r="S934" i="2"/>
  <c r="S935" i="2"/>
  <c r="S936" i="2"/>
  <c r="S937" i="2"/>
  <c r="S938" i="2"/>
  <c r="S939" i="2"/>
  <c r="S940" i="2"/>
  <c r="S941" i="2"/>
  <c r="S942" i="2"/>
  <c r="S943" i="2"/>
  <c r="S944" i="2"/>
  <c r="S945" i="2"/>
  <c r="S946" i="2"/>
  <c r="S947" i="2"/>
  <c r="S948" i="2"/>
  <c r="S949" i="2"/>
  <c r="S950" i="2"/>
  <c r="S951" i="2"/>
  <c r="S952" i="2"/>
  <c r="S953" i="2"/>
  <c r="S954" i="2"/>
  <c r="S955" i="2"/>
  <c r="S956" i="2"/>
  <c r="S957" i="2"/>
  <c r="S958" i="2"/>
  <c r="S959" i="2"/>
  <c r="S960" i="2"/>
  <c r="S961" i="2"/>
  <c r="S962" i="2"/>
  <c r="S963" i="2"/>
  <c r="S964" i="2"/>
  <c r="S965" i="2"/>
  <c r="S966" i="2"/>
  <c r="S967" i="2"/>
  <c r="S968" i="2"/>
  <c r="S969" i="2"/>
  <c r="S970" i="2"/>
  <c r="S971" i="2"/>
  <c r="S972" i="2"/>
  <c r="S973" i="2"/>
  <c r="S974" i="2"/>
  <c r="S975" i="2"/>
  <c r="S976" i="2"/>
  <c r="S977" i="2"/>
  <c r="S978" i="2"/>
  <c r="S979" i="2"/>
  <c r="S980" i="2"/>
  <c r="S981" i="2"/>
  <c r="S982" i="2"/>
  <c r="S983" i="2"/>
  <c r="S984" i="2"/>
  <c r="S985" i="2"/>
  <c r="S986" i="2"/>
  <c r="S987" i="2"/>
  <c r="S988" i="2"/>
  <c r="S989" i="2"/>
  <c r="S990" i="2"/>
  <c r="S991" i="2"/>
  <c r="S992" i="2"/>
  <c r="S993" i="2"/>
  <c r="S994" i="2"/>
  <c r="S995" i="2"/>
  <c r="S996" i="2"/>
  <c r="S997" i="2"/>
  <c r="S998" i="2"/>
  <c r="S999" i="2"/>
  <c r="S1000" i="2"/>
  <c r="S1001" i="2"/>
  <c r="Q34" i="2" a="1"/>
  <c r="Q34" i="2" s="1"/>
  <c r="Q35" i="2" a="1"/>
  <c r="Q35" i="2" s="1"/>
  <c r="Q36" i="2" a="1"/>
  <c r="Q36" i="2" s="1"/>
  <c r="Q37" i="2" a="1"/>
  <c r="Q37" i="2" s="1"/>
  <c r="Q38" i="2" a="1"/>
  <c r="Q38" i="2" s="1"/>
  <c r="Q39" i="2" a="1"/>
  <c r="Q39" i="2" s="1"/>
  <c r="Q40" i="2" a="1"/>
  <c r="Q40" i="2" s="1"/>
  <c r="Q41" i="2" a="1"/>
  <c r="Q41" i="2" s="1"/>
  <c r="Q42" i="2" a="1"/>
  <c r="Q42" i="2" s="1"/>
  <c r="Q43" i="2" a="1"/>
  <c r="Q43" i="2" s="1"/>
  <c r="Q44" i="2" a="1"/>
  <c r="Q44" i="2" s="1"/>
  <c r="Q45" i="2" a="1"/>
  <c r="Q45" i="2" s="1"/>
  <c r="Q46" i="2" a="1"/>
  <c r="Q46" i="2" s="1"/>
  <c r="Q47" i="2" a="1"/>
  <c r="Q47" i="2" s="1"/>
  <c r="Q48" i="2" a="1"/>
  <c r="Q48" i="2" s="1"/>
  <c r="Q49" i="2" a="1"/>
  <c r="Q49" i="2" s="1"/>
  <c r="Q50" i="2" a="1"/>
  <c r="Q50" i="2" s="1"/>
  <c r="Q51" i="2" a="1"/>
  <c r="Q51" i="2" s="1"/>
  <c r="Q52" i="2" a="1"/>
  <c r="Q52" i="2" s="1"/>
  <c r="Q53" i="2" a="1"/>
  <c r="Q53" i="2" s="1"/>
  <c r="Q54" i="2" a="1"/>
  <c r="Q54" i="2" s="1"/>
  <c r="Q55" i="2" a="1"/>
  <c r="Q55" i="2" s="1"/>
  <c r="Q56" i="2" a="1"/>
  <c r="Q56" i="2" s="1"/>
  <c r="Q57" i="2" a="1"/>
  <c r="Q57" i="2" s="1"/>
  <c r="Q58" i="2" a="1"/>
  <c r="Q58" i="2" s="1"/>
  <c r="Q59" i="2" a="1"/>
  <c r="Q59" i="2" s="1"/>
  <c r="Q60" i="2" a="1"/>
  <c r="Q60" i="2" s="1"/>
  <c r="Q61" i="2" a="1"/>
  <c r="Q61" i="2" s="1"/>
  <c r="Q62" i="2" a="1"/>
  <c r="Q62" i="2" s="1"/>
  <c r="Q63" i="2" a="1"/>
  <c r="Q63" i="2" s="1"/>
  <c r="Q64" i="2" a="1"/>
  <c r="Q64" i="2" s="1"/>
  <c r="Q65" i="2" a="1"/>
  <c r="Q65" i="2" s="1"/>
  <c r="Q66" i="2" a="1"/>
  <c r="Q66" i="2" s="1"/>
  <c r="Q67" i="2" a="1"/>
  <c r="Q67" i="2" s="1"/>
  <c r="Q68" i="2" a="1"/>
  <c r="Q68" i="2" s="1"/>
  <c r="Q69" i="2" a="1"/>
  <c r="Q69" i="2" s="1"/>
  <c r="Q70" i="2" a="1"/>
  <c r="Q70" i="2" s="1"/>
  <c r="Q71" i="2" a="1"/>
  <c r="Q71" i="2" s="1"/>
  <c r="Q72" i="2" a="1"/>
  <c r="Q72" i="2" s="1"/>
  <c r="Q73" i="2" a="1"/>
  <c r="Q73" i="2" s="1"/>
  <c r="Q74" i="2" a="1"/>
  <c r="Q74" i="2" s="1"/>
  <c r="Q75" i="2" a="1"/>
  <c r="Q75" i="2" s="1"/>
  <c r="Q76" i="2" a="1"/>
  <c r="Q76" i="2" s="1"/>
  <c r="Q77" i="2" a="1"/>
  <c r="Q77" i="2" s="1"/>
  <c r="Q78" i="2" a="1"/>
  <c r="Q78" i="2" s="1"/>
  <c r="Q79" i="2" a="1"/>
  <c r="Q79" i="2" s="1"/>
  <c r="Q80" i="2" a="1"/>
  <c r="Q80" i="2" s="1"/>
  <c r="Q81" i="2" a="1"/>
  <c r="Q81" i="2" s="1"/>
  <c r="Q82" i="2" a="1"/>
  <c r="Q82" i="2" s="1"/>
  <c r="Q83" i="2" a="1"/>
  <c r="Q83" i="2" s="1"/>
  <c r="Q84" i="2" a="1"/>
  <c r="Q84" i="2" s="1"/>
  <c r="Q85" i="2" a="1"/>
  <c r="Q85" i="2" s="1"/>
  <c r="Q86" i="2" a="1"/>
  <c r="Q86" i="2" s="1"/>
  <c r="Q87" i="2" a="1"/>
  <c r="Q87" i="2" s="1"/>
  <c r="Q88" i="2" a="1"/>
  <c r="Q88" i="2" s="1"/>
  <c r="Q89" i="2" a="1"/>
  <c r="Q89" i="2" s="1"/>
  <c r="Q90" i="2" a="1"/>
  <c r="Q90" i="2" s="1"/>
  <c r="Q91" i="2" a="1"/>
  <c r="Q91" i="2" s="1"/>
  <c r="Q92" i="2" a="1"/>
  <c r="Q92" i="2" s="1"/>
  <c r="Q93" i="2" a="1"/>
  <c r="Q93" i="2" s="1"/>
  <c r="Q94" i="2" a="1"/>
  <c r="Q94" i="2" s="1"/>
  <c r="Q95" i="2" a="1"/>
  <c r="Q95" i="2" s="1"/>
  <c r="Q96" i="2" a="1"/>
  <c r="Q96" i="2" s="1"/>
  <c r="Q97" i="2" a="1"/>
  <c r="Q97" i="2" s="1"/>
  <c r="Q98" i="2" a="1"/>
  <c r="Q98" i="2" s="1"/>
  <c r="Q99" i="2" a="1"/>
  <c r="Q99" i="2" s="1"/>
  <c r="Q100" i="2" a="1"/>
  <c r="Q100" i="2" s="1"/>
  <c r="Q101" i="2" a="1"/>
  <c r="Q101" i="2" s="1"/>
  <c r="Q102" i="2" a="1"/>
  <c r="Q102" i="2" s="1"/>
  <c r="Q103" i="2" a="1"/>
  <c r="Q103" i="2" s="1"/>
  <c r="Q104" i="2" a="1"/>
  <c r="Q104" i="2" s="1"/>
  <c r="Q105" i="2" a="1"/>
  <c r="Q105" i="2" s="1"/>
  <c r="Q106" i="2" a="1"/>
  <c r="Q106" i="2" s="1"/>
  <c r="Q107" i="2" a="1"/>
  <c r="Q107" i="2" s="1"/>
  <c r="Q108" i="2" a="1"/>
  <c r="Q108" i="2" s="1"/>
  <c r="Q109" i="2" a="1"/>
  <c r="Q109" i="2" s="1"/>
  <c r="Q110" i="2" a="1"/>
  <c r="Q110" i="2" s="1"/>
  <c r="Q111" i="2" a="1"/>
  <c r="Q111" i="2" s="1"/>
  <c r="Q112" i="2" a="1"/>
  <c r="Q112" i="2" s="1"/>
  <c r="Q113" i="2" a="1"/>
  <c r="Q113" i="2" s="1"/>
  <c r="Q114" i="2" a="1"/>
  <c r="Q114" i="2" s="1"/>
  <c r="Q115" i="2" a="1"/>
  <c r="Q115" i="2" s="1"/>
  <c r="Q116" i="2" a="1"/>
  <c r="Q116" i="2" s="1"/>
  <c r="Q117" i="2" a="1"/>
  <c r="Q117" i="2" s="1"/>
  <c r="Q118" i="2" a="1"/>
  <c r="Q118" i="2" s="1"/>
  <c r="Q119" i="2" a="1"/>
  <c r="Q119" i="2" s="1"/>
  <c r="Q120" i="2" a="1"/>
  <c r="Q120" i="2" s="1"/>
  <c r="Q121" i="2" a="1"/>
  <c r="Q121" i="2" s="1"/>
  <c r="Q122" i="2" a="1"/>
  <c r="Q122" i="2" s="1"/>
  <c r="Q123" i="2" a="1"/>
  <c r="Q123" i="2" s="1"/>
  <c r="Q124" i="2" a="1"/>
  <c r="Q124" i="2" s="1"/>
  <c r="Q125" i="2" a="1"/>
  <c r="Q125" i="2" s="1"/>
  <c r="Q126" i="2" a="1"/>
  <c r="Q126" i="2" s="1"/>
  <c r="Q127" i="2" a="1"/>
  <c r="Q127" i="2" s="1"/>
  <c r="Q128" i="2" a="1"/>
  <c r="Q128" i="2" s="1"/>
  <c r="Q129" i="2" a="1"/>
  <c r="Q129" i="2" s="1"/>
  <c r="Q130" i="2" a="1"/>
  <c r="Q130" i="2" s="1"/>
  <c r="Q131" i="2" a="1"/>
  <c r="Q131" i="2" s="1"/>
  <c r="Q132" i="2" a="1"/>
  <c r="Q132" i="2" s="1"/>
  <c r="Q133" i="2" a="1"/>
  <c r="Q133" i="2" s="1"/>
  <c r="Q134" i="2" a="1"/>
  <c r="Q134" i="2" s="1"/>
  <c r="Q135" i="2" a="1"/>
  <c r="Q135" i="2" s="1"/>
  <c r="Q136" i="2" a="1"/>
  <c r="Q136" i="2" s="1"/>
  <c r="Q137" i="2" a="1"/>
  <c r="Q137" i="2" s="1"/>
  <c r="Q138" i="2" a="1"/>
  <c r="Q138" i="2" s="1"/>
  <c r="Q139" i="2" a="1"/>
  <c r="Q139" i="2" s="1"/>
  <c r="Q140" i="2" a="1"/>
  <c r="Q140" i="2" s="1"/>
  <c r="Q141" i="2" a="1"/>
  <c r="Q141" i="2" s="1"/>
  <c r="Q142" i="2" a="1"/>
  <c r="Q142" i="2" s="1"/>
  <c r="Q143" i="2" a="1"/>
  <c r="Q143" i="2" s="1"/>
  <c r="Q144" i="2" a="1"/>
  <c r="Q144" i="2" s="1"/>
  <c r="Q145" i="2" a="1"/>
  <c r="Q145" i="2" s="1"/>
  <c r="Q146" i="2" a="1"/>
  <c r="Q146" i="2" s="1"/>
  <c r="Q147" i="2" a="1"/>
  <c r="Q147" i="2" s="1"/>
  <c r="Q148" i="2" a="1"/>
  <c r="Q148" i="2" s="1"/>
  <c r="Q149" i="2" a="1"/>
  <c r="Q149" i="2" s="1"/>
  <c r="Q150" i="2" a="1"/>
  <c r="Q150" i="2" s="1"/>
  <c r="Q151" i="2" a="1"/>
  <c r="Q151" i="2" s="1"/>
  <c r="Q152" i="2" a="1"/>
  <c r="Q152" i="2" s="1"/>
  <c r="Q153" i="2" a="1"/>
  <c r="Q153" i="2" s="1"/>
  <c r="Q154" i="2" a="1"/>
  <c r="Q154" i="2" s="1"/>
  <c r="Q155" i="2" a="1"/>
  <c r="Q155" i="2" s="1"/>
  <c r="Q156" i="2" a="1"/>
  <c r="Q156" i="2" s="1"/>
  <c r="Q157" i="2" a="1"/>
  <c r="Q157" i="2" s="1"/>
  <c r="Q158" i="2" a="1"/>
  <c r="Q158" i="2" s="1"/>
  <c r="Q159" i="2" a="1"/>
  <c r="Q159" i="2" s="1"/>
  <c r="Q160" i="2" a="1"/>
  <c r="Q160" i="2" s="1"/>
  <c r="Q161" i="2" a="1"/>
  <c r="Q161" i="2" s="1"/>
  <c r="Q162" i="2" a="1"/>
  <c r="Q162" i="2" s="1"/>
  <c r="Q163" i="2" a="1"/>
  <c r="Q163" i="2" s="1"/>
  <c r="Q164" i="2" a="1"/>
  <c r="Q164" i="2" s="1"/>
  <c r="Q165" i="2" a="1"/>
  <c r="Q165" i="2" s="1"/>
  <c r="Q166" i="2" a="1"/>
  <c r="Q166" i="2" s="1"/>
  <c r="Q167" i="2" a="1"/>
  <c r="Q167" i="2" s="1"/>
  <c r="Q168" i="2" a="1"/>
  <c r="Q168" i="2" s="1"/>
  <c r="Q169" i="2" a="1"/>
  <c r="Q169" i="2" s="1"/>
  <c r="Q170" i="2" a="1"/>
  <c r="Q170" i="2" s="1"/>
  <c r="Q171" i="2" a="1"/>
  <c r="Q171" i="2" s="1"/>
  <c r="Q172" i="2" a="1"/>
  <c r="Q172" i="2" s="1"/>
  <c r="Q173" i="2" a="1"/>
  <c r="Q173" i="2" s="1"/>
  <c r="Q174" i="2" a="1"/>
  <c r="Q174" i="2" s="1"/>
  <c r="Q175" i="2" a="1"/>
  <c r="Q175" i="2" s="1"/>
  <c r="Q176" i="2" a="1"/>
  <c r="Q176" i="2" s="1"/>
  <c r="Q177" i="2" a="1"/>
  <c r="Q177" i="2" s="1"/>
  <c r="Q178" i="2" a="1"/>
  <c r="Q178" i="2" s="1"/>
  <c r="Q179" i="2" a="1"/>
  <c r="Q179" i="2" s="1"/>
  <c r="Q180" i="2" a="1"/>
  <c r="Q180" i="2" s="1"/>
  <c r="Q181" i="2" a="1"/>
  <c r="Q181" i="2" s="1"/>
  <c r="Q182" i="2" a="1"/>
  <c r="Q182" i="2" s="1"/>
  <c r="Q183" i="2" a="1"/>
  <c r="Q183" i="2" s="1"/>
  <c r="Q184" i="2" a="1"/>
  <c r="Q184" i="2" s="1"/>
  <c r="Q185" i="2" a="1"/>
  <c r="Q185" i="2" s="1"/>
  <c r="Q186" i="2" a="1"/>
  <c r="Q186" i="2" s="1"/>
  <c r="Q187" i="2" a="1"/>
  <c r="Q187" i="2" s="1"/>
  <c r="Q188" i="2" a="1"/>
  <c r="Q188" i="2" s="1"/>
  <c r="Q189" i="2" a="1"/>
  <c r="Q189" i="2" s="1"/>
  <c r="Q190" i="2" a="1"/>
  <c r="Q190" i="2" s="1"/>
  <c r="Q191" i="2" a="1"/>
  <c r="Q191" i="2" s="1"/>
  <c r="Q192" i="2" a="1"/>
  <c r="Q192" i="2" s="1"/>
  <c r="Q193" i="2" a="1"/>
  <c r="Q193" i="2" s="1"/>
  <c r="Q194" i="2" a="1"/>
  <c r="Q194" i="2" s="1"/>
  <c r="Q195" i="2" a="1"/>
  <c r="Q195" i="2" s="1"/>
  <c r="Q196" i="2" a="1"/>
  <c r="Q196" i="2" s="1"/>
  <c r="Q197" i="2" a="1"/>
  <c r="Q197" i="2" s="1"/>
  <c r="Q198" i="2" a="1"/>
  <c r="Q198" i="2" s="1"/>
  <c r="Q199" i="2" a="1"/>
  <c r="Q199" i="2" s="1"/>
  <c r="Q200" i="2" a="1"/>
  <c r="Q200" i="2" s="1"/>
  <c r="Q201" i="2" a="1"/>
  <c r="Q201" i="2" s="1"/>
  <c r="Q202" i="2" a="1"/>
  <c r="Q202" i="2" s="1"/>
  <c r="Q203" i="2" a="1"/>
  <c r="Q203" i="2" s="1"/>
  <c r="Q204" i="2" a="1"/>
  <c r="Q204" i="2" s="1"/>
  <c r="Q205" i="2" a="1"/>
  <c r="Q205" i="2" s="1"/>
  <c r="Q206" i="2" a="1"/>
  <c r="Q206" i="2" s="1"/>
  <c r="Q207" i="2" a="1"/>
  <c r="Q207" i="2" s="1"/>
  <c r="Q208" i="2" a="1"/>
  <c r="Q208" i="2" s="1"/>
  <c r="Q209" i="2" a="1"/>
  <c r="Q209" i="2" s="1"/>
  <c r="Q210" i="2" a="1"/>
  <c r="Q210" i="2" s="1"/>
  <c r="Q211" i="2" a="1"/>
  <c r="Q211" i="2" s="1"/>
  <c r="Q212" i="2" a="1"/>
  <c r="Q212" i="2" s="1"/>
  <c r="Q213" i="2" a="1"/>
  <c r="Q213" i="2" s="1"/>
  <c r="Q214" i="2" a="1"/>
  <c r="Q214" i="2" s="1"/>
  <c r="Q215" i="2" a="1"/>
  <c r="Q215" i="2" s="1"/>
  <c r="Q216" i="2" a="1"/>
  <c r="Q216" i="2" s="1"/>
  <c r="Q217" i="2" a="1"/>
  <c r="Q217" i="2" s="1"/>
  <c r="Q218" i="2" a="1"/>
  <c r="Q218" i="2" s="1"/>
  <c r="Q219" i="2" a="1"/>
  <c r="Q219" i="2" s="1"/>
  <c r="Q220" i="2" a="1"/>
  <c r="Q220" i="2" s="1"/>
  <c r="Q221" i="2" a="1"/>
  <c r="Q221" i="2" s="1"/>
  <c r="Q222" i="2" a="1"/>
  <c r="Q222" i="2" s="1"/>
  <c r="Q223" i="2" a="1"/>
  <c r="Q223" i="2" s="1"/>
  <c r="Q224" i="2" a="1"/>
  <c r="Q224" i="2" s="1"/>
  <c r="Q225" i="2" a="1"/>
  <c r="Q225" i="2" s="1"/>
  <c r="Q226" i="2" a="1"/>
  <c r="Q226" i="2" s="1"/>
  <c r="Q227" i="2" a="1"/>
  <c r="Q227" i="2" s="1"/>
  <c r="Q228" i="2" a="1"/>
  <c r="Q228" i="2" s="1"/>
  <c r="Q229" i="2" a="1"/>
  <c r="Q229" i="2" s="1"/>
  <c r="Q230" i="2" a="1"/>
  <c r="Q230" i="2" s="1"/>
  <c r="Q231" i="2" a="1"/>
  <c r="Q231" i="2" s="1"/>
  <c r="Q232" i="2" a="1"/>
  <c r="Q232" i="2" s="1"/>
  <c r="Q233" i="2" a="1"/>
  <c r="Q233" i="2" s="1"/>
  <c r="Q234" i="2" a="1"/>
  <c r="Q234" i="2" s="1"/>
  <c r="Q235" i="2" a="1"/>
  <c r="Q235" i="2" s="1"/>
  <c r="Q236" i="2" a="1"/>
  <c r="Q236" i="2" s="1"/>
  <c r="Q237" i="2" a="1"/>
  <c r="Q237" i="2" s="1"/>
  <c r="Q238" i="2" a="1"/>
  <c r="Q238" i="2" s="1"/>
  <c r="Q239" i="2" a="1"/>
  <c r="Q239" i="2" s="1"/>
  <c r="Q240" i="2" a="1"/>
  <c r="Q240" i="2" s="1"/>
  <c r="Q241" i="2" a="1"/>
  <c r="Q241" i="2" s="1"/>
  <c r="Q242" i="2" a="1"/>
  <c r="Q242" i="2" s="1"/>
  <c r="Q243" i="2" a="1"/>
  <c r="Q243" i="2" s="1"/>
  <c r="Q244" i="2" a="1"/>
  <c r="Q244" i="2" s="1"/>
  <c r="Q245" i="2" a="1"/>
  <c r="Q245" i="2" s="1"/>
  <c r="Q246" i="2" a="1"/>
  <c r="Q246" i="2" s="1"/>
  <c r="Q247" i="2" a="1"/>
  <c r="Q247" i="2" s="1"/>
  <c r="Q248" i="2" a="1"/>
  <c r="Q248" i="2" s="1"/>
  <c r="Q249" i="2" a="1"/>
  <c r="Q249" i="2" s="1"/>
  <c r="Q250" i="2" a="1"/>
  <c r="Q250" i="2" s="1"/>
  <c r="Q251" i="2" a="1"/>
  <c r="Q251" i="2" s="1"/>
  <c r="Q252" i="2" a="1"/>
  <c r="Q252" i="2" s="1"/>
  <c r="Q253" i="2" a="1"/>
  <c r="Q253" i="2" s="1"/>
  <c r="Q254" i="2" a="1"/>
  <c r="Q254" i="2" s="1"/>
  <c r="Q255" i="2" a="1"/>
  <c r="Q255" i="2" s="1"/>
  <c r="Q256" i="2" a="1"/>
  <c r="Q256" i="2" s="1"/>
  <c r="Q257" i="2" a="1"/>
  <c r="Q257" i="2" s="1"/>
  <c r="Q258" i="2" a="1"/>
  <c r="Q258" i="2" s="1"/>
  <c r="Q259" i="2" a="1"/>
  <c r="Q259" i="2" s="1"/>
  <c r="Q260" i="2" a="1"/>
  <c r="Q260" i="2" s="1"/>
  <c r="Q261" i="2" a="1"/>
  <c r="Q261" i="2" s="1"/>
  <c r="Q262" i="2" a="1"/>
  <c r="Q262" i="2" s="1"/>
  <c r="Q263" i="2" a="1"/>
  <c r="Q263" i="2" s="1"/>
  <c r="Q264" i="2" a="1"/>
  <c r="Q264" i="2" s="1"/>
  <c r="Q265" i="2" a="1"/>
  <c r="Q265" i="2" s="1"/>
  <c r="Q266" i="2" a="1"/>
  <c r="Q266" i="2" s="1"/>
  <c r="Q267" i="2" a="1"/>
  <c r="Q267" i="2" s="1"/>
  <c r="Q268" i="2" a="1"/>
  <c r="Q268" i="2" s="1"/>
  <c r="Q269" i="2" a="1"/>
  <c r="Q269" i="2" s="1"/>
  <c r="Q270" i="2" a="1"/>
  <c r="Q270" i="2" s="1"/>
  <c r="Q271" i="2" a="1"/>
  <c r="Q271" i="2" s="1"/>
  <c r="Q272" i="2" a="1"/>
  <c r="Q272" i="2" s="1"/>
  <c r="Q273" i="2" a="1"/>
  <c r="Q273" i="2" s="1"/>
  <c r="Q274" i="2" a="1"/>
  <c r="Q274" i="2" s="1"/>
  <c r="Q275" i="2" a="1"/>
  <c r="Q275" i="2" s="1"/>
  <c r="Q276" i="2" a="1"/>
  <c r="Q276" i="2" s="1"/>
  <c r="Q277" i="2" a="1"/>
  <c r="Q277" i="2" s="1"/>
  <c r="Q278" i="2" a="1"/>
  <c r="Q278" i="2" s="1"/>
  <c r="Q279" i="2" a="1"/>
  <c r="Q279" i="2" s="1"/>
  <c r="Q280" i="2" a="1"/>
  <c r="Q280" i="2" s="1"/>
  <c r="Q281" i="2" a="1"/>
  <c r="Q281" i="2" s="1"/>
  <c r="Q282" i="2" a="1"/>
  <c r="Q282" i="2" s="1"/>
  <c r="Q283" i="2" a="1"/>
  <c r="Q283" i="2" s="1"/>
  <c r="Q284" i="2" a="1"/>
  <c r="Q284" i="2" s="1"/>
  <c r="Q285" i="2" a="1"/>
  <c r="Q285" i="2" s="1"/>
  <c r="Q286" i="2" a="1"/>
  <c r="Q286" i="2" s="1"/>
  <c r="Q287" i="2" a="1"/>
  <c r="Q287" i="2" s="1"/>
  <c r="Q288" i="2" a="1"/>
  <c r="Q288" i="2" s="1"/>
  <c r="Q289" i="2" a="1"/>
  <c r="Q289" i="2" s="1"/>
  <c r="Q290" i="2" a="1"/>
  <c r="Q290" i="2" s="1"/>
  <c r="Q291" i="2" a="1"/>
  <c r="Q291" i="2" s="1"/>
  <c r="Q292" i="2" a="1"/>
  <c r="Q292" i="2" s="1"/>
  <c r="Q293" i="2" a="1"/>
  <c r="Q293" i="2" s="1"/>
  <c r="Q294" i="2" a="1"/>
  <c r="Q294" i="2" s="1"/>
  <c r="Q295" i="2" a="1"/>
  <c r="Q295" i="2" s="1"/>
  <c r="Q296" i="2" a="1"/>
  <c r="Q296" i="2" s="1"/>
  <c r="Q297" i="2" a="1"/>
  <c r="Q297" i="2" s="1"/>
  <c r="Q298" i="2" a="1"/>
  <c r="Q298" i="2" s="1"/>
  <c r="Q299" i="2" a="1"/>
  <c r="Q299" i="2" s="1"/>
  <c r="Q300" i="2" a="1"/>
  <c r="Q300" i="2" s="1"/>
  <c r="Q301" i="2" a="1"/>
  <c r="Q301" i="2" s="1"/>
  <c r="Q302" i="2" a="1"/>
  <c r="Q302" i="2" s="1"/>
  <c r="Q303" i="2" a="1"/>
  <c r="Q303" i="2" s="1"/>
  <c r="Q304" i="2" a="1"/>
  <c r="Q304" i="2" s="1"/>
  <c r="Q305" i="2" a="1"/>
  <c r="Q305" i="2" s="1"/>
  <c r="Q306" i="2" a="1"/>
  <c r="Q306" i="2" s="1"/>
  <c r="Q307" i="2" a="1"/>
  <c r="Q307" i="2" s="1"/>
  <c r="Q308" i="2" a="1"/>
  <c r="Q308" i="2" s="1"/>
  <c r="Q309" i="2" a="1"/>
  <c r="Q309" i="2" s="1"/>
  <c r="Q310" i="2" a="1"/>
  <c r="Q310" i="2" s="1"/>
  <c r="Q311" i="2" a="1"/>
  <c r="Q311" i="2" s="1"/>
  <c r="Q312" i="2" a="1"/>
  <c r="Q312" i="2" s="1"/>
  <c r="Q313" i="2" a="1"/>
  <c r="Q313" i="2" s="1"/>
  <c r="Q314" i="2" a="1"/>
  <c r="Q314" i="2" s="1"/>
  <c r="Q315" i="2" a="1"/>
  <c r="Q315" i="2" s="1"/>
  <c r="Q316" i="2" a="1"/>
  <c r="Q316" i="2" s="1"/>
  <c r="Q317" i="2" a="1"/>
  <c r="Q317" i="2" s="1"/>
  <c r="Q318" i="2" a="1"/>
  <c r="Q318" i="2" s="1"/>
  <c r="Q319" i="2" a="1"/>
  <c r="Q319" i="2" s="1"/>
  <c r="Q320" i="2" a="1"/>
  <c r="Q320" i="2" s="1"/>
  <c r="Q321" i="2" a="1"/>
  <c r="Q321" i="2" s="1"/>
  <c r="Q322" i="2" a="1"/>
  <c r="Q322" i="2" s="1"/>
  <c r="Q323" i="2" a="1"/>
  <c r="Q323" i="2" s="1"/>
  <c r="Q324" i="2" a="1"/>
  <c r="Q324" i="2" s="1"/>
  <c r="Q325" i="2" a="1"/>
  <c r="Q325" i="2" s="1"/>
  <c r="Q326" i="2" a="1"/>
  <c r="Q326" i="2" s="1"/>
  <c r="Q327" i="2" a="1"/>
  <c r="Q327" i="2" s="1"/>
  <c r="Q328" i="2" a="1"/>
  <c r="Q328" i="2" s="1"/>
  <c r="Q329" i="2" a="1"/>
  <c r="Q329" i="2" s="1"/>
  <c r="Q330" i="2" a="1"/>
  <c r="Q330" i="2" s="1"/>
  <c r="Q331" i="2" a="1"/>
  <c r="Q331" i="2" s="1"/>
  <c r="Q332" i="2" a="1"/>
  <c r="Q332" i="2" s="1"/>
  <c r="Q333" i="2" a="1"/>
  <c r="Q333" i="2" s="1"/>
  <c r="Q334" i="2" a="1"/>
  <c r="Q334" i="2" s="1"/>
  <c r="Q335" i="2" a="1"/>
  <c r="Q335" i="2" s="1"/>
  <c r="Q336" i="2" a="1"/>
  <c r="Q336" i="2" s="1"/>
  <c r="Q337" i="2" a="1"/>
  <c r="Q337" i="2" s="1"/>
  <c r="Q338" i="2" a="1"/>
  <c r="Q338" i="2" s="1"/>
  <c r="Q339" i="2" a="1"/>
  <c r="Q339" i="2" s="1"/>
  <c r="Q340" i="2" a="1"/>
  <c r="Q340" i="2" s="1"/>
  <c r="Q341" i="2" a="1"/>
  <c r="Q341" i="2" s="1"/>
  <c r="Q342" i="2" a="1"/>
  <c r="Q342" i="2" s="1"/>
  <c r="Q343" i="2" a="1"/>
  <c r="Q343" i="2" s="1"/>
  <c r="Q344" i="2" a="1"/>
  <c r="Q344" i="2" s="1"/>
  <c r="Q345" i="2" a="1"/>
  <c r="Q345" i="2" s="1"/>
  <c r="Q346" i="2" a="1"/>
  <c r="Q346" i="2" s="1"/>
  <c r="Q347" i="2" a="1"/>
  <c r="Q347" i="2" s="1"/>
  <c r="Q348" i="2" a="1"/>
  <c r="Q348" i="2" s="1"/>
  <c r="Q349" i="2" a="1"/>
  <c r="Q349" i="2" s="1"/>
  <c r="Q350" i="2" a="1"/>
  <c r="Q350" i="2" s="1"/>
  <c r="Q351" i="2" a="1"/>
  <c r="Q351" i="2" s="1"/>
  <c r="Q352" i="2" a="1"/>
  <c r="Q352" i="2" s="1"/>
  <c r="Q353" i="2" a="1"/>
  <c r="Q353" i="2" s="1"/>
  <c r="Q354" i="2" a="1"/>
  <c r="Q354" i="2" s="1"/>
  <c r="Q355" i="2" a="1"/>
  <c r="Q355" i="2" s="1"/>
  <c r="Q356" i="2" a="1"/>
  <c r="Q356" i="2" s="1"/>
  <c r="Q357" i="2" a="1"/>
  <c r="Q357" i="2" s="1"/>
  <c r="Q358" i="2" a="1"/>
  <c r="Q358" i="2" s="1"/>
  <c r="Q359" i="2" a="1"/>
  <c r="Q359" i="2" s="1"/>
  <c r="Q360" i="2" a="1"/>
  <c r="Q360" i="2" s="1"/>
  <c r="Q361" i="2" a="1"/>
  <c r="Q361" i="2" s="1"/>
  <c r="Q362" i="2" a="1"/>
  <c r="Q362" i="2" s="1"/>
  <c r="Q363" i="2" a="1"/>
  <c r="Q363" i="2" s="1"/>
  <c r="Q364" i="2" a="1"/>
  <c r="Q364" i="2" s="1"/>
  <c r="Q365" i="2" a="1"/>
  <c r="Q365" i="2" s="1"/>
  <c r="Q366" i="2" a="1"/>
  <c r="Q366" i="2" s="1"/>
  <c r="Q367" i="2" a="1"/>
  <c r="Q367" i="2" s="1"/>
  <c r="Q368" i="2" a="1"/>
  <c r="Q368" i="2" s="1"/>
  <c r="Q369" i="2" a="1"/>
  <c r="Q369" i="2" s="1"/>
  <c r="Q370" i="2" a="1"/>
  <c r="Q370" i="2" s="1"/>
  <c r="Q371" i="2" a="1"/>
  <c r="Q371" i="2" s="1"/>
  <c r="Q372" i="2" a="1"/>
  <c r="Q372" i="2" s="1"/>
  <c r="Q373" i="2" a="1"/>
  <c r="Q373" i="2" s="1"/>
  <c r="Q374" i="2" a="1"/>
  <c r="Q374" i="2" s="1"/>
  <c r="Q375" i="2" a="1"/>
  <c r="Q375" i="2" s="1"/>
  <c r="Q376" i="2" a="1"/>
  <c r="Q376" i="2" s="1"/>
  <c r="Q377" i="2" a="1"/>
  <c r="Q377" i="2" s="1"/>
  <c r="Q378" i="2" a="1"/>
  <c r="Q378" i="2" s="1"/>
  <c r="Q379" i="2" a="1"/>
  <c r="Q379" i="2" s="1"/>
  <c r="Q380" i="2" a="1"/>
  <c r="Q380" i="2" s="1"/>
  <c r="Q381" i="2" a="1"/>
  <c r="Q381" i="2" s="1"/>
  <c r="Q382" i="2" a="1"/>
  <c r="Q382" i="2" s="1"/>
  <c r="Q383" i="2" a="1"/>
  <c r="Q383" i="2" s="1"/>
  <c r="Q384" i="2" a="1"/>
  <c r="Q384" i="2" s="1"/>
  <c r="Q385" i="2" a="1"/>
  <c r="Q385" i="2" s="1"/>
  <c r="Q386" i="2" a="1"/>
  <c r="Q386" i="2" s="1"/>
  <c r="Q387" i="2" a="1"/>
  <c r="Q387" i="2" s="1"/>
  <c r="Q388" i="2" a="1"/>
  <c r="Q388" i="2" s="1"/>
  <c r="Q389" i="2" a="1"/>
  <c r="Q389" i="2" s="1"/>
  <c r="Q390" i="2" a="1"/>
  <c r="Q390" i="2" s="1"/>
  <c r="Q391" i="2" a="1"/>
  <c r="Q391" i="2" s="1"/>
  <c r="Q392" i="2" a="1"/>
  <c r="Q392" i="2" s="1"/>
  <c r="Q393" i="2" a="1"/>
  <c r="Q393" i="2" s="1"/>
  <c r="Q394" i="2" a="1"/>
  <c r="Q394" i="2" s="1"/>
  <c r="Q395" i="2" a="1"/>
  <c r="Q395" i="2" s="1"/>
  <c r="Q396" i="2" a="1"/>
  <c r="Q396" i="2" s="1"/>
  <c r="Q397" i="2" a="1"/>
  <c r="Q397" i="2" s="1"/>
  <c r="Q398" i="2" a="1"/>
  <c r="Q398" i="2" s="1"/>
  <c r="Q399" i="2" a="1"/>
  <c r="Q399" i="2" s="1"/>
  <c r="Q400" i="2" a="1"/>
  <c r="Q400" i="2" s="1"/>
  <c r="Q401" i="2" a="1"/>
  <c r="Q401" i="2" s="1"/>
  <c r="Q402" i="2" a="1"/>
  <c r="Q402" i="2" s="1"/>
  <c r="Q403" i="2" a="1"/>
  <c r="Q403" i="2" s="1"/>
  <c r="Q404" i="2" a="1"/>
  <c r="Q404" i="2" s="1"/>
  <c r="Q405" i="2" a="1"/>
  <c r="Q405" i="2" s="1"/>
  <c r="Q406" i="2" a="1"/>
  <c r="Q406" i="2" s="1"/>
  <c r="Q407" i="2" a="1"/>
  <c r="Q407" i="2" s="1"/>
  <c r="Q408" i="2" a="1"/>
  <c r="Q408" i="2" s="1"/>
  <c r="Q409" i="2" a="1"/>
  <c r="Q409" i="2" s="1"/>
  <c r="Q410" i="2" a="1"/>
  <c r="Q410" i="2" s="1"/>
  <c r="Q411" i="2" a="1"/>
  <c r="Q411" i="2" s="1"/>
  <c r="Q412" i="2" a="1"/>
  <c r="Q412" i="2" s="1"/>
  <c r="Q413" i="2" a="1"/>
  <c r="Q413" i="2" s="1"/>
  <c r="Q414" i="2" a="1"/>
  <c r="Q414" i="2" s="1"/>
  <c r="Q415" i="2" a="1"/>
  <c r="Q415" i="2" s="1"/>
  <c r="Q416" i="2" a="1"/>
  <c r="Q416" i="2" s="1"/>
  <c r="Q417" i="2" a="1"/>
  <c r="Q417" i="2" s="1"/>
  <c r="Q418" i="2" a="1"/>
  <c r="Q418" i="2" s="1"/>
  <c r="Q419" i="2" a="1"/>
  <c r="Q419" i="2" s="1"/>
  <c r="Q420" i="2" a="1"/>
  <c r="Q420" i="2" s="1"/>
  <c r="Q421" i="2" a="1"/>
  <c r="Q421" i="2" s="1"/>
  <c r="Q422" i="2" a="1"/>
  <c r="Q422" i="2" s="1"/>
  <c r="Q423" i="2" a="1"/>
  <c r="Q423" i="2" s="1"/>
  <c r="Q424" i="2" a="1"/>
  <c r="Q424" i="2" s="1"/>
  <c r="Q425" i="2" a="1"/>
  <c r="Q425" i="2" s="1"/>
  <c r="Q426" i="2" a="1"/>
  <c r="Q426" i="2" s="1"/>
  <c r="Q427" i="2" a="1"/>
  <c r="Q427" i="2" s="1"/>
  <c r="Q428" i="2" a="1"/>
  <c r="Q428" i="2" s="1"/>
  <c r="Q429" i="2" a="1"/>
  <c r="Q429" i="2" s="1"/>
  <c r="Q430" i="2" a="1"/>
  <c r="Q430" i="2" s="1"/>
  <c r="Q431" i="2" a="1"/>
  <c r="Q431" i="2" s="1"/>
  <c r="Q432" i="2" a="1"/>
  <c r="Q432" i="2" s="1"/>
  <c r="Q433" i="2" a="1"/>
  <c r="Q433" i="2" s="1"/>
  <c r="Q434" i="2" a="1"/>
  <c r="Q434" i="2" s="1"/>
  <c r="Q435" i="2" a="1"/>
  <c r="Q435" i="2" s="1"/>
  <c r="Q436" i="2" a="1"/>
  <c r="Q436" i="2" s="1"/>
  <c r="Q437" i="2" a="1"/>
  <c r="Q437" i="2" s="1"/>
  <c r="Q438" i="2" a="1"/>
  <c r="Q438" i="2" s="1"/>
  <c r="Q439" i="2" a="1"/>
  <c r="Q439" i="2" s="1"/>
  <c r="Q440" i="2" a="1"/>
  <c r="Q440" i="2" s="1"/>
  <c r="Q441" i="2" a="1"/>
  <c r="Q441" i="2" s="1"/>
  <c r="Q442" i="2" a="1"/>
  <c r="Q442" i="2" s="1"/>
  <c r="Q443" i="2" a="1"/>
  <c r="Q443" i="2" s="1"/>
  <c r="Q444" i="2" a="1"/>
  <c r="Q444" i="2" s="1"/>
  <c r="Q445" i="2" a="1"/>
  <c r="Q445" i="2" s="1"/>
  <c r="Q446" i="2" a="1"/>
  <c r="Q446" i="2" s="1"/>
  <c r="Q447" i="2" a="1"/>
  <c r="Q447" i="2" s="1"/>
  <c r="Q448" i="2" a="1"/>
  <c r="Q448" i="2" s="1"/>
  <c r="Q449" i="2" a="1"/>
  <c r="Q449" i="2" s="1"/>
  <c r="Q450" i="2" a="1"/>
  <c r="Q450" i="2" s="1"/>
  <c r="Q451" i="2" a="1"/>
  <c r="Q451" i="2" s="1"/>
  <c r="Q452" i="2" a="1"/>
  <c r="Q452" i="2" s="1"/>
  <c r="Q453" i="2" a="1"/>
  <c r="Q453" i="2" s="1"/>
  <c r="Q454" i="2" a="1"/>
  <c r="Q454" i="2" s="1"/>
  <c r="Q455" i="2" a="1"/>
  <c r="Q455" i="2" s="1"/>
  <c r="Q456" i="2" a="1"/>
  <c r="Q456" i="2" s="1"/>
  <c r="Q457" i="2" a="1"/>
  <c r="Q457" i="2" s="1"/>
  <c r="Q458" i="2" a="1"/>
  <c r="Q458" i="2" s="1"/>
  <c r="Q459" i="2" a="1"/>
  <c r="Q459" i="2" s="1"/>
  <c r="Q460" i="2" a="1"/>
  <c r="Q460" i="2" s="1"/>
  <c r="Q461" i="2" a="1"/>
  <c r="Q461" i="2" s="1"/>
  <c r="Q462" i="2" a="1"/>
  <c r="Q462" i="2" s="1"/>
  <c r="Q463" i="2" a="1"/>
  <c r="Q463" i="2" s="1"/>
  <c r="Q464" i="2" a="1"/>
  <c r="Q464" i="2" s="1"/>
  <c r="Q465" i="2" a="1"/>
  <c r="Q465" i="2" s="1"/>
  <c r="Q466" i="2" a="1"/>
  <c r="Q466" i="2" s="1"/>
  <c r="Q467" i="2" a="1"/>
  <c r="Q467" i="2" s="1"/>
  <c r="Q468" i="2" a="1"/>
  <c r="Q468" i="2" s="1"/>
  <c r="Q469" i="2" a="1"/>
  <c r="Q469" i="2" s="1"/>
  <c r="Q470" i="2" a="1"/>
  <c r="Q470" i="2" s="1"/>
  <c r="Q471" i="2" a="1"/>
  <c r="Q471" i="2" s="1"/>
  <c r="Q472" i="2" a="1"/>
  <c r="Q472" i="2" s="1"/>
  <c r="Q473" i="2" a="1"/>
  <c r="Q473" i="2" s="1"/>
  <c r="Q474" i="2" a="1"/>
  <c r="Q474" i="2" s="1"/>
  <c r="Q475" i="2" a="1"/>
  <c r="Q475" i="2" s="1"/>
  <c r="Q476" i="2" a="1"/>
  <c r="Q476" i="2" s="1"/>
  <c r="Q477" i="2" a="1"/>
  <c r="Q477" i="2" s="1"/>
  <c r="Q478" i="2" a="1"/>
  <c r="Q478" i="2" s="1"/>
  <c r="Q479" i="2" a="1"/>
  <c r="Q479" i="2" s="1"/>
  <c r="Q480" i="2" a="1"/>
  <c r="Q480" i="2" s="1"/>
  <c r="Q481" i="2" a="1"/>
  <c r="Q481" i="2" s="1"/>
  <c r="Q482" i="2" a="1"/>
  <c r="Q482" i="2" s="1"/>
  <c r="Q483" i="2" a="1"/>
  <c r="Q483" i="2" s="1"/>
  <c r="Q484" i="2" a="1"/>
  <c r="Q484" i="2" s="1"/>
  <c r="Q485" i="2" a="1"/>
  <c r="Q485" i="2" s="1"/>
  <c r="Q486" i="2" a="1"/>
  <c r="Q486" i="2" s="1"/>
  <c r="Q487" i="2" a="1"/>
  <c r="Q487" i="2" s="1"/>
  <c r="Q488" i="2" a="1"/>
  <c r="Q488" i="2" s="1"/>
  <c r="Q489" i="2" a="1"/>
  <c r="Q489" i="2" s="1"/>
  <c r="Q490" i="2" a="1"/>
  <c r="Q490" i="2" s="1"/>
  <c r="Q491" i="2" a="1"/>
  <c r="Q491" i="2" s="1"/>
  <c r="Q492" i="2" a="1"/>
  <c r="Q492" i="2" s="1"/>
  <c r="Q493" i="2" a="1"/>
  <c r="Q493" i="2" s="1"/>
  <c r="Q494" i="2" a="1"/>
  <c r="Q494" i="2" s="1"/>
  <c r="Q495" i="2" a="1"/>
  <c r="Q495" i="2" s="1"/>
  <c r="Q496" i="2" a="1"/>
  <c r="Q496" i="2" s="1"/>
  <c r="Q497" i="2" a="1"/>
  <c r="Q497" i="2" s="1"/>
  <c r="Q498" i="2" a="1"/>
  <c r="Q498" i="2" s="1"/>
  <c r="Q499" i="2" a="1"/>
  <c r="Q499" i="2" s="1"/>
  <c r="Q500" i="2" a="1"/>
  <c r="Q500" i="2" s="1"/>
  <c r="Q501" i="2" a="1"/>
  <c r="Q501" i="2" s="1"/>
  <c r="Q502" i="2" a="1"/>
  <c r="Q502" i="2" s="1"/>
  <c r="Q503" i="2" a="1"/>
  <c r="Q503" i="2" s="1"/>
  <c r="Q504" i="2" a="1"/>
  <c r="Q504" i="2" s="1"/>
  <c r="Q505" i="2" a="1"/>
  <c r="Q505" i="2" s="1"/>
  <c r="Q506" i="2" a="1"/>
  <c r="Q506" i="2" s="1"/>
  <c r="Q507" i="2" a="1"/>
  <c r="Q507" i="2" s="1"/>
  <c r="Q508" i="2" a="1"/>
  <c r="Q508" i="2" s="1"/>
  <c r="Q509" i="2" a="1"/>
  <c r="Q509" i="2" s="1"/>
  <c r="Q510" i="2" a="1"/>
  <c r="Q510" i="2" s="1"/>
  <c r="Q511" i="2" a="1"/>
  <c r="Q511" i="2" s="1"/>
  <c r="Q512" i="2" a="1"/>
  <c r="Q512" i="2" s="1"/>
  <c r="Q513" i="2" a="1"/>
  <c r="Q513" i="2" s="1"/>
  <c r="Q514" i="2" a="1"/>
  <c r="Q514" i="2" s="1"/>
  <c r="Q515" i="2" a="1"/>
  <c r="Q515" i="2" s="1"/>
  <c r="Q516" i="2" a="1"/>
  <c r="Q516" i="2" s="1"/>
  <c r="Q517" i="2" a="1"/>
  <c r="Q517" i="2" s="1"/>
  <c r="Q518" i="2" a="1"/>
  <c r="Q518" i="2" s="1"/>
  <c r="Q519" i="2" a="1"/>
  <c r="Q519" i="2" s="1"/>
  <c r="Q520" i="2" a="1"/>
  <c r="Q520" i="2" s="1"/>
  <c r="Q521" i="2" a="1"/>
  <c r="Q521" i="2" s="1"/>
  <c r="Q522" i="2" a="1"/>
  <c r="Q522" i="2" s="1"/>
  <c r="Q523" i="2" a="1"/>
  <c r="Q523" i="2" s="1"/>
  <c r="Q524" i="2" a="1"/>
  <c r="Q524" i="2" s="1"/>
  <c r="Q525" i="2" a="1"/>
  <c r="Q525" i="2" s="1"/>
  <c r="Q526" i="2" a="1"/>
  <c r="Q526" i="2" s="1"/>
  <c r="Q527" i="2" a="1"/>
  <c r="Q527" i="2" s="1"/>
  <c r="Q528" i="2" a="1"/>
  <c r="Q528" i="2" s="1"/>
  <c r="Q529" i="2" a="1"/>
  <c r="Q529" i="2" s="1"/>
  <c r="Q530" i="2" a="1"/>
  <c r="Q530" i="2" s="1"/>
  <c r="Q531" i="2" a="1"/>
  <c r="Q531" i="2" s="1"/>
  <c r="Q532" i="2" a="1"/>
  <c r="Q532" i="2" s="1"/>
  <c r="Q533" i="2" a="1"/>
  <c r="Q533" i="2" s="1"/>
  <c r="Q534" i="2" a="1"/>
  <c r="Q534" i="2" s="1"/>
  <c r="Q535" i="2" a="1"/>
  <c r="Q535" i="2" s="1"/>
  <c r="Q536" i="2" a="1"/>
  <c r="Q536" i="2"/>
  <c r="Q537" i="2" a="1"/>
  <c r="Q537" i="2" s="1"/>
  <c r="Q538" i="2" a="1"/>
  <c r="Q538" i="2" s="1"/>
  <c r="Q539" i="2" a="1"/>
  <c r="Q539" i="2" s="1"/>
  <c r="Q540" i="2" a="1"/>
  <c r="Q540" i="2" s="1"/>
  <c r="Q541" i="2" a="1"/>
  <c r="Q541" i="2" s="1"/>
  <c r="Q542" i="2" a="1"/>
  <c r="Q542" i="2" s="1"/>
  <c r="Q543" i="2" a="1"/>
  <c r="Q543" i="2" s="1"/>
  <c r="Q544" i="2" a="1"/>
  <c r="Q544" i="2" s="1"/>
  <c r="Q545" i="2" a="1"/>
  <c r="Q545" i="2" s="1"/>
  <c r="Q546" i="2" a="1"/>
  <c r="Q546" i="2" s="1"/>
  <c r="Q547" i="2" a="1"/>
  <c r="Q547" i="2" s="1"/>
  <c r="Q548" i="2" a="1"/>
  <c r="Q548" i="2" s="1"/>
  <c r="Q549" i="2" a="1"/>
  <c r="Q549" i="2" s="1"/>
  <c r="Q550" i="2" a="1"/>
  <c r="Q550" i="2" s="1"/>
  <c r="Q551" i="2" a="1"/>
  <c r="Q551" i="2" s="1"/>
  <c r="Q552" i="2" a="1"/>
  <c r="Q552" i="2" s="1"/>
  <c r="Q553" i="2" a="1"/>
  <c r="Q553" i="2" s="1"/>
  <c r="Q554" i="2" a="1"/>
  <c r="Q554" i="2" s="1"/>
  <c r="Q555" i="2" a="1"/>
  <c r="Q555" i="2" s="1"/>
  <c r="Q556" i="2" a="1"/>
  <c r="Q556" i="2" s="1"/>
  <c r="Q557" i="2" a="1"/>
  <c r="Q557" i="2" s="1"/>
  <c r="Q558" i="2" a="1"/>
  <c r="Q558" i="2" s="1"/>
  <c r="Q559" i="2" a="1"/>
  <c r="Q559" i="2" s="1"/>
  <c r="Q560" i="2" a="1"/>
  <c r="Q560" i="2" s="1"/>
  <c r="Q561" i="2" a="1"/>
  <c r="Q561" i="2" s="1"/>
  <c r="Q562" i="2" a="1"/>
  <c r="Q562" i="2" s="1"/>
  <c r="Q563" i="2" a="1"/>
  <c r="Q563" i="2" s="1"/>
  <c r="Q564" i="2" a="1"/>
  <c r="Q564" i="2" s="1"/>
  <c r="Q565" i="2" a="1"/>
  <c r="Q565" i="2" s="1"/>
  <c r="Q566" i="2" a="1"/>
  <c r="Q566" i="2" s="1"/>
  <c r="Q567" i="2" a="1"/>
  <c r="Q567" i="2" s="1"/>
  <c r="Q568" i="2" a="1"/>
  <c r="Q568" i="2" s="1"/>
  <c r="Q569" i="2" a="1"/>
  <c r="Q569" i="2" s="1"/>
  <c r="Q570" i="2" a="1"/>
  <c r="Q570" i="2" s="1"/>
  <c r="Q571" i="2" a="1"/>
  <c r="Q571" i="2" s="1"/>
  <c r="Q572" i="2" a="1"/>
  <c r="Q572" i="2" s="1"/>
  <c r="Q573" i="2" a="1"/>
  <c r="Q573" i="2" s="1"/>
  <c r="Q574" i="2" a="1"/>
  <c r="Q574" i="2" s="1"/>
  <c r="Q575" i="2" a="1"/>
  <c r="Q575" i="2" s="1"/>
  <c r="Q576" i="2" a="1"/>
  <c r="Q576" i="2" s="1"/>
  <c r="Q577" i="2" a="1"/>
  <c r="Q577" i="2" s="1"/>
  <c r="Q578" i="2" a="1"/>
  <c r="Q578" i="2" s="1"/>
  <c r="Q579" i="2" a="1"/>
  <c r="Q579" i="2" s="1"/>
  <c r="Q580" i="2" a="1"/>
  <c r="Q580" i="2" s="1"/>
  <c r="Q581" i="2" a="1"/>
  <c r="Q581" i="2" s="1"/>
  <c r="Q582" i="2" a="1"/>
  <c r="Q582" i="2" s="1"/>
  <c r="Q583" i="2" a="1"/>
  <c r="Q583" i="2" s="1"/>
  <c r="Q584" i="2" a="1"/>
  <c r="Q584" i="2" s="1"/>
  <c r="Q585" i="2" a="1"/>
  <c r="Q585" i="2" s="1"/>
  <c r="Q586" i="2" a="1"/>
  <c r="Q586" i="2" s="1"/>
  <c r="Q587" i="2" a="1"/>
  <c r="Q587" i="2" s="1"/>
  <c r="Q588" i="2" a="1"/>
  <c r="Q588" i="2" s="1"/>
  <c r="Q589" i="2" a="1"/>
  <c r="Q589" i="2" s="1"/>
  <c r="Q590" i="2" a="1"/>
  <c r="Q590" i="2" s="1"/>
  <c r="Q591" i="2" a="1"/>
  <c r="Q591" i="2" s="1"/>
  <c r="Q592" i="2" a="1"/>
  <c r="Q592" i="2" s="1"/>
  <c r="Q593" i="2" a="1"/>
  <c r="Q593" i="2" s="1"/>
  <c r="Q594" i="2" a="1"/>
  <c r="Q594" i="2" s="1"/>
  <c r="Q595" i="2" a="1"/>
  <c r="Q595" i="2" s="1"/>
  <c r="Q596" i="2" a="1"/>
  <c r="Q596" i="2" s="1"/>
  <c r="Q597" i="2" a="1"/>
  <c r="Q597" i="2" s="1"/>
  <c r="Q598" i="2" a="1"/>
  <c r="Q598" i="2" s="1"/>
  <c r="Q599" i="2" a="1"/>
  <c r="Q599" i="2" s="1"/>
  <c r="Q600" i="2" a="1"/>
  <c r="Q600" i="2" s="1"/>
  <c r="Q601" i="2" a="1"/>
  <c r="Q601" i="2" s="1"/>
  <c r="Q602" i="2" a="1"/>
  <c r="Q602" i="2" s="1"/>
  <c r="Q603" i="2" a="1"/>
  <c r="Q603" i="2" s="1"/>
  <c r="Q604" i="2" a="1"/>
  <c r="Q604" i="2" s="1"/>
  <c r="Q605" i="2" a="1"/>
  <c r="Q605" i="2" s="1"/>
  <c r="Q606" i="2" a="1"/>
  <c r="Q606" i="2" s="1"/>
  <c r="Q607" i="2" a="1"/>
  <c r="Q607" i="2" s="1"/>
  <c r="Q608" i="2" a="1"/>
  <c r="Q608" i="2" s="1"/>
  <c r="Q609" i="2" a="1"/>
  <c r="Q609" i="2" s="1"/>
  <c r="Q610" i="2" a="1"/>
  <c r="Q610" i="2" s="1"/>
  <c r="Q611" i="2" a="1"/>
  <c r="Q611" i="2" s="1"/>
  <c r="Q612" i="2" a="1"/>
  <c r="Q612" i="2" s="1"/>
  <c r="Q613" i="2" a="1"/>
  <c r="Q613" i="2" s="1"/>
  <c r="Q614" i="2" a="1"/>
  <c r="Q614" i="2" s="1"/>
  <c r="Q615" i="2" a="1"/>
  <c r="Q615" i="2" s="1"/>
  <c r="Q616" i="2" a="1"/>
  <c r="Q616" i="2" s="1"/>
  <c r="Q617" i="2" a="1"/>
  <c r="Q617" i="2" s="1"/>
  <c r="Q618" i="2" a="1"/>
  <c r="Q618" i="2" s="1"/>
  <c r="Q619" i="2" a="1"/>
  <c r="Q619" i="2" s="1"/>
  <c r="Q620" i="2" a="1"/>
  <c r="Q620" i="2" s="1"/>
  <c r="Q621" i="2" a="1"/>
  <c r="Q621" i="2" s="1"/>
  <c r="Q622" i="2" a="1"/>
  <c r="Q622" i="2" s="1"/>
  <c r="Q623" i="2" a="1"/>
  <c r="Q623" i="2" s="1"/>
  <c r="Q624" i="2" a="1"/>
  <c r="Q624" i="2" s="1"/>
  <c r="Q625" i="2" a="1"/>
  <c r="Q625" i="2" s="1"/>
  <c r="Q626" i="2" a="1"/>
  <c r="Q626" i="2" s="1"/>
  <c r="Q627" i="2" a="1"/>
  <c r="Q627" i="2" s="1"/>
  <c r="Q628" i="2" a="1"/>
  <c r="Q628" i="2" s="1"/>
  <c r="Q629" i="2" a="1"/>
  <c r="Q629" i="2" s="1"/>
  <c r="Q630" i="2" a="1"/>
  <c r="Q630" i="2" s="1"/>
  <c r="Q631" i="2" a="1"/>
  <c r="Q631" i="2" s="1"/>
  <c r="Q632" i="2" a="1"/>
  <c r="Q632" i="2" s="1"/>
  <c r="Q633" i="2" a="1"/>
  <c r="Q633" i="2" s="1"/>
  <c r="Q634" i="2" a="1"/>
  <c r="Q634" i="2" s="1"/>
  <c r="Q635" i="2" a="1"/>
  <c r="Q635" i="2" s="1"/>
  <c r="Q636" i="2" a="1"/>
  <c r="Q636" i="2" s="1"/>
  <c r="Q637" i="2" a="1"/>
  <c r="Q637" i="2" s="1"/>
  <c r="Q638" i="2" a="1"/>
  <c r="Q638" i="2" s="1"/>
  <c r="Q639" i="2" a="1"/>
  <c r="Q639" i="2" s="1"/>
  <c r="Q640" i="2" a="1"/>
  <c r="Q640" i="2" s="1"/>
  <c r="Q641" i="2" a="1"/>
  <c r="Q641" i="2" s="1"/>
  <c r="Q642" i="2" a="1"/>
  <c r="Q642" i="2" s="1"/>
  <c r="Q643" i="2" a="1"/>
  <c r="Q643" i="2" s="1"/>
  <c r="Q644" i="2" a="1"/>
  <c r="Q644" i="2" s="1"/>
  <c r="Q645" i="2" a="1"/>
  <c r="Q645" i="2" s="1"/>
  <c r="Q646" i="2" a="1"/>
  <c r="Q646" i="2" s="1"/>
  <c r="Q647" i="2" a="1"/>
  <c r="Q647" i="2" s="1"/>
  <c r="Q648" i="2" a="1"/>
  <c r="Q648" i="2" s="1"/>
  <c r="Q649" i="2" a="1"/>
  <c r="Q649" i="2" s="1"/>
  <c r="Q650" i="2" a="1"/>
  <c r="Q650" i="2" s="1"/>
  <c r="Q651" i="2" a="1"/>
  <c r="Q651" i="2" s="1"/>
  <c r="Q652" i="2" a="1"/>
  <c r="Q652" i="2" s="1"/>
  <c r="Q653" i="2" a="1"/>
  <c r="Q653" i="2" s="1"/>
  <c r="Q654" i="2" a="1"/>
  <c r="Q654" i="2" s="1"/>
  <c r="Q655" i="2" a="1"/>
  <c r="Q655" i="2" s="1"/>
  <c r="Q656" i="2" a="1"/>
  <c r="Q656" i="2" s="1"/>
  <c r="Q657" i="2" a="1"/>
  <c r="Q657" i="2" s="1"/>
  <c r="Q658" i="2" a="1"/>
  <c r="Q658" i="2" s="1"/>
  <c r="Q659" i="2" a="1"/>
  <c r="Q659" i="2" s="1"/>
  <c r="Q660" i="2" a="1"/>
  <c r="Q660" i="2" s="1"/>
  <c r="Q661" i="2" a="1"/>
  <c r="Q661" i="2" s="1"/>
  <c r="Q662" i="2" a="1"/>
  <c r="Q662" i="2" s="1"/>
  <c r="Q663" i="2" a="1"/>
  <c r="Q663" i="2" s="1"/>
  <c r="Q664" i="2" a="1"/>
  <c r="Q664" i="2" s="1"/>
  <c r="Q665" i="2" a="1"/>
  <c r="Q665" i="2" s="1"/>
  <c r="Q666" i="2" a="1"/>
  <c r="Q666" i="2" s="1"/>
  <c r="Q667" i="2" a="1"/>
  <c r="Q667" i="2" s="1"/>
  <c r="Q668" i="2" a="1"/>
  <c r="Q668" i="2" s="1"/>
  <c r="Q669" i="2" a="1"/>
  <c r="Q669" i="2" s="1"/>
  <c r="Q670" i="2" a="1"/>
  <c r="Q670" i="2" s="1"/>
  <c r="Q671" i="2" a="1"/>
  <c r="Q671" i="2" s="1"/>
  <c r="Q672" i="2" a="1"/>
  <c r="Q672" i="2" s="1"/>
  <c r="Q673" i="2" a="1"/>
  <c r="Q673" i="2" s="1"/>
  <c r="Q674" i="2" a="1"/>
  <c r="Q674" i="2" s="1"/>
  <c r="Q675" i="2" a="1"/>
  <c r="Q675" i="2" s="1"/>
  <c r="Q676" i="2" a="1"/>
  <c r="Q676" i="2" s="1"/>
  <c r="Q677" i="2" a="1"/>
  <c r="Q677" i="2" s="1"/>
  <c r="Q678" i="2" a="1"/>
  <c r="Q678" i="2" s="1"/>
  <c r="Q679" i="2" a="1"/>
  <c r="Q679" i="2" s="1"/>
  <c r="Q680" i="2" a="1"/>
  <c r="Q680" i="2" s="1"/>
  <c r="Q681" i="2" a="1"/>
  <c r="Q681" i="2" s="1"/>
  <c r="Q682" i="2" a="1"/>
  <c r="Q682" i="2" s="1"/>
  <c r="Q683" i="2" a="1"/>
  <c r="Q683" i="2" s="1"/>
  <c r="Q684" i="2" a="1"/>
  <c r="Q684" i="2" s="1"/>
  <c r="Q685" i="2" a="1"/>
  <c r="Q685" i="2" s="1"/>
  <c r="Q686" i="2" a="1"/>
  <c r="Q686" i="2" s="1"/>
  <c r="Q687" i="2" a="1"/>
  <c r="Q687" i="2" s="1"/>
  <c r="Q688" i="2" a="1"/>
  <c r="Q688" i="2" s="1"/>
  <c r="Q689" i="2" a="1"/>
  <c r="Q689" i="2" s="1"/>
  <c r="Q690" i="2" a="1"/>
  <c r="Q690" i="2" s="1"/>
  <c r="Q691" i="2" a="1"/>
  <c r="Q691" i="2" s="1"/>
  <c r="Q692" i="2" a="1"/>
  <c r="Q692" i="2" s="1"/>
  <c r="Q693" i="2" a="1"/>
  <c r="Q693" i="2" s="1"/>
  <c r="Q694" i="2" a="1"/>
  <c r="Q694" i="2" s="1"/>
  <c r="Q695" i="2" a="1"/>
  <c r="Q695" i="2" s="1"/>
  <c r="Q696" i="2" a="1"/>
  <c r="Q696" i="2" s="1"/>
  <c r="Q697" i="2" a="1"/>
  <c r="Q697" i="2" s="1"/>
  <c r="Q698" i="2" a="1"/>
  <c r="Q698" i="2" s="1"/>
  <c r="Q699" i="2" a="1"/>
  <c r="Q699" i="2" s="1"/>
  <c r="Q700" i="2" a="1"/>
  <c r="Q700" i="2" s="1"/>
  <c r="Q701" i="2" a="1"/>
  <c r="Q701" i="2" s="1"/>
  <c r="Q702" i="2" a="1"/>
  <c r="Q702" i="2" s="1"/>
  <c r="Q703" i="2" a="1"/>
  <c r="Q703" i="2" s="1"/>
  <c r="Q704" i="2" a="1"/>
  <c r="Q704" i="2" s="1"/>
  <c r="Q705" i="2" a="1"/>
  <c r="Q705" i="2" s="1"/>
  <c r="Q706" i="2" a="1"/>
  <c r="Q706" i="2" s="1"/>
  <c r="Q707" i="2" a="1"/>
  <c r="Q707" i="2" s="1"/>
  <c r="Q708" i="2" a="1"/>
  <c r="Q708" i="2" s="1"/>
  <c r="Q709" i="2" a="1"/>
  <c r="Q709" i="2" s="1"/>
  <c r="Q710" i="2" a="1"/>
  <c r="Q710" i="2" s="1"/>
  <c r="Q711" i="2" a="1"/>
  <c r="Q711" i="2" s="1"/>
  <c r="Q712" i="2" a="1"/>
  <c r="Q712" i="2" s="1"/>
  <c r="Q713" i="2" a="1"/>
  <c r="Q713" i="2" s="1"/>
  <c r="Q714" i="2" a="1"/>
  <c r="Q714" i="2" s="1"/>
  <c r="Q715" i="2" a="1"/>
  <c r="Q715" i="2" s="1"/>
  <c r="Q716" i="2" a="1"/>
  <c r="Q716" i="2" s="1"/>
  <c r="Q717" i="2" a="1"/>
  <c r="Q717" i="2" s="1"/>
  <c r="Q718" i="2" a="1"/>
  <c r="Q718" i="2" s="1"/>
  <c r="Q719" i="2" a="1"/>
  <c r="Q719" i="2" s="1"/>
  <c r="Q720" i="2" a="1"/>
  <c r="Q720" i="2" s="1"/>
  <c r="Q721" i="2" a="1"/>
  <c r="Q721" i="2" s="1"/>
  <c r="Q722" i="2" a="1"/>
  <c r="Q722" i="2" s="1"/>
  <c r="Q723" i="2" a="1"/>
  <c r="Q723" i="2" s="1"/>
  <c r="Q724" i="2" a="1"/>
  <c r="Q724" i="2" s="1"/>
  <c r="Q725" i="2" a="1"/>
  <c r="Q725" i="2" s="1"/>
  <c r="Q726" i="2" a="1"/>
  <c r="Q726" i="2" s="1"/>
  <c r="Q727" i="2" a="1"/>
  <c r="Q727" i="2" s="1"/>
  <c r="Q728" i="2" a="1"/>
  <c r="Q728" i="2" s="1"/>
  <c r="Q729" i="2" a="1"/>
  <c r="Q729" i="2" s="1"/>
  <c r="Q730" i="2" a="1"/>
  <c r="Q730" i="2" s="1"/>
  <c r="Q731" i="2" a="1"/>
  <c r="Q731" i="2" s="1"/>
  <c r="Q732" i="2" a="1"/>
  <c r="Q732" i="2" s="1"/>
  <c r="Q733" i="2" a="1"/>
  <c r="Q733" i="2" s="1"/>
  <c r="Q734" i="2" a="1"/>
  <c r="Q734" i="2" s="1"/>
  <c r="Q735" i="2" a="1"/>
  <c r="Q735" i="2" s="1"/>
  <c r="Q736" i="2" a="1"/>
  <c r="Q736" i="2" s="1"/>
  <c r="Q737" i="2" a="1"/>
  <c r="Q737" i="2" s="1"/>
  <c r="Q738" i="2" a="1"/>
  <c r="Q738" i="2" s="1"/>
  <c r="Q739" i="2" a="1"/>
  <c r="Q739" i="2" s="1"/>
  <c r="Q740" i="2" a="1"/>
  <c r="Q740" i="2" s="1"/>
  <c r="Q741" i="2" a="1"/>
  <c r="Q741" i="2" s="1"/>
  <c r="Q742" i="2" a="1"/>
  <c r="Q742" i="2" s="1"/>
  <c r="Q743" i="2" a="1"/>
  <c r="Q743" i="2" s="1"/>
  <c r="Q744" i="2" a="1"/>
  <c r="Q744" i="2" s="1"/>
  <c r="Q745" i="2" a="1"/>
  <c r="Q745" i="2" s="1"/>
  <c r="Q746" i="2" a="1"/>
  <c r="Q746" i="2" s="1"/>
  <c r="Q747" i="2" a="1"/>
  <c r="Q747" i="2" s="1"/>
  <c r="Q748" i="2" a="1"/>
  <c r="Q748" i="2" s="1"/>
  <c r="Q749" i="2" a="1"/>
  <c r="Q749" i="2" s="1"/>
  <c r="Q750" i="2" a="1"/>
  <c r="Q750" i="2" s="1"/>
  <c r="Q751" i="2" a="1"/>
  <c r="Q751" i="2" s="1"/>
  <c r="Q752" i="2" a="1"/>
  <c r="Q752" i="2" s="1"/>
  <c r="Q753" i="2" a="1"/>
  <c r="Q753" i="2" s="1"/>
  <c r="Q754" i="2" a="1"/>
  <c r="Q754" i="2" s="1"/>
  <c r="Q755" i="2" a="1"/>
  <c r="Q755" i="2" s="1"/>
  <c r="Q756" i="2" a="1"/>
  <c r="Q756" i="2" s="1"/>
  <c r="Q757" i="2" a="1"/>
  <c r="Q757" i="2" s="1"/>
  <c r="Q758" i="2" a="1"/>
  <c r="Q758" i="2" s="1"/>
  <c r="Q759" i="2" a="1"/>
  <c r="Q759" i="2" s="1"/>
  <c r="Q760" i="2" a="1"/>
  <c r="Q760" i="2" s="1"/>
  <c r="Q761" i="2" a="1"/>
  <c r="Q761" i="2" s="1"/>
  <c r="Q762" i="2" a="1"/>
  <c r="Q762" i="2" s="1"/>
  <c r="Q763" i="2" a="1"/>
  <c r="Q763" i="2" s="1"/>
  <c r="Q764" i="2" a="1"/>
  <c r="Q764" i="2" s="1"/>
  <c r="Q765" i="2" a="1"/>
  <c r="Q765" i="2" s="1"/>
  <c r="Q766" i="2" a="1"/>
  <c r="Q766" i="2" s="1"/>
  <c r="Q767" i="2" a="1"/>
  <c r="Q767" i="2" s="1"/>
  <c r="Q768" i="2" a="1"/>
  <c r="Q768" i="2" s="1"/>
  <c r="Q769" i="2" a="1"/>
  <c r="Q769" i="2" s="1"/>
  <c r="Q770" i="2" a="1"/>
  <c r="Q770" i="2" s="1"/>
  <c r="Q771" i="2" a="1"/>
  <c r="Q771" i="2" s="1"/>
  <c r="Q772" i="2" a="1"/>
  <c r="Q772" i="2" s="1"/>
  <c r="Q773" i="2" a="1"/>
  <c r="Q773" i="2" s="1"/>
  <c r="Q774" i="2" a="1"/>
  <c r="Q774" i="2" s="1"/>
  <c r="Q775" i="2" a="1"/>
  <c r="Q775" i="2" s="1"/>
  <c r="Q776" i="2" a="1"/>
  <c r="Q776" i="2" s="1"/>
  <c r="Q777" i="2" a="1"/>
  <c r="Q777" i="2" s="1"/>
  <c r="Q778" i="2" a="1"/>
  <c r="Q778" i="2" s="1"/>
  <c r="Q779" i="2" a="1"/>
  <c r="Q779" i="2" s="1"/>
  <c r="Q780" i="2" a="1"/>
  <c r="Q780" i="2" s="1"/>
  <c r="Q781" i="2" a="1"/>
  <c r="Q781" i="2" s="1"/>
  <c r="Q782" i="2" a="1"/>
  <c r="Q782" i="2" s="1"/>
  <c r="Q783" i="2" a="1"/>
  <c r="Q783" i="2" s="1"/>
  <c r="Q784" i="2" a="1"/>
  <c r="Q784" i="2" s="1"/>
  <c r="Q785" i="2" a="1"/>
  <c r="Q785" i="2" s="1"/>
  <c r="Q786" i="2" a="1"/>
  <c r="Q786" i="2" s="1"/>
  <c r="Q787" i="2" a="1"/>
  <c r="Q787" i="2" s="1"/>
  <c r="Q788" i="2" a="1"/>
  <c r="Q788" i="2" s="1"/>
  <c r="Q789" i="2" a="1"/>
  <c r="Q789" i="2" s="1"/>
  <c r="Q790" i="2" a="1"/>
  <c r="Q790" i="2" s="1"/>
  <c r="Q791" i="2" a="1"/>
  <c r="Q791" i="2" s="1"/>
  <c r="Q792" i="2" a="1"/>
  <c r="Q792" i="2" s="1"/>
  <c r="Q793" i="2" a="1"/>
  <c r="Q793" i="2" s="1"/>
  <c r="Q794" i="2" a="1"/>
  <c r="Q794" i="2" s="1"/>
  <c r="Q795" i="2" a="1"/>
  <c r="Q795" i="2" s="1"/>
  <c r="Q796" i="2" a="1"/>
  <c r="Q796" i="2" s="1"/>
  <c r="Q797" i="2" a="1"/>
  <c r="Q797" i="2" s="1"/>
  <c r="Q798" i="2" a="1"/>
  <c r="Q798" i="2" s="1"/>
  <c r="Q799" i="2" a="1"/>
  <c r="Q799" i="2" s="1"/>
  <c r="Q800" i="2" a="1"/>
  <c r="Q800" i="2" s="1"/>
  <c r="Q801" i="2" a="1"/>
  <c r="Q801" i="2" s="1"/>
  <c r="Q802" i="2" a="1"/>
  <c r="Q802" i="2" s="1"/>
  <c r="Q803" i="2" a="1"/>
  <c r="Q803" i="2" s="1"/>
  <c r="Q804" i="2" a="1"/>
  <c r="Q804" i="2" s="1"/>
  <c r="Q805" i="2" a="1"/>
  <c r="Q805" i="2" s="1"/>
  <c r="Q806" i="2" a="1"/>
  <c r="Q806" i="2" s="1"/>
  <c r="Q807" i="2" a="1"/>
  <c r="Q807" i="2" s="1"/>
  <c r="Q808" i="2" a="1"/>
  <c r="Q808" i="2" s="1"/>
  <c r="Q809" i="2" a="1"/>
  <c r="Q809" i="2" s="1"/>
  <c r="Q810" i="2" a="1"/>
  <c r="Q810" i="2" s="1"/>
  <c r="Q811" i="2" a="1"/>
  <c r="Q811" i="2" s="1"/>
  <c r="Q812" i="2" a="1"/>
  <c r="Q812" i="2" s="1"/>
  <c r="Q813" i="2" a="1"/>
  <c r="Q813" i="2" s="1"/>
  <c r="Q814" i="2" a="1"/>
  <c r="Q814" i="2" s="1"/>
  <c r="Q815" i="2" a="1"/>
  <c r="Q815" i="2" s="1"/>
  <c r="Q816" i="2" a="1"/>
  <c r="Q816" i="2" s="1"/>
  <c r="Q817" i="2" a="1"/>
  <c r="Q817" i="2" s="1"/>
  <c r="Q818" i="2" a="1"/>
  <c r="Q818" i="2" s="1"/>
  <c r="Q819" i="2" a="1"/>
  <c r="Q819" i="2" s="1"/>
  <c r="Q820" i="2" a="1"/>
  <c r="Q820" i="2" s="1"/>
  <c r="Q821" i="2" a="1"/>
  <c r="Q821" i="2" s="1"/>
  <c r="Q822" i="2" a="1"/>
  <c r="Q822" i="2" s="1"/>
  <c r="Q823" i="2" a="1"/>
  <c r="Q823" i="2" s="1"/>
  <c r="Q824" i="2" a="1"/>
  <c r="Q824" i="2" s="1"/>
  <c r="Q825" i="2" a="1"/>
  <c r="Q825" i="2" s="1"/>
  <c r="Q826" i="2" a="1"/>
  <c r="Q826" i="2" s="1"/>
  <c r="Q827" i="2" a="1"/>
  <c r="Q827" i="2" s="1"/>
  <c r="Q828" i="2" a="1"/>
  <c r="Q828" i="2" s="1"/>
  <c r="Q829" i="2" a="1"/>
  <c r="Q829" i="2" s="1"/>
  <c r="Q830" i="2" a="1"/>
  <c r="Q830" i="2" s="1"/>
  <c r="Q831" i="2" a="1"/>
  <c r="Q831" i="2" s="1"/>
  <c r="Q832" i="2" a="1"/>
  <c r="Q832" i="2" s="1"/>
  <c r="Q833" i="2" a="1"/>
  <c r="Q833" i="2" s="1"/>
  <c r="Q834" i="2" a="1"/>
  <c r="Q834" i="2" s="1"/>
  <c r="Q835" i="2" a="1"/>
  <c r="Q835" i="2" s="1"/>
  <c r="Q836" i="2" a="1"/>
  <c r="Q836" i="2" s="1"/>
  <c r="Q837" i="2" a="1"/>
  <c r="Q837" i="2" s="1"/>
  <c r="Q838" i="2" a="1"/>
  <c r="Q838" i="2" s="1"/>
  <c r="Q839" i="2" a="1"/>
  <c r="Q839" i="2" s="1"/>
  <c r="Q840" i="2" a="1"/>
  <c r="Q840" i="2" s="1"/>
  <c r="Q841" i="2" a="1"/>
  <c r="Q841" i="2" s="1"/>
  <c r="Q842" i="2" a="1"/>
  <c r="Q842" i="2" s="1"/>
  <c r="Q843" i="2" a="1"/>
  <c r="Q843" i="2" s="1"/>
  <c r="Q844" i="2" a="1"/>
  <c r="Q844" i="2" s="1"/>
  <c r="Q845" i="2" a="1"/>
  <c r="Q845" i="2" s="1"/>
  <c r="Q846" i="2" a="1"/>
  <c r="Q846" i="2" s="1"/>
  <c r="Q847" i="2" a="1"/>
  <c r="Q847" i="2" s="1"/>
  <c r="Q848" i="2" a="1"/>
  <c r="Q848" i="2" s="1"/>
  <c r="Q849" i="2" a="1"/>
  <c r="Q849" i="2" s="1"/>
  <c r="Q850" i="2" a="1"/>
  <c r="Q850" i="2" s="1"/>
  <c r="Q851" i="2" a="1"/>
  <c r="Q851" i="2" s="1"/>
  <c r="Q852" i="2" a="1"/>
  <c r="Q852" i="2" s="1"/>
  <c r="Q853" i="2" a="1"/>
  <c r="Q853" i="2" s="1"/>
  <c r="Q854" i="2" a="1"/>
  <c r="Q854" i="2" s="1"/>
  <c r="Q855" i="2" a="1"/>
  <c r="Q855" i="2" s="1"/>
  <c r="Q856" i="2" a="1"/>
  <c r="Q856" i="2" s="1"/>
  <c r="Q857" i="2" a="1"/>
  <c r="Q857" i="2" s="1"/>
  <c r="Q858" i="2" a="1"/>
  <c r="Q858" i="2" s="1"/>
  <c r="Q859" i="2" a="1"/>
  <c r="Q859" i="2" s="1"/>
  <c r="Q860" i="2" a="1"/>
  <c r="Q860" i="2" s="1"/>
  <c r="Q861" i="2" a="1"/>
  <c r="Q861" i="2" s="1"/>
  <c r="Q862" i="2" a="1"/>
  <c r="Q862" i="2" s="1"/>
  <c r="Q863" i="2" a="1"/>
  <c r="Q863" i="2" s="1"/>
  <c r="Q864" i="2" a="1"/>
  <c r="Q864" i="2" s="1"/>
  <c r="Q865" i="2" a="1"/>
  <c r="Q865" i="2" s="1"/>
  <c r="Q866" i="2" a="1"/>
  <c r="Q866" i="2" s="1"/>
  <c r="Q867" i="2" a="1"/>
  <c r="Q867" i="2" s="1"/>
  <c r="Q868" i="2" a="1"/>
  <c r="Q868" i="2" s="1"/>
  <c r="Q869" i="2" a="1"/>
  <c r="Q869" i="2" s="1"/>
  <c r="Q870" i="2" a="1"/>
  <c r="Q870" i="2" s="1"/>
  <c r="Q871" i="2" a="1"/>
  <c r="Q871" i="2" s="1"/>
  <c r="Q872" i="2" a="1"/>
  <c r="Q872" i="2" s="1"/>
  <c r="Q873" i="2" a="1"/>
  <c r="Q873" i="2" s="1"/>
  <c r="Q874" i="2" a="1"/>
  <c r="Q874" i="2" s="1"/>
  <c r="Q875" i="2" a="1"/>
  <c r="Q875" i="2" s="1"/>
  <c r="Q876" i="2" a="1"/>
  <c r="Q876" i="2" s="1"/>
  <c r="Q877" i="2" a="1"/>
  <c r="Q877" i="2" s="1"/>
  <c r="Q878" i="2" a="1"/>
  <c r="Q878" i="2" s="1"/>
  <c r="Q879" i="2" a="1"/>
  <c r="Q879" i="2" s="1"/>
  <c r="Q880" i="2" a="1"/>
  <c r="Q880" i="2" s="1"/>
  <c r="Q881" i="2" a="1"/>
  <c r="Q881" i="2" s="1"/>
  <c r="Q882" i="2" a="1"/>
  <c r="Q882" i="2" s="1"/>
  <c r="Q883" i="2" a="1"/>
  <c r="Q883" i="2" s="1"/>
  <c r="Q884" i="2" a="1"/>
  <c r="Q884" i="2" s="1"/>
  <c r="Q885" i="2" a="1"/>
  <c r="Q885" i="2" s="1"/>
  <c r="Q886" i="2" a="1"/>
  <c r="Q886" i="2" s="1"/>
  <c r="Q887" i="2" a="1"/>
  <c r="Q887" i="2" s="1"/>
  <c r="Q888" i="2" a="1"/>
  <c r="Q888" i="2" s="1"/>
  <c r="Q889" i="2" a="1"/>
  <c r="Q889" i="2" s="1"/>
  <c r="Q890" i="2" a="1"/>
  <c r="Q890" i="2" s="1"/>
  <c r="Q891" i="2" a="1"/>
  <c r="Q891" i="2" s="1"/>
  <c r="Q892" i="2" a="1"/>
  <c r="Q892" i="2" s="1"/>
  <c r="Q893" i="2" a="1"/>
  <c r="Q893" i="2" s="1"/>
  <c r="Q894" i="2" a="1"/>
  <c r="Q894" i="2" s="1"/>
  <c r="Q895" i="2" a="1"/>
  <c r="Q895" i="2" s="1"/>
  <c r="Q896" i="2" a="1"/>
  <c r="Q896" i="2" s="1"/>
  <c r="Q897" i="2" a="1"/>
  <c r="Q897" i="2" s="1"/>
  <c r="Q898" i="2" a="1"/>
  <c r="Q898" i="2" s="1"/>
  <c r="Q899" i="2" a="1"/>
  <c r="Q899" i="2" s="1"/>
  <c r="Q900" i="2" a="1"/>
  <c r="Q900" i="2" s="1"/>
  <c r="Q901" i="2" a="1"/>
  <c r="Q901" i="2" s="1"/>
  <c r="Q902" i="2" a="1"/>
  <c r="Q902" i="2" s="1"/>
  <c r="Q903" i="2" a="1"/>
  <c r="Q903" i="2" s="1"/>
  <c r="Q904" i="2" a="1"/>
  <c r="Q904" i="2" s="1"/>
  <c r="Q905" i="2" a="1"/>
  <c r="Q905" i="2" s="1"/>
  <c r="Q906" i="2" a="1"/>
  <c r="Q906" i="2" s="1"/>
  <c r="Q907" i="2" a="1"/>
  <c r="Q907" i="2" s="1"/>
  <c r="Q908" i="2" a="1"/>
  <c r="Q908" i="2" s="1"/>
  <c r="Q909" i="2" a="1"/>
  <c r="Q909" i="2" s="1"/>
  <c r="Q910" i="2" a="1"/>
  <c r="Q910" i="2" s="1"/>
  <c r="Q911" i="2" a="1"/>
  <c r="Q911" i="2" s="1"/>
  <c r="Q912" i="2" a="1"/>
  <c r="Q912" i="2" s="1"/>
  <c r="Q913" i="2" a="1"/>
  <c r="Q913" i="2" s="1"/>
  <c r="Q914" i="2" a="1"/>
  <c r="Q914" i="2" s="1"/>
  <c r="Q915" i="2" a="1"/>
  <c r="Q915" i="2" s="1"/>
  <c r="Q916" i="2" a="1"/>
  <c r="Q916" i="2" s="1"/>
  <c r="Q917" i="2" a="1"/>
  <c r="Q917" i="2" s="1"/>
  <c r="Q918" i="2" a="1"/>
  <c r="Q918" i="2" s="1"/>
  <c r="Q919" i="2" a="1"/>
  <c r="Q919" i="2" s="1"/>
  <c r="Q920" i="2" a="1"/>
  <c r="Q920" i="2" s="1"/>
  <c r="Q921" i="2" a="1"/>
  <c r="Q921" i="2" s="1"/>
  <c r="Q922" i="2" a="1"/>
  <c r="Q922" i="2" s="1"/>
  <c r="Q923" i="2" a="1"/>
  <c r="Q923" i="2" s="1"/>
  <c r="Q924" i="2" a="1"/>
  <c r="Q924" i="2" s="1"/>
  <c r="Q925" i="2" a="1"/>
  <c r="Q925" i="2" s="1"/>
  <c r="Q926" i="2" a="1"/>
  <c r="Q926" i="2" s="1"/>
  <c r="Q927" i="2" a="1"/>
  <c r="Q927" i="2" s="1"/>
  <c r="Q928" i="2" a="1"/>
  <c r="Q928" i="2" s="1"/>
  <c r="Q929" i="2" a="1"/>
  <c r="Q929" i="2" s="1"/>
  <c r="Q930" i="2" a="1"/>
  <c r="Q930" i="2" s="1"/>
  <c r="Q931" i="2" a="1"/>
  <c r="Q931" i="2" s="1"/>
  <c r="Q932" i="2" a="1"/>
  <c r="Q932" i="2" s="1"/>
  <c r="Q933" i="2" a="1"/>
  <c r="Q933" i="2" s="1"/>
  <c r="Q934" i="2" a="1"/>
  <c r="Q934" i="2" s="1"/>
  <c r="Q935" i="2" a="1"/>
  <c r="Q935" i="2" s="1"/>
  <c r="Q936" i="2" a="1"/>
  <c r="Q936" i="2" s="1"/>
  <c r="Q937" i="2" a="1"/>
  <c r="Q937" i="2" s="1"/>
  <c r="Q938" i="2" a="1"/>
  <c r="Q938" i="2" s="1"/>
  <c r="Q939" i="2" a="1"/>
  <c r="Q939" i="2" s="1"/>
  <c r="Q940" i="2" a="1"/>
  <c r="Q940" i="2" s="1"/>
  <c r="Q941" i="2" a="1"/>
  <c r="Q941" i="2" s="1"/>
  <c r="Q942" i="2" a="1"/>
  <c r="Q942" i="2" s="1"/>
  <c r="Q943" i="2" a="1"/>
  <c r="Q943" i="2" s="1"/>
  <c r="Q944" i="2" a="1"/>
  <c r="Q944" i="2" s="1"/>
  <c r="Q945" i="2" a="1"/>
  <c r="Q945" i="2" s="1"/>
  <c r="Q946" i="2" a="1"/>
  <c r="Q946" i="2" s="1"/>
  <c r="Q947" i="2" a="1"/>
  <c r="Q947" i="2" s="1"/>
  <c r="Q948" i="2" a="1"/>
  <c r="Q948" i="2" s="1"/>
  <c r="Q949" i="2" a="1"/>
  <c r="Q949" i="2" s="1"/>
  <c r="Q950" i="2" a="1"/>
  <c r="Q950" i="2" s="1"/>
  <c r="Q951" i="2" a="1"/>
  <c r="Q951" i="2" s="1"/>
  <c r="Q952" i="2" a="1"/>
  <c r="Q952" i="2" s="1"/>
  <c r="Q953" i="2" a="1"/>
  <c r="Q953" i="2" s="1"/>
  <c r="Q954" i="2" a="1"/>
  <c r="Q954" i="2" s="1"/>
  <c r="Q955" i="2" a="1"/>
  <c r="Q955" i="2" s="1"/>
  <c r="Q956" i="2" a="1"/>
  <c r="Q956" i="2" s="1"/>
  <c r="Q957" i="2" a="1"/>
  <c r="Q957" i="2" s="1"/>
  <c r="Q958" i="2" a="1"/>
  <c r="Q958" i="2" s="1"/>
  <c r="Q959" i="2" a="1"/>
  <c r="Q959" i="2" s="1"/>
  <c r="Q960" i="2" a="1"/>
  <c r="Q960" i="2" s="1"/>
  <c r="Q961" i="2" a="1"/>
  <c r="Q961" i="2" s="1"/>
  <c r="Q962" i="2" a="1"/>
  <c r="Q962" i="2" s="1"/>
  <c r="Q963" i="2" a="1"/>
  <c r="Q963" i="2" s="1"/>
  <c r="Q964" i="2" a="1"/>
  <c r="Q964" i="2" s="1"/>
  <c r="Q965" i="2" a="1"/>
  <c r="Q965" i="2" s="1"/>
  <c r="Q966" i="2" a="1"/>
  <c r="Q966" i="2" s="1"/>
  <c r="Q967" i="2" a="1"/>
  <c r="Q967" i="2" s="1"/>
  <c r="Q968" i="2" a="1"/>
  <c r="Q968" i="2" s="1"/>
  <c r="Q969" i="2" a="1"/>
  <c r="Q969" i="2" s="1"/>
  <c r="Q970" i="2" a="1"/>
  <c r="Q970" i="2" s="1"/>
  <c r="Q971" i="2" a="1"/>
  <c r="Q971" i="2" s="1"/>
  <c r="Q972" i="2" a="1"/>
  <c r="Q972" i="2" s="1"/>
  <c r="Q973" i="2" a="1"/>
  <c r="Q973" i="2" s="1"/>
  <c r="Q974" i="2" a="1"/>
  <c r="Q974" i="2" s="1"/>
  <c r="Q975" i="2" a="1"/>
  <c r="Q975" i="2" s="1"/>
  <c r="Q976" i="2" a="1"/>
  <c r="Q976" i="2" s="1"/>
  <c r="Q977" i="2" a="1"/>
  <c r="Q977" i="2" s="1"/>
  <c r="Q978" i="2" a="1"/>
  <c r="Q978" i="2" s="1"/>
  <c r="Q979" i="2" a="1"/>
  <c r="Q979" i="2" s="1"/>
  <c r="Q980" i="2" a="1"/>
  <c r="Q980" i="2" s="1"/>
  <c r="Q981" i="2" a="1"/>
  <c r="Q981" i="2" s="1"/>
  <c r="Q982" i="2" a="1"/>
  <c r="Q982" i="2" s="1"/>
  <c r="Q983" i="2" a="1"/>
  <c r="Q983" i="2" s="1"/>
  <c r="Q984" i="2" a="1"/>
  <c r="Q984" i="2" s="1"/>
  <c r="Q985" i="2" a="1"/>
  <c r="Q985" i="2" s="1"/>
  <c r="Q986" i="2" a="1"/>
  <c r="Q986" i="2" s="1"/>
  <c r="Q987" i="2" a="1"/>
  <c r="Q987" i="2" s="1"/>
  <c r="Q988" i="2" a="1"/>
  <c r="Q988" i="2" s="1"/>
  <c r="Q989" i="2" a="1"/>
  <c r="Q989" i="2" s="1"/>
  <c r="Q990" i="2" a="1"/>
  <c r="Q990" i="2" s="1"/>
  <c r="Q991" i="2" a="1"/>
  <c r="Q991" i="2" s="1"/>
  <c r="Q992" i="2" a="1"/>
  <c r="Q992" i="2" s="1"/>
  <c r="Q993" i="2" a="1"/>
  <c r="Q993" i="2" s="1"/>
  <c r="Q994" i="2" a="1"/>
  <c r="Q994" i="2" s="1"/>
  <c r="Q995" i="2" a="1"/>
  <c r="Q995" i="2" s="1"/>
  <c r="Q996" i="2" a="1"/>
  <c r="Q996" i="2" s="1"/>
  <c r="Q997" i="2" a="1"/>
  <c r="Q997" i="2" s="1"/>
  <c r="Q998" i="2" a="1"/>
  <c r="Q998" i="2" s="1"/>
  <c r="Q999" i="2" a="1"/>
  <c r="Q999" i="2" s="1"/>
  <c r="Q1000" i="2" a="1"/>
  <c r="Q1000" i="2" s="1"/>
  <c r="Q1001" i="2" a="1"/>
  <c r="Q1001" i="2" s="1"/>
  <c r="Q19" i="2" a="1"/>
  <c r="Q19" i="2" s="1"/>
  <c r="Q20" i="2" a="1"/>
  <c r="Q20" i="2" s="1"/>
  <c r="Q21" i="2" a="1"/>
  <c r="Q21" i="2" s="1"/>
  <c r="Q22" i="2" a="1"/>
  <c r="Q22" i="2" s="1"/>
  <c r="Q23" i="2" a="1"/>
  <c r="Q23" i="2" s="1"/>
  <c r="Q24" i="2" a="1"/>
  <c r="Q24" i="2" s="1"/>
  <c r="Q25" i="2" a="1"/>
  <c r="Q25" i="2" s="1"/>
  <c r="Q26" i="2" a="1"/>
  <c r="Q26" i="2" s="1"/>
  <c r="Q27" i="2" a="1"/>
  <c r="Q27" i="2" s="1"/>
  <c r="Q28" i="2" a="1"/>
  <c r="Q28" i="2" s="1"/>
  <c r="Q29" i="2" a="1"/>
  <c r="Q29" i="2" s="1"/>
  <c r="Q30" i="2" a="1"/>
  <c r="Q30" i="2" s="1"/>
  <c r="Q31" i="2" a="1"/>
  <c r="Q31" i="2" s="1"/>
  <c r="Q32" i="2" a="1"/>
  <c r="Q32" i="2" s="1"/>
  <c r="Q33" i="2" a="1"/>
  <c r="Q33" i="2" s="1"/>
  <c r="Q3" i="2" a="1"/>
  <c r="Q3" i="2" s="1"/>
  <c r="Q4" i="2" a="1"/>
  <c r="Q4" i="2" s="1"/>
  <c r="Q5" i="2" a="1"/>
  <c r="Q5" i="2" s="1"/>
  <c r="Q6" i="2" a="1"/>
  <c r="Q6" i="2" s="1"/>
  <c r="Q7" i="2" a="1"/>
  <c r="Q7" i="2" s="1"/>
  <c r="Q8" i="2" a="1"/>
  <c r="Q8" i="2" s="1"/>
  <c r="Q9" i="2" a="1"/>
  <c r="Q9" i="2" s="1"/>
  <c r="Q10" i="2" a="1"/>
  <c r="Q10" i="2" s="1"/>
  <c r="Q11" i="2" a="1"/>
  <c r="Q11" i="2" s="1"/>
  <c r="Q12" i="2" a="1"/>
  <c r="Q12" i="2" s="1"/>
  <c r="Q13" i="2" a="1"/>
  <c r="Q13" i="2" s="1"/>
  <c r="Q14" i="2" a="1"/>
  <c r="Q14" i="2" s="1"/>
  <c r="Q15" i="2" a="1"/>
  <c r="Q15" i="2" s="1"/>
  <c r="Q16" i="2" a="1"/>
  <c r="Q16" i="2" s="1"/>
  <c r="Q17" i="2" a="1"/>
  <c r="Q17" i="2" s="1"/>
  <c r="Q18" i="2" a="1"/>
  <c r="Q18" i="2" s="1"/>
  <c r="Q2" i="2" a="1"/>
  <c r="Q2" i="2" s="1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3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999" i="2"/>
  <c r="O1000" i="2"/>
  <c r="O1001" i="2"/>
  <c r="O2" i="2"/>
  <c r="E4" i="12" l="1"/>
  <c r="E12" i="12"/>
  <c r="E3" i="12"/>
  <c r="E11" i="12"/>
  <c r="H11" i="12" s="1"/>
  <c r="E9" i="12"/>
  <c r="H9" i="12" s="1"/>
  <c r="H4" i="12"/>
  <c r="H12" i="12"/>
  <c r="E10" i="12"/>
  <c r="H10" i="12" s="1"/>
  <c r="H3" i="12"/>
  <c r="G3" i="12"/>
  <c r="G4" i="12"/>
  <c r="G12" i="12"/>
  <c r="E8" i="12"/>
  <c r="G8" i="12" s="1"/>
  <c r="F12" i="12"/>
  <c r="F4" i="12"/>
  <c r="E7" i="12"/>
  <c r="H7" i="12" s="1"/>
  <c r="F3" i="12"/>
  <c r="E2" i="12"/>
  <c r="E6" i="12"/>
  <c r="F6" i="12" s="1"/>
  <c r="E13" i="12"/>
  <c r="G13" i="12" s="1"/>
  <c r="E5" i="12"/>
  <c r="F5" i="12" s="1"/>
  <c r="F9" i="12"/>
  <c r="G9" i="12" l="1"/>
  <c r="F11" i="12"/>
  <c r="G11" i="12"/>
  <c r="F10" i="12"/>
  <c r="G10" i="12"/>
  <c r="G5" i="12"/>
  <c r="F13" i="12"/>
  <c r="H13" i="12"/>
  <c r="H8" i="12"/>
  <c r="F2" i="12"/>
  <c r="G2" i="12"/>
  <c r="G7" i="12"/>
  <c r="H5" i="12"/>
  <c r="F7" i="12"/>
  <c r="H2" i="12"/>
  <c r="F8" i="12"/>
  <c r="G6" i="12"/>
  <c r="H6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<sst xmlns="http://schemas.openxmlformats.org/spreadsheetml/2006/main" count="13084" uniqueCount="2115">
  <si>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</si>
  <si>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</si>
  <si>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</si>
  <si>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</si>
  <si>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</si>
  <si>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</si>
  <si>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</si>
  <si>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</si>
  <si>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</si>
  <si>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</si>
  <si>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</si>
  <si>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</si>
  <si>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</si>
  <si>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</si>
  <si>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</si>
  <si>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</si>
  <si>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</si>
  <si>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</si>
  <si>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</si>
  <si>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</si>
  <si>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</si>
  <si>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</si>
  <si>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</si>
  <si>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</si>
  <si>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</si>
  <si>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</si>
  <si>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</si>
  <si>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</si>
  <si>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</si>
  <si>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</si>
  <si>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</si>
  <si>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</si>
  <si>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</si>
  <si>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</si>
  <si>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</si>
  <si>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</si>
  <si>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</si>
  <si>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</si>
  <si>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</si>
  <si>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</si>
  <si>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</si>
  <si>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</si>
  <si>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</si>
  <si>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</si>
  <si>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</si>
  <si>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</si>
  <si>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</si>
  <si>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</si>
  <si>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</si>
  <si>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</si>
  <si>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</si>
  <si>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</si>
  <si>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</si>
  <si>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</si>
  <si>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</si>
  <si>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</si>
  <si>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</si>
  <si>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</si>
  <si>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</si>
  <si>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</si>
  <si>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</si>
  <si>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</si>
  <si>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</si>
  <si>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</si>
  <si>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</si>
  <si>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</si>
  <si>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</si>
  <si>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</si>
  <si>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</si>
  <si>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</si>
  <si>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</si>
  <si>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</si>
  <si>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</si>
  <si>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</si>
  <si>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</si>
  <si>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</si>
  <si>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</si>
  <si>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</si>
  <si>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</si>
  <si>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</si>
  <si>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</si>
  <si>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</si>
  <si>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</si>
  <si>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</si>
  <si>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</si>
  <si>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</si>
  <si>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</si>
  <si>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</si>
  <si>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</si>
  <si>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</si>
  <si>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</si>
  <si>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</si>
  <si>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</si>
  <si>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</si>
  <si>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</si>
  <si>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</si>
  <si>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</si>
  <si>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</si>
  <si>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</si>
  <si>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</si>
  <si>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</si>
  <si>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</si>
  <si>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</si>
  <si>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</si>
  <si>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</si>
  <si>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</si>
  <si>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</si>
  <si>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</si>
  <si>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</si>
  <si>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</si>
  <si>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</si>
  <si>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</si>
  <si>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</si>
  <si>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</si>
  <si>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</si>
  <si>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</si>
  <si>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</si>
  <si>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</si>
  <si>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</si>
  <si>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</si>
  <si>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</si>
  <si>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</si>
  <si>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</si>
  <si>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</si>
  <si>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</si>
  <si>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</si>
  <si>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</si>
  <si>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</si>
  <si>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</si>
  <si>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</si>
  <si>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</si>
  <si>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</si>
  <si>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</si>
  <si>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</si>
  <si>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</si>
  <si>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</si>
  <si>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</si>
  <si>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</si>
  <si>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</si>
  <si>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</si>
  <si>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</si>
  <si>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</si>
  <si>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</si>
  <si>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</si>
  <si>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</si>
  <si>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</si>
  <si>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</si>
  <si>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</si>
  <si>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</si>
  <si>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</si>
  <si>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</si>
  <si>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</si>
  <si>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</si>
  <si>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</si>
  <si>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</si>
  <si>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</si>
  <si>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</si>
  <si>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</si>
  <si>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</si>
  <si>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</si>
  <si>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</si>
  <si>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</si>
  <si>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</si>
  <si>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</si>
  <si>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</si>
  <si>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</si>
  <si>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</si>
  <si>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</si>
  <si>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</si>
  <si>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</si>
  <si>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</si>
  <si>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</si>
  <si>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</si>
  <si>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</si>
  <si>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</si>
  <si>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</si>
  <si>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</si>
  <si>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</si>
  <si>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</si>
  <si>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</si>
  <si>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</si>
  <si>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</si>
  <si>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</si>
  <si>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</si>
  <si>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</si>
  <si>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</si>
  <si>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</si>
  <si>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</si>
  <si>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</si>
  <si>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</si>
  <si>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</si>
  <si>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</si>
  <si>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</si>
  <si>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</si>
  <si>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</si>
  <si>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</si>
  <si>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</si>
  <si>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</si>
  <si>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</si>
  <si>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</si>
  <si>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</si>
  <si>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</si>
  <si>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</si>
  <si>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</si>
  <si>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</si>
  <si>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</si>
  <si>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</si>
  <si>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</si>
  <si>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</si>
  <si>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</si>
  <si>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</si>
  <si>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</si>
  <si>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</si>
  <si>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</si>
  <si>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</si>
  <si>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</si>
  <si>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</si>
  <si>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</si>
  <si>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</si>
  <si>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</si>
  <si>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</si>
  <si>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</si>
  <si>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</si>
  <si>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</si>
  <si>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</si>
  <si>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</si>
  <si>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</si>
  <si>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</si>
  <si>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</si>
  <si>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</si>
  <si>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</si>
  <si>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</si>
  <si>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</si>
  <si>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</si>
  <si>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</si>
  <si>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</si>
  <si>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</si>
  <si>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</si>
  <si>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</si>
  <si>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</si>
  <si>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</si>
  <si>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</si>
  <si>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</si>
  <si>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</si>
  <si>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</si>
  <si>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</si>
  <si>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</si>
  <si>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</si>
  <si>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</si>
  <si>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</si>
  <si>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</si>
  <si>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</si>
  <si>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</si>
  <si>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</si>
  <si>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</si>
  <si>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</si>
  <si>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</si>
  <si>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</si>
  <si>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</si>
  <si>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</si>
  <si>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</si>
  <si>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</si>
  <si>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</si>
  <si>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</si>
  <si>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</si>
  <si>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</si>
  <si>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</si>
  <si>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</si>
  <si>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</si>
  <si>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</si>
  <si>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</si>
  <si>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</si>
  <si>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</si>
  <si>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</si>
  <si>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</si>
  <si>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</si>
  <si>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</si>
  <si>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</si>
  <si>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</si>
  <si>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</si>
  <si>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</si>
  <si>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</si>
  <si>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</si>
  <si>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</si>
  <si>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</si>
  <si>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</si>
  <si>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</si>
  <si>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</si>
  <si>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</si>
  <si>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</si>
  <si>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</si>
  <si>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</si>
  <si>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</si>
  <si>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</si>
  <si>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</si>
  <si>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</si>
  <si>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</si>
  <si>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</si>
  <si>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</si>
  <si>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</si>
  <si>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</si>
  <si>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</si>
  <si>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</si>
  <si>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</si>
  <si>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</si>
  <si>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</si>
  <si>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</si>
  <si>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</si>
  <si>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</si>
  <si>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</si>
  <si>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</si>
  <si>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</si>
  <si>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</si>
  <si>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</si>
  <si>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</si>
  <si>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</si>
  <si>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</si>
  <si>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</si>
  <si>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</si>
  <si>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</si>
  <si>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</si>
  <si>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</si>
  <si>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</si>
  <si>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</si>
  <si>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</si>
  <si>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</si>
  <si>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</si>
  <si>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</si>
  <si>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</si>
  <si>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</si>
  <si>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</si>
  <si>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</si>
  <si>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</si>
  <si>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</si>
  <si>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</si>
  <si>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</si>
  <si>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</si>
  <si>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</si>
  <si>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</si>
  <si>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</si>
  <si>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</si>
  <si>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</si>
  <si>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</si>
  <si>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</si>
  <si>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</si>
  <si>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</si>
  <si>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</si>
  <si>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</si>
  <si>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</si>
  <si>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</si>
  <si>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</si>
  <si>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</si>
  <si>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</si>
  <si>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</si>
  <si>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</si>
  <si>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</si>
  <si>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</si>
  <si>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</si>
  <si>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</si>
  <si>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</si>
  <si>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</si>
  <si>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</si>
  <si>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</si>
  <si>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</si>
  <si>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</si>
  <si>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</si>
  <si>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</si>
  <si>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</si>
  <si>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</si>
  <si>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</si>
  <si>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</si>
  <si>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</si>
  <si>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</si>
  <si>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</si>
  <si>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</si>
  <si>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</si>
  <si>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</si>
  <si>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</si>
  <si>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</si>
  <si>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</si>
  <si>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</si>
  <si>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</si>
  <si>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</si>
  <si>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</si>
  <si>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</si>
  <si>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</si>
  <si>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</si>
  <si>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</si>
  <si>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</si>
  <si>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</si>
  <si>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</si>
  <si>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</si>
  <si>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</si>
  <si>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</si>
  <si>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</si>
  <si>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</si>
  <si>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</si>
  <si>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</si>
  <si>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</si>
  <si>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</si>
  <si>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</si>
  <si>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</si>
  <si>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</si>
  <si>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</si>
  <si>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</si>
  <si>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</si>
  <si>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</si>
  <si>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</si>
  <si>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</si>
  <si>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</si>
  <si>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</si>
  <si>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</si>
  <si>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</si>
  <si>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</si>
  <si>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</si>
  <si>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</si>
  <si>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</si>
  <si>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</si>
  <si>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</si>
  <si>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</si>
  <si>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</si>
  <si>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</si>
  <si>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</si>
  <si>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</si>
  <si>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</si>
  <si>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</si>
  <si>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</si>
  <si>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</si>
  <si>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</si>
  <si>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</si>
  <si>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</si>
  <si>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</si>
  <si>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</si>
  <si>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</si>
  <si>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</si>
  <si>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</si>
  <si>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</si>
  <si>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</si>
  <si>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</si>
  <si>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</si>
  <si>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</si>
  <si>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</si>
  <si>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</si>
  <si>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</si>
  <si>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</si>
  <si>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</si>
  <si>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</si>
  <si>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</si>
  <si>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</si>
  <si>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</si>
  <si>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</si>
  <si>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</si>
  <si>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</si>
  <si>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</si>
  <si>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</si>
  <si>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</si>
  <si>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</si>
  <si>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</si>
  <si>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</si>
  <si>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</si>
  <si>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</si>
  <si>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</si>
  <si>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</si>
  <si>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</si>
  <si>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</si>
  <si>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</si>
  <si>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</si>
  <si>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</si>
  <si>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</si>
  <si>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</si>
  <si>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</si>
  <si>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</si>
  <si>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</si>
  <si>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</si>
  <si>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</si>
  <si>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</si>
  <si>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</si>
  <si>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</si>
  <si>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</si>
  <si>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</si>
  <si>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</si>
  <si>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</si>
  <si>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</si>
  <si>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</si>
  <si>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</si>
  <si>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</si>
  <si>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</si>
  <si>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</si>
  <si>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</si>
  <si>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</si>
  <si>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</si>
  <si>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</si>
  <si>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</si>
  <si>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</si>
  <si>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</si>
  <si>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</si>
  <si>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</si>
  <si>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</si>
  <si>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</si>
  <si>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</si>
  <si>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</si>
  <si>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</si>
  <si>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</si>
  <si>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</si>
  <si>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</si>
  <si>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</si>
  <si>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</si>
  <si>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</si>
  <si>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</si>
  <si>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</si>
  <si>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</si>
  <si>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</si>
  <si>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</si>
  <si>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</si>
  <si>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</si>
  <si>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</si>
  <si>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</si>
  <si>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</si>
  <si>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</si>
  <si>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</si>
  <si>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</si>
  <si>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</si>
  <si>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</si>
  <si>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</si>
  <si>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</si>
  <si>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</si>
  <si>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</si>
  <si>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</si>
  <si>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</si>
  <si>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</si>
  <si>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</si>
  <si>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</si>
  <si>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</si>
  <si>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</si>
  <si>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</si>
  <si>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</si>
  <si>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</si>
  <si>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</si>
  <si>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</si>
  <si>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</si>
  <si>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</si>
  <si>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</si>
  <si>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</si>
  <si>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</si>
  <si>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</si>
  <si>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</si>
  <si>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</si>
  <si>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</si>
  <si>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</si>
  <si>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</si>
  <si>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</si>
  <si>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</si>
  <si>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</si>
  <si>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</si>
  <si>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</si>
  <si>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</si>
  <si>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</si>
  <si>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</si>
  <si>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</si>
  <si>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</si>
  <si>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</si>
  <si>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</si>
  <si>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</si>
  <si>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</si>
  <si>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</si>
  <si>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</si>
  <si>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</si>
  <si>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</si>
  <si>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</si>
  <si>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</si>
  <si>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</si>
  <si>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</si>
  <si>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</si>
  <si>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</si>
  <si>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</si>
  <si>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</si>
  <si>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</si>
  <si>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</si>
  <si>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</si>
  <si>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</si>
  <si>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</si>
  <si>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</si>
  <si>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</si>
  <si>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</si>
  <si>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</si>
  <si>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</si>
  <si>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</si>
  <si>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</si>
  <si>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</si>
  <si>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</si>
  <si>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</si>
  <si>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</si>
  <si>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</si>
  <si>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</si>
  <si>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</si>
  <si>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</si>
  <si>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</si>
  <si>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</si>
  <si>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</si>
  <si>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</si>
  <si>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</si>
  <si>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</si>
  <si>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</si>
  <si>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</si>
  <si>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</si>
  <si>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</si>
  <si>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</si>
  <si>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</si>
  <si>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</si>
  <si>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</si>
  <si>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</si>
  <si>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</si>
  <si>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</si>
  <si>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</si>
  <si>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</si>
  <si>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</si>
  <si>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</si>
  <si>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</si>
  <si>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</si>
  <si>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</si>
  <si>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</si>
  <si>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</si>
  <si>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</si>
  <si>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</si>
  <si>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</si>
  <si>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</si>
  <si>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</si>
  <si>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</si>
  <si>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</si>
  <si>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</si>
  <si>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</si>
  <si>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</si>
  <si>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</si>
  <si>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</si>
  <si>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</si>
  <si>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</si>
  <si>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</si>
  <si>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</si>
  <si>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</si>
  <si>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</si>
  <si>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</si>
  <si>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</si>
  <si>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</si>
  <si>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</si>
  <si>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</si>
  <si>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</si>
  <si>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</si>
  <si>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</si>
  <si>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</si>
  <si>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</si>
  <si>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</si>
  <si>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</si>
  <si>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</si>
  <si>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</si>
  <si>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</si>
  <si>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</si>
  <si>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</si>
  <si>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</si>
  <si>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</si>
  <si>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</si>
  <si>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</si>
  <si>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</si>
  <si>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</si>
  <si>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</si>
  <si>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</si>
  <si>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</si>
  <si>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</si>
  <si>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</si>
  <si>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</si>
  <si>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</si>
  <si>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</si>
  <si>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</si>
  <si>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</si>
  <si>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</si>
  <si>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</si>
  <si>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</si>
  <si>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</si>
  <si>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</si>
  <si>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</si>
  <si>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</si>
  <si>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</si>
  <si>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</si>
  <si>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</si>
  <si>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</si>
  <si>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</si>
  <si>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</si>
  <si>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</si>
  <si>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</si>
  <si>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</si>
  <si>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</si>
  <si>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</si>
  <si>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</si>
  <si>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</si>
  <si>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</si>
  <si>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</si>
  <si>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</si>
  <si>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</si>
  <si>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</si>
  <si>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</si>
  <si>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</si>
  <si>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</si>
  <si>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</si>
  <si>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</si>
  <si>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</si>
  <si>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</si>
  <si>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</si>
  <si>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</si>
  <si>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</si>
  <si>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</si>
  <si>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</si>
  <si>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</si>
  <si>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</si>
  <si>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</si>
  <si>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</si>
  <si>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</si>
  <si>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</si>
  <si>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</si>
  <si>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</si>
  <si>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</si>
  <si>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</si>
  <si>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</si>
  <si>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</si>
  <si>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</si>
  <si>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</si>
  <si>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</si>
  <si>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</si>
  <si>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</si>
  <si>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</si>
  <si>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</si>
  <si>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</si>
  <si>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</si>
  <si>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</si>
  <si>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</si>
  <si>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</si>
  <si>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</si>
  <si>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</si>
  <si>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</si>
  <si>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</si>
  <si>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</si>
  <si>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</si>
  <si>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</si>
  <si>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</si>
  <si>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</si>
  <si>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</si>
  <si>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</si>
  <si>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</si>
  <si>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</si>
  <si>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</si>
  <si>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</si>
  <si>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</si>
  <si>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</si>
  <si>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</si>
  <si>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</si>
  <si>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</si>
  <si>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</si>
  <si>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</si>
  <si>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</si>
  <si>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</si>
  <si>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</si>
  <si>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</si>
  <si>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</si>
  <si>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</si>
  <si>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</si>
  <si>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</si>
  <si>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</si>
  <si>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</si>
  <si>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</si>
  <si>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</si>
  <si>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</si>
  <si>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</si>
  <si>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</si>
  <si>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</si>
  <si>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</si>
  <si>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</si>
  <si>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</si>
  <si>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</si>
  <si>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</si>
  <si>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</si>
  <si>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</si>
  <si>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</si>
  <si>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</si>
  <si>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</si>
  <si>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</si>
  <si>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</si>
  <si>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</si>
  <si>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</si>
  <si>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</si>
  <si>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</si>
  <si>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</si>
  <si>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</si>
  <si>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</si>
  <si>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</si>
  <si>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</si>
  <si>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</si>
  <si>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</si>
  <si>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</si>
  <si>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</si>
  <si>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</si>
  <si>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</si>
  <si>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</si>
  <si>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</si>
  <si>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</si>
  <si>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</si>
  <si>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</si>
  <si>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</si>
  <si>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</si>
  <si>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</si>
  <si>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</si>
  <si>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</si>
  <si>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</si>
  <si>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</si>
  <si>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</si>
  <si>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</si>
  <si>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</si>
  <si>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</si>
  <si>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</si>
  <si>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</si>
  <si>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</si>
  <si>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</si>
  <si>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</si>
  <si>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</si>
  <si>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</si>
  <si>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</si>
  <si>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</si>
  <si>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</si>
  <si>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</si>
  <si>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</si>
  <si>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</si>
  <si>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</si>
  <si>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</si>
  <si>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</si>
  <si>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</si>
  <si>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</si>
  <si>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</si>
  <si>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</si>
  <si>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</si>
  <si>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</si>
  <si>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</si>
  <si>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</si>
  <si>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</si>
  <si>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</si>
  <si>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</si>
  <si>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</si>
  <si>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</si>
  <si>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</si>
  <si>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</si>
  <si>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</si>
  <si>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</si>
  <si>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</si>
  <si>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</si>
  <si>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</si>
  <si>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</si>
  <si>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</si>
  <si>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</si>
  <si>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</si>
  <si>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</si>
  <si>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</si>
  <si>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</si>
  <si>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</si>
  <si>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</si>
  <si>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</si>
  <si>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</si>
  <si>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</si>
  <si>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</si>
  <si>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</si>
  <si>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</si>
  <si>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</si>
  <si>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</si>
  <si>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</si>
  <si>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</si>
  <si>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</si>
  <si>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</si>
  <si>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</si>
  <si>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</si>
  <si>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</si>
  <si>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</si>
  <si>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</si>
  <si>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</si>
  <si>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</si>
  <si>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</si>
  <si>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</si>
  <si>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</si>
  <si>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</si>
  <si>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</si>
  <si>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</si>
  <si>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</si>
  <si>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</si>
  <si>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</si>
  <si>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</si>
  <si>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</si>
  <si>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</si>
  <si>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</si>
  <si>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</si>
  <si>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</si>
  <si>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</si>
  <si>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</si>
  <si>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</si>
  <si>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</si>
  <si>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</si>
  <si>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</si>
  <si>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</si>
  <si>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</si>
  <si>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</si>
  <si>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</si>
  <si>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</si>
  <si>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</si>
  <si>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</si>
  <si>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</si>
  <si>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</si>
  <si>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</si>
  <si>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</si>
  <si>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</si>
  <si>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</si>
  <si>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</si>
  <si>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</si>
  <si>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</si>
  <si>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</si>
  <si>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</si>
  <si>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</si>
  <si>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</si>
  <si>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</si>
  <si>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</si>
  <si>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</si>
  <si>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</si>
  <si>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</si>
  <si>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</si>
  <si>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</si>
  <si>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</si>
  <si>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</si>
  <si>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</si>
  <si>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</si>
  <si>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</si>
  <si>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</si>
  <si>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</si>
  <si>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</si>
  <si>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</si>
  <si>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</si>
  <si>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</si>
  <si>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</si>
  <si>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</si>
  <si>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</si>
  <si>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</si>
  <si>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</si>
  <si>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</si>
  <si>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</si>
  <si>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</si>
  <si>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</si>
  <si>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</si>
  <si>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</si>
  <si>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</si>
  <si>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</si>
  <si>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</si>
  <si>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</si>
  <si>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</si>
  <si>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</si>
  <si>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</si>
  <si>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</si>
  <si>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</si>
  <si>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</si>
  <si>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</si>
  <si>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</si>
  <si>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</si>
  <si>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</si>
  <si>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</si>
  <si>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</si>
  <si>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</si>
  <si>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</si>
  <si>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</si>
  <si>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</si>
  <si>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</si>
  <si>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</si>
  <si>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</si>
  <si>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</si>
  <si>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</si>
  <si>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</si>
  <si>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</si>
  <si>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</si>
  <si>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</si>
  <si>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</si>
  <si>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</si>
  <si>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</si>
  <si>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</si>
  <si>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</si>
  <si>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</si>
  <si>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</si>
  <si>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</si>
  <si>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</si>
  <si>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</si>
  <si>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</si>
  <si>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</si>
  <si>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</si>
  <si>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</si>
  <si>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</si>
  <si>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</si>
  <si>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</si>
  <si>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</si>
  <si>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</si>
  <si>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</si>
  <si>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</si>
  <si>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</si>
  <si>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</si>
  <si>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</si>
  <si>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</si>
  <si>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</si>
  <si>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</si>
  <si>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</si>
  <si>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</si>
  <si>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</si>
  <si>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</si>
  <si>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</si>
  <si>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</si>
  <si>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</si>
  <si>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</si>
  <si>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</si>
  <si>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</si>
  <si>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</si>
  <si>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</si>
  <si>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</si>
  <si>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</si>
  <si>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</si>
  <si>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</si>
  <si>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</si>
  <si>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</si>
  <si>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</si>
  <si>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</si>
  <si>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</si>
  <si>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</si>
  <si>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</si>
  <si>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</si>
  <si>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</si>
  <si>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</si>
  <si>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</si>
  <si>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</si>
  <si>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</si>
  <si>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</si>
  <si>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</si>
  <si>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</si>
  <si>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</si>
  <si>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</si>
  <si>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</si>
  <si>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</si>
  <si>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</si>
  <si>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</si>
  <si>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</si>
  <si>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</si>
  <si>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</si>
  <si>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</si>
  <si>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</si>
  <si>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</si>
  <si>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</si>
  <si>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</si>
  <si>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</si>
  <si>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</si>
  <si>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</si>
  <si>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</si>
  <si>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</si>
  <si>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</si>
  <si>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</si>
  <si>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</si>
  <si>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</si>
  <si>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</si>
  <si>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</si>
  <si>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</si>
  <si>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</si>
  <si>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</si>
  <si>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</si>
  <si>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</si>
  <si>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</si>
  <si>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</si>
  <si>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</si>
  <si>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</si>
  <si>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</si>
  <si>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</si>
  <si>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</si>
  <si>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</si>
  <si>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</si>
  <si>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</si>
  <si>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</si>
  <si>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</si>
  <si>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</si>
  <si>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</si>
  <si>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</si>
  <si>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</si>
  <si>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</si>
  <si>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</si>
  <si>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</si>
  <si>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</si>
  <si>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</si>
  <si>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</si>
  <si>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</si>
  <si>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</si>
  <si>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</si>
  <si>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</si>
  <si>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</si>
  <si>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</si>
  <si>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</si>
  <si>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</si>
  <si>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</si>
  <si>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</si>
  <si>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</si>
  <si>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</si>
  <si>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</si>
  <si>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</si>
  <si>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</si>
  <si>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</si>
  <si>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</si>
  <si>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</si>
  <si>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</si>
  <si>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</si>
  <si>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</si>
  <si>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</si>
  <si>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</si>
  <si>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</si>
  <si>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</si>
  <si>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</si>
  <si>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</si>
  <si>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</si>
  <si>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</si>
  <si>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</si>
  <si>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</si>
  <si>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</si>
  <si>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</si>
  <si>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</si>
  <si>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</si>
  <si>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</si>
  <si>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</si>
  <si>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</si>
  <si>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</si>
  <si>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</si>
  <si>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</si>
  <si>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</si>
  <si>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</si>
  <si>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</si>
  <si>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</si>
  <si>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</si>
  <si>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</si>
  <si>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</si>
  <si>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</si>
  <si>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</si>
  <si>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</si>
  <si>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</si>
  <si>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</si>
  <si>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</si>
  <si>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</si>
  <si>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</si>
  <si>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</si>
  <si>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</si>
  <si>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</si>
  <si>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</si>
  <si>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</si>
  <si>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</si>
  <si>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</si>
  <si>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</si>
  <si>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</si>
  <si>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</si>
  <si>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</si>
  <si>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</si>
  <si>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</si>
  <si>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</si>
  <si>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</si>
  <si>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</si>
  <si>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</si>
  <si>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</si>
  <si>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</si>
  <si>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</si>
  <si>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</si>
  <si>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</si>
  <si>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</si>
  <si>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</si>
  <si>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</si>
  <si>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</si>
  <si>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</si>
  <si>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</si>
  <si>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</si>
  <si>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</si>
  <si>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</si>
  <si>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</si>
  <si>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</si>
  <si>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</si>
  <si>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</si>
  <si>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</si>
  <si>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</si>
  <si>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</si>
  <si>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</si>
  <si>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</si>
  <si>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</si>
  <si>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</si>
  <si>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</si>
  <si>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</si>
  <si>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</si>
  <si>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</si>
  <si>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</si>
  <si>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</si>
  <si>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</si>
  <si>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</si>
  <si>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</si>
  <si>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</si>
  <si>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</si>
  <si>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</si>
  <si>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</si>
  <si>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</si>
  <si>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</si>
  <si>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</si>
  <si>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</si>
  <si>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</si>
  <si>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</si>
  <si>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</si>
  <si>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</si>
  <si>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</si>
  <si>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</si>
  <si>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</si>
  <si>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</si>
  <si>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</si>
  <si>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</si>
  <si>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</si>
  <si>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</si>
  <si>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</si>
  <si>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</si>
  <si>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</si>
  <si>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</si>
  <si>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</si>
  <si>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</si>
  <si>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</si>
  <si>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</si>
  <si>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</si>
  <si>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</si>
  <si>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</si>
  <si>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</si>
  <si>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</si>
  <si>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</si>
  <si>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</si>
  <si>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</si>
  <si>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</si>
  <si>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</si>
  <si>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</si>
  <si>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</si>
  <si>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</si>
  <si>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</si>
  <si>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</si>
  <si>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</si>
  <si>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</si>
  <si>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</si>
  <si>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</si>
  <si>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</si>
  <si>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</si>
  <si>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</si>
  <si>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</si>
  <si>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</si>
  <si>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</si>
  <si>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</si>
  <si>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</si>
  <si>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</si>
  <si>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</si>
  <si>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</si>
  <si>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</si>
  <si>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</si>
  <si>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</si>
  <si>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</si>
  <si>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</si>
  <si>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</si>
  <si>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</si>
  <si>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</si>
  <si>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</si>
  <si>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</si>
  <si>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</si>
  <si>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</si>
  <si>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</si>
  <si>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</si>
  <si>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</si>
  <si>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</si>
  <si>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</si>
  <si>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</si>
  <si>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</si>
  <si>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</si>
  <si>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</si>
  <si>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</si>
  <si>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</si>
  <si>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</si>
  <si>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</si>
  <si>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</si>
  <si>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</si>
  <si>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</si>
  <si>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</si>
  <si>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</si>
  <si>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</si>
  <si>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</si>
  <si>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</si>
  <si>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</si>
  <si>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</si>
  <si>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</si>
  <si>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</si>
  <si>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</si>
  <si>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</si>
  <si>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</si>
  <si>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</si>
  <si>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</si>
  <si>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</si>
  <si>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</si>
  <si>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</si>
  <si>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</si>
  <si>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</si>
  <si>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</si>
  <si>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</si>
  <si>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</si>
  <si>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</si>
  <si>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</si>
  <si>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</si>
  <si>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</si>
  <si>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</si>
  <si>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</si>
  <si>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</si>
  <si>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</si>
  <si>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</si>
  <si>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</si>
  <si>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</si>
  <si>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</si>
  <si>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</si>
  <si>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</si>
  <si>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</si>
  <si>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</si>
  <si>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</si>
  <si>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</si>
  <si>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</si>
  <si>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</si>
  <si>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</si>
  <si>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</si>
  <si>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</si>
  <si>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</si>
  <si>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</si>
  <si>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</si>
  <si>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</si>
  <si>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</si>
  <si>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</si>
  <si>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</si>
  <si>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</si>
  <si>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</si>
  <si>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</si>
  <si>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</si>
  <si>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</si>
  <si>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</si>
  <si>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</si>
  <si>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</si>
  <si>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</si>
  <si>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</si>
  <si>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</si>
  <si>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</si>
  <si>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</si>
  <si>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</si>
  <si>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</si>
  <si>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</si>
  <si>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</si>
  <si>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</si>
  <si>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</si>
  <si>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</si>
  <si>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</si>
  <si>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</si>
  <si>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</si>
  <si>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</si>
  <si>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</si>
  <si>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</si>
  <si>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</si>
  <si>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</si>
  <si>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</si>
  <si>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</si>
  <si>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</si>
  <si>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</si>
  <si>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</si>
  <si>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</si>
  <si>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</si>
  <si>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</si>
  <si>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</si>
  <si>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</si>
  <si>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</si>
  <si>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</si>
  <si>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</si>
  <si>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</si>
  <si>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</si>
  <si>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</si>
  <si>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</si>
  <si>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</si>
  <si>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</si>
  <si>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</si>
  <si>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</si>
  <si>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</si>
  <si>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</si>
  <si>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</si>
  <si>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</si>
  <si>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</si>
  <si>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</si>
  <si>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</si>
  <si>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</si>
  <si>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</si>
  <si>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</si>
  <si>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</si>
  <si>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</si>
  <si>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</si>
  <si>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</si>
  <si>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</si>
  <si>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</si>
  <si>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</si>
  <si>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</si>
  <si>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</si>
  <si>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</si>
  <si>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</si>
  <si>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</si>
  <si>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</si>
  <si>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</si>
  <si>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</si>
  <si>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</si>
  <si>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</si>
  <si>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</si>
  <si>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</si>
  <si>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</si>
  <si>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</si>
  <si>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</si>
  <si>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</si>
  <si>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</si>
  <si>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</si>
  <si>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</si>
  <si>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</si>
  <si>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</si>
  <si>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</si>
  <si>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</si>
  <si>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</si>
  <si>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</si>
  <si>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</si>
  <si>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</si>
  <si>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</si>
  <si>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</si>
  <si>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</si>
  <si>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</si>
  <si>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</si>
  <si>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</si>
  <si>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</si>
  <si>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</si>
  <si>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</si>
  <si>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</si>
  <si>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</si>
  <si>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</si>
  <si>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</si>
  <si>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</si>
  <si>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</si>
  <si>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</si>
  <si>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</si>
  <si>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</si>
  <si>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</si>
  <si>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</si>
  <si>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</si>
  <si>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</si>
  <si>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</si>
  <si>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</si>
  <si>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</si>
  <si>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</si>
  <si>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</si>
  <si>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</si>
  <si>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</si>
  <si>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</si>
  <si>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</si>
  <si>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</si>
  <si>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</si>
  <si>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</si>
  <si>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</si>
  <si>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</si>
  <si>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</si>
  <si>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</si>
  <si>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</si>
  <si>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</si>
  <si>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</si>
  <si>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</si>
  <si>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</si>
  <si>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</si>
  <si>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</si>
  <si>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</si>
  <si>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</si>
  <si>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</si>
  <si>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</si>
  <si>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</si>
  <si>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</si>
  <si>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</si>
  <si>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</si>
  <si>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</si>
  <si>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</si>
  <si>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</si>
  <si>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</si>
  <si>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</si>
  <si>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</si>
  <si>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</si>
  <si>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</si>
  <si>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</si>
  <si>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</si>
  <si>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</si>
  <si>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</si>
  <si>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</si>
  <si>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</si>
  <si>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</si>
  <si>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</si>
  <si>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</si>
  <si>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</si>
  <si>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</si>
  <si>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</si>
  <si>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</si>
  <si>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</si>
  <si>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</si>
  <si>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</si>
  <si>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</si>
  <si>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</si>
  <si>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</si>
  <si>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</si>
  <si>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</si>
  <si>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</si>
  <si>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</si>
  <si>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</si>
  <si>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</si>
  <si>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</si>
  <si>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</si>
  <si>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</si>
  <si>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</si>
  <si>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</si>
  <si>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</si>
  <si>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</si>
  <si>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</si>
  <si>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</si>
  <si>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</si>
  <si>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</si>
  <si>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</si>
  <si>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</si>
  <si>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</si>
  <si>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</si>
  <si>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</si>
  <si>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</si>
  <si>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</si>
  <si>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</si>
  <si>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</si>
  <si>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</si>
  <si>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</si>
  <si>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</si>
  <si>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</si>
  <si>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</si>
  <si>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</si>
  <si>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</si>
  <si>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</si>
  <si>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</si>
  <si>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</si>
  <si>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</si>
  <si>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</si>
  <si>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</si>
  <si>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</si>
  <si>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</si>
  <si>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</si>
  <si>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</si>
  <si>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</si>
  <si>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</si>
  <si>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</si>
  <si>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</si>
  <si>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</si>
  <si>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</si>
  <si>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</si>
  <si>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</si>
  <si>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</si>
  <si>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</si>
  <si>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</si>
  <si>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</si>
  <si>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</si>
  <si>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</si>
  <si>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</si>
  <si>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</si>
  <si>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</si>
  <si>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</si>
  <si>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</si>
  <si>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</si>
  <si>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</si>
  <si>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</si>
  <si>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</si>
  <si>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</si>
  <si>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</si>
  <si>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</si>
  <si>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</si>
  <si>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</si>
  <si>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</si>
  <si>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</si>
  <si>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</si>
  <si>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</si>
  <si>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</si>
  <si>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</si>
  <si>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</si>
  <si>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</si>
  <si>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</si>
  <si>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</si>
  <si>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</si>
  <si>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</si>
  <si>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</si>
  <si>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</si>
  <si>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</si>
  <si>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</si>
  <si>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</si>
  <si>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</si>
  <si>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</si>
  <si>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</si>
  <si>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</si>
  <si>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</si>
  <si>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</si>
  <si>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</si>
  <si>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</si>
  <si>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</si>
  <si>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</si>
  <si>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</si>
  <si>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</si>
  <si>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</si>
  <si>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</si>
  <si>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</si>
  <si>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</si>
  <si>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</si>
  <si>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</si>
  <si>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</si>
  <si>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</si>
  <si>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</si>
  <si>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</si>
  <si>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</si>
  <si>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</si>
  <si>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</si>
  <si>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</si>
  <si>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</si>
  <si>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</si>
  <si>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</si>
  <si>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</si>
  <si>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</si>
  <si>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</si>
  <si>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</si>
  <si>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</si>
  <si>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</si>
  <si>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</si>
  <si>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</si>
  <si>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</si>
  <si>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</si>
  <si>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</si>
  <si>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</si>
  <si>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</si>
  <si>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</si>
  <si>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</si>
  <si>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</si>
  <si>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</si>
  <si>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</si>
  <si>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</si>
  <si>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</si>
  <si>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</si>
  <si>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</si>
  <si>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</si>
  <si>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</si>
  <si>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</si>
  <si>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</si>
  <si>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</si>
  <si>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</si>
  <si>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</si>
  <si>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</si>
  <si>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</si>
  <si>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</si>
  <si>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</si>
  <si>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</si>
  <si>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</si>
  <si>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</si>
  <si>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</si>
  <si>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</si>
  <si>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</si>
  <si>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</si>
  <si>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</si>
  <si>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</si>
  <si>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</si>
  <si>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</si>
  <si>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</si>
  <si>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</si>
  <si>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</si>
  <si>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</si>
  <si>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</si>
  <si>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</si>
  <si>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</si>
  <si>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</si>
  <si>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</si>
  <si>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</si>
  <si>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</si>
  <si>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</si>
  <si>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</si>
  <si>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</si>
  <si>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</si>
  <si>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</si>
  <si>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</si>
  <si>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</si>
  <si>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</si>
  <si>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</si>
  <si>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</si>
  <si>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</si>
  <si>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</si>
  <si>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</si>
  <si>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</si>
  <si>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</si>
  <si>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</si>
  <si>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</si>
  <si>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</si>
  <si>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</si>
  <si>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</si>
  <si>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</si>
  <si>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</si>
  <si>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</si>
  <si>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</si>
  <si>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</si>
  <si>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</si>
  <si>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</si>
  <si>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</si>
  <si>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</si>
  <si>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</si>
  <si>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</si>
  <si>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</si>
  <si>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</si>
  <si>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</si>
  <si>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</si>
  <si>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</si>
  <si>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</si>
  <si>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</si>
  <si>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</si>
  <si>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</si>
  <si>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</si>
  <si>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</si>
  <si>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</si>
  <si>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</si>
  <si>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</si>
  <si>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</si>
  <si>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</si>
  <si>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</si>
  <si>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</si>
  <si>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</si>
  <si>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</si>
  <si>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</si>
  <si>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</si>
  <si>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</si>
  <si>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</si>
  <si>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</si>
  <si>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</si>
  <si>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</si>
  <si>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</si>
  <si>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</si>
  <si>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</si>
  <si>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</si>
  <si>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</si>
  <si>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</si>
  <si>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</si>
  <si>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</si>
  <si>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</si>
  <si>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</si>
  <si>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</si>
  <si>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</si>
  <si>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</si>
  <si>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</si>
  <si>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</si>
  <si>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</si>
  <si>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</si>
  <si>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</si>
  <si>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</si>
  <si>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</si>
  <si>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</si>
  <si>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</si>
  <si>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</si>
  <si>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</si>
  <si>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</si>
  <si>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</si>
  <si>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</si>
  <si>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</si>
  <si>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</si>
  <si>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</si>
  <si>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</si>
  <si>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</si>
  <si>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</si>
  <si>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</si>
  <si>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</si>
  <si>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</si>
  <si>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</si>
  <si>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</si>
  <si>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</si>
  <si>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</si>
  <si>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</si>
  <si>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</si>
  <si>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</si>
  <si>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</si>
  <si>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</si>
  <si>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</si>
  <si>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</si>
  <si>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</si>
  <si>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</si>
  <si>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</si>
  <si>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</si>
  <si>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</si>
  <si>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</si>
  <si>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</si>
  <si>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</si>
  <si>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</si>
  <si>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</si>
  <si>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</si>
  <si>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</si>
  <si>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</si>
  <si>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</si>
  <si>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</si>
  <si>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</si>
  <si>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</si>
  <si>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</si>
  <si>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</si>
  <si>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</si>
  <si>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</si>
  <si>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</si>
  <si>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</si>
  <si>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</si>
  <si>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</si>
  <si>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</si>
  <si>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</si>
  <si>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</si>
  <si>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</si>
  <si>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</si>
  <si>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</si>
  <si>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</si>
  <si>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</si>
  <si>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</si>
  <si>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</si>
  <si>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</si>
  <si>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</si>
  <si>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</si>
  <si>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</si>
  <si>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</si>
  <si>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</si>
  <si>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</si>
  <si>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</si>
  <si>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</si>
  <si>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</si>
  <si>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</si>
  <si>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</si>
  <si>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</si>
  <si>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</si>
  <si>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</si>
  <si>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</si>
  <si>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</si>
  <si>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</si>
  <si>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</si>
  <si>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</si>
  <si>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</si>
  <si>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</si>
  <si>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</si>
  <si>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</si>
  <si>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</si>
  <si>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</si>
  <si>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</si>
  <si>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</si>
  <si>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</si>
  <si>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</si>
  <si>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</si>
  <si>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</si>
  <si>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</si>
  <si>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</si>
  <si>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</si>
  <si>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</si>
  <si>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</si>
  <si>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</si>
  <si>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</si>
  <si>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</si>
  <si>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</si>
  <si>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</si>
  <si>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</si>
  <si>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</si>
  <si>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</si>
  <si>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</si>
  <si>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</si>
  <si>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</si>
  <si>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</si>
  <si>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</si>
  <si>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</si>
  <si>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</si>
  <si>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</si>
  <si>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</si>
  <si>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</si>
  <si>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</si>
  <si>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</si>
  <si>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</si>
  <si>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</si>
  <si>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</si>
  <si>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</si>
  <si>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</si>
  <si>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</si>
  <si>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</si>
  <si>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</si>
  <si>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</si>
  <si>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</si>
  <si>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</si>
  <si>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</si>
  <si>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</si>
  <si>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</si>
  <si>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</si>
  <si>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</si>
  <si>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</si>
  <si>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</si>
  <si>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</si>
  <si>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</si>
  <si>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</si>
  <si>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</si>
  <si>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</si>
  <si>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</si>
  <si>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</si>
  <si>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</si>
  <si>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</si>
  <si>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</si>
  <si>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</si>
  <si>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</si>
  <si>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</si>
  <si>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</si>
  <si>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</si>
  <si>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</si>
  <si>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</si>
  <si>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</si>
  <si>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</si>
  <si>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</si>
  <si>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</si>
  <si>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</si>
  <si>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</si>
  <si>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</si>
  <si>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</si>
  <si>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</si>
  <si>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</si>
  <si>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</si>
  <si>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</si>
  <si>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</si>
  <si>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</si>
  <si>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</si>
  <si>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</si>
  <si>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</si>
  <si>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</si>
  <si>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</si>
  <si>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</si>
  <si>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</si>
  <si>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</si>
  <si>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</si>
  <si>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</si>
  <si>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</si>
  <si>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</si>
  <si>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</si>
  <si>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</si>
  <si>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</si>
  <si>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</si>
  <si>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</si>
  <si>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</si>
  <si>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</si>
  <si>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</si>
  <si>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</si>
  <si>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</si>
  <si>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</si>
  <si>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</si>
  <si>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</si>
  <si>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</si>
  <si>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</si>
  <si>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</si>
  <si>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</si>
  <si>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</si>
  <si>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</si>
  <si>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</si>
  <si>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</si>
  <si>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</si>
  <si>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</si>
  <si>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</si>
  <si>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</si>
  <si>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</si>
  <si>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</si>
  <si>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</si>
  <si>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</si>
  <si>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</si>
  <si>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</si>
  <si>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</si>
  <si>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</si>
  <si>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</si>
  <si>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</si>
  <si>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</si>
  <si>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</si>
  <si>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</si>
  <si>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</si>
  <si>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</si>
  <si>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</si>
  <si>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</si>
  <si>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</si>
  <si>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</si>
  <si>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</si>
  <si>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</si>
  <si>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</si>
  <si>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</si>
  <si>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</si>
  <si>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</si>
  <si>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</si>
  <si>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</si>
  <si>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</si>
  <si>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</si>
  <si>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</si>
  <si>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</si>
  <si>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</si>
  <si>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</si>
  <si>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</si>
  <si>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</si>
  <si>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</si>
  <si>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</si>
  <si>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</si>
  <si>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</si>
  <si>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</si>
  <si>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</si>
  <si>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</si>
  <si>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</si>
  <si>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</si>
  <si>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</si>
  <si>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</si>
  <si>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</si>
  <si>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</si>
  <si>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</si>
  <si>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</si>
  <si>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</si>
  <si>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</si>
  <si>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</si>
  <si>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</si>
  <si>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</si>
  <si>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</si>
  <si>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</si>
  <si>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</si>
  <si>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</si>
  <si>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</si>
  <si>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</si>
  <si>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</si>
  <si>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</si>
  <si>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</si>
  <si>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</si>
  <si>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</si>
  <si>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</si>
  <si>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</si>
  <si>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 xml:space="preserve">Average Donation 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</si>
  <si>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</si>
  <si>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</si>
  <si>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</si>
  <si>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</si>
  <si>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</si>
  <si>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</si>
  <si>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</si>
  <si>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</si>
  <si>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</si>
  <si>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</si>
  <si>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</si>
  <si>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</si>
  <si>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</si>
  <si>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</si>
  <si>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</si>
  <si>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</si>
  <si>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</si>
  <si>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</si>
  <si>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</si>
  <si>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</si>
  <si>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</si>
  <si>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</si>
  <si>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</si>
  <si>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</si>
  <si>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</si>
  <si>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</si>
  <si>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</si>
  <si>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</si>
  <si>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</si>
  <si>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</si>
  <si>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</si>
  <si>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</si>
  <si>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</si>
  <si>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</si>
  <si>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</si>
  <si>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Count of outcome</t>
  </si>
  <si>
    <t>Row Labels</t>
  </si>
  <si>
    <t>Grand Total</t>
  </si>
  <si>
    <t>Column Labels</t>
  </si>
  <si>
    <t>(All)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</si>
  <si>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</si>
  <si>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</si>
  <si>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</si>
  <si>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</si>
  <si>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</si>
  <si>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</si>
  <si>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</si>
  <si>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</si>
  <si>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</si>
  <si>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</si>
  <si>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</si>
  <si>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</si>
  <si>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</si>
  <si>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</si>
  <si>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</si>
  <si>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</si>
  <si>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</si>
  <si>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</si>
  <si>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</si>
  <si>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Percentage Successful</t>
  </si>
  <si>
    <t>Percentage Failed</t>
  </si>
  <si>
    <t>Percentage Canceled</t>
  </si>
  <si>
    <t>Total Projects</t>
  </si>
  <si>
    <t>Less than 1000</t>
  </si>
  <si>
    <t>1000 to 4999</t>
  </si>
  <si>
    <t>5000 to 9999</t>
  </si>
  <si>
    <t>10000 to 14999</t>
  </si>
  <si>
    <t>15000 to 19999</t>
  </si>
  <si>
    <t>20000 to 24999</t>
  </si>
  <si>
    <t>30000 to 34999</t>
  </si>
  <si>
    <t>35000 to 39999</t>
  </si>
  <si>
    <t>45000 to 49999</t>
  </si>
  <si>
    <t>Greater than or equal to 50000</t>
  </si>
  <si>
    <t>25000 to 29999</t>
  </si>
  <si>
    <t>40000 to 44999</t>
  </si>
  <si>
    <t>Successful Campaigns</t>
  </si>
  <si>
    <t>Mean</t>
  </si>
  <si>
    <t>Median</t>
  </si>
  <si>
    <t>Minimum</t>
  </si>
  <si>
    <t>Maximum</t>
  </si>
  <si>
    <t>Variance</t>
  </si>
  <si>
    <t>Standard Deviation</t>
  </si>
  <si>
    <t>Unsuccessful Campaigns</t>
  </si>
  <si>
    <r>
      <rPr>
        <b/>
        <sz val="12"/>
        <color theme="1"/>
        <rFont val="Calibri"/>
        <family val="2"/>
        <scheme val="minor"/>
      </rPr>
      <t>Use your data to determine whether the mean or the median better summarizes the data.  -</t>
    </r>
    <r>
      <rPr>
        <sz val="12"/>
        <color theme="1"/>
        <rFont val="Calibri"/>
        <family val="2"/>
        <scheme val="minor"/>
      </rPr>
      <t xml:space="preserve"> I think in this case it is better to use the median to summarize the data because there is such a wide spread of data. This is because there are a lot of outliers in the data which can have a big effect on the mean.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Use your data to determine if there is more variability with successful or unsuccessful campaigns. Does this make sense? Why or why not? - </t>
    </r>
    <r>
      <rPr>
        <sz val="12"/>
        <color theme="1"/>
        <rFont val="Calibri"/>
        <family val="2"/>
        <scheme val="minor"/>
      </rPr>
      <t>Both have large standard deviations which means both have a large spread of data. Likewise, both have large variances, again showing significant spread. However, the successful campaigns have more variance as these campaigns have more backers.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</si>
</sst>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&quot;$&quot;#,##0.00"/>
    <numFmt numFmtId="165" formatCode="mm/dd/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/>
    <xf numFmtId="9" fontId="0" fillId="0" borderId="0" xfId="42" applyFont="1"/>
    <xf numFmtId="16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center"/>
    </xf>
    <xf numFmtId="2" fontId="0" fillId="0" borderId="0" xfId="43" applyNumberFormat="1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strike val="0"/>
        <color rgb="FF0070C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strike val="0"/>
        <color rgb="FF0070C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strike val="0"/>
        <color rgb="FF0070C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strike val="0"/>
        <color rgb="FF0070C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strike val="0"/>
        <color rgb="FF0070C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strike val="0"/>
        <color rgb="FF0070C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strike val="0"/>
        <color rgb="FF0070C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strike val="0"/>
        <color rgb="FF0070C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/>
      </font>
      <fill>
        <patternFill>
          <bgColor theme="8" tint="0.39994506668294322"/>
        </patternFill>
      </fill>
    </dxf>
    <dxf>
      <font>
        <color rgb="FF0070C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strike val="0"/>
        <color rgb="FF0070C0"/>
      </font>
      <fill>
        <patternFill>
          <bgColor theme="8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[CompletedCrowdfundingBook.xlsx] Pivot 1!PivotTable2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Campaign Outcomes by Category</a:t>
            </a:r>
          </a:p>
        </c:rich>
      </c:tx>
      <c:layout>
        <c:manualLayout>
          <c:xMode val="edge"/>
          <c:yMode val="edge"/>
          <c:x val="0.241617429869493"/>
          <c:y val="0.1288652871879387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 Pivot 1'!$B$3:$B$4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 Pivot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 Pivot 1'!$B$5:$B$14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C6-495B-9C9A-636140A5FBA3}"/>
            </c:ext>
          </c:extLst>
        </c:ser>
        <c:ser>
          <c:idx val="1"/>
          <c:order val="1"/>
          <c:tx>
            <c:strRef>
              <c:f>' Pivot 1'!$C$3:$C$4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 Pivot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 Pivot 1'!$C$5:$C$14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4C6-495B-9C9A-636140A5FBA3}"/>
            </c:ext>
          </c:extLst>
        </c:ser>
        <c:ser>
          <c:idx val="2"/>
          <c:order val="2"/>
          <c:tx>
            <c:strRef>
              <c:f>' Pivot 1'!$D$3:$D$4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 Pivot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 Pivot 1'!$D$5:$D$14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4C6-495B-9C9A-636140A5FBA3}"/>
            </c:ext>
          </c:extLst>
        </c:ser>
        <c:ser>
          <c:idx val="3"/>
          <c:order val="3"/>
          <c:tx>
            <c:strRef>
              <c:f>' Pivot 1'!$E$3:$E$4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 Pivot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 Pivot 1'!$E$5:$E$14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4C6-495B-9C9A-636140A5FB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966938767"/>
        <c:axId val="966935439"/>
      </c:barChart>
      <c:catAx>
        <c:axId val="966938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935439"/>
        <c:crosses val="autoZero"/>
        <c:auto val="1"/>
        <c:lblAlgn val="ctr"/>
        <c:lblOffset val="100"/>
        <c:noMultiLvlLbl val="0"/>
      </c:catAx>
      <c:valAx>
        <c:axId val="966935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938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[CompletedCrowdfundingBook.xlsx]Pivot 2!PivotTable3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/>
              <a:t>Campaign Outcomes</a:t>
            </a:r>
            <a:r>
              <a:rPr lang="en-US" sz="2800" baseline="0"/>
              <a:t> by Sub-Category</a:t>
            </a:r>
            <a:endParaRPr lang="en-US" sz="2800"/>
          </a:p>
        </c:rich>
      </c:tx>
      <c:layout>
        <c:manualLayout>
          <c:xMode val="edge"/>
          <c:yMode val="edge"/>
          <c:x val="0.30985583219393387"/>
          <c:y val="4.257869211396393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2'!$B$4:$B$5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5A-41E1-A90C-E2602FAD1509}"/>
            </c:ext>
          </c:extLst>
        </c:ser>
        <c:ser>
          <c:idx val="1"/>
          <c:order val="1"/>
          <c:tx>
            <c:strRef>
              <c:f>'Pivot 2'!$C$4:$C$5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5A-41E1-A90C-E2602FAD1509}"/>
            </c:ext>
          </c:extLst>
        </c:ser>
        <c:ser>
          <c:idx val="2"/>
          <c:order val="2"/>
          <c:tx>
            <c:strRef>
              <c:f>'Pivot 2'!$D$4:$D$5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15A-41E1-A90C-E2602FAD1509}"/>
            </c:ext>
          </c:extLst>
        </c:ser>
        <c:ser>
          <c:idx val="3"/>
          <c:order val="3"/>
          <c:tx>
            <c:strRef>
              <c:f>'Pivot 2'!$E$4:$E$5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9A-493F-A6A6-F6F11A448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68282543"/>
        <c:axId val="968284623"/>
      </c:barChart>
      <c:catAx>
        <c:axId val="968282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284623"/>
        <c:crosses val="autoZero"/>
        <c:auto val="1"/>
        <c:lblAlgn val="ctr"/>
        <c:lblOffset val="100"/>
        <c:noMultiLvlLbl val="0"/>
      </c:catAx>
      <c:valAx>
        <c:axId val="968284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282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[CompletedCrowdfundingBook.xlsx]Pivot 3!PivotTable2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Campaign Outcomes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3'!$B$4:$B$5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3'!$B$6:$B$18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99-4DF1-A0FF-EBB8AEC2BA41}"/>
            </c:ext>
          </c:extLst>
        </c:ser>
        <c:ser>
          <c:idx val="1"/>
          <c:order val="1"/>
          <c:tx>
            <c:strRef>
              <c:f>'Pivot 3'!$C$4:$C$5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3'!$C$6:$C$18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99-4DF1-A0FF-EBB8AEC2BA41}"/>
            </c:ext>
          </c:extLst>
        </c:ser>
        <c:ser>
          <c:idx val="2"/>
          <c:order val="2"/>
          <c:tx>
            <c:strRef>
              <c:f>'Pivot 3'!$D$4:$D$5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'Pivot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3'!$D$6:$D$18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999-4DF1-A0FF-EBB8AEC2BA41}"/>
            </c:ext>
          </c:extLst>
        </c:ser>
        <c:ser>
          <c:idx val="3"/>
          <c:order val="3"/>
          <c:tx>
            <c:strRef>
              <c:f>'Pivot 3'!$E$4:$E$5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'Pivot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3'!$E$6:$E$18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999-4DF1-A0FF-EBB8AEC2BA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7508448"/>
        <c:axId val="2017506368"/>
      </c:lineChart>
      <c:catAx>
        <c:axId val="2017508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7506368"/>
        <c:crosses val="autoZero"/>
        <c:auto val="1"/>
        <c:lblAlgn val="ctr"/>
        <c:lblOffset val="100"/>
        <c:noMultiLvlLbl val="0"/>
      </c:catAx>
      <c:valAx>
        <c:axId val="201750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7508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'Crowdfunding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0A8-4033-8E0F-108A7F5F6E56}"/>
            </c:ext>
          </c:extLst>
        </c:ser>
        <c:ser>
          <c:idx val="5"/>
          <c:order val="5"/>
          <c:tx>
            <c:strRef>
              <c:f>'Crowdfunding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0A8-4033-8E0F-108A7F5F6E56}"/>
            </c:ext>
          </c:extLst>
        </c:ser>
        <c:ser>
          <c:idx val="6"/>
          <c:order val="6"/>
          <c:tx>
            <c:strRef>
              <c:f>'Crowdfunding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0A8-4033-8E0F-108A7F5F6E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8593808"/>
        <c:axId val="86859422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'Crowdfunding Goal Analysis'!$B$1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'Crowdfunding Goal Analysis'!$B$2:$B$13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B0A8-4033-8E0F-108A7F5F6E56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'Crowdfunding Goal Analysis'!$C$1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'Crowdfunding Goal Analysis'!$C$2:$C$13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B0A8-4033-8E0F-108A7F5F6E56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'Crowdfunding Goal Analysis'!$D$1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'Crowdfunding Goal Analysis'!$D$2:$D$13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B0A8-4033-8E0F-108A7F5F6E56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'Crowdfunding Goal Analysis'!$E$1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'Crowdfunding Goal Analysis'!$E$2:$E$13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B0A8-4033-8E0F-108A7F5F6E56}"/>
                  </c:ext>
                </c:extLst>
              </c15:ser>
            </c15:filteredLineSeries>
          </c:ext>
        </c:extLst>
      </c:lineChart>
      <c:catAx>
        <c:axId val="868593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8594224"/>
        <c:crosses val="autoZero"/>
        <c:auto val="1"/>
        <c:lblAlgn val="ctr"/>
        <c:lblOffset val="100"/>
        <c:noMultiLvlLbl val="0"/>
      </c:catAx>
      <c:valAx>
        <c:axId val="86859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8593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Successful - backers_count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'Summary Statistics Table'!$B$1</c:f>
              <c:strCache>
                <c:ptCount val="1"/>
                <c:pt idx="0">
                  <c:v>backers_count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'Summary Statistics Table'!$B$2:$B$566</c:f>
              <c:numCache>
                <c:formatCode>General</c:formatCode>
                <c:ptCount val="565"/>
                <c:pt idx="0">
                  <c:v>158</c:v>
                </c:pt>
                <c:pt idx="1">
                  <c:v>1425</c:v>
                </c:pt>
                <c:pt idx="2">
                  <c:v>174</c:v>
                </c:pt>
                <c:pt idx="3">
                  <c:v>227</c:v>
                </c:pt>
                <c:pt idx="4">
                  <c:v>220</c:v>
                </c:pt>
                <c:pt idx="5">
                  <c:v>98</c:v>
                </c:pt>
                <c:pt idx="6">
                  <c:v>100</c:v>
                </c:pt>
                <c:pt idx="7">
                  <c:v>1249</c:v>
                </c:pt>
                <c:pt idx="8">
                  <c:v>1396</c:v>
                </c:pt>
                <c:pt idx="9">
                  <c:v>890</c:v>
                </c:pt>
                <c:pt idx="10">
                  <c:v>142</c:v>
                </c:pt>
                <c:pt idx="11">
                  <c:v>2673</c:v>
                </c:pt>
                <c:pt idx="12">
                  <c:v>163</c:v>
                </c:pt>
                <c:pt idx="13">
                  <c:v>2220</c:v>
                </c:pt>
                <c:pt idx="14">
                  <c:v>1606</c:v>
                </c:pt>
                <c:pt idx="15">
                  <c:v>129</c:v>
                </c:pt>
                <c:pt idx="16">
                  <c:v>226</c:v>
                </c:pt>
                <c:pt idx="17">
                  <c:v>5419</c:v>
                </c:pt>
                <c:pt idx="18">
                  <c:v>165</c:v>
                </c:pt>
                <c:pt idx="19">
                  <c:v>1965</c:v>
                </c:pt>
                <c:pt idx="20">
                  <c:v>16</c:v>
                </c:pt>
                <c:pt idx="21">
                  <c:v>107</c:v>
                </c:pt>
                <c:pt idx="22">
                  <c:v>134</c:v>
                </c:pt>
                <c:pt idx="23">
                  <c:v>198</c:v>
                </c:pt>
                <c:pt idx="24">
                  <c:v>111</c:v>
                </c:pt>
                <c:pt idx="25">
                  <c:v>222</c:v>
                </c:pt>
                <c:pt idx="26">
                  <c:v>6212</c:v>
                </c:pt>
                <c:pt idx="27">
                  <c:v>98</c:v>
                </c:pt>
                <c:pt idx="28">
                  <c:v>92</c:v>
                </c:pt>
                <c:pt idx="29">
                  <c:v>149</c:v>
                </c:pt>
                <c:pt idx="30">
                  <c:v>2431</c:v>
                </c:pt>
                <c:pt idx="31">
                  <c:v>303</c:v>
                </c:pt>
                <c:pt idx="32">
                  <c:v>209</c:v>
                </c:pt>
                <c:pt idx="33">
                  <c:v>131</c:v>
                </c:pt>
                <c:pt idx="34">
                  <c:v>164</c:v>
                </c:pt>
                <c:pt idx="35">
                  <c:v>201</c:v>
                </c:pt>
                <c:pt idx="36">
                  <c:v>211</c:v>
                </c:pt>
                <c:pt idx="37">
                  <c:v>128</c:v>
                </c:pt>
                <c:pt idx="38">
                  <c:v>1600</c:v>
                </c:pt>
                <c:pt idx="39">
                  <c:v>249</c:v>
                </c:pt>
                <c:pt idx="40">
                  <c:v>236</c:v>
                </c:pt>
                <c:pt idx="41">
                  <c:v>4065</c:v>
                </c:pt>
                <c:pt idx="42">
                  <c:v>246</c:v>
                </c:pt>
                <c:pt idx="43">
                  <c:v>2475</c:v>
                </c:pt>
                <c:pt idx="44">
                  <c:v>76</c:v>
                </c:pt>
                <c:pt idx="45">
                  <c:v>54</c:v>
                </c:pt>
                <c:pt idx="46">
                  <c:v>88</c:v>
                </c:pt>
                <c:pt idx="47">
                  <c:v>85</c:v>
                </c:pt>
                <c:pt idx="48">
                  <c:v>170</c:v>
                </c:pt>
                <c:pt idx="49">
                  <c:v>330</c:v>
                </c:pt>
                <c:pt idx="50">
                  <c:v>127</c:v>
                </c:pt>
                <c:pt idx="51">
                  <c:v>411</c:v>
                </c:pt>
                <c:pt idx="52">
                  <c:v>180</c:v>
                </c:pt>
                <c:pt idx="53">
                  <c:v>374</c:v>
                </c:pt>
                <c:pt idx="54">
                  <c:v>71</c:v>
                </c:pt>
                <c:pt idx="55">
                  <c:v>203</c:v>
                </c:pt>
                <c:pt idx="56">
                  <c:v>113</c:v>
                </c:pt>
                <c:pt idx="57">
                  <c:v>96</c:v>
                </c:pt>
                <c:pt idx="58">
                  <c:v>498</c:v>
                </c:pt>
                <c:pt idx="59">
                  <c:v>180</c:v>
                </c:pt>
                <c:pt idx="60">
                  <c:v>27</c:v>
                </c:pt>
                <c:pt idx="61">
                  <c:v>2331</c:v>
                </c:pt>
                <c:pt idx="62">
                  <c:v>113</c:v>
                </c:pt>
                <c:pt idx="63">
                  <c:v>164</c:v>
                </c:pt>
                <c:pt idx="64">
                  <c:v>164</c:v>
                </c:pt>
                <c:pt idx="65">
                  <c:v>336</c:v>
                </c:pt>
                <c:pt idx="66">
                  <c:v>1917</c:v>
                </c:pt>
                <c:pt idx="67">
                  <c:v>95</c:v>
                </c:pt>
                <c:pt idx="68">
                  <c:v>147</c:v>
                </c:pt>
                <c:pt idx="69">
                  <c:v>86</c:v>
                </c:pt>
                <c:pt idx="70">
                  <c:v>83</c:v>
                </c:pt>
                <c:pt idx="71">
                  <c:v>676</c:v>
                </c:pt>
                <c:pt idx="72">
                  <c:v>361</c:v>
                </c:pt>
                <c:pt idx="73">
                  <c:v>131</c:v>
                </c:pt>
                <c:pt idx="74">
                  <c:v>126</c:v>
                </c:pt>
                <c:pt idx="75">
                  <c:v>275</c:v>
                </c:pt>
                <c:pt idx="76">
                  <c:v>67</c:v>
                </c:pt>
                <c:pt idx="77">
                  <c:v>154</c:v>
                </c:pt>
                <c:pt idx="78">
                  <c:v>1782</c:v>
                </c:pt>
                <c:pt idx="79">
                  <c:v>903</c:v>
                </c:pt>
                <c:pt idx="80">
                  <c:v>94</c:v>
                </c:pt>
                <c:pt idx="81">
                  <c:v>180</c:v>
                </c:pt>
                <c:pt idx="82">
                  <c:v>533</c:v>
                </c:pt>
                <c:pt idx="83">
                  <c:v>2443</c:v>
                </c:pt>
                <c:pt idx="84">
                  <c:v>89</c:v>
                </c:pt>
                <c:pt idx="85">
                  <c:v>159</c:v>
                </c:pt>
                <c:pt idx="86">
                  <c:v>50</c:v>
                </c:pt>
                <c:pt idx="87">
                  <c:v>186</c:v>
                </c:pt>
                <c:pt idx="88">
                  <c:v>1071</c:v>
                </c:pt>
                <c:pt idx="89">
                  <c:v>117</c:v>
                </c:pt>
                <c:pt idx="90">
                  <c:v>70</c:v>
                </c:pt>
                <c:pt idx="91">
                  <c:v>135</c:v>
                </c:pt>
                <c:pt idx="92">
                  <c:v>768</c:v>
                </c:pt>
                <c:pt idx="93">
                  <c:v>199</c:v>
                </c:pt>
                <c:pt idx="94">
                  <c:v>107</c:v>
                </c:pt>
                <c:pt idx="95">
                  <c:v>195</c:v>
                </c:pt>
                <c:pt idx="96">
                  <c:v>3376</c:v>
                </c:pt>
                <c:pt idx="97">
                  <c:v>41</c:v>
                </c:pt>
                <c:pt idx="98">
                  <c:v>1821</c:v>
                </c:pt>
                <c:pt idx="99">
                  <c:v>164</c:v>
                </c:pt>
                <c:pt idx="100">
                  <c:v>157</c:v>
                </c:pt>
                <c:pt idx="101">
                  <c:v>246</c:v>
                </c:pt>
                <c:pt idx="102">
                  <c:v>1396</c:v>
                </c:pt>
                <c:pt idx="103">
                  <c:v>2506</c:v>
                </c:pt>
                <c:pt idx="104">
                  <c:v>244</c:v>
                </c:pt>
                <c:pt idx="105">
                  <c:v>146</c:v>
                </c:pt>
                <c:pt idx="106">
                  <c:v>1267</c:v>
                </c:pt>
                <c:pt idx="107">
                  <c:v>1561</c:v>
                </c:pt>
                <c:pt idx="108">
                  <c:v>48</c:v>
                </c:pt>
                <c:pt idx="109">
                  <c:v>2739</c:v>
                </c:pt>
                <c:pt idx="110">
                  <c:v>3537</c:v>
                </c:pt>
                <c:pt idx="111">
                  <c:v>2107</c:v>
                </c:pt>
                <c:pt idx="112">
                  <c:v>3318</c:v>
                </c:pt>
                <c:pt idx="113">
                  <c:v>340</c:v>
                </c:pt>
                <c:pt idx="114">
                  <c:v>1442</c:v>
                </c:pt>
                <c:pt idx="115">
                  <c:v>126</c:v>
                </c:pt>
                <c:pt idx="116">
                  <c:v>524</c:v>
                </c:pt>
                <c:pt idx="117">
                  <c:v>1989</c:v>
                </c:pt>
                <c:pt idx="118">
                  <c:v>157</c:v>
                </c:pt>
                <c:pt idx="119">
                  <c:v>4498</c:v>
                </c:pt>
                <c:pt idx="120">
                  <c:v>80</c:v>
                </c:pt>
                <c:pt idx="121">
                  <c:v>43</c:v>
                </c:pt>
                <c:pt idx="122">
                  <c:v>2053</c:v>
                </c:pt>
                <c:pt idx="123">
                  <c:v>168</c:v>
                </c:pt>
                <c:pt idx="124">
                  <c:v>4289</c:v>
                </c:pt>
                <c:pt idx="125">
                  <c:v>165</c:v>
                </c:pt>
                <c:pt idx="126">
                  <c:v>1815</c:v>
                </c:pt>
                <c:pt idx="127">
                  <c:v>397</c:v>
                </c:pt>
                <c:pt idx="128">
                  <c:v>1539</c:v>
                </c:pt>
                <c:pt idx="129">
                  <c:v>138</c:v>
                </c:pt>
                <c:pt idx="130">
                  <c:v>3594</c:v>
                </c:pt>
                <c:pt idx="131">
                  <c:v>5880</c:v>
                </c:pt>
                <c:pt idx="132">
                  <c:v>112</c:v>
                </c:pt>
                <c:pt idx="133">
                  <c:v>943</c:v>
                </c:pt>
                <c:pt idx="134">
                  <c:v>2468</c:v>
                </c:pt>
                <c:pt idx="135">
                  <c:v>2551</c:v>
                </c:pt>
                <c:pt idx="136">
                  <c:v>101</c:v>
                </c:pt>
                <c:pt idx="137">
                  <c:v>92</c:v>
                </c:pt>
                <c:pt idx="138">
                  <c:v>62</c:v>
                </c:pt>
                <c:pt idx="139">
                  <c:v>149</c:v>
                </c:pt>
                <c:pt idx="140">
                  <c:v>329</c:v>
                </c:pt>
                <c:pt idx="141">
                  <c:v>97</c:v>
                </c:pt>
                <c:pt idx="142">
                  <c:v>1784</c:v>
                </c:pt>
                <c:pt idx="143">
                  <c:v>1684</c:v>
                </c:pt>
                <c:pt idx="144">
                  <c:v>250</c:v>
                </c:pt>
                <c:pt idx="145">
                  <c:v>238</c:v>
                </c:pt>
                <c:pt idx="146">
                  <c:v>53</c:v>
                </c:pt>
                <c:pt idx="147">
                  <c:v>214</c:v>
                </c:pt>
                <c:pt idx="148">
                  <c:v>222</c:v>
                </c:pt>
                <c:pt idx="149">
                  <c:v>1884</c:v>
                </c:pt>
                <c:pt idx="150">
                  <c:v>218</c:v>
                </c:pt>
                <c:pt idx="151">
                  <c:v>6465</c:v>
                </c:pt>
                <c:pt idx="152">
                  <c:v>59</c:v>
                </c:pt>
                <c:pt idx="153">
                  <c:v>88</c:v>
                </c:pt>
                <c:pt idx="154">
                  <c:v>1697</c:v>
                </c:pt>
                <c:pt idx="155">
                  <c:v>92</c:v>
                </c:pt>
                <c:pt idx="156">
                  <c:v>186</c:v>
                </c:pt>
                <c:pt idx="157">
                  <c:v>138</c:v>
                </c:pt>
                <c:pt idx="158">
                  <c:v>261</c:v>
                </c:pt>
                <c:pt idx="159">
                  <c:v>107</c:v>
                </c:pt>
                <c:pt idx="160">
                  <c:v>199</c:v>
                </c:pt>
                <c:pt idx="161">
                  <c:v>5512</c:v>
                </c:pt>
                <c:pt idx="162">
                  <c:v>86</c:v>
                </c:pt>
                <c:pt idx="163">
                  <c:v>2768</c:v>
                </c:pt>
                <c:pt idx="164">
                  <c:v>48</c:v>
                </c:pt>
                <c:pt idx="165">
                  <c:v>87</c:v>
                </c:pt>
                <c:pt idx="166">
                  <c:v>1894</c:v>
                </c:pt>
                <c:pt idx="167">
                  <c:v>282</c:v>
                </c:pt>
                <c:pt idx="168">
                  <c:v>116</c:v>
                </c:pt>
                <c:pt idx="169">
                  <c:v>83</c:v>
                </c:pt>
                <c:pt idx="170">
                  <c:v>91</c:v>
                </c:pt>
                <c:pt idx="171">
                  <c:v>546</c:v>
                </c:pt>
                <c:pt idx="172">
                  <c:v>393</c:v>
                </c:pt>
                <c:pt idx="173">
                  <c:v>133</c:v>
                </c:pt>
                <c:pt idx="174">
                  <c:v>254</c:v>
                </c:pt>
                <c:pt idx="175">
                  <c:v>176</c:v>
                </c:pt>
                <c:pt idx="176">
                  <c:v>337</c:v>
                </c:pt>
                <c:pt idx="177">
                  <c:v>107</c:v>
                </c:pt>
                <c:pt idx="178">
                  <c:v>183</c:v>
                </c:pt>
                <c:pt idx="179">
                  <c:v>72</c:v>
                </c:pt>
                <c:pt idx="180">
                  <c:v>295</c:v>
                </c:pt>
                <c:pt idx="181">
                  <c:v>142</c:v>
                </c:pt>
                <c:pt idx="182">
                  <c:v>85</c:v>
                </c:pt>
                <c:pt idx="183">
                  <c:v>659</c:v>
                </c:pt>
                <c:pt idx="184">
                  <c:v>121</c:v>
                </c:pt>
                <c:pt idx="185">
                  <c:v>3742</c:v>
                </c:pt>
                <c:pt idx="186">
                  <c:v>223</c:v>
                </c:pt>
                <c:pt idx="187">
                  <c:v>133</c:v>
                </c:pt>
                <c:pt idx="188">
                  <c:v>5168</c:v>
                </c:pt>
                <c:pt idx="189">
                  <c:v>307</c:v>
                </c:pt>
                <c:pt idx="190">
                  <c:v>2441</c:v>
                </c:pt>
                <c:pt idx="191">
                  <c:v>1385</c:v>
                </c:pt>
                <c:pt idx="192">
                  <c:v>190</c:v>
                </c:pt>
                <c:pt idx="193">
                  <c:v>470</c:v>
                </c:pt>
                <c:pt idx="194">
                  <c:v>253</c:v>
                </c:pt>
                <c:pt idx="195">
                  <c:v>1113</c:v>
                </c:pt>
                <c:pt idx="196">
                  <c:v>2283</c:v>
                </c:pt>
                <c:pt idx="197">
                  <c:v>1095</c:v>
                </c:pt>
                <c:pt idx="198">
                  <c:v>1690</c:v>
                </c:pt>
                <c:pt idx="199">
                  <c:v>191</c:v>
                </c:pt>
                <c:pt idx="200">
                  <c:v>2013</c:v>
                </c:pt>
                <c:pt idx="201">
                  <c:v>1703</c:v>
                </c:pt>
                <c:pt idx="202">
                  <c:v>80</c:v>
                </c:pt>
                <c:pt idx="203">
                  <c:v>41</c:v>
                </c:pt>
                <c:pt idx="204">
                  <c:v>187</c:v>
                </c:pt>
                <c:pt idx="205">
                  <c:v>2875</c:v>
                </c:pt>
                <c:pt idx="206">
                  <c:v>88</c:v>
                </c:pt>
                <c:pt idx="207">
                  <c:v>191</c:v>
                </c:pt>
                <c:pt idx="208">
                  <c:v>139</c:v>
                </c:pt>
                <c:pt idx="209">
                  <c:v>186</c:v>
                </c:pt>
                <c:pt idx="210">
                  <c:v>112</c:v>
                </c:pt>
                <c:pt idx="211">
                  <c:v>101</c:v>
                </c:pt>
                <c:pt idx="212">
                  <c:v>206</c:v>
                </c:pt>
                <c:pt idx="213">
                  <c:v>154</c:v>
                </c:pt>
                <c:pt idx="214">
                  <c:v>5966</c:v>
                </c:pt>
                <c:pt idx="215">
                  <c:v>169</c:v>
                </c:pt>
                <c:pt idx="216">
                  <c:v>2106</c:v>
                </c:pt>
                <c:pt idx="217">
                  <c:v>131</c:v>
                </c:pt>
                <c:pt idx="218">
                  <c:v>84</c:v>
                </c:pt>
                <c:pt idx="219">
                  <c:v>155</c:v>
                </c:pt>
                <c:pt idx="220">
                  <c:v>189</c:v>
                </c:pt>
                <c:pt idx="221">
                  <c:v>4799</c:v>
                </c:pt>
                <c:pt idx="222">
                  <c:v>1137</c:v>
                </c:pt>
                <c:pt idx="223">
                  <c:v>1152</c:v>
                </c:pt>
                <c:pt idx="224">
                  <c:v>50</c:v>
                </c:pt>
                <c:pt idx="225">
                  <c:v>3059</c:v>
                </c:pt>
                <c:pt idx="226">
                  <c:v>34</c:v>
                </c:pt>
                <c:pt idx="227">
                  <c:v>220</c:v>
                </c:pt>
                <c:pt idx="228">
                  <c:v>1604</c:v>
                </c:pt>
                <c:pt idx="229">
                  <c:v>454</c:v>
                </c:pt>
                <c:pt idx="230">
                  <c:v>123</c:v>
                </c:pt>
                <c:pt idx="231">
                  <c:v>299</c:v>
                </c:pt>
                <c:pt idx="232">
                  <c:v>2237</c:v>
                </c:pt>
                <c:pt idx="233">
                  <c:v>645</c:v>
                </c:pt>
                <c:pt idx="234">
                  <c:v>484</c:v>
                </c:pt>
                <c:pt idx="235">
                  <c:v>154</c:v>
                </c:pt>
                <c:pt idx="236">
                  <c:v>82</c:v>
                </c:pt>
                <c:pt idx="237">
                  <c:v>134</c:v>
                </c:pt>
                <c:pt idx="238">
                  <c:v>5203</c:v>
                </c:pt>
                <c:pt idx="239">
                  <c:v>94</c:v>
                </c:pt>
                <c:pt idx="240">
                  <c:v>205</c:v>
                </c:pt>
                <c:pt idx="241">
                  <c:v>92</c:v>
                </c:pt>
                <c:pt idx="242">
                  <c:v>219</c:v>
                </c:pt>
                <c:pt idx="243">
                  <c:v>2526</c:v>
                </c:pt>
                <c:pt idx="244">
                  <c:v>94</c:v>
                </c:pt>
                <c:pt idx="245">
                  <c:v>1713</c:v>
                </c:pt>
                <c:pt idx="246">
                  <c:v>249</c:v>
                </c:pt>
                <c:pt idx="247">
                  <c:v>192</c:v>
                </c:pt>
                <c:pt idx="248">
                  <c:v>247</c:v>
                </c:pt>
                <c:pt idx="249">
                  <c:v>2293</c:v>
                </c:pt>
                <c:pt idx="250">
                  <c:v>3131</c:v>
                </c:pt>
                <c:pt idx="251">
                  <c:v>143</c:v>
                </c:pt>
                <c:pt idx="252">
                  <c:v>296</c:v>
                </c:pt>
                <c:pt idx="253">
                  <c:v>170</c:v>
                </c:pt>
                <c:pt idx="254">
                  <c:v>86</c:v>
                </c:pt>
                <c:pt idx="255">
                  <c:v>6286</c:v>
                </c:pt>
                <c:pt idx="256">
                  <c:v>3727</c:v>
                </c:pt>
                <c:pt idx="257">
                  <c:v>1605</c:v>
                </c:pt>
                <c:pt idx="258">
                  <c:v>2120</c:v>
                </c:pt>
                <c:pt idx="259">
                  <c:v>50</c:v>
                </c:pt>
                <c:pt idx="260">
                  <c:v>2080</c:v>
                </c:pt>
                <c:pt idx="261">
                  <c:v>2105</c:v>
                </c:pt>
                <c:pt idx="262">
                  <c:v>2436</c:v>
                </c:pt>
                <c:pt idx="263">
                  <c:v>80</c:v>
                </c:pt>
                <c:pt idx="264">
                  <c:v>42</c:v>
                </c:pt>
                <c:pt idx="265">
                  <c:v>139</c:v>
                </c:pt>
                <c:pt idx="266">
                  <c:v>159</c:v>
                </c:pt>
                <c:pt idx="267">
                  <c:v>381</c:v>
                </c:pt>
                <c:pt idx="268">
                  <c:v>194</c:v>
                </c:pt>
                <c:pt idx="269">
                  <c:v>106</c:v>
                </c:pt>
                <c:pt idx="270">
                  <c:v>142</c:v>
                </c:pt>
                <c:pt idx="271">
                  <c:v>211</c:v>
                </c:pt>
                <c:pt idx="272">
                  <c:v>2756</c:v>
                </c:pt>
                <c:pt idx="273">
                  <c:v>173</c:v>
                </c:pt>
                <c:pt idx="274">
                  <c:v>87</c:v>
                </c:pt>
                <c:pt idx="275">
                  <c:v>1572</c:v>
                </c:pt>
                <c:pt idx="276">
                  <c:v>2346</c:v>
                </c:pt>
                <c:pt idx="277">
                  <c:v>115</c:v>
                </c:pt>
                <c:pt idx="278">
                  <c:v>85</c:v>
                </c:pt>
                <c:pt idx="279">
                  <c:v>144</c:v>
                </c:pt>
                <c:pt idx="280">
                  <c:v>2443</c:v>
                </c:pt>
                <c:pt idx="281">
                  <c:v>64</c:v>
                </c:pt>
                <c:pt idx="282">
                  <c:v>268</c:v>
                </c:pt>
                <c:pt idx="283">
                  <c:v>195</c:v>
                </c:pt>
                <c:pt idx="284">
                  <c:v>186</c:v>
                </c:pt>
                <c:pt idx="285">
                  <c:v>460</c:v>
                </c:pt>
                <c:pt idx="286">
                  <c:v>2528</c:v>
                </c:pt>
                <c:pt idx="287">
                  <c:v>3657</c:v>
                </c:pt>
                <c:pt idx="288">
                  <c:v>131</c:v>
                </c:pt>
                <c:pt idx="289">
                  <c:v>239</c:v>
                </c:pt>
                <c:pt idx="290">
                  <c:v>78</c:v>
                </c:pt>
                <c:pt idx="291">
                  <c:v>1773</c:v>
                </c:pt>
                <c:pt idx="292">
                  <c:v>32</c:v>
                </c:pt>
                <c:pt idx="293">
                  <c:v>369</c:v>
                </c:pt>
                <c:pt idx="294">
                  <c:v>89</c:v>
                </c:pt>
                <c:pt idx="295">
                  <c:v>147</c:v>
                </c:pt>
                <c:pt idx="296">
                  <c:v>126</c:v>
                </c:pt>
                <c:pt idx="297">
                  <c:v>2218</c:v>
                </c:pt>
                <c:pt idx="298">
                  <c:v>202</c:v>
                </c:pt>
                <c:pt idx="299">
                  <c:v>140</c:v>
                </c:pt>
                <c:pt idx="300">
                  <c:v>1052</c:v>
                </c:pt>
                <c:pt idx="301">
                  <c:v>247</c:v>
                </c:pt>
                <c:pt idx="302">
                  <c:v>84</c:v>
                </c:pt>
                <c:pt idx="303">
                  <c:v>88</c:v>
                </c:pt>
                <c:pt idx="304">
                  <c:v>156</c:v>
                </c:pt>
                <c:pt idx="305">
                  <c:v>2985</c:v>
                </c:pt>
                <c:pt idx="306">
                  <c:v>762</c:v>
                </c:pt>
                <c:pt idx="307">
                  <c:v>554</c:v>
                </c:pt>
                <c:pt idx="308">
                  <c:v>135</c:v>
                </c:pt>
                <c:pt idx="309">
                  <c:v>122</c:v>
                </c:pt>
                <c:pt idx="310">
                  <c:v>221</c:v>
                </c:pt>
                <c:pt idx="311">
                  <c:v>126</c:v>
                </c:pt>
                <c:pt idx="312">
                  <c:v>1022</c:v>
                </c:pt>
                <c:pt idx="313">
                  <c:v>3177</c:v>
                </c:pt>
                <c:pt idx="314">
                  <c:v>198</c:v>
                </c:pt>
                <c:pt idx="315">
                  <c:v>85</c:v>
                </c:pt>
                <c:pt idx="316">
                  <c:v>3596</c:v>
                </c:pt>
                <c:pt idx="317">
                  <c:v>244</c:v>
                </c:pt>
                <c:pt idx="318">
                  <c:v>5180</c:v>
                </c:pt>
                <c:pt idx="319">
                  <c:v>589</c:v>
                </c:pt>
                <c:pt idx="320">
                  <c:v>2725</c:v>
                </c:pt>
                <c:pt idx="321">
                  <c:v>300</c:v>
                </c:pt>
                <c:pt idx="322">
                  <c:v>144</c:v>
                </c:pt>
                <c:pt idx="323">
                  <c:v>87</c:v>
                </c:pt>
                <c:pt idx="324">
                  <c:v>3116</c:v>
                </c:pt>
                <c:pt idx="325">
                  <c:v>909</c:v>
                </c:pt>
                <c:pt idx="326">
                  <c:v>1613</c:v>
                </c:pt>
                <c:pt idx="327">
                  <c:v>136</c:v>
                </c:pt>
                <c:pt idx="328">
                  <c:v>130</c:v>
                </c:pt>
                <c:pt idx="329">
                  <c:v>102</c:v>
                </c:pt>
                <c:pt idx="330">
                  <c:v>4006</c:v>
                </c:pt>
                <c:pt idx="331">
                  <c:v>1629</c:v>
                </c:pt>
                <c:pt idx="332">
                  <c:v>2188</c:v>
                </c:pt>
                <c:pt idx="333">
                  <c:v>2409</c:v>
                </c:pt>
                <c:pt idx="334">
                  <c:v>194</c:v>
                </c:pt>
                <c:pt idx="335">
                  <c:v>1140</c:v>
                </c:pt>
                <c:pt idx="336">
                  <c:v>102</c:v>
                </c:pt>
                <c:pt idx="337">
                  <c:v>2857</c:v>
                </c:pt>
                <c:pt idx="338">
                  <c:v>107</c:v>
                </c:pt>
                <c:pt idx="339">
                  <c:v>160</c:v>
                </c:pt>
                <c:pt idx="340">
                  <c:v>2230</c:v>
                </c:pt>
                <c:pt idx="341">
                  <c:v>316</c:v>
                </c:pt>
                <c:pt idx="342">
                  <c:v>117</c:v>
                </c:pt>
                <c:pt idx="343">
                  <c:v>6406</c:v>
                </c:pt>
                <c:pt idx="344">
                  <c:v>192</c:v>
                </c:pt>
                <c:pt idx="345">
                  <c:v>26</c:v>
                </c:pt>
                <c:pt idx="346">
                  <c:v>723</c:v>
                </c:pt>
                <c:pt idx="347">
                  <c:v>170</c:v>
                </c:pt>
                <c:pt idx="348">
                  <c:v>238</c:v>
                </c:pt>
                <c:pt idx="349">
                  <c:v>55</c:v>
                </c:pt>
                <c:pt idx="350">
                  <c:v>128</c:v>
                </c:pt>
                <c:pt idx="351">
                  <c:v>2144</c:v>
                </c:pt>
                <c:pt idx="352">
                  <c:v>2693</c:v>
                </c:pt>
                <c:pt idx="353">
                  <c:v>432</c:v>
                </c:pt>
                <c:pt idx="354">
                  <c:v>189</c:v>
                </c:pt>
                <c:pt idx="355">
                  <c:v>154</c:v>
                </c:pt>
                <c:pt idx="356">
                  <c:v>96</c:v>
                </c:pt>
                <c:pt idx="357">
                  <c:v>3063</c:v>
                </c:pt>
                <c:pt idx="358">
                  <c:v>2266</c:v>
                </c:pt>
                <c:pt idx="359">
                  <c:v>194</c:v>
                </c:pt>
                <c:pt idx="360">
                  <c:v>129</c:v>
                </c:pt>
                <c:pt idx="361">
                  <c:v>375</c:v>
                </c:pt>
                <c:pt idx="362">
                  <c:v>409</c:v>
                </c:pt>
                <c:pt idx="363">
                  <c:v>234</c:v>
                </c:pt>
                <c:pt idx="364">
                  <c:v>3016</c:v>
                </c:pt>
                <c:pt idx="365">
                  <c:v>264</c:v>
                </c:pt>
                <c:pt idx="366">
                  <c:v>272</c:v>
                </c:pt>
                <c:pt idx="367">
                  <c:v>419</c:v>
                </c:pt>
                <c:pt idx="368">
                  <c:v>1621</c:v>
                </c:pt>
                <c:pt idx="369">
                  <c:v>1101</c:v>
                </c:pt>
                <c:pt idx="370">
                  <c:v>1073</c:v>
                </c:pt>
                <c:pt idx="371">
                  <c:v>331</c:v>
                </c:pt>
                <c:pt idx="372">
                  <c:v>1170</c:v>
                </c:pt>
                <c:pt idx="373">
                  <c:v>363</c:v>
                </c:pt>
                <c:pt idx="374">
                  <c:v>103</c:v>
                </c:pt>
                <c:pt idx="375">
                  <c:v>147</c:v>
                </c:pt>
                <c:pt idx="376">
                  <c:v>110</c:v>
                </c:pt>
                <c:pt idx="377">
                  <c:v>134</c:v>
                </c:pt>
                <c:pt idx="378">
                  <c:v>269</c:v>
                </c:pt>
                <c:pt idx="379">
                  <c:v>175</c:v>
                </c:pt>
                <c:pt idx="380">
                  <c:v>69</c:v>
                </c:pt>
                <c:pt idx="381">
                  <c:v>190</c:v>
                </c:pt>
                <c:pt idx="382">
                  <c:v>237</c:v>
                </c:pt>
                <c:pt idx="383">
                  <c:v>196</c:v>
                </c:pt>
                <c:pt idx="384">
                  <c:v>7295</c:v>
                </c:pt>
                <c:pt idx="385">
                  <c:v>2893</c:v>
                </c:pt>
                <c:pt idx="386">
                  <c:v>820</c:v>
                </c:pt>
                <c:pt idx="387">
                  <c:v>2038</c:v>
                </c:pt>
                <c:pt idx="388">
                  <c:v>116</c:v>
                </c:pt>
                <c:pt idx="389">
                  <c:v>1345</c:v>
                </c:pt>
                <c:pt idx="390">
                  <c:v>168</c:v>
                </c:pt>
                <c:pt idx="391">
                  <c:v>137</c:v>
                </c:pt>
                <c:pt idx="392">
                  <c:v>186</c:v>
                </c:pt>
                <c:pt idx="393">
                  <c:v>125</c:v>
                </c:pt>
                <c:pt idx="394">
                  <c:v>202</c:v>
                </c:pt>
                <c:pt idx="395">
                  <c:v>103</c:v>
                </c:pt>
                <c:pt idx="396">
                  <c:v>1785</c:v>
                </c:pt>
                <c:pt idx="397">
                  <c:v>157</c:v>
                </c:pt>
                <c:pt idx="398">
                  <c:v>555</c:v>
                </c:pt>
                <c:pt idx="399">
                  <c:v>297</c:v>
                </c:pt>
                <c:pt idx="400">
                  <c:v>123</c:v>
                </c:pt>
                <c:pt idx="401">
                  <c:v>3036</c:v>
                </c:pt>
                <c:pt idx="402">
                  <c:v>144</c:v>
                </c:pt>
                <c:pt idx="403">
                  <c:v>121</c:v>
                </c:pt>
                <c:pt idx="404">
                  <c:v>181</c:v>
                </c:pt>
                <c:pt idx="405">
                  <c:v>122</c:v>
                </c:pt>
                <c:pt idx="406">
                  <c:v>1071</c:v>
                </c:pt>
                <c:pt idx="407">
                  <c:v>980</c:v>
                </c:pt>
                <c:pt idx="408">
                  <c:v>536</c:v>
                </c:pt>
                <c:pt idx="409">
                  <c:v>1991</c:v>
                </c:pt>
                <c:pt idx="410">
                  <c:v>180</c:v>
                </c:pt>
                <c:pt idx="411">
                  <c:v>130</c:v>
                </c:pt>
                <c:pt idx="412">
                  <c:v>122</c:v>
                </c:pt>
                <c:pt idx="413">
                  <c:v>140</c:v>
                </c:pt>
                <c:pt idx="414">
                  <c:v>3388</c:v>
                </c:pt>
                <c:pt idx="415">
                  <c:v>280</c:v>
                </c:pt>
                <c:pt idx="416">
                  <c:v>366</c:v>
                </c:pt>
                <c:pt idx="417">
                  <c:v>270</c:v>
                </c:pt>
                <c:pt idx="418">
                  <c:v>137</c:v>
                </c:pt>
                <c:pt idx="419">
                  <c:v>3205</c:v>
                </c:pt>
                <c:pt idx="420">
                  <c:v>288</c:v>
                </c:pt>
                <c:pt idx="421">
                  <c:v>148</c:v>
                </c:pt>
                <c:pt idx="422">
                  <c:v>114</c:v>
                </c:pt>
                <c:pt idx="423">
                  <c:v>1518</c:v>
                </c:pt>
                <c:pt idx="424">
                  <c:v>166</c:v>
                </c:pt>
                <c:pt idx="425">
                  <c:v>100</c:v>
                </c:pt>
                <c:pt idx="426">
                  <c:v>235</c:v>
                </c:pt>
                <c:pt idx="427">
                  <c:v>148</c:v>
                </c:pt>
                <c:pt idx="428">
                  <c:v>198</c:v>
                </c:pt>
                <c:pt idx="429">
                  <c:v>150</c:v>
                </c:pt>
                <c:pt idx="430">
                  <c:v>216</c:v>
                </c:pt>
                <c:pt idx="431">
                  <c:v>5139</c:v>
                </c:pt>
                <c:pt idx="432">
                  <c:v>2353</c:v>
                </c:pt>
                <c:pt idx="433">
                  <c:v>78</c:v>
                </c:pt>
                <c:pt idx="434">
                  <c:v>174</c:v>
                </c:pt>
                <c:pt idx="435">
                  <c:v>164</c:v>
                </c:pt>
                <c:pt idx="436">
                  <c:v>161</c:v>
                </c:pt>
                <c:pt idx="437">
                  <c:v>138</c:v>
                </c:pt>
                <c:pt idx="438">
                  <c:v>3308</c:v>
                </c:pt>
                <c:pt idx="439">
                  <c:v>127</c:v>
                </c:pt>
                <c:pt idx="440">
                  <c:v>207</c:v>
                </c:pt>
                <c:pt idx="441">
                  <c:v>181</c:v>
                </c:pt>
                <c:pt idx="442">
                  <c:v>110</c:v>
                </c:pt>
                <c:pt idx="443">
                  <c:v>185</c:v>
                </c:pt>
                <c:pt idx="444">
                  <c:v>121</c:v>
                </c:pt>
                <c:pt idx="445">
                  <c:v>106</c:v>
                </c:pt>
                <c:pt idx="446">
                  <c:v>142</c:v>
                </c:pt>
                <c:pt idx="447">
                  <c:v>233</c:v>
                </c:pt>
                <c:pt idx="448">
                  <c:v>218</c:v>
                </c:pt>
                <c:pt idx="449">
                  <c:v>76</c:v>
                </c:pt>
                <c:pt idx="450">
                  <c:v>43</c:v>
                </c:pt>
                <c:pt idx="451">
                  <c:v>221</c:v>
                </c:pt>
                <c:pt idx="452">
                  <c:v>2805</c:v>
                </c:pt>
                <c:pt idx="453">
                  <c:v>68</c:v>
                </c:pt>
                <c:pt idx="454">
                  <c:v>183</c:v>
                </c:pt>
                <c:pt idx="455">
                  <c:v>133</c:v>
                </c:pt>
                <c:pt idx="456">
                  <c:v>2489</c:v>
                </c:pt>
                <c:pt idx="457">
                  <c:v>69</c:v>
                </c:pt>
                <c:pt idx="458">
                  <c:v>279</c:v>
                </c:pt>
                <c:pt idx="459">
                  <c:v>210</c:v>
                </c:pt>
                <c:pt idx="460">
                  <c:v>2100</c:v>
                </c:pt>
                <c:pt idx="461">
                  <c:v>252</c:v>
                </c:pt>
                <c:pt idx="462">
                  <c:v>1280</c:v>
                </c:pt>
                <c:pt idx="463">
                  <c:v>157</c:v>
                </c:pt>
                <c:pt idx="464">
                  <c:v>194</c:v>
                </c:pt>
                <c:pt idx="465">
                  <c:v>82</c:v>
                </c:pt>
                <c:pt idx="466">
                  <c:v>4233</c:v>
                </c:pt>
                <c:pt idx="467">
                  <c:v>1297</c:v>
                </c:pt>
                <c:pt idx="468">
                  <c:v>165</c:v>
                </c:pt>
                <c:pt idx="469">
                  <c:v>119</c:v>
                </c:pt>
                <c:pt idx="470">
                  <c:v>1797</c:v>
                </c:pt>
                <c:pt idx="471">
                  <c:v>261</c:v>
                </c:pt>
                <c:pt idx="472">
                  <c:v>157</c:v>
                </c:pt>
                <c:pt idx="473">
                  <c:v>3533</c:v>
                </c:pt>
                <c:pt idx="474">
                  <c:v>155</c:v>
                </c:pt>
                <c:pt idx="475">
                  <c:v>132</c:v>
                </c:pt>
                <c:pt idx="476">
                  <c:v>1354</c:v>
                </c:pt>
                <c:pt idx="477">
                  <c:v>48</c:v>
                </c:pt>
                <c:pt idx="478">
                  <c:v>110</c:v>
                </c:pt>
                <c:pt idx="479">
                  <c:v>172</c:v>
                </c:pt>
                <c:pt idx="480">
                  <c:v>307</c:v>
                </c:pt>
                <c:pt idx="481">
                  <c:v>160</c:v>
                </c:pt>
                <c:pt idx="482">
                  <c:v>1467</c:v>
                </c:pt>
                <c:pt idx="483">
                  <c:v>2662</c:v>
                </c:pt>
                <c:pt idx="484">
                  <c:v>452</c:v>
                </c:pt>
                <c:pt idx="485">
                  <c:v>158</c:v>
                </c:pt>
                <c:pt idx="486">
                  <c:v>225</c:v>
                </c:pt>
                <c:pt idx="487">
                  <c:v>65</c:v>
                </c:pt>
                <c:pt idx="488">
                  <c:v>163</c:v>
                </c:pt>
                <c:pt idx="489">
                  <c:v>85</c:v>
                </c:pt>
                <c:pt idx="490">
                  <c:v>217</c:v>
                </c:pt>
                <c:pt idx="491">
                  <c:v>150</c:v>
                </c:pt>
                <c:pt idx="492">
                  <c:v>3272</c:v>
                </c:pt>
                <c:pt idx="493">
                  <c:v>300</c:v>
                </c:pt>
                <c:pt idx="494">
                  <c:v>126</c:v>
                </c:pt>
                <c:pt idx="495">
                  <c:v>2320</c:v>
                </c:pt>
                <c:pt idx="496">
                  <c:v>81</c:v>
                </c:pt>
                <c:pt idx="497">
                  <c:v>1887</c:v>
                </c:pt>
                <c:pt idx="498">
                  <c:v>4358</c:v>
                </c:pt>
                <c:pt idx="499">
                  <c:v>53</c:v>
                </c:pt>
                <c:pt idx="500">
                  <c:v>2414</c:v>
                </c:pt>
                <c:pt idx="501">
                  <c:v>80</c:v>
                </c:pt>
                <c:pt idx="502">
                  <c:v>193</c:v>
                </c:pt>
                <c:pt idx="503">
                  <c:v>52</c:v>
                </c:pt>
                <c:pt idx="504">
                  <c:v>290</c:v>
                </c:pt>
                <c:pt idx="505">
                  <c:v>122</c:v>
                </c:pt>
                <c:pt idx="506">
                  <c:v>1470</c:v>
                </c:pt>
                <c:pt idx="507">
                  <c:v>165</c:v>
                </c:pt>
                <c:pt idx="508">
                  <c:v>182</c:v>
                </c:pt>
                <c:pt idx="509">
                  <c:v>199</c:v>
                </c:pt>
                <c:pt idx="510">
                  <c:v>56</c:v>
                </c:pt>
                <c:pt idx="511">
                  <c:v>1460</c:v>
                </c:pt>
                <c:pt idx="512">
                  <c:v>123</c:v>
                </c:pt>
                <c:pt idx="513">
                  <c:v>159</c:v>
                </c:pt>
                <c:pt idx="514">
                  <c:v>110</c:v>
                </c:pt>
                <c:pt idx="515">
                  <c:v>236</c:v>
                </c:pt>
                <c:pt idx="516">
                  <c:v>191</c:v>
                </c:pt>
                <c:pt idx="517">
                  <c:v>3934</c:v>
                </c:pt>
                <c:pt idx="518">
                  <c:v>80</c:v>
                </c:pt>
                <c:pt idx="519">
                  <c:v>462</c:v>
                </c:pt>
                <c:pt idx="520">
                  <c:v>179</c:v>
                </c:pt>
                <c:pt idx="521">
                  <c:v>1866</c:v>
                </c:pt>
                <c:pt idx="522">
                  <c:v>156</c:v>
                </c:pt>
                <c:pt idx="523">
                  <c:v>255</c:v>
                </c:pt>
                <c:pt idx="524">
                  <c:v>2261</c:v>
                </c:pt>
                <c:pt idx="525">
                  <c:v>40</c:v>
                </c:pt>
                <c:pt idx="526">
                  <c:v>2289</c:v>
                </c:pt>
                <c:pt idx="527">
                  <c:v>65</c:v>
                </c:pt>
                <c:pt idx="528">
                  <c:v>3777</c:v>
                </c:pt>
                <c:pt idx="529">
                  <c:v>184</c:v>
                </c:pt>
                <c:pt idx="530">
                  <c:v>85</c:v>
                </c:pt>
                <c:pt idx="531">
                  <c:v>144</c:v>
                </c:pt>
                <c:pt idx="532">
                  <c:v>1902</c:v>
                </c:pt>
                <c:pt idx="533">
                  <c:v>105</c:v>
                </c:pt>
                <c:pt idx="534">
                  <c:v>132</c:v>
                </c:pt>
                <c:pt idx="535">
                  <c:v>96</c:v>
                </c:pt>
                <c:pt idx="536">
                  <c:v>114</c:v>
                </c:pt>
                <c:pt idx="537">
                  <c:v>203</c:v>
                </c:pt>
                <c:pt idx="538">
                  <c:v>1559</c:v>
                </c:pt>
                <c:pt idx="539">
                  <c:v>1548</c:v>
                </c:pt>
                <c:pt idx="540">
                  <c:v>80</c:v>
                </c:pt>
                <c:pt idx="541">
                  <c:v>131</c:v>
                </c:pt>
                <c:pt idx="542">
                  <c:v>112</c:v>
                </c:pt>
                <c:pt idx="543">
                  <c:v>155</c:v>
                </c:pt>
                <c:pt idx="544">
                  <c:v>266</c:v>
                </c:pt>
                <c:pt idx="545">
                  <c:v>155</c:v>
                </c:pt>
                <c:pt idx="546">
                  <c:v>207</c:v>
                </c:pt>
                <c:pt idx="547">
                  <c:v>245</c:v>
                </c:pt>
                <c:pt idx="548">
                  <c:v>1573</c:v>
                </c:pt>
                <c:pt idx="549">
                  <c:v>114</c:v>
                </c:pt>
                <c:pt idx="550">
                  <c:v>93</c:v>
                </c:pt>
                <c:pt idx="551">
                  <c:v>1681</c:v>
                </c:pt>
                <c:pt idx="552">
                  <c:v>32</c:v>
                </c:pt>
                <c:pt idx="553">
                  <c:v>135</c:v>
                </c:pt>
                <c:pt idx="554">
                  <c:v>140</c:v>
                </c:pt>
                <c:pt idx="555">
                  <c:v>92</c:v>
                </c:pt>
                <c:pt idx="556">
                  <c:v>1015</c:v>
                </c:pt>
                <c:pt idx="557">
                  <c:v>323</c:v>
                </c:pt>
                <c:pt idx="558">
                  <c:v>2326</c:v>
                </c:pt>
                <c:pt idx="559">
                  <c:v>381</c:v>
                </c:pt>
                <c:pt idx="560">
                  <c:v>480</c:v>
                </c:pt>
                <c:pt idx="561">
                  <c:v>226</c:v>
                </c:pt>
                <c:pt idx="562">
                  <c:v>241</c:v>
                </c:pt>
                <c:pt idx="563">
                  <c:v>132</c:v>
                </c:pt>
                <c:pt idx="564">
                  <c:v>2043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31-449C-90D9-D122155FE3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3485568"/>
        <c:axId val="1023480160"/>
      </c:scatterChart>
      <c:valAx>
        <c:axId val="1023485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480160"/>
        <c:crosses val="autoZero"/>
        <c:crossBetween val="midCat"/>
      </c:valAx>
      <c:valAx>
        <c:axId val="102348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485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Unsuccessful - backers_count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'Summary Statistics Table'!$E$1</c:f>
              <c:strCache>
                <c:ptCount val="1"/>
                <c:pt idx="0">
                  <c:v>backers_count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'Summary Statistics Table'!$E$2:$E$566</c:f>
              <c:numCache>
                <c:formatCode>General</c:formatCode>
                <c:ptCount val="565"/>
                <c:pt idx="0">
                  <c:v>0</c:v>
                </c:pt>
                <c:pt idx="1">
                  <c:v>24</c:v>
                </c:pt>
                <c:pt idx="2">
                  <c:v>53</c:v>
                </c:pt>
                <c:pt idx="3">
                  <c:v>18</c:v>
                </c:pt>
                <c:pt idx="4">
                  <c:v>44</c:v>
                </c:pt>
                <c:pt idx="5">
                  <c:v>27</c:v>
                </c:pt>
                <c:pt idx="6">
                  <c:v>55</c:v>
                </c:pt>
                <c:pt idx="7">
                  <c:v>200</c:v>
                </c:pt>
                <c:pt idx="8">
                  <c:v>452</c:v>
                </c:pt>
                <c:pt idx="9">
                  <c:v>674</c:v>
                </c:pt>
                <c:pt idx="10">
                  <c:v>558</c:v>
                </c:pt>
                <c:pt idx="11">
                  <c:v>15</c:v>
                </c:pt>
                <c:pt idx="12">
                  <c:v>2307</c:v>
                </c:pt>
                <c:pt idx="13">
                  <c:v>88</c:v>
                </c:pt>
                <c:pt idx="14">
                  <c:v>48</c:v>
                </c:pt>
                <c:pt idx="15">
                  <c:v>1</c:v>
                </c:pt>
                <c:pt idx="16">
                  <c:v>1467</c:v>
                </c:pt>
                <c:pt idx="17">
                  <c:v>75</c:v>
                </c:pt>
                <c:pt idx="18">
                  <c:v>120</c:v>
                </c:pt>
                <c:pt idx="19">
                  <c:v>2253</c:v>
                </c:pt>
                <c:pt idx="20">
                  <c:v>5</c:v>
                </c:pt>
                <c:pt idx="21">
                  <c:v>38</c:v>
                </c:pt>
                <c:pt idx="22">
                  <c:v>12</c:v>
                </c:pt>
                <c:pt idx="23">
                  <c:v>1684</c:v>
                </c:pt>
                <c:pt idx="24">
                  <c:v>56</c:v>
                </c:pt>
                <c:pt idx="25">
                  <c:v>838</c:v>
                </c:pt>
                <c:pt idx="26">
                  <c:v>1000</c:v>
                </c:pt>
                <c:pt idx="27">
                  <c:v>1482</c:v>
                </c:pt>
                <c:pt idx="28">
                  <c:v>106</c:v>
                </c:pt>
                <c:pt idx="29">
                  <c:v>679</c:v>
                </c:pt>
                <c:pt idx="30">
                  <c:v>1220</c:v>
                </c:pt>
                <c:pt idx="31">
                  <c:v>1</c:v>
                </c:pt>
                <c:pt idx="32">
                  <c:v>37</c:v>
                </c:pt>
                <c:pt idx="33">
                  <c:v>60</c:v>
                </c:pt>
                <c:pt idx="34">
                  <c:v>296</c:v>
                </c:pt>
                <c:pt idx="35">
                  <c:v>3304</c:v>
                </c:pt>
                <c:pt idx="36">
                  <c:v>73</c:v>
                </c:pt>
                <c:pt idx="37">
                  <c:v>3387</c:v>
                </c:pt>
                <c:pt idx="38">
                  <c:v>662</c:v>
                </c:pt>
                <c:pt idx="39">
                  <c:v>774</c:v>
                </c:pt>
                <c:pt idx="40">
                  <c:v>672</c:v>
                </c:pt>
                <c:pt idx="41">
                  <c:v>940</c:v>
                </c:pt>
                <c:pt idx="42">
                  <c:v>117</c:v>
                </c:pt>
                <c:pt idx="43">
                  <c:v>115</c:v>
                </c:pt>
                <c:pt idx="44">
                  <c:v>326</c:v>
                </c:pt>
                <c:pt idx="45">
                  <c:v>1</c:v>
                </c:pt>
                <c:pt idx="46">
                  <c:v>1467</c:v>
                </c:pt>
                <c:pt idx="47">
                  <c:v>5681</c:v>
                </c:pt>
                <c:pt idx="48">
                  <c:v>1059</c:v>
                </c:pt>
                <c:pt idx="49">
                  <c:v>1194</c:v>
                </c:pt>
                <c:pt idx="50">
                  <c:v>30</c:v>
                </c:pt>
                <c:pt idx="51">
                  <c:v>75</c:v>
                </c:pt>
                <c:pt idx="52">
                  <c:v>955</c:v>
                </c:pt>
                <c:pt idx="53">
                  <c:v>67</c:v>
                </c:pt>
                <c:pt idx="54">
                  <c:v>5</c:v>
                </c:pt>
                <c:pt idx="55">
                  <c:v>26</c:v>
                </c:pt>
                <c:pt idx="56">
                  <c:v>1130</c:v>
                </c:pt>
                <c:pt idx="57">
                  <c:v>782</c:v>
                </c:pt>
                <c:pt idx="58">
                  <c:v>210</c:v>
                </c:pt>
                <c:pt idx="59">
                  <c:v>136</c:v>
                </c:pt>
                <c:pt idx="60">
                  <c:v>86</c:v>
                </c:pt>
                <c:pt idx="61">
                  <c:v>19</c:v>
                </c:pt>
                <c:pt idx="62">
                  <c:v>886</c:v>
                </c:pt>
                <c:pt idx="63">
                  <c:v>35</c:v>
                </c:pt>
                <c:pt idx="64">
                  <c:v>24</c:v>
                </c:pt>
                <c:pt idx="65">
                  <c:v>86</c:v>
                </c:pt>
                <c:pt idx="66">
                  <c:v>243</c:v>
                </c:pt>
                <c:pt idx="67">
                  <c:v>65</c:v>
                </c:pt>
                <c:pt idx="68">
                  <c:v>100</c:v>
                </c:pt>
                <c:pt idx="69">
                  <c:v>168</c:v>
                </c:pt>
                <c:pt idx="70">
                  <c:v>13</c:v>
                </c:pt>
                <c:pt idx="71">
                  <c:v>1</c:v>
                </c:pt>
                <c:pt idx="72">
                  <c:v>40</c:v>
                </c:pt>
                <c:pt idx="73">
                  <c:v>226</c:v>
                </c:pt>
                <c:pt idx="74">
                  <c:v>1625</c:v>
                </c:pt>
                <c:pt idx="75">
                  <c:v>143</c:v>
                </c:pt>
                <c:pt idx="76">
                  <c:v>934</c:v>
                </c:pt>
                <c:pt idx="77">
                  <c:v>17</c:v>
                </c:pt>
                <c:pt idx="78">
                  <c:v>2179</c:v>
                </c:pt>
                <c:pt idx="79">
                  <c:v>931</c:v>
                </c:pt>
                <c:pt idx="80">
                  <c:v>92</c:v>
                </c:pt>
                <c:pt idx="81">
                  <c:v>57</c:v>
                </c:pt>
                <c:pt idx="82">
                  <c:v>41</c:v>
                </c:pt>
                <c:pt idx="83">
                  <c:v>1</c:v>
                </c:pt>
                <c:pt idx="84">
                  <c:v>101</c:v>
                </c:pt>
                <c:pt idx="85">
                  <c:v>1335</c:v>
                </c:pt>
                <c:pt idx="86">
                  <c:v>15</c:v>
                </c:pt>
                <c:pt idx="87">
                  <c:v>454</c:v>
                </c:pt>
                <c:pt idx="88">
                  <c:v>3182</c:v>
                </c:pt>
                <c:pt idx="89">
                  <c:v>15</c:v>
                </c:pt>
                <c:pt idx="90">
                  <c:v>133</c:v>
                </c:pt>
                <c:pt idx="91">
                  <c:v>2062</c:v>
                </c:pt>
                <c:pt idx="92">
                  <c:v>29</c:v>
                </c:pt>
                <c:pt idx="93">
                  <c:v>132</c:v>
                </c:pt>
                <c:pt idx="94">
                  <c:v>137</c:v>
                </c:pt>
                <c:pt idx="95">
                  <c:v>908</c:v>
                </c:pt>
                <c:pt idx="96">
                  <c:v>10</c:v>
                </c:pt>
                <c:pt idx="97">
                  <c:v>1910</c:v>
                </c:pt>
                <c:pt idx="98">
                  <c:v>38</c:v>
                </c:pt>
                <c:pt idx="99">
                  <c:v>104</c:v>
                </c:pt>
                <c:pt idx="100">
                  <c:v>49</c:v>
                </c:pt>
                <c:pt idx="101">
                  <c:v>1</c:v>
                </c:pt>
                <c:pt idx="102">
                  <c:v>245</c:v>
                </c:pt>
                <c:pt idx="103">
                  <c:v>32</c:v>
                </c:pt>
                <c:pt idx="104">
                  <c:v>7</c:v>
                </c:pt>
                <c:pt idx="105">
                  <c:v>803</c:v>
                </c:pt>
                <c:pt idx="106">
                  <c:v>16</c:v>
                </c:pt>
                <c:pt idx="107">
                  <c:v>31</c:v>
                </c:pt>
                <c:pt idx="108">
                  <c:v>108</c:v>
                </c:pt>
                <c:pt idx="109">
                  <c:v>30</c:v>
                </c:pt>
                <c:pt idx="110">
                  <c:v>17</c:v>
                </c:pt>
                <c:pt idx="111">
                  <c:v>80</c:v>
                </c:pt>
                <c:pt idx="112">
                  <c:v>2468</c:v>
                </c:pt>
                <c:pt idx="113">
                  <c:v>26</c:v>
                </c:pt>
                <c:pt idx="114">
                  <c:v>73</c:v>
                </c:pt>
                <c:pt idx="115">
                  <c:v>128</c:v>
                </c:pt>
                <c:pt idx="116">
                  <c:v>33</c:v>
                </c:pt>
                <c:pt idx="117">
                  <c:v>1072</c:v>
                </c:pt>
                <c:pt idx="118">
                  <c:v>393</c:v>
                </c:pt>
                <c:pt idx="119">
                  <c:v>1257</c:v>
                </c:pt>
                <c:pt idx="120">
                  <c:v>328</c:v>
                </c:pt>
                <c:pt idx="121">
                  <c:v>147</c:v>
                </c:pt>
                <c:pt idx="122">
                  <c:v>830</c:v>
                </c:pt>
                <c:pt idx="123">
                  <c:v>331</c:v>
                </c:pt>
                <c:pt idx="124">
                  <c:v>25</c:v>
                </c:pt>
                <c:pt idx="125">
                  <c:v>3483</c:v>
                </c:pt>
                <c:pt idx="126">
                  <c:v>923</c:v>
                </c:pt>
                <c:pt idx="127">
                  <c:v>1</c:v>
                </c:pt>
                <c:pt idx="128">
                  <c:v>33</c:v>
                </c:pt>
                <c:pt idx="129">
                  <c:v>40</c:v>
                </c:pt>
                <c:pt idx="130">
                  <c:v>23</c:v>
                </c:pt>
                <c:pt idx="131">
                  <c:v>75</c:v>
                </c:pt>
                <c:pt idx="132">
                  <c:v>2176</c:v>
                </c:pt>
                <c:pt idx="133">
                  <c:v>441</c:v>
                </c:pt>
                <c:pt idx="134">
                  <c:v>25</c:v>
                </c:pt>
                <c:pt idx="135">
                  <c:v>127</c:v>
                </c:pt>
                <c:pt idx="136">
                  <c:v>355</c:v>
                </c:pt>
                <c:pt idx="137">
                  <c:v>44</c:v>
                </c:pt>
                <c:pt idx="138">
                  <c:v>67</c:v>
                </c:pt>
                <c:pt idx="139">
                  <c:v>1068</c:v>
                </c:pt>
                <c:pt idx="140">
                  <c:v>424</c:v>
                </c:pt>
                <c:pt idx="141">
                  <c:v>151</c:v>
                </c:pt>
                <c:pt idx="142">
                  <c:v>1608</c:v>
                </c:pt>
                <c:pt idx="143">
                  <c:v>941</c:v>
                </c:pt>
                <c:pt idx="144">
                  <c:v>1</c:v>
                </c:pt>
                <c:pt idx="145">
                  <c:v>40</c:v>
                </c:pt>
                <c:pt idx="146">
                  <c:v>3015</c:v>
                </c:pt>
                <c:pt idx="147">
                  <c:v>435</c:v>
                </c:pt>
                <c:pt idx="148">
                  <c:v>714</c:v>
                </c:pt>
                <c:pt idx="149">
                  <c:v>5497</c:v>
                </c:pt>
                <c:pt idx="150">
                  <c:v>418</c:v>
                </c:pt>
                <c:pt idx="151">
                  <c:v>1439</c:v>
                </c:pt>
                <c:pt idx="152">
                  <c:v>15</c:v>
                </c:pt>
                <c:pt idx="153">
                  <c:v>1999</c:v>
                </c:pt>
                <c:pt idx="154">
                  <c:v>118</c:v>
                </c:pt>
                <c:pt idx="155">
                  <c:v>162</c:v>
                </c:pt>
                <c:pt idx="156">
                  <c:v>83</c:v>
                </c:pt>
                <c:pt idx="157">
                  <c:v>747</c:v>
                </c:pt>
                <c:pt idx="158">
                  <c:v>84</c:v>
                </c:pt>
                <c:pt idx="159">
                  <c:v>91</c:v>
                </c:pt>
                <c:pt idx="160">
                  <c:v>792</c:v>
                </c:pt>
                <c:pt idx="161">
                  <c:v>32</c:v>
                </c:pt>
                <c:pt idx="162">
                  <c:v>186</c:v>
                </c:pt>
                <c:pt idx="163">
                  <c:v>605</c:v>
                </c:pt>
                <c:pt idx="164">
                  <c:v>1</c:v>
                </c:pt>
                <c:pt idx="165">
                  <c:v>31</c:v>
                </c:pt>
                <c:pt idx="166">
                  <c:v>1181</c:v>
                </c:pt>
                <c:pt idx="167">
                  <c:v>39</c:v>
                </c:pt>
                <c:pt idx="168">
                  <c:v>46</c:v>
                </c:pt>
                <c:pt idx="169">
                  <c:v>105</c:v>
                </c:pt>
                <c:pt idx="170">
                  <c:v>535</c:v>
                </c:pt>
                <c:pt idx="171">
                  <c:v>16</c:v>
                </c:pt>
                <c:pt idx="172">
                  <c:v>575</c:v>
                </c:pt>
                <c:pt idx="173">
                  <c:v>1120</c:v>
                </c:pt>
                <c:pt idx="174">
                  <c:v>113</c:v>
                </c:pt>
                <c:pt idx="175">
                  <c:v>1538</c:v>
                </c:pt>
                <c:pt idx="176">
                  <c:v>9</c:v>
                </c:pt>
                <c:pt idx="177">
                  <c:v>554</c:v>
                </c:pt>
                <c:pt idx="178">
                  <c:v>648</c:v>
                </c:pt>
                <c:pt idx="179">
                  <c:v>21</c:v>
                </c:pt>
                <c:pt idx="180">
                  <c:v>54</c:v>
                </c:pt>
                <c:pt idx="181">
                  <c:v>120</c:v>
                </c:pt>
                <c:pt idx="182">
                  <c:v>579</c:v>
                </c:pt>
                <c:pt idx="183">
                  <c:v>2072</c:v>
                </c:pt>
                <c:pt idx="184">
                  <c:v>0</c:v>
                </c:pt>
                <c:pt idx="185">
                  <c:v>1796</c:v>
                </c:pt>
                <c:pt idx="186">
                  <c:v>62</c:v>
                </c:pt>
                <c:pt idx="187">
                  <c:v>347</c:v>
                </c:pt>
                <c:pt idx="188">
                  <c:v>19</c:v>
                </c:pt>
                <c:pt idx="189">
                  <c:v>1258</c:v>
                </c:pt>
                <c:pt idx="190">
                  <c:v>362</c:v>
                </c:pt>
                <c:pt idx="191">
                  <c:v>133</c:v>
                </c:pt>
                <c:pt idx="192">
                  <c:v>846</c:v>
                </c:pt>
                <c:pt idx="193">
                  <c:v>10</c:v>
                </c:pt>
                <c:pt idx="194">
                  <c:v>191</c:v>
                </c:pt>
                <c:pt idx="195">
                  <c:v>1979</c:v>
                </c:pt>
                <c:pt idx="196">
                  <c:v>63</c:v>
                </c:pt>
                <c:pt idx="197">
                  <c:v>6080</c:v>
                </c:pt>
                <c:pt idx="198">
                  <c:v>80</c:v>
                </c:pt>
                <c:pt idx="199">
                  <c:v>9</c:v>
                </c:pt>
                <c:pt idx="200">
                  <c:v>1784</c:v>
                </c:pt>
                <c:pt idx="201">
                  <c:v>243</c:v>
                </c:pt>
                <c:pt idx="202">
                  <c:v>1296</c:v>
                </c:pt>
                <c:pt idx="203">
                  <c:v>77</c:v>
                </c:pt>
                <c:pt idx="204">
                  <c:v>395</c:v>
                </c:pt>
                <c:pt idx="205">
                  <c:v>49</c:v>
                </c:pt>
                <c:pt idx="206">
                  <c:v>180</c:v>
                </c:pt>
                <c:pt idx="207">
                  <c:v>2690</c:v>
                </c:pt>
                <c:pt idx="208">
                  <c:v>2779</c:v>
                </c:pt>
                <c:pt idx="209">
                  <c:v>92</c:v>
                </c:pt>
                <c:pt idx="210">
                  <c:v>1028</c:v>
                </c:pt>
                <c:pt idx="211">
                  <c:v>26</c:v>
                </c:pt>
                <c:pt idx="212">
                  <c:v>1790</c:v>
                </c:pt>
                <c:pt idx="213">
                  <c:v>37</c:v>
                </c:pt>
                <c:pt idx="214">
                  <c:v>35</c:v>
                </c:pt>
                <c:pt idx="215">
                  <c:v>558</c:v>
                </c:pt>
                <c:pt idx="216">
                  <c:v>64</c:v>
                </c:pt>
                <c:pt idx="217">
                  <c:v>245</c:v>
                </c:pt>
                <c:pt idx="218">
                  <c:v>71</c:v>
                </c:pt>
                <c:pt idx="219">
                  <c:v>42</c:v>
                </c:pt>
                <c:pt idx="220">
                  <c:v>156</c:v>
                </c:pt>
                <c:pt idx="221">
                  <c:v>1368</c:v>
                </c:pt>
                <c:pt idx="222">
                  <c:v>102</c:v>
                </c:pt>
                <c:pt idx="223">
                  <c:v>86</c:v>
                </c:pt>
                <c:pt idx="224">
                  <c:v>253</c:v>
                </c:pt>
                <c:pt idx="225">
                  <c:v>157</c:v>
                </c:pt>
                <c:pt idx="226">
                  <c:v>183</c:v>
                </c:pt>
                <c:pt idx="227">
                  <c:v>82</c:v>
                </c:pt>
                <c:pt idx="228">
                  <c:v>1</c:v>
                </c:pt>
                <c:pt idx="229">
                  <c:v>1198</c:v>
                </c:pt>
                <c:pt idx="230">
                  <c:v>648</c:v>
                </c:pt>
                <c:pt idx="231">
                  <c:v>64</c:v>
                </c:pt>
                <c:pt idx="232">
                  <c:v>62</c:v>
                </c:pt>
                <c:pt idx="233">
                  <c:v>750</c:v>
                </c:pt>
                <c:pt idx="234">
                  <c:v>105</c:v>
                </c:pt>
                <c:pt idx="235">
                  <c:v>2604</c:v>
                </c:pt>
                <c:pt idx="236">
                  <c:v>65</c:v>
                </c:pt>
                <c:pt idx="237">
                  <c:v>94</c:v>
                </c:pt>
                <c:pt idx="238">
                  <c:v>257</c:v>
                </c:pt>
                <c:pt idx="239">
                  <c:v>2928</c:v>
                </c:pt>
                <c:pt idx="240">
                  <c:v>4697</c:v>
                </c:pt>
                <c:pt idx="241">
                  <c:v>2915</c:v>
                </c:pt>
                <c:pt idx="242">
                  <c:v>18</c:v>
                </c:pt>
                <c:pt idx="243">
                  <c:v>602</c:v>
                </c:pt>
                <c:pt idx="244">
                  <c:v>1</c:v>
                </c:pt>
                <c:pt idx="245">
                  <c:v>3868</c:v>
                </c:pt>
                <c:pt idx="246">
                  <c:v>504</c:v>
                </c:pt>
                <c:pt idx="247">
                  <c:v>14</c:v>
                </c:pt>
                <c:pt idx="248">
                  <c:v>750</c:v>
                </c:pt>
                <c:pt idx="249">
                  <c:v>77</c:v>
                </c:pt>
                <c:pt idx="250">
                  <c:v>752</c:v>
                </c:pt>
                <c:pt idx="251">
                  <c:v>131</c:v>
                </c:pt>
                <c:pt idx="252">
                  <c:v>87</c:v>
                </c:pt>
                <c:pt idx="253">
                  <c:v>1063</c:v>
                </c:pt>
                <c:pt idx="254">
                  <c:v>76</c:v>
                </c:pt>
                <c:pt idx="255">
                  <c:v>4428</c:v>
                </c:pt>
                <c:pt idx="256">
                  <c:v>58</c:v>
                </c:pt>
                <c:pt idx="257">
                  <c:v>111</c:v>
                </c:pt>
                <c:pt idx="258">
                  <c:v>2955</c:v>
                </c:pt>
                <c:pt idx="259">
                  <c:v>1657</c:v>
                </c:pt>
                <c:pt idx="260">
                  <c:v>926</c:v>
                </c:pt>
                <c:pt idx="261">
                  <c:v>77</c:v>
                </c:pt>
                <c:pt idx="262">
                  <c:v>1748</c:v>
                </c:pt>
                <c:pt idx="263">
                  <c:v>79</c:v>
                </c:pt>
                <c:pt idx="264">
                  <c:v>889</c:v>
                </c:pt>
                <c:pt idx="265">
                  <c:v>56</c:v>
                </c:pt>
                <c:pt idx="266">
                  <c:v>1</c:v>
                </c:pt>
                <c:pt idx="267">
                  <c:v>83</c:v>
                </c:pt>
                <c:pt idx="268">
                  <c:v>2025</c:v>
                </c:pt>
                <c:pt idx="269">
                  <c:v>14</c:v>
                </c:pt>
                <c:pt idx="270">
                  <c:v>656</c:v>
                </c:pt>
                <c:pt idx="271">
                  <c:v>1596</c:v>
                </c:pt>
                <c:pt idx="272">
                  <c:v>10</c:v>
                </c:pt>
                <c:pt idx="273">
                  <c:v>1121</c:v>
                </c:pt>
                <c:pt idx="274">
                  <c:v>15</c:v>
                </c:pt>
                <c:pt idx="275">
                  <c:v>191</c:v>
                </c:pt>
                <c:pt idx="276">
                  <c:v>16</c:v>
                </c:pt>
                <c:pt idx="277">
                  <c:v>17</c:v>
                </c:pt>
                <c:pt idx="278">
                  <c:v>34</c:v>
                </c:pt>
                <c:pt idx="279">
                  <c:v>1</c:v>
                </c:pt>
                <c:pt idx="280">
                  <c:v>1274</c:v>
                </c:pt>
                <c:pt idx="281">
                  <c:v>210</c:v>
                </c:pt>
                <c:pt idx="282">
                  <c:v>248</c:v>
                </c:pt>
                <c:pt idx="283">
                  <c:v>513</c:v>
                </c:pt>
                <c:pt idx="284">
                  <c:v>3410</c:v>
                </c:pt>
                <c:pt idx="285">
                  <c:v>10</c:v>
                </c:pt>
                <c:pt idx="286">
                  <c:v>2201</c:v>
                </c:pt>
                <c:pt idx="287">
                  <c:v>676</c:v>
                </c:pt>
                <c:pt idx="288">
                  <c:v>831</c:v>
                </c:pt>
                <c:pt idx="289">
                  <c:v>859</c:v>
                </c:pt>
                <c:pt idx="290">
                  <c:v>45</c:v>
                </c:pt>
                <c:pt idx="291">
                  <c:v>6</c:v>
                </c:pt>
                <c:pt idx="292">
                  <c:v>7</c:v>
                </c:pt>
                <c:pt idx="293">
                  <c:v>31</c:v>
                </c:pt>
                <c:pt idx="294">
                  <c:v>78</c:v>
                </c:pt>
                <c:pt idx="295">
                  <c:v>1225</c:v>
                </c:pt>
                <c:pt idx="296">
                  <c:v>1</c:v>
                </c:pt>
                <c:pt idx="297">
                  <c:v>67</c:v>
                </c:pt>
                <c:pt idx="298">
                  <c:v>19</c:v>
                </c:pt>
                <c:pt idx="299">
                  <c:v>2108</c:v>
                </c:pt>
                <c:pt idx="300">
                  <c:v>679</c:v>
                </c:pt>
                <c:pt idx="301">
                  <c:v>36</c:v>
                </c:pt>
                <c:pt idx="302">
                  <c:v>47</c:v>
                </c:pt>
                <c:pt idx="303">
                  <c:v>70</c:v>
                </c:pt>
                <c:pt idx="304">
                  <c:v>154</c:v>
                </c:pt>
                <c:pt idx="305">
                  <c:v>22</c:v>
                </c:pt>
                <c:pt idx="306">
                  <c:v>1758</c:v>
                </c:pt>
                <c:pt idx="307">
                  <c:v>94</c:v>
                </c:pt>
                <c:pt idx="308">
                  <c:v>33</c:v>
                </c:pt>
                <c:pt idx="309">
                  <c:v>1</c:v>
                </c:pt>
                <c:pt idx="310">
                  <c:v>31</c:v>
                </c:pt>
                <c:pt idx="311">
                  <c:v>35</c:v>
                </c:pt>
                <c:pt idx="312">
                  <c:v>63</c:v>
                </c:pt>
                <c:pt idx="313">
                  <c:v>526</c:v>
                </c:pt>
                <c:pt idx="314">
                  <c:v>121</c:v>
                </c:pt>
                <c:pt idx="315">
                  <c:v>67</c:v>
                </c:pt>
                <c:pt idx="316">
                  <c:v>57</c:v>
                </c:pt>
                <c:pt idx="317">
                  <c:v>1229</c:v>
                </c:pt>
                <c:pt idx="318">
                  <c:v>12</c:v>
                </c:pt>
                <c:pt idx="319">
                  <c:v>452</c:v>
                </c:pt>
                <c:pt idx="320">
                  <c:v>1886</c:v>
                </c:pt>
                <c:pt idx="321">
                  <c:v>1825</c:v>
                </c:pt>
                <c:pt idx="322">
                  <c:v>31</c:v>
                </c:pt>
                <c:pt idx="323">
                  <c:v>107</c:v>
                </c:pt>
                <c:pt idx="324">
                  <c:v>27</c:v>
                </c:pt>
                <c:pt idx="325">
                  <c:v>1221</c:v>
                </c:pt>
                <c:pt idx="326">
                  <c:v>1</c:v>
                </c:pt>
                <c:pt idx="327">
                  <c:v>16</c:v>
                </c:pt>
                <c:pt idx="328">
                  <c:v>41</c:v>
                </c:pt>
                <c:pt idx="329">
                  <c:v>523</c:v>
                </c:pt>
                <c:pt idx="330">
                  <c:v>141</c:v>
                </c:pt>
                <c:pt idx="331">
                  <c:v>52</c:v>
                </c:pt>
                <c:pt idx="332">
                  <c:v>225</c:v>
                </c:pt>
                <c:pt idx="333">
                  <c:v>38</c:v>
                </c:pt>
                <c:pt idx="334">
                  <c:v>15</c:v>
                </c:pt>
                <c:pt idx="335">
                  <c:v>37</c:v>
                </c:pt>
                <c:pt idx="336">
                  <c:v>112</c:v>
                </c:pt>
                <c:pt idx="337">
                  <c:v>21</c:v>
                </c:pt>
                <c:pt idx="338">
                  <c:v>67</c:v>
                </c:pt>
                <c:pt idx="339">
                  <c:v>78</c:v>
                </c:pt>
                <c:pt idx="340">
                  <c:v>67</c:v>
                </c:pt>
                <c:pt idx="341">
                  <c:v>263</c:v>
                </c:pt>
                <c:pt idx="342">
                  <c:v>1691</c:v>
                </c:pt>
                <c:pt idx="343">
                  <c:v>181</c:v>
                </c:pt>
                <c:pt idx="344">
                  <c:v>13</c:v>
                </c:pt>
                <c:pt idx="345">
                  <c:v>1</c:v>
                </c:pt>
                <c:pt idx="346">
                  <c:v>21</c:v>
                </c:pt>
                <c:pt idx="347">
                  <c:v>830</c:v>
                </c:pt>
                <c:pt idx="348">
                  <c:v>130</c:v>
                </c:pt>
                <c:pt idx="349">
                  <c:v>55</c:v>
                </c:pt>
                <c:pt idx="350">
                  <c:v>114</c:v>
                </c:pt>
                <c:pt idx="351">
                  <c:v>594</c:v>
                </c:pt>
                <c:pt idx="352">
                  <c:v>24</c:v>
                </c:pt>
                <c:pt idx="353">
                  <c:v>252</c:v>
                </c:pt>
                <c:pt idx="354">
                  <c:v>67</c:v>
                </c:pt>
                <c:pt idx="355">
                  <c:v>742</c:v>
                </c:pt>
                <c:pt idx="356">
                  <c:v>75</c:v>
                </c:pt>
                <c:pt idx="357">
                  <c:v>4405</c:v>
                </c:pt>
                <c:pt idx="358">
                  <c:v>92</c:v>
                </c:pt>
                <c:pt idx="359">
                  <c:v>64</c:v>
                </c:pt>
                <c:pt idx="360">
                  <c:v>64</c:v>
                </c:pt>
                <c:pt idx="361">
                  <c:v>842</c:v>
                </c:pt>
                <c:pt idx="362">
                  <c:v>112</c:v>
                </c:pt>
                <c:pt idx="363">
                  <c:v>374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6F-4FF4-A0AA-2152C6420C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8682256"/>
        <c:axId val="1098690576"/>
      </c:scatterChart>
      <c:valAx>
        <c:axId val="1098682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8690576"/>
        <c:crosses val="autoZero"/>
        <c:crossBetween val="midCat"/>
      </c:valAx>
      <c:valAx>
        <c:axId val="109869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8682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358548</xdr:colOff>
      <xdr:row>1</xdr:row>
      <xdr:rowOff>0</xdr:rowOff>
    </xdr:from>
    <xdr:to>
      <xdr:col>18</xdr:col>
      <xdr:colOff>13608</xdr:colOff>
      <xdr:row>27</xdr:row>
      <xdr:rowOff>53069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1F4408-9E44-A06B-A2C9-3F8469062F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504825</xdr:colOff>
      <xdr:row>0</xdr:row>
      <xdr:rowOff>38100</xdr:rowOff>
    </xdr:from>
    <xdr:to>
      <xdr:col>28</xdr:col>
      <xdr:colOff>57150</xdr:colOff>
      <xdr:row>44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2D8092-3C87-6A4C-6202-AA53D21466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357186</xdr:colOff>
      <xdr:row>4</xdr:row>
      <xdr:rowOff>171450</xdr:rowOff>
    </xdr:from>
    <xdr:to>
      <xdr:col>19</xdr:col>
      <xdr:colOff>571499</xdr:colOff>
      <xdr:row>28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C47C1D-AAFA-6E30-387E-39CBE9912D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409576</xdr:colOff>
      <xdr:row>0</xdr:row>
      <xdr:rowOff>0</xdr:rowOff>
    </xdr:from>
    <xdr:to>
      <xdr:col>24</xdr:col>
      <xdr:colOff>57150</xdr:colOff>
      <xdr:row>21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D9B2EB-6563-42B6-D9B8-5543FF5C4C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461962</xdr:colOff>
      <xdr:row>17</xdr:row>
      <xdr:rowOff>190500</xdr:rowOff>
    </xdr:from>
    <xdr:to>
      <xdr:col>19</xdr:col>
      <xdr:colOff>233362</xdr:colOff>
      <xdr:row>31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FCD287F-3BEE-EC0A-4838-E45E561B25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319087</xdr:colOff>
      <xdr:row>17</xdr:row>
      <xdr:rowOff>190500</xdr:rowOff>
    </xdr:from>
    <xdr:to>
      <xdr:col>27</xdr:col>
      <xdr:colOff>90487</xdr:colOff>
      <xdr:row>31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819A64-290C-50BA-D2B5-F083840F33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na Massari" refreshedDate="44899.85062060185" createdVersion="8" refreshedVersion="8" minRefreshableVersion="3" recordCount="1000" xr:uid="{003A6998-86F0-47F3-96AD-3772FA655BD5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</cacheField>
    <cacheField name="Percent Funded" numFmtId="9">
      <sharedItems containsSemiMixedTypes="0" containsString="0" containsNumber="1" minValue="0" maxValue="23.388333333333332"/>
    </cacheField>
    <cacheField name="Average Donation " numFmtId="164">
      <sharedItems containsSemiMixedTypes="0" containsString="0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na Massari" refreshedDate="44900.622166319445" createdVersion="8" refreshedVersion="8" minRefreshableVersion="3" recordCount="1000" xr:uid="{99E0F6A0-87EF-490F-9BAC-1FD8EC344B16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23.388333333333332"/>
    </cacheField>
    <cacheField name="Average Donation " numFmtId="164">
      <sharedItems containsSemiMixedTypes="0" containsString="0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Date Created Conversion" numFmtId="165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165">
      <sharedItems containsSemiMixedTypes="0" containsNonDate="0" containsDate="1" containsString="0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x v="0"/>
    <n v="0"/>
    <n v="0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x v="1"/>
    <n v="10.4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x v="2"/>
    <n v="1.3147878228782288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x v="1"/>
    <n v="0.58976190476190471"/>
    <n v="103.2083333333333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x v="3"/>
    <n v="0.69276315789473686"/>
    <n v="99.339622641509436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x v="3"/>
    <n v="1.7361842105263159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x v="4"/>
    <n v="0.20961538461538462"/>
    <n v="60.555555555555557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x v="3"/>
    <n v="3.2757777777777779"/>
    <n v="64.93832599118943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x v="3"/>
    <n v="0.19932788374205268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x v="5"/>
    <n v="0.51741935483870971"/>
    <n v="72.909090909090907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x v="6"/>
    <n v="2.6611538461538462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x v="3"/>
    <n v="0.48095238095238096"/>
    <n v="112.22222222222223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x v="6"/>
    <n v="0.89349206349206345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x v="7"/>
    <n v="2.4511904761904764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x v="7"/>
    <n v="0.66769503546099296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x v="8"/>
    <n v="0.47307881773399013"/>
    <n v="84.986725663716811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x v="9"/>
    <n v="6.4947058823529416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x v="10"/>
    <n v="1.5939125295508274"/>
    <n v="107.96236989591674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x v="3"/>
    <n v="0.66912087912087914"/>
    <n v="45.103703703703701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x v="3"/>
    <n v="0.48529600000000001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x v="6"/>
    <n v="1.1224279210925645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x v="3"/>
    <n v="0.40992553191489361"/>
    <n v="69.055555555555557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x v="3"/>
    <n v="1.2807106598984772"/>
    <n v="85.044943820224717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x v="4"/>
    <n v="3.3204444444444445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x v="8"/>
    <n v="1.1283225108225108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x v="11"/>
    <n v="2.1643636363636363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x v="3"/>
    <n v="0.4819906976744186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x v="1"/>
    <n v="0.79949999999999999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x v="3"/>
    <n v="1.0522553516819573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x v="12"/>
    <n v="3.2889978213507627"/>
    <n v="94.000622665006233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x v="10"/>
    <n v="1.606111111111111"/>
    <n v="112.05426356589147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x v="11"/>
    <n v="3.1"/>
    <n v="48.008849557522126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x v="4"/>
    <n v="0.86807920792079207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x v="3"/>
    <n v="3.7782071713147412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x v="4"/>
    <n v="1.5080645161290323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x v="6"/>
    <n v="1.5030119521912351"/>
    <n v="95.993893129770996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x v="3"/>
    <n v="1.572857142857143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x v="13"/>
    <n v="1.3998765432098765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x v="14"/>
    <n v="3.2532258064516131"/>
    <n v="75.261194029850742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x v="3"/>
    <n v="0.50777777777777777"/>
    <n v="57.12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x v="8"/>
    <n v="1.6906818181818182"/>
    <n v="75.141414141414145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x v="1"/>
    <n v="2.1292857142857144"/>
    <n v="107.42342342342343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x v="0"/>
    <n v="4.4394444444444447"/>
    <n v="35.995495495495497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x v="15"/>
    <n v="1.859390243902439"/>
    <n v="26.998873148744366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x v="13"/>
    <n v="6.5881249999999998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x v="3"/>
    <n v="0.4768421052631579"/>
    <n v="94.375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x v="1"/>
    <n v="1.1478378378378378"/>
    <n v="46.163043478260867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x v="3"/>
    <n v="4.7526666666666664"/>
    <n v="47.845637583892618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x v="3"/>
    <n v="3.86972972972973"/>
    <n v="53.007815713698065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x v="1"/>
    <n v="1.89625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x v="16"/>
    <n v="0.02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x v="8"/>
    <n v="0.91867805186590767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x v="3"/>
    <n v="0.34152777777777776"/>
    <n v="32.786666666666669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x v="6"/>
    <n v="1.4040909090909091"/>
    <n v="59.119617224880386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x v="8"/>
    <n v="0.89866666666666661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x v="17"/>
    <n v="1.7796969696969698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x v="8"/>
    <n v="1.436625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x v="11"/>
    <n v="2.1527586206896552"/>
    <n v="31.059701492537314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x v="3"/>
    <n v="2.2711111111111113"/>
    <n v="29.061611374407583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x v="3"/>
    <n v="2.7507142857142859"/>
    <n v="30.0859375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x v="3"/>
    <n v="1.4437048832271762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x v="3"/>
    <n v="0.92745983935742971"/>
    <n v="82.001775410563695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x v="2"/>
    <n v="7.226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x v="3"/>
    <n v="0.11851063829787234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x v="2"/>
    <n v="0.97642857142857142"/>
    <n v="71.94736842105263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x v="3"/>
    <n v="2.3614754098360655"/>
    <n v="61.038135593220339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x v="3"/>
    <n v="0.45068965517241377"/>
    <n v="108.91666666666667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x v="8"/>
    <n v="1.6238567493112948"/>
    <n v="29.001722017220171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x v="3"/>
    <n v="2.5452631578947367"/>
    <n v="58.975609756097562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x v="3"/>
    <n v="0.24063291139240506"/>
    <n v="111.82352941176471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x v="3"/>
    <n v="1.2374140625000001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x v="3"/>
    <n v="1.0806666666666667"/>
    <n v="85.315789473684205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x v="10"/>
    <n v="6.7033333333333331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x v="17"/>
    <n v="6.609285714285714"/>
    <n v="105.14772727272727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x v="16"/>
    <n v="1.2246153846153847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x v="14"/>
    <n v="1.5057731958762886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x v="3"/>
    <n v="0.78106590724165992"/>
    <n v="57.00296912114014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x v="10"/>
    <n v="0.46947368421052632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x v="18"/>
    <n v="3.008"/>
    <n v="41.018181818181816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x v="3"/>
    <n v="0.6959861591695502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x v="11"/>
    <n v="6.374545454545455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x v="1"/>
    <n v="2.253392857142857"/>
    <n v="92.109489051094897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x v="11"/>
    <n v="14.973000000000001"/>
    <n v="83.183333333333337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x v="5"/>
    <n v="0.37590225563909774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x v="8"/>
    <n v="1.3236942675159236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x v="7"/>
    <n v="1.3122448979591836"/>
    <n v="90.563380281690144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x v="3"/>
    <n v="1.6763513513513513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x v="1"/>
    <n v="0.6198488664987406"/>
    <n v="83.022941970310384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x v="18"/>
    <n v="2.6074999999999999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x v="3"/>
    <n v="2.5258823529411765"/>
    <n v="89.45833333333332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x v="3"/>
    <n v="0.7861538461538462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x v="18"/>
    <n v="0.48404406999351912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x v="11"/>
    <n v="2.5887500000000001"/>
    <n v="103.96586345381526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x v="3"/>
    <n v="0.60548713235294116"/>
    <n v="107.99508196721311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x v="2"/>
    <n v="3.036896551724138"/>
    <n v="48.927777777777777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x v="4"/>
    <n v="1.1299999999999999"/>
    <n v="37.666666666666664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x v="3"/>
    <n v="2.1737876614060259"/>
    <n v="64.999141999141997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x v="0"/>
    <n v="9.2669230769230762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x v="11"/>
    <n v="0.33692229038854804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x v="3"/>
    <n v="1.9672368421052631"/>
    <n v="91.16463414634147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x v="3"/>
    <n v="0.01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x v="5"/>
    <n v="10.214444444444444"/>
    <n v="56.054878048780488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x v="8"/>
    <n v="2.8167567567567566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x v="5"/>
    <n v="0.24610000000000001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x v="7"/>
    <n v="1.4314010067114094"/>
    <n v="89.005216484089729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x v="2"/>
    <n v="1.4454411764705883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x v="3"/>
    <n v="3.5912820512820511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x v="3"/>
    <n v="1.8648571428571428"/>
    <n v="75.895348837209298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x v="4"/>
    <n v="5.9526666666666666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x v="19"/>
    <n v="0.5921153846153846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x v="0"/>
    <n v="0.14962780898876404"/>
    <n v="71.98310810810811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x v="15"/>
    <n v="1.1995602605863191"/>
    <n v="108.95414201183432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x v="2"/>
    <n v="2.6882978723404256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x v="0"/>
    <n v="3.7687878787878786"/>
    <n v="94.938931297709928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x v="8"/>
    <n v="7.2715789473684209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x v="13"/>
    <n v="0.87211757648470301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x v="3"/>
    <n v="0.88"/>
    <n v="86.794520547945211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x v="19"/>
    <n v="1.7393877551020409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x v="14"/>
    <n v="1.1761111111111111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x v="4"/>
    <n v="2.1496"/>
    <n v="69.79220779220779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x v="20"/>
    <n v="1.4949667110519307"/>
    <n v="63.00336700336700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x v="11"/>
    <n v="2.1933995584988963"/>
    <n v="110.0343300110742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x v="13"/>
    <n v="0.64367690058479532"/>
    <n v="25.9979332742840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x v="3"/>
    <n v="0.18622397298818233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x v="14"/>
    <n v="3.6776923076923076"/>
    <n v="101.72340425531915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x v="3"/>
    <n v="1.5990566037735849"/>
    <n v="47.083333333333336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x v="3"/>
    <n v="0.38633185349611543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x v="3"/>
    <n v="0.51421511627906979"/>
    <n v="78.96875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x v="1"/>
    <n v="0.60334277620396604"/>
    <n v="80.067669172932327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x v="0"/>
    <n v="3.2026936026936029E-2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x v="6"/>
    <n v="1.5546875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x v="2"/>
    <n v="1.0085974499089254"/>
    <n v="67.996725337699544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x v="3"/>
    <n v="1.1618181818181819"/>
    <n v="43.078651685393261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x v="21"/>
    <n v="3.1077777777777778"/>
    <n v="87.95597484276729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x v="4"/>
    <n v="0.89736683417085428"/>
    <n v="94.987234042553197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x v="3"/>
    <n v="0.71272727272727276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x v="6"/>
    <n v="3.2862318840579711E-2"/>
    <n v="46.913793103448278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x v="9"/>
    <n v="2.617777777777778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x v="20"/>
    <n v="0.96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x v="8"/>
    <n v="0.20896851248642778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x v="4"/>
    <n v="2.2316363636363636"/>
    <n v="65.989247311827953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x v="2"/>
    <n v="1.0159097978227061"/>
    <n v="60.992530345471522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x v="2"/>
    <n v="2.3003999999999998"/>
    <n v="98.307692307692307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x v="7"/>
    <n v="1.355925925925926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x v="3"/>
    <n v="1.2909999999999999"/>
    <n v="86.066666666666663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x v="8"/>
    <n v="2.3651200000000001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x v="3"/>
    <n v="0.17249999999999999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x v="3"/>
    <n v="1.1249397590361445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x v="8"/>
    <n v="1.2102150537634409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x v="7"/>
    <n v="2.1987096774193549"/>
    <n v="69.90769230769230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x v="1"/>
    <n v="0.0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x v="5"/>
    <n v="0.64166909620991253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x v="7"/>
    <n v="4.2306746987951804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x v="3"/>
    <n v="0.92984160506863778"/>
    <n v="31.000176025347649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x v="7"/>
    <n v="0.58756567425569173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x v="3"/>
    <n v="0.65022222222222226"/>
    <n v="75.968174204355108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x v="1"/>
    <n v="0.73939560439560437"/>
    <n v="71.013192612137203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x v="14"/>
    <n v="0.52666666666666662"/>
    <n v="73.733333333333334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x v="1"/>
    <n v="2.2095238095238097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x v="3"/>
    <n v="1.0001150627615063"/>
    <n v="105.00933552992861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x v="8"/>
    <n v="1.6231249999999999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x v="2"/>
    <n v="0.78181818181818186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x v="1"/>
    <n v="1.4973770491803278"/>
    <n v="58.178343949044589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x v="14"/>
    <n v="2.5325714285714285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x v="3"/>
    <n v="1.0016943521594683"/>
    <n v="107.99068767908309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x v="2"/>
    <n v="1.2199004424778761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x v="14"/>
    <n v="1.3713265306122449"/>
    <n v="55.077868852459019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x v="3"/>
    <n v="4.155384615384615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x v="7"/>
    <n v="0.3130913348946136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x v="12"/>
    <n v="4.240815450643777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x v="7"/>
    <n v="2.9388623072833599E-2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x v="18"/>
    <n v="0.1063265306122449"/>
    <n v="104.2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x v="4"/>
    <n v="0.82874999999999999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x v="3"/>
    <n v="1.6301447776628748"/>
    <n v="100.98334401024984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x v="8"/>
    <n v="8.9466666666666672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x v="3"/>
    <n v="0.26191501103752757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x v="3"/>
    <n v="0.74834782608695649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x v="3"/>
    <n v="4.1647680412371137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x v="0"/>
    <n v="0.96208333333333329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x v="3"/>
    <n v="3.5771910112359548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x v="8"/>
    <n v="3.0845714285714285"/>
    <n v="81.98196487897485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x v="2"/>
    <n v="0.61802325581395345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x v="3"/>
    <n v="7.2232472324723247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x v="1"/>
    <n v="0.69117647058823528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x v="3"/>
    <n v="2.9305555555555554"/>
    <n v="31.029411764705884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x v="19"/>
    <n v="0.71799999999999997"/>
    <n v="37.789473684210527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x v="3"/>
    <n v="0.31934684684684683"/>
    <n v="32.006772009029348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x v="12"/>
    <n v="2.2987375415282392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x v="3"/>
    <n v="0.3201219512195122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x v="3"/>
    <n v="0.23525352848928385"/>
    <n v="102.0498866213152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x v="3"/>
    <n v="0.68594594594594593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x v="3"/>
    <n v="0.37952380952380954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x v="1"/>
    <n v="0.19992957746478873"/>
    <n v="35.049382716049379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x v="7"/>
    <n v="0.45636363636363636"/>
    <n v="46.338461538461537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x v="16"/>
    <n v="1.227605633802817"/>
    <n v="69.174603174603178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x v="5"/>
    <n v="3.61753164556962"/>
    <n v="109.07824427480917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x v="8"/>
    <n v="0.63146341463414635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x v="6"/>
    <n v="2.9820475319926874"/>
    <n v="82.010055304172951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x v="5"/>
    <n v="9.5585443037974685E-2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x v="1"/>
    <n v="0.5377777777777778"/>
    <n v="74.461538461538467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x v="3"/>
    <n v="0.02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x v="2"/>
    <n v="6.8119047619047617"/>
    <n v="91.11464968152866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x v="0"/>
    <n v="0.78831325301204824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x v="3"/>
    <n v="1.3440792216817234"/>
    <n v="42.999777678968428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x v="17"/>
    <n v="3.372E-2"/>
    <n v="63.225000000000001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x v="3"/>
    <n v="4.3184615384615386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x v="13"/>
    <n v="0.38844444444444443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x v="1"/>
    <n v="4.2569999999999997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x v="4"/>
    <n v="1.0112239715591671"/>
    <n v="96.984900146127615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x v="4"/>
    <n v="0.21188688946015424"/>
    <n v="51.004950495049506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x v="22"/>
    <n v="0.67425531914893622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x v="3"/>
    <n v="0.9492337164750958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x v="3"/>
    <n v="1.5185185185185186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x v="7"/>
    <n v="1.9516382252559727"/>
    <n v="39.997435299603637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x v="1"/>
    <n v="10.231428571428571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x v="3"/>
    <n v="3.8418367346938778E-2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x v="3"/>
    <n v="1.5507066557107643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x v="22"/>
    <n v="0.44753477588871715"/>
    <n v="62.003211991434689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x v="12"/>
    <n v="2.1594736842105262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x v="10"/>
    <n v="3.3212709832134291"/>
    <n v="89.991552956465242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x v="3"/>
    <n v="8.4430379746835441E-2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x v="0"/>
    <n v="0.9862551440329218"/>
    <n v="54.993116108306566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x v="14"/>
    <n v="1.3797916666666667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x v="3"/>
    <n v="0.93810996563573879"/>
    <n v="87.966702470461868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x v="22"/>
    <n v="4.0363930885529156"/>
    <n v="51.999165275459099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x v="1"/>
    <n v="2.6017404129793511"/>
    <n v="29.999659863945578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x v="14"/>
    <n v="3.6663333333333332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x v="20"/>
    <n v="1.687208538587849"/>
    <n v="108.96182396606575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x v="10"/>
    <n v="1.1990717911530093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x v="20"/>
    <n v="1.936892523364486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x v="11"/>
    <n v="4.2016666666666671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x v="3"/>
    <n v="0.76708333333333334"/>
    <n v="82.432835820895519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x v="3"/>
    <n v="1.7126470588235294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x v="10"/>
    <n v="1.5789473684210527"/>
    <n v="96.774193548387103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x v="11"/>
    <n v="1.0908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x v="10"/>
    <n v="0.41732558139534881"/>
    <n v="39.010869565217391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x v="1"/>
    <n v="0.10944303797468355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x v="10"/>
    <n v="1.593763440860215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x v="3"/>
    <n v="4.2241666666666671"/>
    <n v="104.51546391752578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x v="8"/>
    <n v="0.97718749999999999"/>
    <n v="76.268292682926827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x v="3"/>
    <n v="4.1878911564625847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x v="9"/>
    <n v="1.0191632047477746"/>
    <n v="101.97684085510689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x v="1"/>
    <n v="1.2772619047619047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x v="3"/>
    <n v="4.4521739130434783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x v="3"/>
    <n v="5.6971428571428575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x v="3"/>
    <n v="5.0934482758620687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x v="2"/>
    <n v="3.2553333333333332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x v="13"/>
    <n v="9.3261616161616168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x v="20"/>
    <n v="2.1133870967741935"/>
    <n v="60.105504587155963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x v="18"/>
    <n v="2.7332520325203253"/>
    <n v="26.000773395204948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x v="1"/>
    <n v="0.03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x v="3"/>
    <n v="0.54084507042253516"/>
    <n v="38.019801980198018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x v="3"/>
    <n v="6.2629999999999999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x v="6"/>
    <n v="0.8902139917695473"/>
    <n v="81.01947565543071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x v="9"/>
    <n v="1.8489130434782608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x v="1"/>
    <n v="1.2016770186335404"/>
    <n v="57.003535651149086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x v="1"/>
    <n v="0.23390243902439026"/>
    <n v="63.9333333333333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x v="3"/>
    <n v="1.46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x v="3"/>
    <n v="2.6848000000000001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x v="14"/>
    <n v="5.9749999999999996"/>
    <n v="77.934782608695656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x v="1"/>
    <n v="1.5769841269841269"/>
    <n v="38.065134099616856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x v="1"/>
    <n v="0.31201660735468567"/>
    <n v="57.936123348017624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x v="7"/>
    <n v="3.1341176470588237"/>
    <n v="49.794392523364486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x v="14"/>
    <n v="3.7089655172413791"/>
    <n v="54.050251256281406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x v="3"/>
    <n v="3.6266447368421053"/>
    <n v="30.002721335268504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x v="3"/>
    <n v="1.2308163265306122"/>
    <n v="70.127906976744185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x v="17"/>
    <n v="0.76766756032171579"/>
    <n v="26.996228786926462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x v="3"/>
    <n v="2.3362012987012988"/>
    <n v="51.990606936416185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x v="4"/>
    <n v="1.8053333333333332"/>
    <n v="56.416666666666664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x v="19"/>
    <n v="2.5262857142857142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x v="11"/>
    <n v="0.27176538240368026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x v="14"/>
    <n v="1.2706571242680547E-2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x v="3"/>
    <n v="3.0400978473581213"/>
    <n v="82.021647307286173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x v="3"/>
    <n v="1.3723076923076922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x v="3"/>
    <n v="0.32208333333333333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x v="18"/>
    <n v="2.4151282051282053"/>
    <n v="81.198275862068968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x v="11"/>
    <n v="0.96799999999999997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x v="3"/>
    <n v="10.664285714285715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x v="2"/>
    <n v="3.2588888888888889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x v="3"/>
    <n v="1.7070000000000001"/>
    <n v="25.01098901098901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x v="10"/>
    <n v="5.8144"/>
    <n v="36.987277353689571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x v="3"/>
    <n v="0.91520972644376897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x v="19"/>
    <n v="1.0804761904761904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x v="1"/>
    <n v="0.18728395061728395"/>
    <n v="52.310344827586206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x v="2"/>
    <n v="0.83193877551020412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x v="3"/>
    <n v="7.0633333333333335"/>
    <n v="25.027559055118111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x v="3"/>
    <n v="0.17446030330062445"/>
    <n v="106.28804347826087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x v="5"/>
    <n v="2.0973015873015872"/>
    <n v="75.07386363636364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x v="16"/>
    <n v="0.97785714285714287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x v="3"/>
    <n v="16.842500000000001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x v="4"/>
    <n v="0.54402135231316728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x v="2"/>
    <n v="4.5661111111111108"/>
    <n v="76.813084112149539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x v="0"/>
    <n v="9.8219178082191785E-2"/>
    <n v="71.7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x v="3"/>
    <n v="0.16384615384615384"/>
    <n v="33.2812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x v="3"/>
    <n v="13.396666666666667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x v="3"/>
    <n v="0.35650077760497667"/>
    <n v="36.004712041884815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x v="3"/>
    <n v="0.54950819672131146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x v="3"/>
    <n v="0.94236111111111109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x v="1"/>
    <n v="1.4391428571428571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x v="0"/>
    <n v="0.51421052631578945"/>
    <n v="39.877551020408163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x v="9"/>
    <n v="0.0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x v="4"/>
    <n v="13.446666666666667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x v="3"/>
    <n v="0.31844940867279897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x v="7"/>
    <n v="0.82617647058823529"/>
    <n v="87.78125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x v="4"/>
    <n v="5.4614285714285717"/>
    <n v="80.767605633802816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x v="3"/>
    <n v="2.8621428571428571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x v="3"/>
    <n v="7.9076923076923072E-2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x v="13"/>
    <n v="1.3213677811550153"/>
    <n v="65.968133535660087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x v="3"/>
    <n v="0.74077834179357027"/>
    <n v="109.04109589041096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x v="7"/>
    <n v="0.75292682926829269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x v="11"/>
    <n v="0.20333333333333334"/>
    <n v="99.125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x v="3"/>
    <n v="2.0336507936507937"/>
    <n v="105.88429752066116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x v="3"/>
    <n v="3.1022842639593908"/>
    <n v="48.996525921966864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x v="1"/>
    <n v="3.9531818181818181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x v="4"/>
    <n v="2.9471428571428571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x v="3"/>
    <n v="0.33894736842105261"/>
    <n v="103.87096774193549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x v="0"/>
    <n v="0.66677083333333331"/>
    <n v="59.268518518518519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x v="3"/>
    <n v="0.19227272727272726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x v="1"/>
    <n v="0.15842105263157893"/>
    <n v="53.117647058823529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x v="2"/>
    <n v="0.38702380952380955"/>
    <n v="50.79687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x v="13"/>
    <n v="9.5876777251184833E-2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x v="12"/>
    <n v="0.94144366197183094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x v="3"/>
    <n v="1.6656234096692113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x v="4"/>
    <n v="0.24134831460674158"/>
    <n v="82.615384615384613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x v="3"/>
    <n v="1.6405633802816901"/>
    <n v="37.941368078175898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x v="3"/>
    <n v="0.90723076923076929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x v="10"/>
    <n v="0.46194444444444444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x v="3"/>
    <n v="0.38538461538461538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x v="1"/>
    <n v="1.3356231003039514"/>
    <n v="54.004916018025398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x v="11"/>
    <n v="0.22896588486140726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x v="4"/>
    <n v="1.8495548961424333"/>
    <n v="45.003610108303249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x v="0"/>
    <n v="4.4372727272727275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x v="8"/>
    <n v="1.999806763285024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x v="3"/>
    <n v="1.2395833333333333"/>
    <n v="47.035573122529641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x v="1"/>
    <n v="1.8661329305135952"/>
    <n v="110.99550763701707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x v="1"/>
    <n v="1.1428538550057536"/>
    <n v="87.003066141042481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x v="1"/>
    <n v="0.97032531824611035"/>
    <n v="63.994402985074629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x v="3"/>
    <n v="1.2281904761904763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x v="3"/>
    <n v="1.7914326647564469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x v="3"/>
    <n v="0.79951577402787966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x v="14"/>
    <n v="0.94242587601078165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x v="7"/>
    <n v="0.84669291338582675"/>
    <n v="76.990453460620529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x v="3"/>
    <n v="0.66521920668058454"/>
    <n v="97.146341463414629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x v="3"/>
    <n v="0.53922222222222227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x v="11"/>
    <n v="0.41983299595141699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x v="6"/>
    <n v="0.14694796954314721"/>
    <n v="69.966767371601208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x v="7"/>
    <n v="0.34475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x v="2"/>
    <n v="14.007777777777777"/>
    <n v="66.005235602094245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x v="0"/>
    <n v="0.71770351758793971"/>
    <n v="41.005742176284812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x v="3"/>
    <n v="0.53074115044247783"/>
    <n v="103.96316359696641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x v="17"/>
    <n v="0.0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x v="1"/>
    <n v="1.2770715249662619"/>
    <n v="47.009935419771487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x v="3"/>
    <n v="0.34892857142857142"/>
    <n v="29.606060606060606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x v="3"/>
    <n v="4.105982142857143"/>
    <n v="81.010569583088667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x v="4"/>
    <n v="1.2373770491803278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x v="8"/>
    <n v="0.58973684210526311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x v="3"/>
    <n v="0.36892473118279567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x v="11"/>
    <n v="1.8491304347826087"/>
    <n v="103.73170731707317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x v="14"/>
    <n v="0.11814432989690722"/>
    <n v="49.826086956521742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x v="10"/>
    <n v="2.9870000000000001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x v="3"/>
    <n v="2.2635175879396985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x v="3"/>
    <n v="1.7356363636363636"/>
    <n v="108.47727272727273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x v="1"/>
    <n v="3.7175675675675675"/>
    <n v="72.01570680628272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x v="1"/>
    <n v="1.601923076923077"/>
    <n v="59.92805755395683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x v="7"/>
    <n v="16.163333333333334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x v="3"/>
    <n v="7.3343749999999996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x v="3"/>
    <n v="5.9211111111111112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x v="3"/>
    <n v="0.18888888888888888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x v="4"/>
    <n v="2.7680769230769231"/>
    <n v="69.873786407766985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x v="19"/>
    <n v="2.730185185185185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x v="3"/>
    <n v="1.593633125556545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x v="3"/>
    <n v="0.67869978858350954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x v="4"/>
    <n v="15.915555555555555"/>
    <n v="84.75739644970414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x v="3"/>
    <n v="7.3018222222222224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x v="4"/>
    <n v="0.13185782556750297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x v="7"/>
    <n v="0.54777777777777781"/>
    <n v="59.16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x v="1"/>
    <n v="3.6102941176470589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x v="3"/>
    <n v="0.10257545271629778"/>
    <n v="40.14173228346457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x v="4"/>
    <n v="0.13962962962962963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x v="3"/>
    <n v="0.40444444444444444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x v="3"/>
    <n v="1.6032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x v="3"/>
    <n v="1.8394339622641509"/>
    <n v="62.89677419354838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x v="14"/>
    <n v="0.63769230769230767"/>
    <n v="86.611940298507463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x v="0"/>
    <n v="2.2538095238095237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x v="4"/>
    <n v="1.7200961538461539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x v="9"/>
    <n v="1.4616709511568124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x v="3"/>
    <n v="0.76423616236162362"/>
    <n v="96.960674157303373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x v="8"/>
    <n v="0.39261467889908258"/>
    <n v="100.93160377358491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x v="7"/>
    <n v="0.11270034843205574"/>
    <n v="89.227586206896547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x v="3"/>
    <n v="1.2211084337349398"/>
    <n v="87.979166666666671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x v="14"/>
    <n v="1.8654166666666667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x v="9"/>
    <n v="7.27317880794702E-2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x v="8"/>
    <n v="0.65642371234207963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x v="17"/>
    <n v="2.2896178343949045"/>
    <n v="47.004903563255965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x v="4"/>
    <n v="4.6937499999999996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x v="3"/>
    <n v="1.3011267605633803"/>
    <n v="41.990909090909092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x v="6"/>
    <n v="1.6705422993492407"/>
    <n v="48.01246882793017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x v="1"/>
    <n v="1.738641975308642"/>
    <n v="31.019823788546255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x v="10"/>
    <n v="7.1776470588235295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x v="7"/>
    <n v="0.63850976361767731"/>
    <n v="66.022316684378325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x v="14"/>
    <n v="0.02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x v="3"/>
    <n v="15.302222222222222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x v="12"/>
    <n v="0.40356164383561643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x v="3"/>
    <n v="0.86220633299284988"/>
    <n v="55.99336650082919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x v="3"/>
    <n v="3.1558486707566464"/>
    <n v="68.985695127402778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x v="3"/>
    <n v="0.89618243243243245"/>
    <n v="60.981609195402299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x v="4"/>
    <n v="1.8214503816793892"/>
    <n v="110.98139534883721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x v="3"/>
    <n v="3.5588235294117645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x v="4"/>
    <n v="1.3183695652173912"/>
    <n v="78.75974025974025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x v="1"/>
    <n v="0.46315634218289087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x v="20"/>
    <n v="0.36132726089785294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x v="3"/>
    <n v="1.0462820512820512"/>
    <n v="99.524390243902445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x v="13"/>
    <n v="6.6885714285714286"/>
    <n v="104.82089552238806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x v="10"/>
    <n v="0.62072823218997364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x v="0"/>
    <n v="0.84699787460148779"/>
    <n v="28.998544660724033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x v="3"/>
    <n v="0.11059030837004405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x v="4"/>
    <n v="0.43838781575037145"/>
    <n v="41.005559416261292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x v="3"/>
    <n v="0.55470588235294116"/>
    <n v="62.866666666666667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x v="4"/>
    <n v="0.57399511301160655"/>
    <n v="47.005002501250623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x v="2"/>
    <n v="1.2343497363796134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x v="3"/>
    <n v="1.2846"/>
    <n v="68.329787234042556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x v="8"/>
    <n v="0.63989361702127656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x v="3"/>
    <n v="1.2729885057471264"/>
    <n v="54.024390243902438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x v="0"/>
    <n v="0.10638024357239513"/>
    <n v="97.055555555555557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x v="7"/>
    <n v="0.40470588235294119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x v="14"/>
    <n v="2.8766666666666665"/>
    <n v="84.423913043478265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x v="3"/>
    <n v="5.7294444444444448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x v="3"/>
    <n v="1.1290429799426933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x v="10"/>
    <n v="0.46387573964497042"/>
    <n v="62.967871485943775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x v="14"/>
    <n v="0.90675916230366493"/>
    <n v="81.006080449017773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x v="3"/>
    <n v="0.67740740740740746"/>
    <n v="65.321428571428569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x v="3"/>
    <n v="1.9249019607843136"/>
    <n v="104.43617021276596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x v="3"/>
    <n v="0.82714285714285718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x v="4"/>
    <n v="0.54163920922570019"/>
    <n v="83.023989898989896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x v="3"/>
    <n v="0.16722222222222222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x v="3"/>
    <n v="1.168766404199475"/>
    <n v="103.98131932282546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x v="17"/>
    <n v="10.521538461538462"/>
    <n v="54.931726907630519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x v="10"/>
    <n v="1.2307407407407407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x v="3"/>
    <n v="1.7863855421686747"/>
    <n v="60.02834008097166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x v="22"/>
    <n v="3.5528169014084505"/>
    <n v="44.003488879197555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x v="19"/>
    <n v="1.6190634146341463"/>
    <n v="53.003513254551258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x v="8"/>
    <n v="0.24914285714285714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x v="3"/>
    <n v="1.9872222222222222"/>
    <n v="75.04195804195804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x v="3"/>
    <n v="0.34752688172043011"/>
    <n v="35.911111111111111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x v="7"/>
    <n v="1.7641935483870967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x v="3"/>
    <n v="5.1138095238095236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x v="8"/>
    <n v="0.82044117647058823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x v="19"/>
    <n v="0.24326030927835052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x v="11"/>
    <n v="0.50482758620689661"/>
    <n v="75.01487603305784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x v="11"/>
    <n v="9.67"/>
    <n v="101.19767441860465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x v="10"/>
    <n v="0.04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x v="1"/>
    <n v="1.2284501347708894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x v="6"/>
    <n v="0.63437500000000002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x v="22"/>
    <n v="0.56331688596491225"/>
    <n v="87.001693480101608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x v="6"/>
    <n v="0.44074999999999998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x v="3"/>
    <n v="1.1837253218884121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x v="7"/>
    <n v="1.041243169398907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x v="3"/>
    <n v="0.26640000000000003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x v="3"/>
    <n v="3.5120118343195266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x v="4"/>
    <n v="0.90063492063492068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x v="3"/>
    <n v="1.7162500000000001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x v="6"/>
    <n v="1.4104655870445344"/>
    <n v="66.997115384615384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x v="20"/>
    <n v="0.30579449152542371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x v="10"/>
    <n v="1.0816455696202532"/>
    <n v="69.009501187648453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x v="3"/>
    <n v="1.3345505617977529"/>
    <n v="39.006568144499177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x v="18"/>
    <n v="1.8785106382978722"/>
    <n v="110.3625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x v="8"/>
    <n v="3.32"/>
    <n v="94.857142857142861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x v="2"/>
    <n v="5.7521428571428572"/>
    <n v="57.935251798561154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x v="3"/>
    <n v="0.40500000000000003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x v="6"/>
    <n v="1.8442857142857143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x v="8"/>
    <n v="2.8580555555555556"/>
    <n v="27.00524934383202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x v="0"/>
    <n v="3.19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x v="1"/>
    <n v="0.39234070221066319"/>
    <n v="104.94260869565217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x v="5"/>
    <n v="1.7814000000000001"/>
    <n v="84.028301886792448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x v="19"/>
    <n v="3.6515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x v="18"/>
    <n v="1.1394594594594594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x v="13"/>
    <n v="0.29828720626631855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x v="22"/>
    <n v="0.54270588235294115"/>
    <n v="40.823008849557525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x v="8"/>
    <n v="2.3634156976744185"/>
    <n v="58.999637155297535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x v="0"/>
    <n v="5.1291666666666664"/>
    <n v="71.15606936416185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x v="14"/>
    <n v="1.0065116279069768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x v="3"/>
    <n v="0.81348423194303154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x v="13"/>
    <n v="0.16404761904761905"/>
    <n v="76.555555555555557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x v="3"/>
    <n v="0.52774617067833696"/>
    <n v="87.068592057761734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x v="0"/>
    <n v="2.6020608108108108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x v="3"/>
    <n v="0.30732891832229581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x v="18"/>
    <n v="0.13500000000000001"/>
    <n v="33.428571428571431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x v="3"/>
    <n v="1.7862556663644606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x v="3"/>
    <n v="2.2005660377358489"/>
    <n v="101.41739130434783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x v="8"/>
    <n v="1.015108695652174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x v="23"/>
    <n v="1.915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x v="0"/>
    <n v="3.0534683098591549"/>
    <n v="70.993450675399103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x v="12"/>
    <n v="0.23995287958115183"/>
    <n v="77.026890756302521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x v="14"/>
    <n v="7.2377777777777776"/>
    <n v="101.78125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x v="8"/>
    <n v="5.4736000000000002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x v="3"/>
    <n v="4.1449999999999996"/>
    <n v="68.02051282051282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x v="10"/>
    <n v="9.0696409140369975E-3"/>
    <n v="30.87037037037037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x v="8"/>
    <n v="0.34173469387755101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x v="2"/>
    <n v="0.239488107549121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x v="4"/>
    <n v="0.48072649572649573"/>
    <n v="38.003378378378379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x v="3"/>
    <n v="0"/>
    <n v="0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x v="4"/>
    <n v="0.70145182291666663"/>
    <n v="59.990534521158132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x v="11"/>
    <n v="5.2992307692307694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x v="6"/>
    <n v="1.8032549019607844"/>
    <n v="99.963043478260872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x v="1"/>
    <n v="0.92320000000000002"/>
    <n v="111.6774193548387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x v="15"/>
    <n v="0.13901001112347053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x v="3"/>
    <n v="9.2707777777777771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x v="2"/>
    <n v="0.39857142857142858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x v="3"/>
    <n v="1.1222929936305732"/>
    <n v="52.999726551818434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x v="3"/>
    <n v="0.70925816023738875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x v="6"/>
    <n v="1.1908974358974358"/>
    <n v="70.908396946564892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x v="3"/>
    <n v="0.24017591339648173"/>
    <n v="98.060773480662988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x v="11"/>
    <n v="1.3931868131868133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x v="19"/>
    <n v="0.39277108433734942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x v="1"/>
    <n v="0.22439077144917088"/>
    <n v="58.945075757575758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x v="3"/>
    <n v="0.55779069767441858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x v="9"/>
    <n v="0.42523125996810207"/>
    <n v="63.030732860520096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x v="0"/>
    <n v="1.1200000000000001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x v="10"/>
    <n v="7.0681818181818179E-2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x v="1"/>
    <n v="1.0174563871693867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x v="3"/>
    <n v="4.2575000000000003"/>
    <n v="106.4375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x v="6"/>
    <n v="1.4553947368421052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x v="12"/>
    <n v="0.32453465346534655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x v="12"/>
    <n v="7.003333333333333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x v="3"/>
    <n v="0.83904860392967939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x v="8"/>
    <n v="0.84190476190476193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x v="3"/>
    <n v="1.5595180722891566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x v="10"/>
    <n v="0.99619450317124736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x v="7"/>
    <n v="0.80300000000000005"/>
    <n v="90.337500000000006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x v="11"/>
    <n v="0.11254901960784314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x v="13"/>
    <n v="0.91740952380952379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x v="11"/>
    <n v="0.95521156936261387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x v="3"/>
    <n v="5.0287499999999996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x v="7"/>
    <n v="1.5924394463667819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x v="6"/>
    <n v="0.15022446689113356"/>
    <n v="55.08230452674897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x v="3"/>
    <n v="4.820384615384615"/>
    <n v="62.04455445544554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x v="13"/>
    <n v="1.4996938775510205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x v="4"/>
    <n v="1.1722156398104266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x v="20"/>
    <n v="0.37695968274950431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x v="0"/>
    <n v="0.72653061224489801"/>
    <n v="92.467532467532465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x v="14"/>
    <n v="2.6598113207547169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x v="20"/>
    <n v="0.24205617977528091"/>
    <n v="109.07848101265823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x v="7"/>
    <n v="2.5064935064935064E-2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x v="11"/>
    <n v="0.1632979976442874"/>
    <n v="77.022222222222226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x v="1"/>
    <n v="2.7650000000000001"/>
    <n v="92.166666666666671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x v="3"/>
    <n v="0.88803571428571426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x v="3"/>
    <n v="1.6357142857142857"/>
    <n v="78.068181818181813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x v="6"/>
    <n v="9.69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x v="3"/>
    <n v="2.7091376701966716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x v="8"/>
    <n v="2.8421355932203389"/>
    <n v="110.03018372703411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x v="7"/>
    <n v="0.04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x v="2"/>
    <n v="0.58632981676846196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x v="3"/>
    <n v="0.98511111111111116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x v="1"/>
    <n v="0.43975381008206332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x v="7"/>
    <n v="1.5166315789473683"/>
    <n v="26.007220216606498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x v="1"/>
    <n v="2.2363492063492063"/>
    <n v="104.36296296296297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x v="18"/>
    <n v="2.3975"/>
    <n v="102.18852459016394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x v="22"/>
    <n v="1.9933333333333334"/>
    <n v="54.117647058823529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x v="3"/>
    <n v="1.373448275862069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x v="3"/>
    <n v="1.009696106362773"/>
    <n v="104.0322896281800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x v="10"/>
    <n v="7.9416000000000002"/>
    <n v="49.994334277620396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x v="3"/>
    <n v="3.6970000000000001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x v="1"/>
    <n v="0.12818181818181817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x v="4"/>
    <n v="1.3802702702702703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x v="3"/>
    <n v="0.83813278008298753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x v="3"/>
    <n v="2.0460063224446787"/>
    <n v="53.99499443826474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x v="5"/>
    <n v="0.44344086021505374"/>
    <n v="111.45945945945945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x v="1"/>
    <n v="2.1860294117647059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x v="3"/>
    <n v="1.8603314917127072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x v="10"/>
    <n v="2.3733830845771142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x v="1"/>
    <n v="3.0565384615384614"/>
    <n v="34.995963302752294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x v="12"/>
    <n v="0.94142857142857139"/>
    <n v="94.142857142857139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x v="1"/>
    <n v="0.54400000000000004"/>
    <n v="52.08510638297872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x v="23"/>
    <n v="1.1188059701492536"/>
    <n v="24.986666666666668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x v="0"/>
    <n v="3.6914814814814814"/>
    <n v="69.215277777777771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x v="3"/>
    <n v="0.62930372148859548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x v="3"/>
    <n v="0.6492783505154639"/>
    <n v="98.40625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x v="17"/>
    <n v="0.18853658536585366"/>
    <n v="41.78378378378378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x v="22"/>
    <n v="0.1675440414507772"/>
    <n v="65.991836734693877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x v="17"/>
    <n v="1.0111290322580646"/>
    <n v="72.05747126436782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x v="3"/>
    <n v="3.4150228310502282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x v="2"/>
    <n v="0.64016666666666666"/>
    <n v="54.098591549295776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x v="11"/>
    <n v="0.5208045977011494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x v="4"/>
    <n v="3.2240211640211642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x v="2"/>
    <n v="1.1950810185185186"/>
    <n v="64.01425914445133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x v="18"/>
    <n v="1.4679775280898877"/>
    <n v="96.066176470588232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x v="1"/>
    <n v="9.5057142857142853"/>
    <n v="51.184615384615384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x v="0"/>
    <n v="0.72893617021276591"/>
    <n v="43.92307692307692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x v="3"/>
    <n v="0.7900824873096447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x v="4"/>
    <n v="0.64721518987341775"/>
    <n v="50.127450980392155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x v="15"/>
    <n v="0.82028169014084507"/>
    <n v="67.720930232558146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x v="11"/>
    <n v="10.376666666666667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x v="3"/>
    <n v="0.12910076530612244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x v="10"/>
    <n v="1.5484210526315789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x v="3"/>
    <n v="7.0991735537190084E-2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x v="3"/>
    <n v="2.0852773826458035"/>
    <n v="89.99079189686924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x v="6"/>
    <n v="0.99683544303797467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x v="3"/>
    <n v="2.0159756097560977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x v="1"/>
    <n v="1.6209032258064515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x v="4"/>
    <n v="3.6436208125445471E-2"/>
    <n v="62.341463414634148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x v="0"/>
    <n v="0.05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x v="8"/>
    <n v="2.0663492063492064"/>
    <n v="67.103092783505161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x v="3"/>
    <n v="1.2823628691983122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x v="3"/>
    <n v="1.1966037735849056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x v="3"/>
    <n v="1.7073055242390078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x v="9"/>
    <n v="1.8721212121212121"/>
    <n v="57.73831775700934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x v="1"/>
    <n v="1.8838235294117647"/>
    <n v="40.031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x v="0"/>
    <n v="1.3129869186046512"/>
    <n v="81.016591928251117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x v="17"/>
    <n v="2.8397435897435899"/>
    <n v="35.047468354430379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x v="22"/>
    <n v="1.2041999999999999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x v="3"/>
    <n v="4.1905607476635511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x v="3"/>
    <n v="0.13853658536585367"/>
    <n v="75.733333333333334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x v="5"/>
    <n v="1.3943548387096774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x v="3"/>
    <n v="1.74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x v="3"/>
    <n v="1.5549056603773586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x v="3"/>
    <n v="1.7044705882352942"/>
    <n v="85.22352941176470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x v="7"/>
    <n v="1.8951562500000001"/>
    <n v="50.962184873949582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x v="3"/>
    <n v="2.4971428571428573"/>
    <n v="63.563636363636363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x v="9"/>
    <n v="0.48860523665659616"/>
    <n v="80.999165275459092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x v="3"/>
    <n v="0.28461970393057684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x v="14"/>
    <n v="2.6802325581395348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x v="3"/>
    <n v="6.1980078125000002"/>
    <n v="74.006063432835816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x v="7"/>
    <n v="3.1301587301587303E-2"/>
    <n v="92.4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x v="3"/>
    <n v="1.5992152704135738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x v="14"/>
    <n v="2.793921568627451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x v="3"/>
    <n v="0.77373333333333338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x v="3"/>
    <n v="2.0632812500000002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x v="0"/>
    <n v="6.9424999999999999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x v="7"/>
    <n v="1.5178947368421052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x v="3"/>
    <n v="0.64582072176949945"/>
    <n v="73.968000000000004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x v="3"/>
    <n v="0.62873684210526315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x v="3"/>
    <n v="3.1039864864864866"/>
    <n v="59.992164544564154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x v="3"/>
    <n v="0.42859916782246882"/>
    <n v="111.15827338129496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x v="10"/>
    <n v="0.83119402985074631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x v="19"/>
    <n v="0.78531302876480547"/>
    <n v="55.985524728588658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x v="19"/>
    <n v="1.1409352517985611"/>
    <n v="69.986760812003524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x v="10"/>
    <n v="0.64537683358624176"/>
    <n v="48.998079877112133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x v="3"/>
    <n v="0.79411764705882348"/>
    <n v="103.84615384615384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x v="3"/>
    <n v="0.11419117647058824"/>
    <n v="99.127659574468083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x v="6"/>
    <n v="0.56186046511627907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x v="3"/>
    <n v="0.16501669449081802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x v="3"/>
    <n v="1.1996808510638297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x v="8"/>
    <n v="1.4545652173913044"/>
    <n v="103.73643410852713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x v="3"/>
    <n v="2.2138255033557046"/>
    <n v="87.962666666666664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x v="3"/>
    <n v="0.48396694214876035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x v="1"/>
    <n v="0.92911504424778757"/>
    <n v="37.999361294443261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x v="11"/>
    <n v="0.88599797365754818"/>
    <n v="29.999313893653515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x v="18"/>
    <n v="0.41399999999999998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x v="0"/>
    <n v="0.63056795131845844"/>
    <n v="85.994467496542185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x v="3"/>
    <n v="0.48482333607230893"/>
    <n v="98.011627906976742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x v="17"/>
    <n v="0.02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x v="12"/>
    <n v="0.88479410269445857"/>
    <n v="44.994570837642193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x v="2"/>
    <n v="1.2684"/>
    <n v="31.012224938875306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x v="2"/>
    <n v="23.388333333333332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x v="16"/>
    <n v="5.0838857142857146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x v="14"/>
    <n v="1.9147826086956521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x v="0"/>
    <n v="0.42127533783783783"/>
    <n v="98.966269841269835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x v="22"/>
    <n v="8.2400000000000001E-2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x v="1"/>
    <n v="0.60064638783269964"/>
    <n v="81.010256410256417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x v="4"/>
    <n v="0.47232808616404309"/>
    <n v="76.013333333333335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x v="3"/>
    <n v="0.81736263736263737"/>
    <n v="96.597402597402592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x v="17"/>
    <n v="0.54187265917603"/>
    <n v="76.957446808510639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x v="3"/>
    <n v="0.97868131868131869"/>
    <n v="67.984732824427482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x v="3"/>
    <n v="0.77239999999999998"/>
    <n v="88.781609195402297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x v="17"/>
    <n v="0.33464735516372796"/>
    <n v="24.99623706491063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x v="4"/>
    <n v="2.3958823529411766"/>
    <n v="44.922794117647058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x v="3"/>
    <n v="0.64032258064516134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x v="23"/>
    <n v="1.7615942028985507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x v="3"/>
    <n v="0.20338181818181819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x v="3"/>
    <n v="3.5864754098360656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x v="7"/>
    <n v="4.6885802469135802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x v="3"/>
    <n v="1.220563524590164"/>
    <n v="111.02236719478098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x v="3"/>
    <n v="0.55931783729156137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x v="7"/>
    <n v="0.43660714285714286"/>
    <n v="42.155172413793103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x v="14"/>
    <n v="0.33538371411833628"/>
    <n v="47.003284072249592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x v="23"/>
    <n v="1.2297938144329896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x v="14"/>
    <n v="1.8974959871589085"/>
    <n v="101.03760683760684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x v="13"/>
    <n v="0.83622641509433959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x v="6"/>
    <n v="0.17968844221105529"/>
    <n v="83.158139534883716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x v="0"/>
    <n v="10.365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x v="20"/>
    <n v="0.97405219780219776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x v="3"/>
    <n v="0.86386203150461705"/>
    <n v="95.978877489438744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x v="3"/>
    <n v="1.5016666666666667"/>
    <n v="78.728155339805824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x v="3"/>
    <n v="3.5843478260869563"/>
    <n v="56.081632653061227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x v="9"/>
    <n v="5.4285714285714288"/>
    <n v="69.090909090909093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x v="3"/>
    <n v="0.67500714285714281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x v="8"/>
    <n v="1.9174666666666667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x v="3"/>
    <n v="9.32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x v="19"/>
    <n v="4.2927586206896553"/>
    <n v="71.137142857142862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x v="2"/>
    <n v="1.0065753424657535"/>
    <n v="106.49275362318841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x v="4"/>
    <n v="2.266111111111111"/>
    <n v="42.93684210526316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x v="4"/>
    <n v="1.4238"/>
    <n v="30.037974683544302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x v="1"/>
    <n v="0.90633333333333332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x v="3"/>
    <n v="0.63966740576496672"/>
    <n v="66.016018306636155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x v="3"/>
    <n v="0.84131868131868137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x v="1"/>
    <n v="1.3393478260869565"/>
    <n v="62.867346938775512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x v="3"/>
    <n v="0.59042047531992692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x v="5"/>
    <n v="1.5280062063615205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x v="8"/>
    <n v="4.466912114014252"/>
    <n v="65.004147943311438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x v="6"/>
    <n v="0.8439189189189189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x v="8"/>
    <n v="0.03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x v="3"/>
    <n v="1.7502692307692307"/>
    <n v="110.99268292682927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x v="8"/>
    <n v="0.54137931034482756"/>
    <n v="56.746987951807228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x v="18"/>
    <n v="3.1187381703470032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x v="10"/>
    <n v="1.2278160919540231"/>
    <n v="92.08620689655173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x v="9"/>
    <n v="0.99026517383618151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x v="2"/>
    <n v="1.278468634686347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x v="6"/>
    <n v="1.5861643835616439"/>
    <n v="68.922619047619051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x v="3"/>
    <n v="7.0705882352941174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x v="3"/>
    <n v="1.4238775510204082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x v="3"/>
    <n v="1.4786046511627906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x v="3"/>
    <n v="0.20322580645161289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x v="3"/>
    <n v="18.40625"/>
    <n v="72.896039603960389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x v="15"/>
    <n v="1.6194202898550725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x v="1"/>
    <n v="4.7282077922077921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x v="20"/>
    <n v="0.24466101694915254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x v="3"/>
    <n v="5.1764999999999999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x v="4"/>
    <n v="2.4764285714285714"/>
    <n v="24.987387387387386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x v="8"/>
    <n v="1.0020481927710843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x v="13"/>
    <n v="1.53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x v="3"/>
    <n v="0.37091954022988505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x v="1"/>
    <n v="4.3923948220064728E-2"/>
    <n v="90.483333333333334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x v="4"/>
    <n v="1.5650721649484536"/>
    <n v="25.00197628458498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x v="3"/>
    <n v="2.704081632653061"/>
    <n v="92.013888888888886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x v="3"/>
    <n v="1.3405952380952382"/>
    <n v="93.066115702479337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x v="20"/>
    <n v="0.50398033126293995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x v="3"/>
    <n v="0.88815837937384901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x v="2"/>
    <n v="1.65"/>
    <n v="81.13259668508287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x v="3"/>
    <n v="0.17499999999999999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x v="6"/>
    <n v="1.8566071428571429"/>
    <n v="85.221311475409834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x v="8"/>
    <n v="4.1266319444444441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x v="2"/>
    <n v="0.90249999999999997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x v="1"/>
    <n v="0.91984615384615387"/>
    <n v="96.005352363960753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x v="16"/>
    <n v="5.2700632911392402"/>
    <n v="84.9663265306122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x v="3"/>
    <n v="3.1914285714285713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x v="14"/>
    <n v="3.5418867924528303"/>
    <n v="65.998995479658461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x v="9"/>
    <n v="0.32896103896103895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x v="7"/>
    <n v="1.358918918918919"/>
    <n v="27.933333333333334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x v="3"/>
    <n v="2.0843373493975904E-2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x v="7"/>
    <n v="0.61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x v="3"/>
    <n v="0.30037735849056602"/>
    <n v="99.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x v="3"/>
    <n v="11.791666666666666"/>
    <n v="108.84615384615384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x v="5"/>
    <n v="11.260833333333334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x v="3"/>
    <n v="0.12923076923076923"/>
    <n v="29.647058823529413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x v="3"/>
    <n v="7.12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x v="8"/>
    <n v="0.30304347826086958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x v="2"/>
    <n v="2.1250896057347672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x v="3"/>
    <n v="2.2885714285714287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x v="10"/>
    <n v="0.34959979476654696"/>
    <n v="110.97231270358306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x v="8"/>
    <n v="1.5729069767441861"/>
    <n v="36.959016393442624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x v="5"/>
    <n v="0.01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x v="9"/>
    <n v="2.3230555555555554"/>
    <n v="30.974074074074075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x v="3"/>
    <n v="0.92448275862068963"/>
    <n v="47.035087719298247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x v="14"/>
    <n v="2.5670212765957445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x v="3"/>
    <n v="1.6847017045454546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x v="3"/>
    <n v="1.6657777777777778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x v="3"/>
    <n v="7.7207692307692311"/>
    <n v="67.817567567567565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x v="6"/>
    <n v="4.0685714285714285"/>
    <n v="49.964912280701753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x v="1"/>
    <n v="5.6420608108108112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x v="5"/>
    <n v="0.6842686567164179"/>
    <n v="89.964678178963894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x v="11"/>
    <n v="0.34351966873706002"/>
    <n v="79.009523809523813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x v="1"/>
    <n v="6.5545454545454547"/>
    <n v="86.867469879518069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x v="17"/>
    <n v="1.7725714285714285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x v="3"/>
    <n v="1.1317857142857144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x v="1"/>
    <n v="7.2818181818181822"/>
    <n v="54.121621621621621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x v="7"/>
    <n v="2.0833333333333335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x v="22"/>
    <n v="0.31171232876712329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x v="18"/>
    <n v="0.56967078189300413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x v="3"/>
    <n v="2.31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x v="11"/>
    <n v="0.86867834394904464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x v="3"/>
    <n v="2.7074418604651163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x v="3"/>
    <n v="0.49446428571428569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x v="7"/>
    <n v="1.1335962566844919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x v="3"/>
    <n v="1.9055555555555554"/>
    <n v="43.00254993625159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x v="2"/>
    <n v="1.355"/>
    <n v="86.858974358974365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x v="1"/>
    <n v="0.10297872340425532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x v="3"/>
    <n v="0.65544223826714798"/>
    <n v="32.995456610631528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x v="3"/>
    <n v="0.49026652452025588"/>
    <n v="68.028106508875737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x v="10"/>
    <n v="7.8792307692307695"/>
    <n v="58.867816091954026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x v="3"/>
    <n v="0.80306347746090156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x v="6"/>
    <n v="1.0629411764705883"/>
    <n v="33.054878048780488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x v="3"/>
    <n v="0.50735632183908042"/>
    <n v="78.821428571428569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x v="10"/>
    <n v="2.153137254901961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x v="1"/>
    <n v="1.4122972972972974"/>
    <n v="75.731884057971016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x v="2"/>
    <n v="1.1533745781777278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x v="10"/>
    <n v="1.9311940298507462"/>
    <n v="101.88188976377953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x v="17"/>
    <n v="7.2973333333333334"/>
    <n v="52.879227053140099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x v="1"/>
    <n v="0.99663398692810456"/>
    <n v="71.005820721769496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x v="10"/>
    <n v="0.88166666666666671"/>
    <n v="102.38709677419355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x v="3"/>
    <n v="0.37233333333333335"/>
    <n v="74.466666666666669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x v="3"/>
    <n v="0.30540075309306081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x v="0"/>
    <n v="0.25714285714285712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x v="3"/>
    <n v="0.34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x v="9"/>
    <n v="11.859090909090909"/>
    <n v="72.071823204419886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x v="1"/>
    <n v="1.2539393939393939"/>
    <n v="75.23636363636363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x v="6"/>
    <n v="0.14394366197183098"/>
    <n v="32.967741935483872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x v="20"/>
    <n v="0.54807692307692313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x v="2"/>
    <n v="1.0963157894736841"/>
    <n v="45.037837837837834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x v="3"/>
    <n v="1.8847058823529412"/>
    <n v="52.958677685950413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x v="3"/>
    <n v="0.87008284023668636"/>
    <n v="60.017959183673469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x v="1"/>
    <n v="0.0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x v="14"/>
    <n v="2.0291304347826089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x v="14"/>
    <n v="1.9703225806451612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x v="3"/>
    <n v="1.07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x v="1"/>
    <n v="2.6873076923076922"/>
    <n v="32.050458715596328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x v="4"/>
    <n v="0.50845360824742269"/>
    <n v="73.611940298507463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x v="6"/>
    <n v="11.802857142857142"/>
    <n v="108.71052631578948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x v="3"/>
    <n v="2.64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x v="0"/>
    <n v="0.30442307692307691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x v="4"/>
    <n v="0.62880681818181816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x v="3"/>
    <n v="1.9312499999999999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x v="11"/>
    <n v="0.77102702702702708"/>
    <n v="105.03681885125184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x v="9"/>
    <n v="2.2552763819095478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x v="11"/>
    <n v="2.3940625"/>
    <n v="112.66176470588235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x v="1"/>
    <n v="0.921875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x v="1"/>
    <n v="1.3023333333333333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x v="3"/>
    <n v="6.1521739130434785"/>
    <n v="106.39097744360902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x v="9"/>
    <n v="3.687953216374269"/>
    <n v="76.011249497790274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x v="3"/>
    <n v="10.948571428571428"/>
    <n v="111.07246376811594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x v="11"/>
    <n v="0.50662921348314605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x v="1"/>
    <n v="8.0060000000000002"/>
    <n v="43.043010752688176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x v="4"/>
    <n v="2.9128571428571428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x v="1"/>
    <n v="3.4996666666666667"/>
    <n v="89.991428571428571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x v="1"/>
    <n v="3.5707317073170732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x v="9"/>
    <n v="1.2648941176470587"/>
    <n v="83.996875000000003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x v="12"/>
    <n v="3.875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x v="3"/>
    <n v="4.5703571428571426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x v="6"/>
    <n v="2.6669565217391304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x v="3"/>
    <n v="0.69"/>
    <n v="69.98571428571428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x v="3"/>
    <n v="0.51343749999999999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x v="3"/>
    <n v="1.1710526315789473E-2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x v="14"/>
    <n v="1.089773429454171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x v="18"/>
    <n v="3.1517592592592591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x v="18"/>
    <n v="1.5769117647058823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x v="3"/>
    <n v="1.5380821917808218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x v="2"/>
    <n v="0.89738979118329465"/>
    <n v="44.001706484641637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x v="7"/>
    <n v="0.75135802469135804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x v="17"/>
    <n v="8.5288135593220336"/>
    <n v="84.00667779632721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x v="3"/>
    <n v="1.3890625000000001"/>
    <n v="34.061302681992338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x v="4"/>
    <n v="1.9018181818181819"/>
    <n v="93.273885350318466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x v="3"/>
    <n v="1.0024333619948409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x v="2"/>
    <n v="1.4275824175824177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x v="8"/>
    <n v="5.6313333333333331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x v="14"/>
    <n v="0.30715909090909088"/>
    <n v="81.909090909090907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x v="4"/>
    <n v="0.99397727272727276"/>
    <n v="93.053191489361708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x v="2"/>
    <n v="1.9754935622317598"/>
    <n v="101.98449039881831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x v="2"/>
    <n v="5.085"/>
    <n v="105.9375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x v="0"/>
    <n v="2.3774468085106384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x v="6"/>
    <n v="3.3846875000000001"/>
    <n v="62.970930232558139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x v="7"/>
    <n v="1.3308955223880596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x v="1"/>
    <n v="0.0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x v="5"/>
    <n v="2.0779999999999998"/>
    <n v="77.924999999999997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x v="11"/>
    <n v="0.51122448979591839"/>
    <n v="80.80645161290323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x v="7"/>
    <n v="6.5205847953216374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x v="13"/>
    <n v="1.1363099415204678"/>
    <n v="72.993613824192337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x v="3"/>
    <n v="1.0237606837606839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x v="0"/>
    <n v="3.5658333333333334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x v="12"/>
    <n v="1.3986792452830188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x v="0"/>
    <n v="0.69450000000000001"/>
    <n v="79.371428571428567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x v="3"/>
    <n v="0.35534246575342465"/>
    <n v="41.174603174603178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x v="8"/>
    <n v="2.5165000000000002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x v="3"/>
    <n v="1.0587500000000001"/>
    <n v="57.15950920245398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x v="3"/>
    <n v="1.8742857142857143"/>
    <n v="77.17647058823529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x v="19"/>
    <n v="3.8678571428571429"/>
    <n v="24.953917050691246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x v="12"/>
    <n v="3.4707142857142856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x v="3"/>
    <n v="1.8582098765432098"/>
    <n v="46.000916870415651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x v="14"/>
    <n v="0.43241247264770238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x v="0"/>
    <n v="1.6243749999999999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x v="3"/>
    <n v="1.8484285714285715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x v="6"/>
    <n v="0.23703520691785052"/>
    <n v="72.958174904942965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x v="3"/>
    <n v="0.89870129870129867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x v="3"/>
    <n v="2.7260419580419581"/>
    <n v="84.013793103448279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x v="22"/>
    <n v="1.7004255319148935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x v="14"/>
    <n v="1.8828503562945369"/>
    <n v="42.007419183889773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x v="14"/>
    <n v="3.4693532338308457"/>
    <n v="32.002753556677376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x v="1"/>
    <n v="0.6917721518987342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x v="14"/>
    <n v="0.25433734939759034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x v="0"/>
    <n v="0.77400977995110021"/>
    <n v="103.03336045565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x v="16"/>
    <n v="0.37481481481481482"/>
    <n v="84.333333333333329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x v="9"/>
    <n v="5.4379999999999997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x v="5"/>
    <n v="2.2852189349112426"/>
    <n v="79.992129246064621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x v="3"/>
    <n v="0.38948339483394834"/>
    <n v="70.055309734513273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x v="3"/>
    <n v="3.7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x v="12"/>
    <n v="2.3791176470588233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x v="3"/>
    <n v="0.64036299765807958"/>
    <n v="57.992576882290564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x v="3"/>
    <n v="1.1827777777777777"/>
    <n v="40.942307692307693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x v="7"/>
    <n v="0.84824037184594958"/>
    <n v="69.9972602739726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x v="3"/>
    <n v="0.29346153846153844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x v="3"/>
    <n v="2.0989655172413793"/>
    <n v="41.979310344827589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x v="5"/>
    <n v="1.697857142857143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x v="7"/>
    <n v="1.1595907738095239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x v="4"/>
    <n v="2.5859999999999999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x v="18"/>
    <n v="2.3058333333333332"/>
    <n v="76.016483516483518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x v="4"/>
    <n v="1.2821428571428573"/>
    <n v="54.120603015075375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x v="19"/>
    <n v="1.8870588235294117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x v="3"/>
    <n v="6.9511889862327911E-2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x v="0"/>
    <n v="7.7443434343434348"/>
    <n v="105.02602739726028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x v="3"/>
    <n v="0.27693181818181817"/>
    <n v="90.259259259259252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x v="4"/>
    <n v="0.52479620323841425"/>
    <n v="76.978705978705975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x v="17"/>
    <n v="4.0709677419354842"/>
    <n v="102.60162601626017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x v="2"/>
    <n v="0.02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x v="1"/>
    <n v="1.5617857142857143"/>
    <n v="55.0062893081761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x v="2"/>
    <n v="2.5242857142857145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x v="9"/>
    <n v="1.729268292682927E-2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x v="15"/>
    <n v="0.12230769230769231"/>
    <n v="49.6875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x v="3"/>
    <n v="1.6398734177215191"/>
    <n v="54.894067796610166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x v="4"/>
    <n v="1.6298181818181818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x v="3"/>
    <n v="0.20252747252747252"/>
    <n v="44.951219512195124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x v="11"/>
    <n v="3.1924083769633507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x v="3"/>
    <n v="4.7894444444444444"/>
    <n v="107.7625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x v="3"/>
    <n v="0.19556634304207121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x v="2"/>
    <n v="1.9894827586206896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x v="6"/>
    <n v="7.95"/>
    <n v="79.944134078212286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x v="6"/>
    <n v="0.50621082621082625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x v="3"/>
    <n v="0.57437499999999997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x v="19"/>
    <n v="1.5562827640984909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x v="14"/>
    <n v="0.36297297297297298"/>
    <n v="25.826923076923077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x v="12"/>
    <n v="0.58250000000000002"/>
    <n v="77.666666666666671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x v="15"/>
    <n v="2.3739473684210526"/>
    <n v="57.82692307692308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x v="3"/>
    <n v="0.58750000000000002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x v="10"/>
    <n v="1.8256603773584905"/>
    <n v="37.945098039215686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x v="2"/>
    <n v="7.5436408977556111E-3"/>
    <n v="31.84210526315789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x v="21"/>
    <n v="1.7595330739299611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x v="3"/>
    <n v="2.3788235294117648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x v="3"/>
    <n v="4.8805076142131982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x v="3"/>
    <n v="2.2406666666666668"/>
    <n v="103.41538461538461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x v="0"/>
    <n v="0.18126436781609195"/>
    <n v="105.13333333333334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x v="3"/>
    <n v="0.45847222222222223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x v="2"/>
    <n v="1.1731541218637993"/>
    <n v="51.995234312946785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x v="3"/>
    <n v="2.173090909090909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x v="3"/>
    <n v="1.1228571428571428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x v="3"/>
    <n v="0.72518987341772156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x v="1"/>
    <n v="2.1230434782608696"/>
    <n v="33.909722222222221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x v="3"/>
    <n v="2.3974657534246577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x v="3"/>
    <n v="1.8193548387096774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x v="3"/>
    <n v="1.6413114754098361"/>
    <n v="75.848484848484844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x v="3"/>
    <n v="1.6375968992248063E-2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x v="4"/>
    <n v="0.49643859649122807"/>
    <n v="86.978483606557376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x v="13"/>
    <n v="1.0970652173913042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x v="11"/>
    <n v="0.49217948717948717"/>
    <n v="57.298507462686565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x v="2"/>
    <n v="0.62232323232323228"/>
    <n v="93.348484848484844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x v="3"/>
    <n v="0.1305813953488372"/>
    <n v="71.987179487179489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x v="3"/>
    <n v="0.64635416666666667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x v="0"/>
    <n v="1.5958666666666668"/>
    <n v="104.99122807017544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x v="14"/>
    <n v="0.81420000000000003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x v="14"/>
    <n v="0.32444767441860467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x v="3"/>
    <n v="9.9141184124918666E-2"/>
    <n v="84.187845303867405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x v="3"/>
    <n v="0.26694444444444443"/>
    <n v="73.92307692307692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x v="4"/>
    <n v="0.62957446808510642"/>
    <n v="36.987499999999997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x v="2"/>
    <n v="1.6135593220338984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x v="3"/>
    <n v="0.0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x v="1"/>
    <n v="10.969379310344827"/>
    <n v="102.02437459910199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x v="4"/>
    <n v="0.70094158075601376"/>
    <n v="45.00750220653133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x v="22"/>
    <n v="0.6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x v="2"/>
    <n v="3.6709859154929578"/>
    <n v="101.02325581395348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x v="3"/>
    <n v="11.09"/>
    <n v="97.037499999999994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x v="22"/>
    <n v="0.19028784648187633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x v="3"/>
    <n v="1.2687755102040816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x v="10"/>
    <n v="7.3463636363636367"/>
    <n v="72.151785714285708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x v="18"/>
    <n v="4.5731034482758622E-2"/>
    <n v="51.007692307692309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x v="2"/>
    <n v="0.85054545454545449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x v="18"/>
    <n v="1.1929824561403508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x v="0"/>
    <n v="2.9602777777777778"/>
    <n v="40.063909774436091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x v="14"/>
    <n v="0.84694915254237291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x v="3"/>
    <n v="3.5578378378378379"/>
    <n v="84.92903225806451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x v="1"/>
    <n v="3.8640909090909092"/>
    <n v="41.067632850241544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x v="3"/>
    <n v="7.9223529411764702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x v="21"/>
    <n v="1.3703393665158372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x v="0"/>
    <n v="3.3820833333333336"/>
    <n v="71.201754385964918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x v="3"/>
    <n v="1.0822784810126582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x v="3"/>
    <n v="0.60757639620653314"/>
    <n v="97.069023569023571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x v="19"/>
    <n v="0.27725490196078434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x v="2"/>
    <n v="2.283934426229508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x v="3"/>
    <n v="0.21615194054500414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x v="7"/>
    <n v="3.73875"/>
    <n v="93.4687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x v="3"/>
    <n v="1.5492592592592593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x v="3"/>
    <n v="3.2214999999999998"/>
    <n v="92.042857142857144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x v="0"/>
    <n v="0.73957142857142855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x v="11"/>
    <n v="8.641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x v="3"/>
    <n v="1.432624584717608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x v="9"/>
    <n v="0.40281762295081969"/>
    <n v="105.97035040431267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x v="2"/>
    <n v="1.7822388059701493"/>
    <n v="36.969040247678016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x v="4"/>
    <n v="0.84930555555555554"/>
    <n v="81.533333333333331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x v="4"/>
    <n v="1.4593648334624323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x v="3"/>
    <n v="1.5246153846153847"/>
    <n v="26.010498687664043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x v="1"/>
    <n v="0.67129542790152408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x v="1"/>
    <n v="0.40307692307692305"/>
    <n v="34.173913043478258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x v="4"/>
    <n v="2.1679032258064517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x v="15"/>
    <n v="0.52117021276595743"/>
    <n v="76.54687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x v="18"/>
    <n v="4.9958333333333336"/>
    <n v="53.053097345132741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x v="6"/>
    <n v="0.87679487179487181"/>
    <n v="106.859375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x v="1"/>
    <n v="1.131734693877551"/>
    <n v="46.020746887966808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x v="6"/>
    <n v="4.2654838709677421"/>
    <n v="100.17424242424242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x v="14"/>
    <n v="0.77632653061224488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x v="18"/>
    <n v="0.52496810772501767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x v="0"/>
    <n v="1.5746762589928058"/>
    <n v="74.995594713656388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x v="3"/>
    <n v="0.72939393939393937"/>
    <n v="42.982142857142854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x v="3"/>
    <n v="0.60565789473684206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x v="7"/>
    <n v="0.5679129129129129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x v="0"/>
    <n v="0.56542754275427543"/>
    <n v="55.98841354723708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s v="CA"/>
    <s v="CAD"/>
    <n v="1448690400"/>
    <n v="1450159200"/>
    <b v="0"/>
    <b v="0"/>
    <s v="food/food trucks"/>
    <n v="0"/>
    <n v="0"/>
    <x v="0"/>
    <x v="0"/>
    <x v="0"/>
    <d v="2015-12-15T06:00:00"/>
  </r>
  <r>
    <n v="1"/>
    <s v="Odom Inc"/>
    <s v="Managed bottom-line architecture"/>
    <n v="1400"/>
    <n v="14560"/>
    <x v="1"/>
    <n v="158"/>
    <s v="US"/>
    <s v="USD"/>
    <n v="1408424400"/>
    <n v="1408597200"/>
    <b v="0"/>
    <b v="1"/>
    <s v="music/rock"/>
    <n v="10.4"/>
    <n v="92.151898734177209"/>
    <x v="1"/>
    <x v="1"/>
    <x v="1"/>
    <d v="2014-08-21T05:00:00"/>
  </r>
  <r>
    <n v="2"/>
    <s v="Melton, Robinson and Fritz"/>
    <s v="Function-based leadingedge pricing structure"/>
    <n v="108400"/>
    <n v="142523"/>
    <x v="1"/>
    <n v="1425"/>
    <s v="AU"/>
    <s v="AUD"/>
    <n v="1384668000"/>
    <n v="1384840800"/>
    <b v="0"/>
    <b v="0"/>
    <s v="technology/web"/>
    <n v="1.3147878228782288"/>
    <n v="100.01614035087719"/>
    <x v="2"/>
    <x v="2"/>
    <x v="2"/>
    <d v="2013-11-19T06:00:00"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s v="music/rock"/>
    <n v="0.58976190476190471"/>
    <n v="103.20833333333333"/>
    <x v="1"/>
    <x v="1"/>
    <x v="3"/>
    <d v="2019-09-20T05:00:00"/>
  </r>
  <r>
    <n v="4"/>
    <s v="Larson-Little"/>
    <s v="Proactive foreground core"/>
    <n v="7600"/>
    <n v="5265"/>
    <x v="0"/>
    <n v="53"/>
    <s v="US"/>
    <s v="USD"/>
    <n v="1547964000"/>
    <n v="1548309600"/>
    <b v="0"/>
    <b v="0"/>
    <s v="theater/plays"/>
    <n v="0.69276315789473686"/>
    <n v="99.339622641509436"/>
    <x v="3"/>
    <x v="3"/>
    <x v="4"/>
    <d v="2019-01-24T06:00:00"/>
  </r>
  <r>
    <n v="5"/>
    <s v="Harris Group"/>
    <s v="Open-source optimizing database"/>
    <n v="7600"/>
    <n v="13195"/>
    <x v="1"/>
    <n v="174"/>
    <s v="DK"/>
    <s v="DKK"/>
    <n v="1346130000"/>
    <n v="1347080400"/>
    <b v="0"/>
    <b v="0"/>
    <s v="theater/plays"/>
    <n v="1.7361842105263159"/>
    <n v="75.833333333333329"/>
    <x v="3"/>
    <x v="3"/>
    <x v="5"/>
    <d v="2012-09-08T05:00:00"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s v="film &amp; video/documentary"/>
    <n v="0.20961538461538462"/>
    <n v="60.555555555555557"/>
    <x v="4"/>
    <x v="4"/>
    <x v="6"/>
    <d v="2017-09-14T05:00:00"/>
  </r>
  <r>
    <n v="7"/>
    <s v="Carter-Guzman"/>
    <s v="Centralized cohesive challenge"/>
    <n v="4500"/>
    <n v="14741"/>
    <x v="1"/>
    <n v="227"/>
    <s v="DK"/>
    <s v="DKK"/>
    <n v="1439442000"/>
    <n v="1439614800"/>
    <b v="0"/>
    <b v="0"/>
    <s v="theater/plays"/>
    <n v="3.2757777777777779"/>
    <n v="64.93832599118943"/>
    <x v="3"/>
    <x v="3"/>
    <x v="7"/>
    <d v="2015-08-15T05:00:00"/>
  </r>
  <r>
    <n v="8"/>
    <s v="Nunez-Richards"/>
    <s v="Exclusive attitude-oriented intranet"/>
    <n v="110100"/>
    <n v="21946"/>
    <x v="2"/>
    <n v="708"/>
    <s v="DK"/>
    <s v="DKK"/>
    <n v="1281330000"/>
    <n v="1281502800"/>
    <b v="0"/>
    <b v="0"/>
    <s v="theater/plays"/>
    <n v="0.19932788374205268"/>
    <n v="30.997175141242938"/>
    <x v="3"/>
    <x v="3"/>
    <x v="8"/>
    <d v="2010-08-11T05:00:00"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b v="0"/>
    <s v="music/electric music"/>
    <n v="0.51741935483870971"/>
    <n v="72.909090909090907"/>
    <x v="1"/>
    <x v="5"/>
    <x v="9"/>
    <d v="2013-11-07T06:00:00"/>
  </r>
  <r>
    <n v="10"/>
    <s v="Green Ltd"/>
    <s v="Monitored empowering installation"/>
    <n v="5200"/>
    <n v="13838"/>
    <x v="1"/>
    <n v="220"/>
    <s v="US"/>
    <s v="USD"/>
    <n v="1281762000"/>
    <n v="1285909200"/>
    <b v="0"/>
    <b v="0"/>
    <s v="film &amp; video/drama"/>
    <n v="2.6611538461538462"/>
    <n v="62.9"/>
    <x v="4"/>
    <x v="6"/>
    <x v="10"/>
    <d v="2010-10-01T05:00:00"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s v="theater/plays"/>
    <n v="0.48095238095238096"/>
    <n v="112.22222222222223"/>
    <x v="3"/>
    <x v="3"/>
    <x v="11"/>
    <d v="2010-09-27T05:00:00"/>
  </r>
  <r>
    <n v="12"/>
    <s v="Kim Ltd"/>
    <s v="Assimilated hybrid intranet"/>
    <n v="6300"/>
    <n v="5629"/>
    <x v="0"/>
    <n v="55"/>
    <s v="US"/>
    <s v="USD"/>
    <n v="1571720400"/>
    <n v="1572411600"/>
    <b v="0"/>
    <b v="0"/>
    <s v="film &amp; video/drama"/>
    <n v="0.89349206349206345"/>
    <n v="102.34545454545454"/>
    <x v="4"/>
    <x v="6"/>
    <x v="12"/>
    <d v="2019-10-30T05:00:00"/>
  </r>
  <r>
    <n v="13"/>
    <s v="Walker, Taylor and Coleman"/>
    <s v="Multi-tiered directional open architecture"/>
    <n v="4200"/>
    <n v="10295"/>
    <x v="1"/>
    <n v="98"/>
    <s v="US"/>
    <s v="USD"/>
    <n v="1465621200"/>
    <n v="1466658000"/>
    <b v="0"/>
    <b v="0"/>
    <s v="music/indie rock"/>
    <n v="2.4511904761904764"/>
    <n v="105.05102040816327"/>
    <x v="1"/>
    <x v="7"/>
    <x v="13"/>
    <d v="2016-06-23T05:00:00"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b v="0"/>
    <s v="music/indie rock"/>
    <n v="0.66769503546099296"/>
    <n v="94.144999999999996"/>
    <x v="1"/>
    <x v="7"/>
    <x v="14"/>
    <d v="2012-04-02T05:00:00"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s v="technology/wearables"/>
    <n v="0.47307881773399013"/>
    <n v="84.986725663716811"/>
    <x v="2"/>
    <x v="8"/>
    <x v="15"/>
    <d v="2019-12-14T06:00:00"/>
  </r>
  <r>
    <n v="16"/>
    <s v="Hines Inc"/>
    <s v="Cross-platform systemic adapter"/>
    <n v="1700"/>
    <n v="11041"/>
    <x v="1"/>
    <n v="100"/>
    <s v="US"/>
    <s v="USD"/>
    <n v="1390370400"/>
    <n v="1392271200"/>
    <b v="0"/>
    <b v="0"/>
    <s v="publishing/nonfiction"/>
    <n v="6.4947058823529416"/>
    <n v="110.41"/>
    <x v="5"/>
    <x v="9"/>
    <x v="16"/>
    <d v="2014-02-13T06:00:00"/>
  </r>
  <r>
    <n v="17"/>
    <s v="Cochran-Nguyen"/>
    <s v="Seamless 4thgeneration methodology"/>
    <n v="84600"/>
    <n v="134845"/>
    <x v="1"/>
    <n v="1249"/>
    <s v="US"/>
    <s v="USD"/>
    <n v="1294812000"/>
    <n v="1294898400"/>
    <b v="0"/>
    <b v="0"/>
    <s v="film &amp; video/animation"/>
    <n v="1.5939125295508274"/>
    <n v="107.96236989591674"/>
    <x v="4"/>
    <x v="10"/>
    <x v="17"/>
    <d v="2011-01-13T06:00:00"/>
  </r>
  <r>
    <n v="18"/>
    <s v="Johnson-Gould"/>
    <s v="Exclusive needs-based adapter"/>
    <n v="9100"/>
    <n v="6089"/>
    <x v="3"/>
    <n v="135"/>
    <s v="US"/>
    <s v="USD"/>
    <n v="1536382800"/>
    <n v="1537074000"/>
    <b v="0"/>
    <b v="0"/>
    <s v="theater/plays"/>
    <n v="0.66912087912087914"/>
    <n v="45.103703703703701"/>
    <x v="3"/>
    <x v="3"/>
    <x v="18"/>
    <d v="2018-09-16T05:00:00"/>
  </r>
  <r>
    <n v="19"/>
    <s v="Perez-Hess"/>
    <s v="Down-sized cohesive archive"/>
    <n v="62500"/>
    <n v="30331"/>
    <x v="0"/>
    <n v="674"/>
    <s v="US"/>
    <s v="USD"/>
    <n v="1551679200"/>
    <n v="1553490000"/>
    <b v="0"/>
    <b v="1"/>
    <s v="theater/plays"/>
    <n v="0.48529600000000001"/>
    <n v="45.001483679525222"/>
    <x v="3"/>
    <x v="3"/>
    <x v="19"/>
    <d v="2019-03-25T05:00:00"/>
  </r>
  <r>
    <n v="20"/>
    <s v="Reeves, Thompson and Richardson"/>
    <s v="Proactive composite alliance"/>
    <n v="131800"/>
    <n v="147936"/>
    <x v="1"/>
    <n v="1396"/>
    <s v="US"/>
    <s v="USD"/>
    <n v="1406523600"/>
    <n v="1406523600"/>
    <b v="0"/>
    <b v="0"/>
    <s v="film &amp; video/drama"/>
    <n v="1.1224279210925645"/>
    <n v="105.97134670487107"/>
    <x v="4"/>
    <x v="6"/>
    <x v="20"/>
    <d v="2014-07-28T05:00:00"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b v="0"/>
    <s v="theater/plays"/>
    <n v="0.40992553191489361"/>
    <n v="69.055555555555557"/>
    <x v="3"/>
    <x v="3"/>
    <x v="21"/>
    <d v="2011-09-18T05:00:00"/>
  </r>
  <r>
    <n v="22"/>
    <s v="Collier Inc"/>
    <s v="Enhanced dynamic definition"/>
    <n v="59100"/>
    <n v="75690"/>
    <x v="1"/>
    <n v="890"/>
    <s v="US"/>
    <s v="USD"/>
    <n v="1522731600"/>
    <n v="1524027600"/>
    <b v="0"/>
    <b v="0"/>
    <s v="theater/plays"/>
    <n v="1.2807106598984772"/>
    <n v="85.044943820224717"/>
    <x v="3"/>
    <x v="3"/>
    <x v="22"/>
    <d v="2018-04-18T05:00:00"/>
  </r>
  <r>
    <n v="23"/>
    <s v="Gray-Jenkins"/>
    <s v="Devolved next generation adapter"/>
    <n v="4500"/>
    <n v="14942"/>
    <x v="1"/>
    <n v="142"/>
    <s v="GB"/>
    <s v="GBP"/>
    <n v="1550124000"/>
    <n v="1554699600"/>
    <b v="0"/>
    <b v="0"/>
    <s v="film &amp; video/documentary"/>
    <n v="3.3204444444444445"/>
    <n v="105.22535211267606"/>
    <x v="4"/>
    <x v="4"/>
    <x v="23"/>
    <d v="2019-04-08T05:00:00"/>
  </r>
  <r>
    <n v="24"/>
    <s v="Scott, Wilson and Martin"/>
    <s v="Cross-platform intermediate frame"/>
    <n v="92400"/>
    <n v="104257"/>
    <x v="1"/>
    <n v="2673"/>
    <s v="US"/>
    <s v="USD"/>
    <n v="1403326800"/>
    <n v="1403499600"/>
    <b v="0"/>
    <b v="0"/>
    <s v="technology/wearables"/>
    <n v="1.1283225108225108"/>
    <n v="39.003741114852225"/>
    <x v="2"/>
    <x v="8"/>
    <x v="24"/>
    <d v="2014-06-23T05:00:00"/>
  </r>
  <r>
    <n v="25"/>
    <s v="Caldwell, Velazquez and Wilson"/>
    <s v="Monitored impactful analyzer"/>
    <n v="5500"/>
    <n v="11904"/>
    <x v="1"/>
    <n v="163"/>
    <s v="US"/>
    <s v="USD"/>
    <n v="1305694800"/>
    <n v="1307422800"/>
    <b v="0"/>
    <b v="1"/>
    <s v="games/video games"/>
    <n v="2.1643636363636363"/>
    <n v="73.030674846625772"/>
    <x v="6"/>
    <x v="11"/>
    <x v="25"/>
    <d v="2011-06-07T05:00:00"/>
  </r>
  <r>
    <n v="26"/>
    <s v="Spencer-Bates"/>
    <s v="Optional responsive customer loyalty"/>
    <n v="107500"/>
    <n v="51814"/>
    <x v="3"/>
    <n v="1480"/>
    <s v="US"/>
    <s v="USD"/>
    <n v="1533013200"/>
    <n v="1535346000"/>
    <b v="0"/>
    <b v="0"/>
    <s v="theater/plays"/>
    <n v="0.4819906976744186"/>
    <n v="35.009459459459457"/>
    <x v="3"/>
    <x v="3"/>
    <x v="26"/>
    <d v="2018-08-27T05:00:00"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b v="0"/>
    <s v="music/rock"/>
    <n v="0.79949999999999999"/>
    <n v="106.6"/>
    <x v="1"/>
    <x v="1"/>
    <x v="27"/>
    <d v="2015-10-11T05:00:00"/>
  </r>
  <r>
    <n v="28"/>
    <s v="Campbell, Brown and Powell"/>
    <s v="Synchronized global task-force"/>
    <n v="130800"/>
    <n v="137635"/>
    <x v="1"/>
    <n v="2220"/>
    <s v="US"/>
    <s v="USD"/>
    <n v="1265695200"/>
    <n v="1267682400"/>
    <b v="0"/>
    <b v="1"/>
    <s v="theater/plays"/>
    <n v="1.0522553516819573"/>
    <n v="61.997747747747745"/>
    <x v="3"/>
    <x v="3"/>
    <x v="28"/>
    <d v="2010-03-04T06:00:00"/>
  </r>
  <r>
    <n v="29"/>
    <s v="Johnson, Parker and Haynes"/>
    <s v="Focused 6thgeneration forecast"/>
    <n v="45900"/>
    <n v="150965"/>
    <x v="1"/>
    <n v="1606"/>
    <s v="CH"/>
    <s v="CHF"/>
    <n v="1532062800"/>
    <n v="1535518800"/>
    <b v="0"/>
    <b v="0"/>
    <s v="film &amp; video/shorts"/>
    <n v="3.2889978213507627"/>
    <n v="94.000622665006233"/>
    <x v="4"/>
    <x v="12"/>
    <x v="29"/>
    <d v="2018-08-29T05:00:00"/>
  </r>
  <r>
    <n v="30"/>
    <s v="Clark-Cooke"/>
    <s v="Down-sized analyzing challenge"/>
    <n v="9000"/>
    <n v="14455"/>
    <x v="1"/>
    <n v="129"/>
    <s v="US"/>
    <s v="USD"/>
    <n v="1558674000"/>
    <n v="1559106000"/>
    <b v="0"/>
    <b v="0"/>
    <s v="film &amp; video/animation"/>
    <n v="1.606111111111111"/>
    <n v="112.05426356589147"/>
    <x v="4"/>
    <x v="10"/>
    <x v="30"/>
    <d v="2019-05-29T05:00:00"/>
  </r>
  <r>
    <n v="31"/>
    <s v="Schroeder Ltd"/>
    <s v="Progressive needs-based focus group"/>
    <n v="3500"/>
    <n v="10850"/>
    <x v="1"/>
    <n v="226"/>
    <s v="GB"/>
    <s v="GBP"/>
    <n v="1451973600"/>
    <n v="1454392800"/>
    <b v="0"/>
    <b v="0"/>
    <s v="games/video games"/>
    <n v="3.1"/>
    <n v="48.008849557522126"/>
    <x v="6"/>
    <x v="11"/>
    <x v="31"/>
    <d v="2016-02-02T06:00:00"/>
  </r>
  <r>
    <n v="32"/>
    <s v="Jackson PLC"/>
    <s v="Ergonomic 6thgeneration success"/>
    <n v="101000"/>
    <n v="87676"/>
    <x v="0"/>
    <n v="2307"/>
    <s v="IT"/>
    <s v="EUR"/>
    <n v="1515564000"/>
    <n v="1517896800"/>
    <b v="0"/>
    <b v="0"/>
    <s v="film &amp; video/documentary"/>
    <n v="0.86807920792079207"/>
    <n v="38.004334633723452"/>
    <x v="4"/>
    <x v="4"/>
    <x v="32"/>
    <d v="2018-02-06T06:00:00"/>
  </r>
  <r>
    <n v="33"/>
    <s v="Blair, Collins and Carter"/>
    <s v="Exclusive interactive approach"/>
    <n v="50200"/>
    <n v="189666"/>
    <x v="1"/>
    <n v="5419"/>
    <s v="US"/>
    <s v="USD"/>
    <n v="1412485200"/>
    <n v="1415685600"/>
    <b v="0"/>
    <b v="0"/>
    <s v="theater/plays"/>
    <n v="3.7782071713147412"/>
    <n v="35.000184535892231"/>
    <x v="3"/>
    <x v="3"/>
    <x v="33"/>
    <d v="2014-11-11T06:00:00"/>
  </r>
  <r>
    <n v="34"/>
    <s v="Maldonado and Sons"/>
    <s v="Reverse-engineered asynchronous archive"/>
    <n v="9300"/>
    <n v="14025"/>
    <x v="1"/>
    <n v="165"/>
    <s v="US"/>
    <s v="USD"/>
    <n v="1490245200"/>
    <n v="1490677200"/>
    <b v="0"/>
    <b v="0"/>
    <s v="film &amp; video/documentary"/>
    <n v="1.5080645161290323"/>
    <n v="85"/>
    <x v="4"/>
    <x v="4"/>
    <x v="34"/>
    <d v="2017-03-28T05:00:00"/>
  </r>
  <r>
    <n v="35"/>
    <s v="Mitchell and Sons"/>
    <s v="Synergized intangible challenge"/>
    <n v="125500"/>
    <n v="188628"/>
    <x v="1"/>
    <n v="1965"/>
    <s v="DK"/>
    <s v="DKK"/>
    <n v="1547877600"/>
    <n v="1551506400"/>
    <b v="0"/>
    <b v="1"/>
    <s v="film &amp; video/drama"/>
    <n v="1.5030119521912351"/>
    <n v="95.993893129770996"/>
    <x v="4"/>
    <x v="6"/>
    <x v="35"/>
    <d v="2019-03-02T06:00:00"/>
  </r>
  <r>
    <n v="36"/>
    <s v="Jackson-Lewis"/>
    <s v="Monitored multi-state encryption"/>
    <n v="700"/>
    <n v="1101"/>
    <x v="1"/>
    <n v="16"/>
    <s v="US"/>
    <s v="USD"/>
    <n v="1298700000"/>
    <n v="1300856400"/>
    <b v="0"/>
    <b v="0"/>
    <s v="theater/plays"/>
    <n v="1.572857142857143"/>
    <n v="68.8125"/>
    <x v="3"/>
    <x v="3"/>
    <x v="36"/>
    <d v="2011-03-23T05:00:00"/>
  </r>
  <r>
    <n v="37"/>
    <s v="Black, Armstrong and Anderson"/>
    <s v="Profound attitude-oriented functionalities"/>
    <n v="8100"/>
    <n v="11339"/>
    <x v="1"/>
    <n v="107"/>
    <s v="US"/>
    <s v="USD"/>
    <n v="1570338000"/>
    <n v="1573192800"/>
    <b v="0"/>
    <b v="1"/>
    <s v="publishing/fiction"/>
    <n v="1.3998765432098765"/>
    <n v="105.97196261682242"/>
    <x v="5"/>
    <x v="13"/>
    <x v="37"/>
    <d v="2019-11-08T06:00:00"/>
  </r>
  <r>
    <n v="38"/>
    <s v="Maldonado-Gonzalez"/>
    <s v="Digitized client-driven database"/>
    <n v="3100"/>
    <n v="10085"/>
    <x v="1"/>
    <n v="134"/>
    <s v="US"/>
    <s v="USD"/>
    <n v="1287378000"/>
    <n v="1287810000"/>
    <b v="0"/>
    <b v="0"/>
    <s v="photography/photography books"/>
    <n v="3.2532258064516131"/>
    <n v="75.261194029850742"/>
    <x v="7"/>
    <x v="14"/>
    <x v="38"/>
    <d v="2010-10-23T05:00:00"/>
  </r>
  <r>
    <n v="39"/>
    <s v="Kim-Rice"/>
    <s v="Organized bi-directional function"/>
    <n v="9900"/>
    <n v="5027"/>
    <x v="0"/>
    <n v="88"/>
    <s v="DK"/>
    <s v="DKK"/>
    <n v="1361772000"/>
    <n v="1362978000"/>
    <b v="0"/>
    <b v="0"/>
    <s v="theater/plays"/>
    <n v="0.50777777777777777"/>
    <n v="57.125"/>
    <x v="3"/>
    <x v="3"/>
    <x v="39"/>
    <d v="2013-03-11T05:00:00"/>
  </r>
  <r>
    <n v="40"/>
    <s v="Garcia, Garcia and Lopez"/>
    <s v="Reduced stable middleware"/>
    <n v="8800"/>
    <n v="14878"/>
    <x v="1"/>
    <n v="198"/>
    <s v="US"/>
    <s v="USD"/>
    <n v="1275714000"/>
    <n v="1277355600"/>
    <b v="0"/>
    <b v="1"/>
    <s v="technology/wearables"/>
    <n v="1.6906818181818182"/>
    <n v="75.141414141414145"/>
    <x v="2"/>
    <x v="8"/>
    <x v="40"/>
    <d v="2010-06-24T05:00:00"/>
  </r>
  <r>
    <n v="41"/>
    <s v="Watts Group"/>
    <s v="Universal 5thgeneration neural-net"/>
    <n v="5600"/>
    <n v="11924"/>
    <x v="1"/>
    <n v="111"/>
    <s v="IT"/>
    <s v="EUR"/>
    <n v="1346734800"/>
    <n v="1348981200"/>
    <b v="0"/>
    <b v="1"/>
    <s v="music/rock"/>
    <n v="2.1292857142857144"/>
    <n v="107.42342342342343"/>
    <x v="1"/>
    <x v="1"/>
    <x v="41"/>
    <d v="2012-09-30T05:00:00"/>
  </r>
  <r>
    <n v="42"/>
    <s v="Werner-Bryant"/>
    <s v="Virtual uniform frame"/>
    <n v="1800"/>
    <n v="7991"/>
    <x v="1"/>
    <n v="222"/>
    <s v="US"/>
    <s v="USD"/>
    <n v="1309755600"/>
    <n v="1310533200"/>
    <b v="0"/>
    <b v="0"/>
    <s v="food/food trucks"/>
    <n v="4.4394444444444447"/>
    <n v="35.995495495495497"/>
    <x v="0"/>
    <x v="0"/>
    <x v="42"/>
    <d v="2011-07-13T05:00:00"/>
  </r>
  <r>
    <n v="43"/>
    <s v="Schmitt-Mendoza"/>
    <s v="Profound explicit paradigm"/>
    <n v="90200"/>
    <n v="167717"/>
    <x v="1"/>
    <n v="6212"/>
    <s v="US"/>
    <s v="USD"/>
    <n v="1406178000"/>
    <n v="1407560400"/>
    <b v="0"/>
    <b v="0"/>
    <s v="publishing/radio &amp; podcasts"/>
    <n v="1.859390243902439"/>
    <n v="26.998873148744366"/>
    <x v="5"/>
    <x v="15"/>
    <x v="43"/>
    <d v="2014-08-09T05:00:00"/>
  </r>
  <r>
    <n v="44"/>
    <s v="Reid-Mccullough"/>
    <s v="Visionary real-time groupware"/>
    <n v="1600"/>
    <n v="10541"/>
    <x v="1"/>
    <n v="98"/>
    <s v="DK"/>
    <s v="DKK"/>
    <n v="1552798800"/>
    <n v="1552885200"/>
    <b v="0"/>
    <b v="0"/>
    <s v="publishing/fiction"/>
    <n v="6.5881249999999998"/>
    <n v="107.56122448979592"/>
    <x v="5"/>
    <x v="13"/>
    <x v="44"/>
    <d v="2019-03-18T05:00:00"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b v="1"/>
    <s v="theater/plays"/>
    <n v="0.4768421052631579"/>
    <n v="94.375"/>
    <x v="3"/>
    <x v="3"/>
    <x v="45"/>
    <d v="2016-11-17T06:00:00"/>
  </r>
  <r>
    <n v="46"/>
    <s v="Vaughn, Hunt and Caldwell"/>
    <s v="Virtual grid-enabled task-force"/>
    <n v="3700"/>
    <n v="4247"/>
    <x v="1"/>
    <n v="92"/>
    <s v="US"/>
    <s v="USD"/>
    <n v="1278565200"/>
    <n v="1280552400"/>
    <b v="0"/>
    <b v="0"/>
    <s v="music/rock"/>
    <n v="1.1478378378378378"/>
    <n v="46.163043478260867"/>
    <x v="1"/>
    <x v="1"/>
    <x v="46"/>
    <d v="2010-07-31T05:00:00"/>
  </r>
  <r>
    <n v="47"/>
    <s v="Bennett and Sons"/>
    <s v="Function-based multi-state software"/>
    <n v="1500"/>
    <n v="7129"/>
    <x v="1"/>
    <n v="149"/>
    <s v="US"/>
    <s v="USD"/>
    <n v="1396069200"/>
    <n v="1398661200"/>
    <b v="0"/>
    <b v="0"/>
    <s v="theater/plays"/>
    <n v="4.7526666666666664"/>
    <n v="47.845637583892618"/>
    <x v="3"/>
    <x v="3"/>
    <x v="47"/>
    <d v="2014-04-28T05:00:00"/>
  </r>
  <r>
    <n v="48"/>
    <s v="Lamb Inc"/>
    <s v="Optimized leadingedge concept"/>
    <n v="33300"/>
    <n v="128862"/>
    <x v="1"/>
    <n v="2431"/>
    <s v="US"/>
    <s v="USD"/>
    <n v="1435208400"/>
    <n v="1436245200"/>
    <b v="0"/>
    <b v="0"/>
    <s v="theater/plays"/>
    <n v="3.86972972972973"/>
    <n v="53.007815713698065"/>
    <x v="3"/>
    <x v="3"/>
    <x v="48"/>
    <d v="2015-07-07T05:00:00"/>
  </r>
  <r>
    <n v="49"/>
    <s v="Casey-Kelly"/>
    <s v="Sharable holistic interface"/>
    <n v="7200"/>
    <n v="13653"/>
    <x v="1"/>
    <n v="303"/>
    <s v="US"/>
    <s v="USD"/>
    <n v="1571547600"/>
    <n v="1575439200"/>
    <b v="0"/>
    <b v="0"/>
    <s v="music/rock"/>
    <n v="1.89625"/>
    <n v="45.059405940594061"/>
    <x v="1"/>
    <x v="1"/>
    <x v="49"/>
    <d v="2019-12-04T06:00:00"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b v="0"/>
    <s v="music/metal"/>
    <n v="0.02"/>
    <n v="2"/>
    <x v="1"/>
    <x v="16"/>
    <x v="50"/>
    <d v="2013-08-29T05:00:00"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s v="technology/wearables"/>
    <n v="0.91867805186590767"/>
    <n v="99.006816632583508"/>
    <x v="2"/>
    <x v="8"/>
    <x v="51"/>
    <d v="2012-04-12T05:00:00"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b v="0"/>
    <s v="theater/plays"/>
    <n v="0.34152777777777776"/>
    <n v="32.786666666666669"/>
    <x v="3"/>
    <x v="3"/>
    <x v="52"/>
    <d v="2010-09-19T05:00:00"/>
  </r>
  <r>
    <n v="53"/>
    <s v="Smith-Jones"/>
    <s v="Reverse-engineered static concept"/>
    <n v="8800"/>
    <n v="12356"/>
    <x v="1"/>
    <n v="209"/>
    <s v="US"/>
    <s v="USD"/>
    <n v="1400562000"/>
    <n v="1403931600"/>
    <b v="0"/>
    <b v="0"/>
    <s v="film &amp; video/drama"/>
    <n v="1.4040909090909091"/>
    <n v="59.119617224880386"/>
    <x v="4"/>
    <x v="6"/>
    <x v="53"/>
    <d v="2014-06-28T05:00:00"/>
  </r>
  <r>
    <n v="54"/>
    <s v="Roy PLC"/>
    <s v="Multi-channeled neutral customer loyalty"/>
    <n v="6000"/>
    <n v="5392"/>
    <x v="0"/>
    <n v="120"/>
    <s v="US"/>
    <s v="USD"/>
    <n v="1520748000"/>
    <n v="1521262800"/>
    <b v="0"/>
    <b v="0"/>
    <s v="technology/wearables"/>
    <n v="0.89866666666666661"/>
    <n v="44.93333333333333"/>
    <x v="2"/>
    <x v="8"/>
    <x v="54"/>
    <d v="2018-03-17T05:00:00"/>
  </r>
  <r>
    <n v="55"/>
    <s v="Wright, Brooks and Villarreal"/>
    <s v="Reverse-engineered bifurcated strategy"/>
    <n v="6600"/>
    <n v="11746"/>
    <x v="1"/>
    <n v="131"/>
    <s v="US"/>
    <s v="USD"/>
    <n v="1532926800"/>
    <n v="1533358800"/>
    <b v="0"/>
    <b v="0"/>
    <s v="music/jazz"/>
    <n v="1.7796969696969698"/>
    <n v="89.664122137404576"/>
    <x v="1"/>
    <x v="17"/>
    <x v="55"/>
    <d v="2018-08-04T05:00:00"/>
  </r>
  <r>
    <n v="56"/>
    <s v="Flores, Miller and Johnson"/>
    <s v="Horizontal context-sensitive knowledge user"/>
    <n v="8000"/>
    <n v="11493"/>
    <x v="1"/>
    <n v="164"/>
    <s v="US"/>
    <s v="USD"/>
    <n v="1420869600"/>
    <n v="1421474400"/>
    <b v="0"/>
    <b v="0"/>
    <s v="technology/wearables"/>
    <n v="1.436625"/>
    <n v="70.079268292682926"/>
    <x v="2"/>
    <x v="8"/>
    <x v="56"/>
    <d v="2015-01-17T06:00:00"/>
  </r>
  <r>
    <n v="57"/>
    <s v="Bridges, Freeman and Kim"/>
    <s v="Cross-group multi-state task-force"/>
    <n v="2900"/>
    <n v="6243"/>
    <x v="1"/>
    <n v="201"/>
    <s v="US"/>
    <s v="USD"/>
    <n v="1504242000"/>
    <n v="1505278800"/>
    <b v="0"/>
    <b v="0"/>
    <s v="games/video games"/>
    <n v="2.1527586206896552"/>
    <n v="31.059701492537314"/>
    <x v="6"/>
    <x v="11"/>
    <x v="57"/>
    <d v="2017-09-13T05:00:00"/>
  </r>
  <r>
    <n v="58"/>
    <s v="Anderson-Perez"/>
    <s v="Expanded 3rdgeneration strategy"/>
    <n v="2700"/>
    <n v="6132"/>
    <x v="1"/>
    <n v="211"/>
    <s v="US"/>
    <s v="USD"/>
    <n v="1442811600"/>
    <n v="1443934800"/>
    <b v="0"/>
    <b v="0"/>
    <s v="theater/plays"/>
    <n v="2.2711111111111113"/>
    <n v="29.061611374407583"/>
    <x v="3"/>
    <x v="3"/>
    <x v="58"/>
    <d v="2015-10-04T05:00:00"/>
  </r>
  <r>
    <n v="59"/>
    <s v="Wright, Fox and Marks"/>
    <s v="Assimilated real-time support"/>
    <n v="1400"/>
    <n v="3851"/>
    <x v="1"/>
    <n v="128"/>
    <s v="US"/>
    <s v="USD"/>
    <n v="1497243600"/>
    <n v="1498539600"/>
    <b v="0"/>
    <b v="1"/>
    <s v="theater/plays"/>
    <n v="2.7507142857142859"/>
    <n v="30.0859375"/>
    <x v="3"/>
    <x v="3"/>
    <x v="59"/>
    <d v="2017-06-27T05:00:00"/>
  </r>
  <r>
    <n v="60"/>
    <s v="Crawford-Peters"/>
    <s v="User-centric regional database"/>
    <n v="94200"/>
    <n v="135997"/>
    <x v="1"/>
    <n v="1600"/>
    <s v="CA"/>
    <s v="CAD"/>
    <n v="1342501200"/>
    <n v="1342760400"/>
    <b v="0"/>
    <b v="0"/>
    <s v="theater/plays"/>
    <n v="1.4437048832271762"/>
    <n v="84.998125000000002"/>
    <x v="3"/>
    <x v="3"/>
    <x v="60"/>
    <d v="2012-07-20T05:00:00"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s v="theater/plays"/>
    <n v="0.92745983935742971"/>
    <n v="82.001775410563695"/>
    <x v="3"/>
    <x v="3"/>
    <x v="61"/>
    <d v="2011-04-02T05:00:00"/>
  </r>
  <r>
    <n v="62"/>
    <s v="Sparks-West"/>
    <s v="Organized incremental standardization"/>
    <n v="2000"/>
    <n v="14452"/>
    <x v="1"/>
    <n v="249"/>
    <s v="US"/>
    <s v="USD"/>
    <n v="1433480400"/>
    <n v="1433566800"/>
    <b v="0"/>
    <b v="0"/>
    <s v="technology/web"/>
    <n v="7.226"/>
    <n v="58.040160642570278"/>
    <x v="2"/>
    <x v="2"/>
    <x v="62"/>
    <d v="2015-06-06T05:00:00"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b v="0"/>
    <s v="theater/plays"/>
    <n v="0.11851063829787234"/>
    <n v="111.4"/>
    <x v="3"/>
    <x v="3"/>
    <x v="63"/>
    <d v="2017-05-04T05:00:00"/>
  </r>
  <r>
    <n v="64"/>
    <s v="Mosley-Gilbert"/>
    <s v="Vision-oriented logistical intranet"/>
    <n v="2800"/>
    <n v="2734"/>
    <x v="0"/>
    <n v="38"/>
    <s v="US"/>
    <s v="USD"/>
    <n v="1530507600"/>
    <n v="1531803600"/>
    <b v="0"/>
    <b v="1"/>
    <s v="technology/web"/>
    <n v="0.97642857142857142"/>
    <n v="71.94736842105263"/>
    <x v="2"/>
    <x v="2"/>
    <x v="64"/>
    <d v="2018-07-17T05:00:00"/>
  </r>
  <r>
    <n v="65"/>
    <s v="Berry-Boyer"/>
    <s v="Mandatory incremental projection"/>
    <n v="6100"/>
    <n v="14405"/>
    <x v="1"/>
    <n v="236"/>
    <s v="US"/>
    <s v="USD"/>
    <n v="1296108000"/>
    <n v="1296712800"/>
    <b v="0"/>
    <b v="0"/>
    <s v="theater/plays"/>
    <n v="2.3614754098360655"/>
    <n v="61.038135593220339"/>
    <x v="3"/>
    <x v="3"/>
    <x v="65"/>
    <d v="2011-02-03T06:00:00"/>
  </r>
  <r>
    <n v="66"/>
    <s v="Sanders-Allen"/>
    <s v="Grass-roots needs-based encryption"/>
    <n v="2900"/>
    <n v="1307"/>
    <x v="0"/>
    <n v="12"/>
    <s v="US"/>
    <s v="USD"/>
    <n v="1428469200"/>
    <n v="1428901200"/>
    <b v="0"/>
    <b v="1"/>
    <s v="theater/plays"/>
    <n v="0.45068965517241377"/>
    <n v="108.91666666666667"/>
    <x v="3"/>
    <x v="3"/>
    <x v="66"/>
    <d v="2015-04-13T05:00:00"/>
  </r>
  <r>
    <n v="67"/>
    <s v="Lopez Inc"/>
    <s v="Team-oriented 6thgeneration middleware"/>
    <n v="72600"/>
    <n v="117892"/>
    <x v="1"/>
    <n v="4065"/>
    <s v="GB"/>
    <s v="GBP"/>
    <n v="1264399200"/>
    <n v="1264831200"/>
    <b v="0"/>
    <b v="1"/>
    <s v="technology/wearables"/>
    <n v="1.6238567493112948"/>
    <n v="29.001722017220171"/>
    <x v="2"/>
    <x v="8"/>
    <x v="67"/>
    <d v="2010-01-30T06:00:00"/>
  </r>
  <r>
    <n v="68"/>
    <s v="Moreno-Turner"/>
    <s v="Inverse multi-tasking installation"/>
    <n v="5700"/>
    <n v="14508"/>
    <x v="1"/>
    <n v="246"/>
    <s v="IT"/>
    <s v="EUR"/>
    <n v="1501131600"/>
    <n v="1505192400"/>
    <b v="0"/>
    <b v="1"/>
    <s v="theater/plays"/>
    <n v="2.5452631578947367"/>
    <n v="58.975609756097562"/>
    <x v="3"/>
    <x v="3"/>
    <x v="68"/>
    <d v="2017-09-12T05:00:00"/>
  </r>
  <r>
    <n v="69"/>
    <s v="Jones-Watson"/>
    <s v="Switchable disintermediate moderator"/>
    <n v="7900"/>
    <n v="1901"/>
    <x v="3"/>
    <n v="17"/>
    <s v="US"/>
    <s v="USD"/>
    <n v="1292738400"/>
    <n v="1295676000"/>
    <b v="0"/>
    <b v="0"/>
    <s v="theater/plays"/>
    <n v="0.24063291139240506"/>
    <n v="111.82352941176471"/>
    <x v="3"/>
    <x v="3"/>
    <x v="69"/>
    <d v="2011-01-22T06:00:00"/>
  </r>
  <r>
    <n v="70"/>
    <s v="Barker Inc"/>
    <s v="Re-engineered 24/7 task-force"/>
    <n v="128000"/>
    <n v="158389"/>
    <x v="1"/>
    <n v="2475"/>
    <s v="IT"/>
    <s v="EUR"/>
    <n v="1288674000"/>
    <n v="1292911200"/>
    <b v="0"/>
    <b v="1"/>
    <s v="theater/plays"/>
    <n v="1.2374140625000001"/>
    <n v="63.995555555555555"/>
    <x v="3"/>
    <x v="3"/>
    <x v="70"/>
    <d v="2010-12-21T06:00:00"/>
  </r>
  <r>
    <n v="71"/>
    <s v="Tate, Bass and House"/>
    <s v="Organic object-oriented budgetary management"/>
    <n v="6000"/>
    <n v="6484"/>
    <x v="1"/>
    <n v="76"/>
    <s v="US"/>
    <s v="USD"/>
    <n v="1575093600"/>
    <n v="1575439200"/>
    <b v="0"/>
    <b v="0"/>
    <s v="theater/plays"/>
    <n v="1.0806666666666667"/>
    <n v="85.315789473684205"/>
    <x v="3"/>
    <x v="3"/>
    <x v="71"/>
    <d v="2019-12-04T06:00:00"/>
  </r>
  <r>
    <n v="72"/>
    <s v="Hampton, Lewis and Ray"/>
    <s v="Seamless coherent parallelism"/>
    <n v="600"/>
    <n v="4022"/>
    <x v="1"/>
    <n v="54"/>
    <s v="US"/>
    <s v="USD"/>
    <n v="1435726800"/>
    <n v="1438837200"/>
    <b v="0"/>
    <b v="0"/>
    <s v="film &amp; video/animation"/>
    <n v="6.7033333333333331"/>
    <n v="74.481481481481481"/>
    <x v="4"/>
    <x v="10"/>
    <x v="72"/>
    <d v="2015-08-06T05:00:00"/>
  </r>
  <r>
    <n v="73"/>
    <s v="Collins-Goodman"/>
    <s v="Cross-platform even-keeled initiative"/>
    <n v="1400"/>
    <n v="9253"/>
    <x v="1"/>
    <n v="88"/>
    <s v="US"/>
    <s v="USD"/>
    <n v="1480226400"/>
    <n v="1480485600"/>
    <b v="0"/>
    <b v="0"/>
    <s v="music/jazz"/>
    <n v="6.609285714285714"/>
    <n v="105.14772727272727"/>
    <x v="1"/>
    <x v="17"/>
    <x v="73"/>
    <d v="2016-11-30T06:00:00"/>
  </r>
  <r>
    <n v="74"/>
    <s v="Davis-Michael"/>
    <s v="Progressive tertiary framework"/>
    <n v="3900"/>
    <n v="4776"/>
    <x v="1"/>
    <n v="85"/>
    <s v="GB"/>
    <s v="GBP"/>
    <n v="1459054800"/>
    <n v="1459141200"/>
    <b v="0"/>
    <b v="0"/>
    <s v="music/metal"/>
    <n v="1.2246153846153847"/>
    <n v="56.188235294117646"/>
    <x v="1"/>
    <x v="16"/>
    <x v="74"/>
    <d v="2016-03-28T05:00:00"/>
  </r>
  <r>
    <n v="75"/>
    <s v="White, Torres and Bishop"/>
    <s v="Multi-layered dynamic protocol"/>
    <n v="9700"/>
    <n v="14606"/>
    <x v="1"/>
    <n v="170"/>
    <s v="US"/>
    <s v="USD"/>
    <n v="1531630800"/>
    <n v="1532322000"/>
    <b v="0"/>
    <b v="0"/>
    <s v="photography/photography books"/>
    <n v="1.5057731958762886"/>
    <n v="85.917647058823533"/>
    <x v="7"/>
    <x v="14"/>
    <x v="75"/>
    <d v="2018-07-23T05:00:00"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s v="theater/plays"/>
    <n v="0.78106590724165992"/>
    <n v="57.00296912114014"/>
    <x v="3"/>
    <x v="3"/>
    <x v="76"/>
    <d v="2015-03-13T05:00:00"/>
  </r>
  <r>
    <n v="77"/>
    <s v="Acevedo-Huffman"/>
    <s v="Pre-emptive impactful model"/>
    <n v="9500"/>
    <n v="4460"/>
    <x v="0"/>
    <n v="56"/>
    <s v="US"/>
    <s v="USD"/>
    <n v="1285563600"/>
    <n v="1286773200"/>
    <b v="0"/>
    <b v="1"/>
    <s v="film &amp; video/animation"/>
    <n v="0.46947368421052632"/>
    <n v="79.642857142857139"/>
    <x v="4"/>
    <x v="10"/>
    <x v="77"/>
    <d v="2010-10-11T05:00:00"/>
  </r>
  <r>
    <n v="78"/>
    <s v="Montgomery, Larson and Spencer"/>
    <s v="User-centric bifurcated knowledge user"/>
    <n v="4500"/>
    <n v="13536"/>
    <x v="1"/>
    <n v="330"/>
    <s v="US"/>
    <s v="USD"/>
    <n v="1523854800"/>
    <n v="1523941200"/>
    <b v="0"/>
    <b v="0"/>
    <s v="publishing/translations"/>
    <n v="3.008"/>
    <n v="41.018181818181816"/>
    <x v="5"/>
    <x v="18"/>
    <x v="78"/>
    <d v="2018-04-17T05:00:00"/>
  </r>
  <r>
    <n v="79"/>
    <s v="Soto LLC"/>
    <s v="Triple-buffered reciprocal project"/>
    <n v="57800"/>
    <n v="40228"/>
    <x v="0"/>
    <n v="838"/>
    <s v="US"/>
    <s v="USD"/>
    <n v="1529125200"/>
    <n v="1529557200"/>
    <b v="0"/>
    <b v="0"/>
    <s v="theater/plays"/>
    <n v="0.6959861591695502"/>
    <n v="48.004773269689736"/>
    <x v="3"/>
    <x v="3"/>
    <x v="79"/>
    <d v="2018-06-21T05:00:00"/>
  </r>
  <r>
    <n v="80"/>
    <s v="Sutton, Barrett and Tucker"/>
    <s v="Cross-platform needs-based approach"/>
    <n v="1100"/>
    <n v="7012"/>
    <x v="1"/>
    <n v="127"/>
    <s v="US"/>
    <s v="USD"/>
    <n v="1503982800"/>
    <n v="1506574800"/>
    <b v="0"/>
    <b v="0"/>
    <s v="games/video games"/>
    <n v="6.374545454545455"/>
    <n v="55.212598425196852"/>
    <x v="6"/>
    <x v="11"/>
    <x v="80"/>
    <d v="2017-09-28T05:00:00"/>
  </r>
  <r>
    <n v="81"/>
    <s v="Gomez, Bailey and Flores"/>
    <s v="User-friendly static contingency"/>
    <n v="16800"/>
    <n v="37857"/>
    <x v="1"/>
    <n v="411"/>
    <s v="US"/>
    <s v="USD"/>
    <n v="1511416800"/>
    <n v="1513576800"/>
    <b v="0"/>
    <b v="0"/>
    <s v="music/rock"/>
    <n v="2.253392857142857"/>
    <n v="92.109489051094897"/>
    <x v="1"/>
    <x v="1"/>
    <x v="81"/>
    <d v="2017-12-18T06:00:00"/>
  </r>
  <r>
    <n v="82"/>
    <s v="Porter-George"/>
    <s v="Reactive content-based framework"/>
    <n v="1000"/>
    <n v="14973"/>
    <x v="1"/>
    <n v="180"/>
    <s v="GB"/>
    <s v="GBP"/>
    <n v="1547704800"/>
    <n v="1548309600"/>
    <b v="0"/>
    <b v="1"/>
    <s v="games/video games"/>
    <n v="14.973000000000001"/>
    <n v="83.183333333333337"/>
    <x v="6"/>
    <x v="11"/>
    <x v="82"/>
    <d v="2019-01-24T06:00:00"/>
  </r>
  <r>
    <n v="83"/>
    <s v="Fitzgerald PLC"/>
    <s v="Realigned user-facing concept"/>
    <n v="106400"/>
    <n v="39996"/>
    <x v="0"/>
    <n v="1000"/>
    <s v="US"/>
    <s v="USD"/>
    <n v="1469682000"/>
    <n v="1471582800"/>
    <b v="0"/>
    <b v="0"/>
    <s v="music/electric music"/>
    <n v="0.37590225563909774"/>
    <n v="39.996000000000002"/>
    <x v="1"/>
    <x v="5"/>
    <x v="83"/>
    <d v="2016-08-19T05:00:00"/>
  </r>
  <r>
    <n v="84"/>
    <s v="Cisneros-Burton"/>
    <s v="Public-key zero tolerance orchestration"/>
    <n v="31400"/>
    <n v="41564"/>
    <x v="1"/>
    <n v="374"/>
    <s v="US"/>
    <s v="USD"/>
    <n v="1343451600"/>
    <n v="1344315600"/>
    <b v="0"/>
    <b v="0"/>
    <s v="technology/wearables"/>
    <n v="1.3236942675159236"/>
    <n v="111.1336898395722"/>
    <x v="2"/>
    <x v="8"/>
    <x v="84"/>
    <d v="2012-08-07T05:00:00"/>
  </r>
  <r>
    <n v="85"/>
    <s v="Hill, Lawson and Wilkinson"/>
    <s v="Multi-tiered eco-centric architecture"/>
    <n v="4900"/>
    <n v="6430"/>
    <x v="1"/>
    <n v="71"/>
    <s v="AU"/>
    <s v="AUD"/>
    <n v="1315717200"/>
    <n v="1316408400"/>
    <b v="0"/>
    <b v="0"/>
    <s v="music/indie rock"/>
    <n v="1.3122448979591836"/>
    <n v="90.563380281690144"/>
    <x v="1"/>
    <x v="7"/>
    <x v="85"/>
    <d v="2011-09-19T05:00:00"/>
  </r>
  <r>
    <n v="86"/>
    <s v="Davis-Smith"/>
    <s v="Organic motivating firmware"/>
    <n v="7400"/>
    <n v="12405"/>
    <x v="1"/>
    <n v="203"/>
    <s v="US"/>
    <s v="USD"/>
    <n v="1430715600"/>
    <n v="1431838800"/>
    <b v="1"/>
    <b v="0"/>
    <s v="theater/plays"/>
    <n v="1.6763513513513513"/>
    <n v="61.108374384236456"/>
    <x v="3"/>
    <x v="3"/>
    <x v="86"/>
    <d v="2015-05-17T05:00:00"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s v="music/rock"/>
    <n v="0.6198488664987406"/>
    <n v="83.022941970310384"/>
    <x v="1"/>
    <x v="1"/>
    <x v="87"/>
    <d v="2011-03-19T05:00:00"/>
  </r>
  <r>
    <n v="88"/>
    <s v="Clark Group"/>
    <s v="Grass-roots fault-tolerant policy"/>
    <n v="4800"/>
    <n v="12516"/>
    <x v="1"/>
    <n v="113"/>
    <s v="US"/>
    <s v="USD"/>
    <n v="1429160400"/>
    <n v="1431061200"/>
    <b v="0"/>
    <b v="0"/>
    <s v="publishing/translations"/>
    <n v="2.6074999999999999"/>
    <n v="110.76106194690266"/>
    <x v="5"/>
    <x v="18"/>
    <x v="88"/>
    <d v="2015-05-08T05:00:00"/>
  </r>
  <r>
    <n v="89"/>
    <s v="White, Singleton and Zimmerman"/>
    <s v="Monitored scalable knowledgebase"/>
    <n v="3400"/>
    <n v="8588"/>
    <x v="1"/>
    <n v="96"/>
    <s v="US"/>
    <s v="USD"/>
    <n v="1271307600"/>
    <n v="1271480400"/>
    <b v="0"/>
    <b v="0"/>
    <s v="theater/plays"/>
    <n v="2.5258823529411765"/>
    <n v="89.458333333333329"/>
    <x v="3"/>
    <x v="3"/>
    <x v="89"/>
    <d v="2010-04-17T05:00:00"/>
  </r>
  <r>
    <n v="90"/>
    <s v="Kramer Group"/>
    <s v="Synergistic explicit parallelism"/>
    <n v="7800"/>
    <n v="6132"/>
    <x v="0"/>
    <n v="106"/>
    <s v="US"/>
    <s v="USD"/>
    <n v="1456380000"/>
    <n v="1456380000"/>
    <b v="0"/>
    <b v="1"/>
    <s v="theater/plays"/>
    <n v="0.7861538461538462"/>
    <n v="57.849056603773583"/>
    <x v="3"/>
    <x v="3"/>
    <x v="90"/>
    <d v="2016-02-25T06:00:00"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b v="0"/>
    <s v="publishing/translations"/>
    <n v="0.48404406999351912"/>
    <n v="109.99705449189985"/>
    <x v="5"/>
    <x v="18"/>
    <x v="91"/>
    <d v="2016-09-03T05:00:00"/>
  </r>
  <r>
    <n v="92"/>
    <s v="Santos, Bell and Lloyd"/>
    <s v="Object-based analyzing knowledge user"/>
    <n v="20000"/>
    <n v="51775"/>
    <x v="1"/>
    <n v="498"/>
    <s v="CH"/>
    <s v="CHF"/>
    <n v="1277269200"/>
    <n v="1277355600"/>
    <b v="0"/>
    <b v="1"/>
    <s v="games/video games"/>
    <n v="2.5887500000000001"/>
    <n v="103.96586345381526"/>
    <x v="6"/>
    <x v="11"/>
    <x v="92"/>
    <d v="2010-06-24T05:00:00"/>
  </r>
  <r>
    <n v="93"/>
    <s v="Hall and Sons"/>
    <s v="Pre-emptive radical architecture"/>
    <n v="108800"/>
    <n v="65877"/>
    <x v="3"/>
    <n v="610"/>
    <s v="US"/>
    <s v="USD"/>
    <n v="1350709200"/>
    <n v="1351054800"/>
    <b v="0"/>
    <b v="1"/>
    <s v="theater/plays"/>
    <n v="0.60548713235294116"/>
    <n v="107.99508196721311"/>
    <x v="3"/>
    <x v="3"/>
    <x v="93"/>
    <d v="2012-10-24T05:00:00"/>
  </r>
  <r>
    <n v="94"/>
    <s v="Hanson Inc"/>
    <s v="Grass-roots web-enabled contingency"/>
    <n v="2900"/>
    <n v="8807"/>
    <x v="1"/>
    <n v="180"/>
    <s v="GB"/>
    <s v="GBP"/>
    <n v="1554613200"/>
    <n v="1555563600"/>
    <b v="0"/>
    <b v="0"/>
    <s v="technology/web"/>
    <n v="3.036896551724138"/>
    <n v="48.927777777777777"/>
    <x v="2"/>
    <x v="2"/>
    <x v="94"/>
    <d v="2019-04-18T05:00:00"/>
  </r>
  <r>
    <n v="95"/>
    <s v="Sanchez LLC"/>
    <s v="Stand-alone system-worthy standardization"/>
    <n v="900"/>
    <n v="1017"/>
    <x v="1"/>
    <n v="27"/>
    <s v="US"/>
    <s v="USD"/>
    <n v="1571029200"/>
    <n v="1571634000"/>
    <b v="0"/>
    <b v="0"/>
    <s v="film &amp; video/documentary"/>
    <n v="1.1299999999999999"/>
    <n v="37.666666666666664"/>
    <x v="4"/>
    <x v="4"/>
    <x v="95"/>
    <d v="2019-10-21T05:00:00"/>
  </r>
  <r>
    <n v="96"/>
    <s v="Howard Ltd"/>
    <s v="Down-sized systematic policy"/>
    <n v="69700"/>
    <n v="151513"/>
    <x v="1"/>
    <n v="2331"/>
    <s v="US"/>
    <s v="USD"/>
    <n v="1299736800"/>
    <n v="1300856400"/>
    <b v="0"/>
    <b v="0"/>
    <s v="theater/plays"/>
    <n v="2.1737876614060259"/>
    <n v="64.999141999141997"/>
    <x v="3"/>
    <x v="3"/>
    <x v="96"/>
    <d v="2011-03-23T05:00:00"/>
  </r>
  <r>
    <n v="97"/>
    <s v="Stewart LLC"/>
    <s v="Cloned bi-directional architecture"/>
    <n v="1300"/>
    <n v="12047"/>
    <x v="1"/>
    <n v="113"/>
    <s v="US"/>
    <s v="USD"/>
    <n v="1435208400"/>
    <n v="1439874000"/>
    <b v="0"/>
    <b v="0"/>
    <s v="food/food trucks"/>
    <n v="9.2669230769230762"/>
    <n v="106.61061946902655"/>
    <x v="0"/>
    <x v="0"/>
    <x v="48"/>
    <d v="2015-08-18T05:00:00"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b v="0"/>
    <s v="games/video games"/>
    <n v="0.33692229038854804"/>
    <n v="27.009016393442622"/>
    <x v="6"/>
    <x v="11"/>
    <x v="97"/>
    <d v="2015-07-31T05:00:00"/>
  </r>
  <r>
    <n v="99"/>
    <s v="Baker-Morris"/>
    <s v="Fully-configurable motivating approach"/>
    <n v="7600"/>
    <n v="14951"/>
    <x v="1"/>
    <n v="164"/>
    <s v="US"/>
    <s v="USD"/>
    <n v="1416895200"/>
    <n v="1419400800"/>
    <b v="0"/>
    <b v="0"/>
    <s v="theater/plays"/>
    <n v="1.9672368421052631"/>
    <n v="91.16463414634147"/>
    <x v="3"/>
    <x v="3"/>
    <x v="98"/>
    <d v="2014-12-24T06:00:00"/>
  </r>
  <r>
    <n v="100"/>
    <s v="Tucker, Fox and Green"/>
    <s v="Upgradable fault-tolerant approach"/>
    <n v="100"/>
    <n v="1"/>
    <x v="0"/>
    <n v="1"/>
    <s v="US"/>
    <s v="USD"/>
    <n v="1319000400"/>
    <n v="1320555600"/>
    <b v="0"/>
    <b v="0"/>
    <s v="theater/plays"/>
    <n v="0.01"/>
    <n v="1"/>
    <x v="3"/>
    <x v="3"/>
    <x v="99"/>
    <d v="2011-11-06T05:00:00"/>
  </r>
  <r>
    <n v="101"/>
    <s v="Douglas LLC"/>
    <s v="Reduced heuristic moratorium"/>
    <n v="900"/>
    <n v="9193"/>
    <x v="1"/>
    <n v="164"/>
    <s v="US"/>
    <s v="USD"/>
    <n v="1424498400"/>
    <n v="1425103200"/>
    <b v="0"/>
    <b v="1"/>
    <s v="music/electric music"/>
    <n v="10.214444444444444"/>
    <n v="56.054878048780488"/>
    <x v="1"/>
    <x v="5"/>
    <x v="100"/>
    <d v="2015-02-28T06:00:00"/>
  </r>
  <r>
    <n v="102"/>
    <s v="Garcia Inc"/>
    <s v="Front-line web-enabled model"/>
    <n v="3700"/>
    <n v="10422"/>
    <x v="1"/>
    <n v="336"/>
    <s v="US"/>
    <s v="USD"/>
    <n v="1526274000"/>
    <n v="1526878800"/>
    <b v="0"/>
    <b v="1"/>
    <s v="technology/wearables"/>
    <n v="2.8167567567567566"/>
    <n v="31.017857142857142"/>
    <x v="2"/>
    <x v="8"/>
    <x v="101"/>
    <d v="2018-05-21T05:00:00"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b v="0"/>
    <s v="music/electric music"/>
    <n v="0.24610000000000001"/>
    <n v="66.513513513513516"/>
    <x v="1"/>
    <x v="5"/>
    <x v="102"/>
    <d v="2010-11-02T05:00:00"/>
  </r>
  <r>
    <n v="104"/>
    <s v="Smith, Wells and Nguyen"/>
    <s v="Self-enabling grid-enabled initiative"/>
    <n v="119200"/>
    <n v="170623"/>
    <x v="1"/>
    <n v="1917"/>
    <s v="US"/>
    <s v="USD"/>
    <n v="1495515600"/>
    <n v="1495602000"/>
    <b v="0"/>
    <b v="0"/>
    <s v="music/indie rock"/>
    <n v="1.4314010067114094"/>
    <n v="89.005216484089729"/>
    <x v="1"/>
    <x v="7"/>
    <x v="103"/>
    <d v="2017-05-24T05:00:00"/>
  </r>
  <r>
    <n v="105"/>
    <s v="Charles-Johnson"/>
    <s v="Total fresh-thinking system engine"/>
    <n v="6800"/>
    <n v="9829"/>
    <x v="1"/>
    <n v="95"/>
    <s v="US"/>
    <s v="USD"/>
    <n v="1364878800"/>
    <n v="1366434000"/>
    <b v="0"/>
    <b v="0"/>
    <s v="technology/web"/>
    <n v="1.4454411764705883"/>
    <n v="103.46315789473684"/>
    <x v="2"/>
    <x v="2"/>
    <x v="104"/>
    <d v="2013-04-20T05:00:00"/>
  </r>
  <r>
    <n v="106"/>
    <s v="Brandt, Carter and Wood"/>
    <s v="Ameliorated clear-thinking circuit"/>
    <n v="3900"/>
    <n v="14006"/>
    <x v="1"/>
    <n v="147"/>
    <s v="US"/>
    <s v="USD"/>
    <n v="1567918800"/>
    <n v="1568350800"/>
    <b v="0"/>
    <b v="0"/>
    <s v="theater/plays"/>
    <n v="3.5912820512820511"/>
    <n v="95.278911564625844"/>
    <x v="3"/>
    <x v="3"/>
    <x v="105"/>
    <d v="2019-09-13T05:00:00"/>
  </r>
  <r>
    <n v="107"/>
    <s v="Tucker, Schmidt and Reid"/>
    <s v="Multi-layered encompassing installation"/>
    <n v="3500"/>
    <n v="6527"/>
    <x v="1"/>
    <n v="86"/>
    <s v="US"/>
    <s v="USD"/>
    <n v="1524459600"/>
    <n v="1525928400"/>
    <b v="0"/>
    <b v="1"/>
    <s v="theater/plays"/>
    <n v="1.8648571428571428"/>
    <n v="75.895348837209298"/>
    <x v="3"/>
    <x v="3"/>
    <x v="106"/>
    <d v="2018-05-10T05:00:00"/>
  </r>
  <r>
    <n v="108"/>
    <s v="Decker Inc"/>
    <s v="Universal encompassing implementation"/>
    <n v="1500"/>
    <n v="8929"/>
    <x v="1"/>
    <n v="83"/>
    <s v="US"/>
    <s v="USD"/>
    <n v="1333688400"/>
    <n v="1336885200"/>
    <b v="0"/>
    <b v="0"/>
    <s v="film &amp; video/documentary"/>
    <n v="5.9526666666666666"/>
    <n v="107.57831325301204"/>
    <x v="4"/>
    <x v="4"/>
    <x v="107"/>
    <d v="2012-05-13T05:00:00"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n v="0.5921153846153846"/>
    <n v="51.31666666666667"/>
    <x v="4"/>
    <x v="19"/>
    <x v="108"/>
    <d v="2014-01-14T06:00:00"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n v="0.14962780898876404"/>
    <n v="71.983108108108112"/>
    <x v="0"/>
    <x v="0"/>
    <x v="109"/>
    <d v="2018-09-30T05:00:00"/>
  </r>
  <r>
    <n v="111"/>
    <s v="Hart-Briggs"/>
    <s v="Re-engineered user-facing approach"/>
    <n v="61400"/>
    <n v="73653"/>
    <x v="1"/>
    <n v="676"/>
    <s v="US"/>
    <s v="USD"/>
    <n v="1348290000"/>
    <n v="1348808400"/>
    <b v="0"/>
    <b v="0"/>
    <s v="publishing/radio &amp; podcasts"/>
    <n v="1.1995602605863191"/>
    <n v="108.95414201183432"/>
    <x v="5"/>
    <x v="15"/>
    <x v="110"/>
    <d v="2012-09-28T05:00:00"/>
  </r>
  <r>
    <n v="112"/>
    <s v="Jones-Meyer"/>
    <s v="Re-engineered client-driven hub"/>
    <n v="4700"/>
    <n v="12635"/>
    <x v="1"/>
    <n v="361"/>
    <s v="AU"/>
    <s v="AUD"/>
    <n v="1408856400"/>
    <n v="1410152400"/>
    <b v="0"/>
    <b v="0"/>
    <s v="technology/web"/>
    <n v="2.6882978723404256"/>
    <n v="35"/>
    <x v="2"/>
    <x v="2"/>
    <x v="111"/>
    <d v="2014-09-08T05:00:00"/>
  </r>
  <r>
    <n v="113"/>
    <s v="Wright, Hartman and Yu"/>
    <s v="User-friendly tertiary array"/>
    <n v="3300"/>
    <n v="12437"/>
    <x v="1"/>
    <n v="131"/>
    <s v="US"/>
    <s v="USD"/>
    <n v="1505192400"/>
    <n v="1505797200"/>
    <b v="0"/>
    <b v="0"/>
    <s v="food/food trucks"/>
    <n v="3.7687878787878786"/>
    <n v="94.938931297709928"/>
    <x v="0"/>
    <x v="0"/>
    <x v="112"/>
    <d v="2017-09-19T05:00:00"/>
  </r>
  <r>
    <n v="114"/>
    <s v="Harper-Davis"/>
    <s v="Robust heuristic encoding"/>
    <n v="1900"/>
    <n v="13816"/>
    <x v="1"/>
    <n v="126"/>
    <s v="US"/>
    <s v="USD"/>
    <n v="1554786000"/>
    <n v="1554872400"/>
    <b v="0"/>
    <b v="1"/>
    <s v="technology/wearables"/>
    <n v="7.2715789473684209"/>
    <n v="109.65079365079364"/>
    <x v="2"/>
    <x v="8"/>
    <x v="113"/>
    <d v="2019-04-10T05:00:00"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b v="0"/>
    <s v="publishing/fiction"/>
    <n v="0.87211757648470301"/>
    <n v="44.001815980629537"/>
    <x v="5"/>
    <x v="13"/>
    <x v="114"/>
    <d v="2017-12-22T06:00:00"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b v="0"/>
    <s v="theater/plays"/>
    <n v="0.88"/>
    <n v="86.794520547945211"/>
    <x v="3"/>
    <x v="3"/>
    <x v="115"/>
    <d v="2015-09-19T05:00:00"/>
  </r>
  <r>
    <n v="117"/>
    <s v="Chaney-Dennis"/>
    <s v="Business-focused 24hour groupware"/>
    <n v="4900"/>
    <n v="8523"/>
    <x v="1"/>
    <n v="275"/>
    <s v="US"/>
    <s v="USD"/>
    <n v="1316667600"/>
    <n v="1317186000"/>
    <b v="0"/>
    <b v="0"/>
    <s v="film &amp; video/television"/>
    <n v="1.7393877551020409"/>
    <n v="30.992727272727272"/>
    <x v="4"/>
    <x v="19"/>
    <x v="116"/>
    <d v="2011-09-28T05:00:00"/>
  </r>
  <r>
    <n v="118"/>
    <s v="Robinson, Lopez and Christensen"/>
    <s v="Organic next generation protocol"/>
    <n v="5400"/>
    <n v="6351"/>
    <x v="1"/>
    <n v="67"/>
    <s v="US"/>
    <s v="USD"/>
    <n v="1390716000"/>
    <n v="1391234400"/>
    <b v="0"/>
    <b v="0"/>
    <s v="photography/photography books"/>
    <n v="1.1761111111111111"/>
    <n v="94.791044776119406"/>
    <x v="7"/>
    <x v="14"/>
    <x v="117"/>
    <d v="2014-02-01T06:00:00"/>
  </r>
  <r>
    <n v="119"/>
    <s v="Clark and Sons"/>
    <s v="Reverse-engineered full-range Internet solution"/>
    <n v="5000"/>
    <n v="10748"/>
    <x v="1"/>
    <n v="154"/>
    <s v="US"/>
    <s v="USD"/>
    <n v="1402894800"/>
    <n v="1404363600"/>
    <b v="0"/>
    <b v="1"/>
    <s v="film &amp; video/documentary"/>
    <n v="2.1496"/>
    <n v="69.79220779220779"/>
    <x v="4"/>
    <x v="4"/>
    <x v="118"/>
    <d v="2014-07-03T05:00:00"/>
  </r>
  <r>
    <n v="120"/>
    <s v="Vega Group"/>
    <s v="Synchronized regional synergy"/>
    <n v="75100"/>
    <n v="112272"/>
    <x v="1"/>
    <n v="1782"/>
    <s v="US"/>
    <s v="USD"/>
    <n v="1429246800"/>
    <n v="1429592400"/>
    <b v="0"/>
    <b v="1"/>
    <s v="games/mobile games"/>
    <n v="1.4949667110519307"/>
    <n v="63.003367003367003"/>
    <x v="6"/>
    <x v="20"/>
    <x v="119"/>
    <d v="2015-04-21T05:00:00"/>
  </r>
  <r>
    <n v="121"/>
    <s v="Brown-Brown"/>
    <s v="Multi-lateral homogeneous success"/>
    <n v="45300"/>
    <n v="99361"/>
    <x v="1"/>
    <n v="903"/>
    <s v="US"/>
    <s v="USD"/>
    <n v="1412485200"/>
    <n v="1413608400"/>
    <b v="0"/>
    <b v="0"/>
    <s v="games/video games"/>
    <n v="2.1933995584988963"/>
    <n v="110.0343300110742"/>
    <x v="6"/>
    <x v="11"/>
    <x v="33"/>
    <d v="2014-10-18T05:00:00"/>
  </r>
  <r>
    <n v="122"/>
    <s v="Taylor PLC"/>
    <s v="Seamless zero-defect solution"/>
    <n v="136800"/>
    <n v="88055"/>
    <x v="0"/>
    <n v="3387"/>
    <s v="US"/>
    <s v="USD"/>
    <n v="1417068000"/>
    <n v="1419400800"/>
    <b v="0"/>
    <b v="0"/>
    <s v="publishing/fiction"/>
    <n v="0.64367690058479532"/>
    <n v="25.997933274284026"/>
    <x v="5"/>
    <x v="13"/>
    <x v="120"/>
    <d v="2014-12-24T06:00:00"/>
  </r>
  <r>
    <n v="123"/>
    <s v="Edwards-Lewis"/>
    <s v="Enhanced scalable concept"/>
    <n v="177700"/>
    <n v="33092"/>
    <x v="0"/>
    <n v="662"/>
    <s v="CA"/>
    <s v="CAD"/>
    <n v="1448344800"/>
    <n v="1448604000"/>
    <b v="1"/>
    <b v="0"/>
    <s v="theater/plays"/>
    <n v="0.18622397298818233"/>
    <n v="49.987915407854985"/>
    <x v="3"/>
    <x v="3"/>
    <x v="121"/>
    <d v="2015-11-27T06:00:00"/>
  </r>
  <r>
    <n v="124"/>
    <s v="Stanton, Neal and Rodriguez"/>
    <s v="Polarized uniform software"/>
    <n v="2600"/>
    <n v="9562"/>
    <x v="1"/>
    <n v="94"/>
    <s v="IT"/>
    <s v="EUR"/>
    <n v="1557723600"/>
    <n v="1562302800"/>
    <b v="0"/>
    <b v="0"/>
    <s v="photography/photography books"/>
    <n v="3.6776923076923076"/>
    <n v="101.72340425531915"/>
    <x v="7"/>
    <x v="14"/>
    <x v="122"/>
    <d v="2019-07-05T05:00:00"/>
  </r>
  <r>
    <n v="125"/>
    <s v="Pratt LLC"/>
    <s v="Stand-alone web-enabled moderator"/>
    <n v="5300"/>
    <n v="8475"/>
    <x v="1"/>
    <n v="180"/>
    <s v="US"/>
    <s v="USD"/>
    <n v="1537333200"/>
    <n v="1537678800"/>
    <b v="0"/>
    <b v="0"/>
    <s v="theater/plays"/>
    <n v="1.5990566037735849"/>
    <n v="47.083333333333336"/>
    <x v="3"/>
    <x v="3"/>
    <x v="123"/>
    <d v="2018-09-23T05:00:00"/>
  </r>
  <r>
    <n v="126"/>
    <s v="Gross PLC"/>
    <s v="Proactive methodical benchmark"/>
    <n v="180200"/>
    <n v="69617"/>
    <x v="0"/>
    <n v="774"/>
    <s v="US"/>
    <s v="USD"/>
    <n v="1471150800"/>
    <n v="1473570000"/>
    <b v="0"/>
    <b v="1"/>
    <s v="theater/plays"/>
    <n v="0.38633185349611543"/>
    <n v="89.944444444444443"/>
    <x v="3"/>
    <x v="3"/>
    <x v="124"/>
    <d v="2016-09-11T05:00:00"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s v="theater/plays"/>
    <n v="0.51421511627906979"/>
    <n v="78.96875"/>
    <x v="3"/>
    <x v="3"/>
    <x v="125"/>
    <d v="2010-05-15T05:00:00"/>
  </r>
  <r>
    <n v="128"/>
    <s v="Allen-Curtis"/>
    <s v="Phased human-resource core"/>
    <n v="70600"/>
    <n v="42596"/>
    <x v="3"/>
    <n v="532"/>
    <s v="US"/>
    <s v="USD"/>
    <n v="1282885200"/>
    <n v="1284008400"/>
    <b v="0"/>
    <b v="0"/>
    <s v="music/rock"/>
    <n v="0.60334277620396604"/>
    <n v="80.067669172932327"/>
    <x v="1"/>
    <x v="1"/>
    <x v="126"/>
    <d v="2010-09-09T05:00:00"/>
  </r>
  <r>
    <n v="129"/>
    <s v="Morgan-Martinez"/>
    <s v="Mandatory tertiary implementation"/>
    <n v="148500"/>
    <n v="4756"/>
    <x v="3"/>
    <n v="55"/>
    <s v="AU"/>
    <s v="AUD"/>
    <n v="1422943200"/>
    <n v="1425103200"/>
    <b v="0"/>
    <b v="0"/>
    <s v="food/food trucks"/>
    <n v="3.2026936026936029E-2"/>
    <n v="86.472727272727269"/>
    <x v="0"/>
    <x v="0"/>
    <x v="127"/>
    <d v="2015-02-28T06:00:00"/>
  </r>
  <r>
    <n v="130"/>
    <s v="Luna, Anderson and Fox"/>
    <s v="Secured directional encryption"/>
    <n v="9600"/>
    <n v="14925"/>
    <x v="1"/>
    <n v="533"/>
    <s v="DK"/>
    <s v="DKK"/>
    <n v="1319605200"/>
    <n v="1320991200"/>
    <b v="0"/>
    <b v="0"/>
    <s v="film &amp; video/drama"/>
    <n v="1.5546875"/>
    <n v="28.001876172607879"/>
    <x v="4"/>
    <x v="6"/>
    <x v="128"/>
    <d v="2011-11-11T06:00:00"/>
  </r>
  <r>
    <n v="131"/>
    <s v="Fleming, Zhang and Henderson"/>
    <s v="Distributed 5thgeneration implementation"/>
    <n v="164700"/>
    <n v="166116"/>
    <x v="1"/>
    <n v="2443"/>
    <s v="GB"/>
    <s v="GBP"/>
    <n v="1385704800"/>
    <n v="1386828000"/>
    <b v="0"/>
    <b v="0"/>
    <s v="technology/web"/>
    <n v="1.0085974499089254"/>
    <n v="67.996725337699544"/>
    <x v="2"/>
    <x v="2"/>
    <x v="129"/>
    <d v="2013-12-12T06:00:00"/>
  </r>
  <r>
    <n v="132"/>
    <s v="Flowers and Sons"/>
    <s v="Virtual static core"/>
    <n v="3300"/>
    <n v="3834"/>
    <x v="1"/>
    <n v="89"/>
    <s v="US"/>
    <s v="USD"/>
    <n v="1515736800"/>
    <n v="1517119200"/>
    <b v="0"/>
    <b v="1"/>
    <s v="theater/plays"/>
    <n v="1.1618181818181819"/>
    <n v="43.078651685393261"/>
    <x v="3"/>
    <x v="3"/>
    <x v="130"/>
    <d v="2018-01-28T06:00:00"/>
  </r>
  <r>
    <n v="133"/>
    <s v="Gates PLC"/>
    <s v="Secured content-based product"/>
    <n v="4500"/>
    <n v="13985"/>
    <x v="1"/>
    <n v="159"/>
    <s v="US"/>
    <s v="USD"/>
    <n v="1313125200"/>
    <n v="1315026000"/>
    <b v="0"/>
    <b v="0"/>
    <s v="music/world music"/>
    <n v="3.1077777777777778"/>
    <n v="87.95597484276729"/>
    <x v="1"/>
    <x v="21"/>
    <x v="131"/>
    <d v="2011-09-03T05:00:00"/>
  </r>
  <r>
    <n v="134"/>
    <s v="Caldwell LLC"/>
    <s v="Secured executive concept"/>
    <n v="99500"/>
    <n v="89288"/>
    <x v="0"/>
    <n v="940"/>
    <s v="CH"/>
    <s v="CHF"/>
    <n v="1308459600"/>
    <n v="1312693200"/>
    <b v="0"/>
    <b v="1"/>
    <s v="film &amp; video/documentary"/>
    <n v="0.89736683417085428"/>
    <n v="94.987234042553197"/>
    <x v="4"/>
    <x v="4"/>
    <x v="132"/>
    <d v="2011-08-07T05:00:00"/>
  </r>
  <r>
    <n v="135"/>
    <s v="Le, Burton and Evans"/>
    <s v="Balanced zero-defect software"/>
    <n v="7700"/>
    <n v="5488"/>
    <x v="0"/>
    <n v="117"/>
    <s v="US"/>
    <s v="USD"/>
    <n v="1362636000"/>
    <n v="1363064400"/>
    <b v="0"/>
    <b v="1"/>
    <s v="theater/plays"/>
    <n v="0.71272727272727276"/>
    <n v="46.905982905982903"/>
    <x v="3"/>
    <x v="3"/>
    <x v="133"/>
    <d v="2013-03-12T05:00:00"/>
  </r>
  <r>
    <n v="136"/>
    <s v="Briggs PLC"/>
    <s v="Distributed context-sensitive flexibility"/>
    <n v="82800"/>
    <n v="2721"/>
    <x v="3"/>
    <n v="58"/>
    <s v="US"/>
    <s v="USD"/>
    <n v="1402117200"/>
    <n v="1403154000"/>
    <b v="0"/>
    <b v="1"/>
    <s v="film &amp; video/drama"/>
    <n v="3.2862318840579711E-2"/>
    <n v="46.913793103448278"/>
    <x v="4"/>
    <x v="6"/>
    <x v="134"/>
    <d v="2014-06-19T05:00:00"/>
  </r>
  <r>
    <n v="137"/>
    <s v="Hudson-Nguyen"/>
    <s v="Down-sized disintermediate support"/>
    <n v="1800"/>
    <n v="4712"/>
    <x v="1"/>
    <n v="50"/>
    <s v="US"/>
    <s v="USD"/>
    <n v="1286341200"/>
    <n v="1286859600"/>
    <b v="0"/>
    <b v="0"/>
    <s v="publishing/nonfiction"/>
    <n v="2.617777777777778"/>
    <n v="94.24"/>
    <x v="5"/>
    <x v="9"/>
    <x v="135"/>
    <d v="2010-10-12T05:00:00"/>
  </r>
  <r>
    <n v="138"/>
    <s v="Hogan Ltd"/>
    <s v="Stand-alone mission-critical moratorium"/>
    <n v="9600"/>
    <n v="9216"/>
    <x v="0"/>
    <n v="115"/>
    <s v="US"/>
    <s v="USD"/>
    <n v="1348808400"/>
    <n v="1349326800"/>
    <b v="0"/>
    <b v="0"/>
    <s v="games/mobile games"/>
    <n v="0.96"/>
    <n v="80.139130434782615"/>
    <x v="6"/>
    <x v="20"/>
    <x v="136"/>
    <d v="2012-10-04T05:00:00"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s v="technology/wearables"/>
    <n v="0.20896851248642778"/>
    <n v="59.036809815950917"/>
    <x v="2"/>
    <x v="8"/>
    <x v="137"/>
    <d v="2015-05-07T05:00:00"/>
  </r>
  <r>
    <n v="140"/>
    <s v="Bautista-Cross"/>
    <s v="Fully-configurable coherent Internet solution"/>
    <n v="5500"/>
    <n v="12274"/>
    <x v="1"/>
    <n v="186"/>
    <s v="US"/>
    <s v="USD"/>
    <n v="1519538400"/>
    <n v="1519970400"/>
    <b v="0"/>
    <b v="0"/>
    <s v="film &amp; video/documentary"/>
    <n v="2.2316363636363636"/>
    <n v="65.989247311827953"/>
    <x v="4"/>
    <x v="4"/>
    <x v="138"/>
    <d v="2018-03-02T06:00:00"/>
  </r>
  <r>
    <n v="141"/>
    <s v="Jackson LLC"/>
    <s v="Distributed motivating algorithm"/>
    <n v="64300"/>
    <n v="65323"/>
    <x v="1"/>
    <n v="1071"/>
    <s v="US"/>
    <s v="USD"/>
    <n v="1434085200"/>
    <n v="1434603600"/>
    <b v="0"/>
    <b v="0"/>
    <s v="technology/web"/>
    <n v="1.0159097978227061"/>
    <n v="60.992530345471522"/>
    <x v="2"/>
    <x v="2"/>
    <x v="139"/>
    <d v="2015-06-18T05:00:00"/>
  </r>
  <r>
    <n v="142"/>
    <s v="Figueroa Ltd"/>
    <s v="Expanded solution-oriented benchmark"/>
    <n v="5000"/>
    <n v="11502"/>
    <x v="1"/>
    <n v="117"/>
    <s v="US"/>
    <s v="USD"/>
    <n v="1333688400"/>
    <n v="1337230800"/>
    <b v="0"/>
    <b v="0"/>
    <s v="technology/web"/>
    <n v="2.3003999999999998"/>
    <n v="98.307692307692307"/>
    <x v="2"/>
    <x v="2"/>
    <x v="107"/>
    <d v="2012-05-17T05:00:00"/>
  </r>
  <r>
    <n v="143"/>
    <s v="Avila-Jones"/>
    <s v="Implemented discrete secured line"/>
    <n v="5400"/>
    <n v="7322"/>
    <x v="1"/>
    <n v="70"/>
    <s v="US"/>
    <s v="USD"/>
    <n v="1277701200"/>
    <n v="1279429200"/>
    <b v="0"/>
    <b v="0"/>
    <s v="music/indie rock"/>
    <n v="1.355925925925926"/>
    <n v="104.6"/>
    <x v="1"/>
    <x v="7"/>
    <x v="140"/>
    <d v="2010-07-18T05:00:00"/>
  </r>
  <r>
    <n v="144"/>
    <s v="Martin, Lopez and Hunter"/>
    <s v="Multi-lateral actuating installation"/>
    <n v="9000"/>
    <n v="11619"/>
    <x v="1"/>
    <n v="135"/>
    <s v="US"/>
    <s v="USD"/>
    <n v="1560747600"/>
    <n v="1561438800"/>
    <b v="0"/>
    <b v="0"/>
    <s v="theater/plays"/>
    <n v="1.2909999999999999"/>
    <n v="86.066666666666663"/>
    <x v="3"/>
    <x v="3"/>
    <x v="141"/>
    <d v="2019-06-25T05:00:00"/>
  </r>
  <r>
    <n v="145"/>
    <s v="Fields-Moore"/>
    <s v="Secured reciprocal array"/>
    <n v="25000"/>
    <n v="59128"/>
    <x v="1"/>
    <n v="768"/>
    <s v="CH"/>
    <s v="CHF"/>
    <n v="1410066000"/>
    <n v="1410498000"/>
    <b v="0"/>
    <b v="0"/>
    <s v="technology/wearables"/>
    <n v="2.3651200000000001"/>
    <n v="76.989583333333329"/>
    <x v="2"/>
    <x v="8"/>
    <x v="142"/>
    <d v="2014-09-12T05:00:00"/>
  </r>
  <r>
    <n v="146"/>
    <s v="Harris-Golden"/>
    <s v="Optional bandwidth-monitored middleware"/>
    <n v="8800"/>
    <n v="1518"/>
    <x v="3"/>
    <n v="51"/>
    <s v="US"/>
    <s v="USD"/>
    <n v="1320732000"/>
    <n v="1322460000"/>
    <b v="0"/>
    <b v="0"/>
    <s v="theater/plays"/>
    <n v="0.17249999999999999"/>
    <n v="29.764705882352942"/>
    <x v="3"/>
    <x v="3"/>
    <x v="143"/>
    <d v="2011-11-28T06:00:00"/>
  </r>
  <r>
    <n v="147"/>
    <s v="Moss, Norman and Dunlap"/>
    <s v="Upgradable upward-trending workforce"/>
    <n v="8300"/>
    <n v="9337"/>
    <x v="1"/>
    <n v="199"/>
    <s v="US"/>
    <s v="USD"/>
    <n v="1465794000"/>
    <n v="1466312400"/>
    <b v="0"/>
    <b v="1"/>
    <s v="theater/plays"/>
    <n v="1.1249397590361445"/>
    <n v="46.91959798994975"/>
    <x v="3"/>
    <x v="3"/>
    <x v="144"/>
    <d v="2016-06-19T05:00:00"/>
  </r>
  <r>
    <n v="148"/>
    <s v="White, Larson and Wright"/>
    <s v="Upgradable hybrid capability"/>
    <n v="9300"/>
    <n v="11255"/>
    <x v="1"/>
    <n v="107"/>
    <s v="US"/>
    <s v="USD"/>
    <n v="1500958800"/>
    <n v="1501736400"/>
    <b v="0"/>
    <b v="0"/>
    <s v="technology/wearables"/>
    <n v="1.2102150537634409"/>
    <n v="105.18691588785046"/>
    <x v="2"/>
    <x v="8"/>
    <x v="145"/>
    <d v="2017-08-03T05:00:00"/>
  </r>
  <r>
    <n v="149"/>
    <s v="Payne, Oliver and Burch"/>
    <s v="Managed fresh-thinking flexibility"/>
    <n v="6200"/>
    <n v="13632"/>
    <x v="1"/>
    <n v="195"/>
    <s v="US"/>
    <s v="USD"/>
    <n v="1357020000"/>
    <n v="1361512800"/>
    <b v="0"/>
    <b v="0"/>
    <s v="music/indie rock"/>
    <n v="2.1987096774193549"/>
    <n v="69.907692307692301"/>
    <x v="1"/>
    <x v="7"/>
    <x v="146"/>
    <d v="2013-02-22T06:00:00"/>
  </r>
  <r>
    <n v="150"/>
    <s v="Brown, Palmer and Pace"/>
    <s v="Networked stable workforce"/>
    <n v="100"/>
    <n v="1"/>
    <x v="0"/>
    <n v="1"/>
    <s v="US"/>
    <s v="USD"/>
    <n v="1544940000"/>
    <n v="1545026400"/>
    <b v="0"/>
    <b v="0"/>
    <s v="music/rock"/>
    <n v="0.01"/>
    <n v="1"/>
    <x v="1"/>
    <x v="1"/>
    <x v="147"/>
    <d v="2018-12-17T06:00:00"/>
  </r>
  <r>
    <n v="151"/>
    <s v="Parker LLC"/>
    <s v="Customizable intermediate extranet"/>
    <n v="137200"/>
    <n v="88037"/>
    <x v="0"/>
    <n v="1467"/>
    <s v="US"/>
    <s v="USD"/>
    <n v="1402290000"/>
    <n v="1406696400"/>
    <b v="0"/>
    <b v="0"/>
    <s v="music/electric music"/>
    <n v="0.64166909620991253"/>
    <n v="60.011588275391958"/>
    <x v="1"/>
    <x v="5"/>
    <x v="148"/>
    <d v="2014-07-30T05:00:00"/>
  </r>
  <r>
    <n v="152"/>
    <s v="Bowen, Mcdonald and Hall"/>
    <s v="User-centric fault-tolerant task-force"/>
    <n v="41500"/>
    <n v="175573"/>
    <x v="1"/>
    <n v="3376"/>
    <s v="US"/>
    <s v="USD"/>
    <n v="1487311200"/>
    <n v="1487916000"/>
    <b v="0"/>
    <b v="0"/>
    <s v="music/indie rock"/>
    <n v="4.2306746987951804"/>
    <n v="52.006220379146917"/>
    <x v="1"/>
    <x v="7"/>
    <x v="149"/>
    <d v="2017-02-24T06:00:00"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s v="theater/plays"/>
    <n v="0.92984160506863778"/>
    <n v="31.000176025347649"/>
    <x v="3"/>
    <x v="3"/>
    <x v="150"/>
    <d v="2012-10-25T05:00:00"/>
  </r>
  <r>
    <n v="154"/>
    <s v="Rodriguez-Brown"/>
    <s v="Devolved foreground benchmark"/>
    <n v="171300"/>
    <n v="100650"/>
    <x v="0"/>
    <n v="1059"/>
    <s v="US"/>
    <s v="USD"/>
    <n v="1463029200"/>
    <n v="1465016400"/>
    <b v="0"/>
    <b v="1"/>
    <s v="music/indie rock"/>
    <n v="0.58756567425569173"/>
    <n v="95.042492917847028"/>
    <x v="1"/>
    <x v="7"/>
    <x v="151"/>
    <d v="2016-06-04T05:00:00"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b v="0"/>
    <s v="theater/plays"/>
    <n v="0.65022222222222226"/>
    <n v="75.968174204355108"/>
    <x v="3"/>
    <x v="3"/>
    <x v="152"/>
    <d v="2010-04-09T05:00:00"/>
  </r>
  <r>
    <n v="156"/>
    <s v="Meza-Rogers"/>
    <s v="Streamlined encompassing encryption"/>
    <n v="36400"/>
    <n v="26914"/>
    <x v="3"/>
    <n v="379"/>
    <s v="AU"/>
    <s v="AUD"/>
    <n v="1570251600"/>
    <n v="1572325200"/>
    <b v="0"/>
    <b v="0"/>
    <s v="music/rock"/>
    <n v="0.73939560439560437"/>
    <n v="71.013192612137203"/>
    <x v="1"/>
    <x v="1"/>
    <x v="153"/>
    <d v="2019-10-29T05:00:00"/>
  </r>
  <r>
    <n v="157"/>
    <s v="Curtis-Curtis"/>
    <s v="User-friendly reciprocal initiative"/>
    <n v="4200"/>
    <n v="2212"/>
    <x v="0"/>
    <n v="30"/>
    <s v="AU"/>
    <s v="AUD"/>
    <n v="1388383200"/>
    <n v="1389420000"/>
    <b v="0"/>
    <b v="0"/>
    <s v="photography/photography books"/>
    <n v="0.52666666666666662"/>
    <n v="73.733333333333334"/>
    <x v="7"/>
    <x v="14"/>
    <x v="154"/>
    <d v="2014-01-11T06:00:00"/>
  </r>
  <r>
    <n v="158"/>
    <s v="Carlson Inc"/>
    <s v="Ergonomic fresh-thinking installation"/>
    <n v="2100"/>
    <n v="4640"/>
    <x v="1"/>
    <n v="41"/>
    <s v="US"/>
    <s v="USD"/>
    <n v="1449554400"/>
    <n v="1449640800"/>
    <b v="0"/>
    <b v="0"/>
    <s v="music/rock"/>
    <n v="2.2095238095238097"/>
    <n v="113.17073170731707"/>
    <x v="1"/>
    <x v="1"/>
    <x v="155"/>
    <d v="2015-12-09T06:00:00"/>
  </r>
  <r>
    <n v="159"/>
    <s v="Clarke, Anderson and Lee"/>
    <s v="Robust explicit hardware"/>
    <n v="191200"/>
    <n v="191222"/>
    <x v="1"/>
    <n v="1821"/>
    <s v="US"/>
    <s v="USD"/>
    <n v="1553662800"/>
    <n v="1555218000"/>
    <b v="0"/>
    <b v="1"/>
    <s v="theater/plays"/>
    <n v="1.0001150627615063"/>
    <n v="105.00933552992861"/>
    <x v="3"/>
    <x v="3"/>
    <x v="156"/>
    <d v="2019-04-14T05:00:00"/>
  </r>
  <r>
    <n v="160"/>
    <s v="Evans Group"/>
    <s v="Stand-alone actuating support"/>
    <n v="8000"/>
    <n v="12985"/>
    <x v="1"/>
    <n v="164"/>
    <s v="US"/>
    <s v="USD"/>
    <n v="1556341200"/>
    <n v="1557723600"/>
    <b v="0"/>
    <b v="0"/>
    <s v="technology/wearables"/>
    <n v="1.6231249999999999"/>
    <n v="79.176829268292678"/>
    <x v="2"/>
    <x v="8"/>
    <x v="157"/>
    <d v="2019-05-13T05:00:00"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b v="1"/>
    <s v="technology/web"/>
    <n v="0.78181818181818186"/>
    <n v="57.333333333333336"/>
    <x v="2"/>
    <x v="2"/>
    <x v="158"/>
    <d v="2015-09-29T05:00:00"/>
  </r>
  <r>
    <n v="162"/>
    <s v="Keith, Alvarez and Potter"/>
    <s v="Extended bottom-line open architecture"/>
    <n v="6100"/>
    <n v="9134"/>
    <x v="1"/>
    <n v="157"/>
    <s v="CH"/>
    <s v="CHF"/>
    <n v="1544248800"/>
    <n v="1546840800"/>
    <b v="0"/>
    <b v="0"/>
    <s v="music/rock"/>
    <n v="1.4973770491803278"/>
    <n v="58.178343949044589"/>
    <x v="1"/>
    <x v="1"/>
    <x v="159"/>
    <d v="2019-01-07T06:00:00"/>
  </r>
  <r>
    <n v="163"/>
    <s v="Burton-Watkins"/>
    <s v="Extended reciprocal circuit"/>
    <n v="3500"/>
    <n v="8864"/>
    <x v="1"/>
    <n v="246"/>
    <s v="US"/>
    <s v="USD"/>
    <n v="1508475600"/>
    <n v="1512712800"/>
    <b v="0"/>
    <b v="1"/>
    <s v="photography/photography books"/>
    <n v="2.5325714285714285"/>
    <n v="36.032520325203251"/>
    <x v="7"/>
    <x v="14"/>
    <x v="160"/>
    <d v="2017-12-08T06:00:00"/>
  </r>
  <r>
    <n v="164"/>
    <s v="Lopez and Sons"/>
    <s v="Polarized human-resource protocol"/>
    <n v="150500"/>
    <n v="150755"/>
    <x v="1"/>
    <n v="1396"/>
    <s v="US"/>
    <s v="USD"/>
    <n v="1507438800"/>
    <n v="1507525200"/>
    <b v="0"/>
    <b v="0"/>
    <s v="theater/plays"/>
    <n v="1.0016943521594683"/>
    <n v="107.99068767908309"/>
    <x v="3"/>
    <x v="3"/>
    <x v="161"/>
    <d v="2017-10-09T05:00:00"/>
  </r>
  <r>
    <n v="165"/>
    <s v="Cordova Ltd"/>
    <s v="Synergized radical product"/>
    <n v="90400"/>
    <n v="110279"/>
    <x v="1"/>
    <n v="2506"/>
    <s v="US"/>
    <s v="USD"/>
    <n v="1501563600"/>
    <n v="1504328400"/>
    <b v="0"/>
    <b v="0"/>
    <s v="technology/web"/>
    <n v="1.2199004424778761"/>
    <n v="44.005985634477256"/>
    <x v="2"/>
    <x v="2"/>
    <x v="162"/>
    <d v="2017-09-02T05:00:00"/>
  </r>
  <r>
    <n v="166"/>
    <s v="Brown-Vang"/>
    <s v="Robust heuristic artificial intelligence"/>
    <n v="9800"/>
    <n v="13439"/>
    <x v="1"/>
    <n v="244"/>
    <s v="US"/>
    <s v="USD"/>
    <n v="1292997600"/>
    <n v="1293343200"/>
    <b v="0"/>
    <b v="0"/>
    <s v="photography/photography books"/>
    <n v="1.3713265306122449"/>
    <n v="55.077868852459019"/>
    <x v="7"/>
    <x v="14"/>
    <x v="163"/>
    <d v="2010-12-26T06:00:00"/>
  </r>
  <r>
    <n v="167"/>
    <s v="Cruz-Ward"/>
    <s v="Robust content-based emulation"/>
    <n v="2600"/>
    <n v="10804"/>
    <x v="1"/>
    <n v="146"/>
    <s v="AU"/>
    <s v="AUD"/>
    <n v="1370840400"/>
    <n v="1371704400"/>
    <b v="0"/>
    <b v="0"/>
    <s v="theater/plays"/>
    <n v="4.155384615384615"/>
    <n v="74"/>
    <x v="3"/>
    <x v="3"/>
    <x v="164"/>
    <d v="2013-06-20T05:00:00"/>
  </r>
  <r>
    <n v="168"/>
    <s v="Hernandez Group"/>
    <s v="Ergonomic uniform open system"/>
    <n v="128100"/>
    <n v="40107"/>
    <x v="0"/>
    <n v="955"/>
    <s v="DK"/>
    <s v="DKK"/>
    <n v="1550815200"/>
    <n v="1552798800"/>
    <b v="0"/>
    <b v="1"/>
    <s v="music/indie rock"/>
    <n v="0.3130913348946136"/>
    <n v="41.996858638743454"/>
    <x v="1"/>
    <x v="7"/>
    <x v="165"/>
    <d v="2019-03-17T05:00:00"/>
  </r>
  <r>
    <n v="169"/>
    <s v="Tran, Steele and Wilson"/>
    <s v="Profit-focused modular product"/>
    <n v="23300"/>
    <n v="98811"/>
    <x v="1"/>
    <n v="1267"/>
    <s v="US"/>
    <s v="USD"/>
    <n v="1339909200"/>
    <n v="1342328400"/>
    <b v="0"/>
    <b v="1"/>
    <s v="film &amp; video/shorts"/>
    <n v="4.240815450643777"/>
    <n v="77.988161010260455"/>
    <x v="4"/>
    <x v="12"/>
    <x v="166"/>
    <d v="2012-07-15T05:00:00"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b v="0"/>
    <s v="music/indie rock"/>
    <n v="2.9388623072833599E-2"/>
    <n v="82.507462686567166"/>
    <x v="1"/>
    <x v="7"/>
    <x v="167"/>
    <d v="2017-08-10T05:00:00"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n v="0.1063265306122449"/>
    <n v="104.2"/>
    <x v="5"/>
    <x v="18"/>
    <x v="168"/>
    <d v="2014-04-11T05:00:00"/>
  </r>
  <r>
    <n v="172"/>
    <s v="Nixon Inc"/>
    <s v="Centralized national firmware"/>
    <n v="800"/>
    <n v="663"/>
    <x v="0"/>
    <n v="26"/>
    <s v="US"/>
    <s v="USD"/>
    <n v="1405746000"/>
    <n v="1407042000"/>
    <b v="0"/>
    <b v="1"/>
    <s v="film &amp; video/documentary"/>
    <n v="0.82874999999999999"/>
    <n v="25.5"/>
    <x v="4"/>
    <x v="4"/>
    <x v="169"/>
    <d v="2014-08-03T05:00:00"/>
  </r>
  <r>
    <n v="173"/>
    <s v="White LLC"/>
    <s v="Cross-group 4thgeneration middleware"/>
    <n v="96700"/>
    <n v="157635"/>
    <x v="1"/>
    <n v="1561"/>
    <s v="US"/>
    <s v="USD"/>
    <n v="1368853200"/>
    <n v="1369371600"/>
    <b v="0"/>
    <b v="0"/>
    <s v="theater/plays"/>
    <n v="1.6301447776628748"/>
    <n v="100.98334401024984"/>
    <x v="3"/>
    <x v="3"/>
    <x v="170"/>
    <d v="2013-05-24T05:00:00"/>
  </r>
  <r>
    <n v="174"/>
    <s v="Santos, Black and Donovan"/>
    <s v="Pre-emptive scalable access"/>
    <n v="600"/>
    <n v="5368"/>
    <x v="1"/>
    <n v="48"/>
    <s v="US"/>
    <s v="USD"/>
    <n v="1444021200"/>
    <n v="1444107600"/>
    <b v="0"/>
    <b v="1"/>
    <s v="technology/wearables"/>
    <n v="8.9466666666666672"/>
    <n v="111.83333333333333"/>
    <x v="2"/>
    <x v="8"/>
    <x v="171"/>
    <d v="2015-10-06T05:00:00"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s v="theater/plays"/>
    <n v="0.26191501103752757"/>
    <n v="41.999115044247787"/>
    <x v="3"/>
    <x v="3"/>
    <x v="172"/>
    <d v="2016-09-19T05:00:00"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s v="theater/plays"/>
    <n v="0.74834782608695649"/>
    <n v="110.05115089514067"/>
    <x v="3"/>
    <x v="3"/>
    <x v="173"/>
    <d v="2016-09-12T05:00:00"/>
  </r>
  <r>
    <n v="177"/>
    <s v="Lee, Gibson and Morgan"/>
    <s v="Digitized solution-oriented product"/>
    <n v="38800"/>
    <n v="161593"/>
    <x v="1"/>
    <n v="2739"/>
    <s v="US"/>
    <s v="USD"/>
    <n v="1289800800"/>
    <n v="1291960800"/>
    <b v="0"/>
    <b v="0"/>
    <s v="theater/plays"/>
    <n v="4.1647680412371137"/>
    <n v="58.997079225994888"/>
    <x v="3"/>
    <x v="3"/>
    <x v="174"/>
    <d v="2010-12-10T06:00:00"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b v="0"/>
    <s v="food/food trucks"/>
    <n v="0.96208333333333329"/>
    <n v="32.985714285714288"/>
    <x v="0"/>
    <x v="0"/>
    <x v="175"/>
    <d v="2017-09-30T05:00:00"/>
  </r>
  <r>
    <n v="179"/>
    <s v="Marks Ltd"/>
    <s v="Realigned human-resource orchestration"/>
    <n v="44500"/>
    <n v="159185"/>
    <x v="1"/>
    <n v="3537"/>
    <s v="CA"/>
    <s v="CAD"/>
    <n v="1363496400"/>
    <n v="1363582800"/>
    <b v="0"/>
    <b v="1"/>
    <s v="theater/plays"/>
    <n v="3.5771910112359548"/>
    <n v="45.005654509471306"/>
    <x v="3"/>
    <x v="3"/>
    <x v="176"/>
    <d v="2013-03-18T05:00:00"/>
  </r>
  <r>
    <n v="180"/>
    <s v="Olsen, Edwards and Reid"/>
    <s v="Optional clear-thinking software"/>
    <n v="56000"/>
    <n v="172736"/>
    <x v="1"/>
    <n v="2107"/>
    <s v="AU"/>
    <s v="AUD"/>
    <n v="1269234000"/>
    <n v="1269666000"/>
    <b v="0"/>
    <b v="0"/>
    <s v="technology/wearables"/>
    <n v="3.0845714285714285"/>
    <n v="81.98196487897485"/>
    <x v="2"/>
    <x v="8"/>
    <x v="177"/>
    <d v="2010-03-27T05:00:00"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b v="0"/>
    <s v="technology/web"/>
    <n v="0.61802325581395345"/>
    <n v="39.080882352941174"/>
    <x v="2"/>
    <x v="2"/>
    <x v="178"/>
    <d v="2017-10-22T05:00:00"/>
  </r>
  <r>
    <n v="182"/>
    <s v="Adams Group"/>
    <s v="Reverse-engineered bandwidth-monitored contingency"/>
    <n v="27100"/>
    <n v="195750"/>
    <x v="1"/>
    <n v="3318"/>
    <s v="DK"/>
    <s v="DKK"/>
    <n v="1560574800"/>
    <n v="1561957200"/>
    <b v="0"/>
    <b v="0"/>
    <s v="theater/plays"/>
    <n v="7.2232472324723247"/>
    <n v="58.996383363471971"/>
    <x v="3"/>
    <x v="3"/>
    <x v="179"/>
    <d v="2019-07-01T05:00:00"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s v="music/rock"/>
    <n v="0.69117647058823528"/>
    <n v="40.988372093023258"/>
    <x v="1"/>
    <x v="1"/>
    <x v="180"/>
    <d v="2010-09-22T05:00:00"/>
  </r>
  <r>
    <n v="184"/>
    <s v="Howard, Carter and Griffith"/>
    <s v="Adaptive asynchronous emulation"/>
    <n v="3600"/>
    <n v="10550"/>
    <x v="1"/>
    <n v="340"/>
    <s v="US"/>
    <s v="USD"/>
    <n v="1556859600"/>
    <n v="1556946000"/>
    <b v="0"/>
    <b v="0"/>
    <s v="theater/plays"/>
    <n v="2.9305555555555554"/>
    <n v="31.029411764705884"/>
    <x v="3"/>
    <x v="3"/>
    <x v="181"/>
    <d v="2019-05-04T05:00:00"/>
  </r>
  <r>
    <n v="185"/>
    <s v="Bailey PLC"/>
    <s v="Innovative actuating conglomeration"/>
    <n v="1000"/>
    <n v="718"/>
    <x v="0"/>
    <n v="19"/>
    <s v="US"/>
    <s v="USD"/>
    <n v="1526187600"/>
    <n v="1527138000"/>
    <b v="0"/>
    <b v="0"/>
    <s v="film &amp; video/television"/>
    <n v="0.71799999999999997"/>
    <n v="37.789473684210527"/>
    <x v="4"/>
    <x v="19"/>
    <x v="182"/>
    <d v="2018-05-24T05:00:00"/>
  </r>
  <r>
    <n v="186"/>
    <s v="Parker Group"/>
    <s v="Grass-roots foreground policy"/>
    <n v="88800"/>
    <n v="28358"/>
    <x v="0"/>
    <n v="886"/>
    <s v="US"/>
    <s v="USD"/>
    <n v="1400821200"/>
    <n v="1402117200"/>
    <b v="0"/>
    <b v="0"/>
    <s v="theater/plays"/>
    <n v="0.31934684684684683"/>
    <n v="32.006772009029348"/>
    <x v="3"/>
    <x v="3"/>
    <x v="183"/>
    <d v="2014-06-07T05:00:00"/>
  </r>
  <r>
    <n v="187"/>
    <s v="Fox Group"/>
    <s v="Horizontal transitional paradigm"/>
    <n v="60200"/>
    <n v="138384"/>
    <x v="1"/>
    <n v="1442"/>
    <s v="CA"/>
    <s v="CAD"/>
    <n v="1361599200"/>
    <n v="1364014800"/>
    <b v="0"/>
    <b v="1"/>
    <s v="film &amp; video/shorts"/>
    <n v="2.2987375415282392"/>
    <n v="95.966712898751737"/>
    <x v="4"/>
    <x v="12"/>
    <x v="184"/>
    <d v="2013-03-23T05:00:00"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s v="theater/plays"/>
    <n v="0.3201219512195122"/>
    <n v="75"/>
    <x v="3"/>
    <x v="3"/>
    <x v="185"/>
    <d v="2014-12-03T06:00:00"/>
  </r>
  <r>
    <n v="189"/>
    <s v="Anthony-Shaw"/>
    <s v="Switchable contextually-based access"/>
    <n v="191300"/>
    <n v="45004"/>
    <x v="3"/>
    <n v="441"/>
    <s v="US"/>
    <s v="USD"/>
    <n v="1457071200"/>
    <n v="1457071200"/>
    <b v="0"/>
    <b v="0"/>
    <s v="theater/plays"/>
    <n v="0.23525352848928385"/>
    <n v="102.0498866213152"/>
    <x v="3"/>
    <x v="3"/>
    <x v="186"/>
    <d v="2016-03-04T06:00:00"/>
  </r>
  <r>
    <n v="190"/>
    <s v="Cook LLC"/>
    <s v="Up-sized dynamic throughput"/>
    <n v="3700"/>
    <n v="2538"/>
    <x v="0"/>
    <n v="24"/>
    <s v="US"/>
    <s v="USD"/>
    <n v="1370322000"/>
    <n v="1370408400"/>
    <b v="0"/>
    <b v="1"/>
    <s v="theater/plays"/>
    <n v="0.68594594594594593"/>
    <n v="105.75"/>
    <x v="3"/>
    <x v="3"/>
    <x v="187"/>
    <d v="2013-06-05T05:00:00"/>
  </r>
  <r>
    <n v="191"/>
    <s v="Sutton PLC"/>
    <s v="Mandatory reciprocal superstructure"/>
    <n v="8400"/>
    <n v="3188"/>
    <x v="0"/>
    <n v="86"/>
    <s v="IT"/>
    <s v="EUR"/>
    <n v="1552366800"/>
    <n v="1552626000"/>
    <b v="0"/>
    <b v="0"/>
    <s v="theater/plays"/>
    <n v="0.37952380952380954"/>
    <n v="37.069767441860463"/>
    <x v="3"/>
    <x v="3"/>
    <x v="188"/>
    <d v="2019-03-15T05:00:00"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s v="music/rock"/>
    <n v="0.19992957746478873"/>
    <n v="35.049382716049379"/>
    <x v="1"/>
    <x v="1"/>
    <x v="189"/>
    <d v="2014-07-01T05:00:00"/>
  </r>
  <r>
    <n v="193"/>
    <s v="Calhoun, Rogers and Long"/>
    <s v="Progressive discrete hub"/>
    <n v="6600"/>
    <n v="3012"/>
    <x v="0"/>
    <n v="65"/>
    <s v="US"/>
    <s v="USD"/>
    <n v="1523163600"/>
    <n v="1523509200"/>
    <b v="1"/>
    <b v="0"/>
    <s v="music/indie rock"/>
    <n v="0.45636363636363636"/>
    <n v="46.338461538461537"/>
    <x v="1"/>
    <x v="7"/>
    <x v="190"/>
    <d v="2018-04-12T05:00:00"/>
  </r>
  <r>
    <n v="194"/>
    <s v="Sandoval Group"/>
    <s v="Assimilated multi-tasking archive"/>
    <n v="7100"/>
    <n v="8716"/>
    <x v="1"/>
    <n v="126"/>
    <s v="US"/>
    <s v="USD"/>
    <n v="1442206800"/>
    <n v="1443589200"/>
    <b v="0"/>
    <b v="0"/>
    <s v="music/metal"/>
    <n v="1.227605633802817"/>
    <n v="69.174603174603178"/>
    <x v="1"/>
    <x v="16"/>
    <x v="191"/>
    <d v="2015-09-30T05:00:00"/>
  </r>
  <r>
    <n v="195"/>
    <s v="Smith and Sons"/>
    <s v="Upgradable high-level solution"/>
    <n v="15800"/>
    <n v="57157"/>
    <x v="1"/>
    <n v="524"/>
    <s v="US"/>
    <s v="USD"/>
    <n v="1532840400"/>
    <n v="1533445200"/>
    <b v="0"/>
    <b v="0"/>
    <s v="music/electric music"/>
    <n v="3.61753164556962"/>
    <n v="109.07824427480917"/>
    <x v="1"/>
    <x v="5"/>
    <x v="192"/>
    <d v="2018-08-05T05:00:00"/>
  </r>
  <r>
    <n v="196"/>
    <s v="King Inc"/>
    <s v="Organic bandwidth-monitored frame"/>
    <n v="8200"/>
    <n v="5178"/>
    <x v="0"/>
    <n v="100"/>
    <s v="DK"/>
    <s v="DKK"/>
    <n v="1472878800"/>
    <n v="1474520400"/>
    <b v="0"/>
    <b v="0"/>
    <s v="technology/wearables"/>
    <n v="0.63146341463414635"/>
    <n v="51.78"/>
    <x v="2"/>
    <x v="8"/>
    <x v="173"/>
    <d v="2016-09-22T05:00:00"/>
  </r>
  <r>
    <n v="197"/>
    <s v="Perry and Sons"/>
    <s v="Business-focused logistical framework"/>
    <n v="54700"/>
    <n v="163118"/>
    <x v="1"/>
    <n v="1989"/>
    <s v="US"/>
    <s v="USD"/>
    <n v="1498194000"/>
    <n v="1499403600"/>
    <b v="0"/>
    <b v="0"/>
    <s v="film &amp; video/drama"/>
    <n v="2.9820475319926874"/>
    <n v="82.010055304172951"/>
    <x v="4"/>
    <x v="6"/>
    <x v="193"/>
    <d v="2017-07-07T05:00:00"/>
  </r>
  <r>
    <n v="198"/>
    <s v="Palmer Inc"/>
    <s v="Universal multi-state capability"/>
    <n v="63200"/>
    <n v="6041"/>
    <x v="0"/>
    <n v="168"/>
    <s v="US"/>
    <s v="USD"/>
    <n v="1281070800"/>
    <n v="1283576400"/>
    <b v="0"/>
    <b v="0"/>
    <s v="music/electric music"/>
    <n v="9.5585443037974685E-2"/>
    <n v="35.958333333333336"/>
    <x v="1"/>
    <x v="5"/>
    <x v="194"/>
    <d v="2010-09-04T05:00:00"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s v="music/rock"/>
    <n v="0.5377777777777778"/>
    <n v="74.461538461538467"/>
    <x v="1"/>
    <x v="1"/>
    <x v="195"/>
    <d v="2015-07-11T05:00:00"/>
  </r>
  <r>
    <n v="200"/>
    <s v="Becker, Rice and White"/>
    <s v="Reduced dedicated capability"/>
    <n v="100"/>
    <n v="2"/>
    <x v="0"/>
    <n v="1"/>
    <s v="CA"/>
    <s v="CAD"/>
    <n v="1269493200"/>
    <n v="1270443600"/>
    <b v="0"/>
    <b v="0"/>
    <s v="theater/plays"/>
    <n v="0.02"/>
    <n v="2"/>
    <x v="3"/>
    <x v="3"/>
    <x v="152"/>
    <d v="2010-04-05T05:00:00"/>
  </r>
  <r>
    <n v="201"/>
    <s v="Osborne, Perkins and Knox"/>
    <s v="Cross-platform bi-directional workforce"/>
    <n v="2100"/>
    <n v="14305"/>
    <x v="1"/>
    <n v="157"/>
    <s v="US"/>
    <s v="USD"/>
    <n v="1406264400"/>
    <n v="1407819600"/>
    <b v="0"/>
    <b v="0"/>
    <s v="technology/web"/>
    <n v="6.8119047619047617"/>
    <n v="91.114649681528661"/>
    <x v="2"/>
    <x v="2"/>
    <x v="196"/>
    <d v="2014-08-12T05:00:00"/>
  </r>
  <r>
    <n v="202"/>
    <s v="Mcknight-Freeman"/>
    <s v="Upgradable scalable methodology"/>
    <n v="8300"/>
    <n v="6543"/>
    <x v="3"/>
    <n v="82"/>
    <s v="US"/>
    <s v="USD"/>
    <n v="1317531600"/>
    <n v="1317877200"/>
    <b v="0"/>
    <b v="0"/>
    <s v="food/food trucks"/>
    <n v="0.78831325301204824"/>
    <n v="79.792682926829272"/>
    <x v="0"/>
    <x v="0"/>
    <x v="197"/>
    <d v="2011-10-06T05:00:00"/>
  </r>
  <r>
    <n v="203"/>
    <s v="Hayden, Shannon and Stein"/>
    <s v="Customer-focused client-server service-desk"/>
    <n v="143900"/>
    <n v="193413"/>
    <x v="1"/>
    <n v="4498"/>
    <s v="AU"/>
    <s v="AUD"/>
    <n v="1484632800"/>
    <n v="1484805600"/>
    <b v="0"/>
    <b v="0"/>
    <s v="theater/plays"/>
    <n v="1.3440792216817234"/>
    <n v="42.999777678968428"/>
    <x v="3"/>
    <x v="3"/>
    <x v="198"/>
    <d v="2017-01-19T06:00:00"/>
  </r>
  <r>
    <n v="204"/>
    <s v="Daniel-Luna"/>
    <s v="Mandatory multimedia leverage"/>
    <n v="75000"/>
    <n v="2529"/>
    <x v="0"/>
    <n v="40"/>
    <s v="US"/>
    <s v="USD"/>
    <n v="1301806800"/>
    <n v="1302670800"/>
    <b v="0"/>
    <b v="0"/>
    <s v="music/jazz"/>
    <n v="3.372E-2"/>
    <n v="63.225000000000001"/>
    <x v="1"/>
    <x v="17"/>
    <x v="199"/>
    <d v="2011-04-13T05:00:00"/>
  </r>
  <r>
    <n v="205"/>
    <s v="Weaver-Marquez"/>
    <s v="Focused analyzing circuit"/>
    <n v="1300"/>
    <n v="5614"/>
    <x v="1"/>
    <n v="80"/>
    <s v="US"/>
    <s v="USD"/>
    <n v="1539752400"/>
    <n v="1540789200"/>
    <b v="1"/>
    <b v="0"/>
    <s v="theater/plays"/>
    <n v="4.3184615384615386"/>
    <n v="70.174999999999997"/>
    <x v="3"/>
    <x v="3"/>
    <x v="200"/>
    <d v="2018-10-29T05:00:00"/>
  </r>
  <r>
    <n v="206"/>
    <s v="Austin, Baker and Kelley"/>
    <s v="Fundamental grid-enabled strategy"/>
    <n v="9000"/>
    <n v="3496"/>
    <x v="3"/>
    <n v="57"/>
    <s v="US"/>
    <s v="USD"/>
    <n v="1267250400"/>
    <n v="1268028000"/>
    <b v="0"/>
    <b v="0"/>
    <s v="publishing/fiction"/>
    <n v="0.38844444444444443"/>
    <n v="61.333333333333336"/>
    <x v="5"/>
    <x v="13"/>
    <x v="201"/>
    <d v="2010-03-08T06:00:00"/>
  </r>
  <r>
    <n v="207"/>
    <s v="Carney-Anderson"/>
    <s v="Digitized 5thgeneration knowledgebase"/>
    <n v="1000"/>
    <n v="4257"/>
    <x v="1"/>
    <n v="43"/>
    <s v="US"/>
    <s v="USD"/>
    <n v="1535432400"/>
    <n v="1537160400"/>
    <b v="0"/>
    <b v="1"/>
    <s v="music/rock"/>
    <n v="4.2569999999999997"/>
    <n v="99"/>
    <x v="1"/>
    <x v="1"/>
    <x v="202"/>
    <d v="2018-09-17T05:00:00"/>
  </r>
  <r>
    <n v="208"/>
    <s v="Jackson Inc"/>
    <s v="Mandatory multi-tasking encryption"/>
    <n v="196900"/>
    <n v="199110"/>
    <x v="1"/>
    <n v="2053"/>
    <s v="US"/>
    <s v="USD"/>
    <n v="1510207200"/>
    <n v="1512280800"/>
    <b v="0"/>
    <b v="0"/>
    <s v="film &amp; video/documentary"/>
    <n v="1.0112239715591671"/>
    <n v="96.984900146127615"/>
    <x v="4"/>
    <x v="4"/>
    <x v="203"/>
    <d v="2017-12-03T06:00:00"/>
  </r>
  <r>
    <n v="209"/>
    <s v="Warren Ltd"/>
    <s v="Distributed system-worthy application"/>
    <n v="194500"/>
    <n v="41212"/>
    <x v="2"/>
    <n v="808"/>
    <s v="AU"/>
    <s v="AUD"/>
    <n v="1462510800"/>
    <n v="1463115600"/>
    <b v="0"/>
    <b v="0"/>
    <s v="film &amp; video/documentary"/>
    <n v="0.21188688946015424"/>
    <n v="51.004950495049506"/>
    <x v="4"/>
    <x v="4"/>
    <x v="204"/>
    <d v="2016-05-13T05:00:00"/>
  </r>
  <r>
    <n v="210"/>
    <s v="Schultz Inc"/>
    <s v="Synergistic tertiary time-frame"/>
    <n v="9400"/>
    <n v="6338"/>
    <x v="0"/>
    <n v="226"/>
    <s v="DK"/>
    <s v="DKK"/>
    <n v="1488520800"/>
    <n v="1490850000"/>
    <b v="0"/>
    <b v="0"/>
    <s v="film &amp; video/science fiction"/>
    <n v="0.67425531914893622"/>
    <n v="28.044247787610619"/>
    <x v="4"/>
    <x v="22"/>
    <x v="205"/>
    <d v="2017-03-30T05:00:00"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b v="0"/>
    <s v="theater/plays"/>
    <n v="0.9492337164750958"/>
    <n v="60.984615384615381"/>
    <x v="3"/>
    <x v="3"/>
    <x v="206"/>
    <d v="2013-09-20T05:00:00"/>
  </r>
  <r>
    <n v="212"/>
    <s v="Johnson Inc"/>
    <s v="Profound next generation infrastructure"/>
    <n v="8100"/>
    <n v="12300"/>
    <x v="1"/>
    <n v="168"/>
    <s v="US"/>
    <s v="USD"/>
    <n v="1576389600"/>
    <n v="1580364000"/>
    <b v="0"/>
    <b v="0"/>
    <s v="theater/plays"/>
    <n v="1.5185185185185186"/>
    <n v="73.214285714285708"/>
    <x v="3"/>
    <x v="3"/>
    <x v="207"/>
    <d v="2020-01-30T06:00:00"/>
  </r>
  <r>
    <n v="213"/>
    <s v="Morgan-Warren"/>
    <s v="Face-to-face encompassing info-mediaries"/>
    <n v="87900"/>
    <n v="171549"/>
    <x v="1"/>
    <n v="4289"/>
    <s v="US"/>
    <s v="USD"/>
    <n v="1289019600"/>
    <n v="1289714400"/>
    <b v="0"/>
    <b v="1"/>
    <s v="music/indie rock"/>
    <n v="1.9516382252559727"/>
    <n v="39.997435299603637"/>
    <x v="1"/>
    <x v="7"/>
    <x v="208"/>
    <d v="2010-11-14T06:00:00"/>
  </r>
  <r>
    <n v="214"/>
    <s v="Sullivan Group"/>
    <s v="Open-source fresh-thinking policy"/>
    <n v="1400"/>
    <n v="14324"/>
    <x v="1"/>
    <n v="165"/>
    <s v="US"/>
    <s v="USD"/>
    <n v="1282194000"/>
    <n v="1282712400"/>
    <b v="0"/>
    <b v="0"/>
    <s v="music/rock"/>
    <n v="10.231428571428571"/>
    <n v="86.812121212121212"/>
    <x v="1"/>
    <x v="1"/>
    <x v="209"/>
    <d v="2010-08-25T05:00:00"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b v="0"/>
    <s v="theater/plays"/>
    <n v="3.8418367346938778E-2"/>
    <n v="42.125874125874127"/>
    <x v="3"/>
    <x v="3"/>
    <x v="210"/>
    <d v="2019-02-15T06:00:00"/>
  </r>
  <r>
    <n v="216"/>
    <s v="Johnson, Dixon and Zimmerman"/>
    <s v="Organic dynamic algorithm"/>
    <n v="121700"/>
    <n v="188721"/>
    <x v="1"/>
    <n v="1815"/>
    <s v="US"/>
    <s v="USD"/>
    <n v="1321941600"/>
    <n v="1322114400"/>
    <b v="0"/>
    <b v="0"/>
    <s v="theater/plays"/>
    <n v="1.5507066557107643"/>
    <n v="103.97851239669421"/>
    <x v="3"/>
    <x v="3"/>
    <x v="211"/>
    <d v="2011-11-24T06:00:00"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n v="0.44753477588871715"/>
    <n v="62.003211991434689"/>
    <x v="4"/>
    <x v="22"/>
    <x v="212"/>
    <d v="2019-05-07T05:00:00"/>
  </r>
  <r>
    <n v="218"/>
    <s v="Price-Rodriguez"/>
    <s v="Adaptive logistical initiative"/>
    <n v="5700"/>
    <n v="12309"/>
    <x v="1"/>
    <n v="397"/>
    <s v="GB"/>
    <s v="GBP"/>
    <n v="1320991200"/>
    <n v="1323928800"/>
    <b v="0"/>
    <b v="1"/>
    <s v="film &amp; video/shorts"/>
    <n v="2.1594736842105262"/>
    <n v="31.005037783375315"/>
    <x v="4"/>
    <x v="12"/>
    <x v="213"/>
    <d v="2011-12-15T06:00:00"/>
  </r>
  <r>
    <n v="219"/>
    <s v="Huang-Henderson"/>
    <s v="Stand-alone mobile customer loyalty"/>
    <n v="41700"/>
    <n v="138497"/>
    <x v="1"/>
    <n v="1539"/>
    <s v="US"/>
    <s v="USD"/>
    <n v="1345093200"/>
    <n v="1346130000"/>
    <b v="0"/>
    <b v="0"/>
    <s v="film &amp; video/animation"/>
    <n v="3.3212709832134291"/>
    <n v="89.991552956465242"/>
    <x v="4"/>
    <x v="10"/>
    <x v="214"/>
    <d v="2012-08-28T05:00:00"/>
  </r>
  <r>
    <n v="220"/>
    <s v="Owens-Le"/>
    <s v="Focused composite approach"/>
    <n v="7900"/>
    <n v="667"/>
    <x v="0"/>
    <n v="17"/>
    <s v="US"/>
    <s v="USD"/>
    <n v="1309496400"/>
    <n v="1311051600"/>
    <b v="1"/>
    <b v="0"/>
    <s v="theater/plays"/>
    <n v="8.4430379746835441E-2"/>
    <n v="39.235294117647058"/>
    <x v="3"/>
    <x v="3"/>
    <x v="215"/>
    <d v="2011-07-19T05:00:00"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n v="0.9862551440329218"/>
    <n v="54.993116108306566"/>
    <x v="0"/>
    <x v="0"/>
    <x v="216"/>
    <d v="2012-06-23T05:00:00"/>
  </r>
  <r>
    <n v="222"/>
    <s v="Johnson LLC"/>
    <s v="Cross-group cohesive circuit"/>
    <n v="4800"/>
    <n v="6623"/>
    <x v="1"/>
    <n v="138"/>
    <s v="US"/>
    <s v="USD"/>
    <n v="1412226000"/>
    <n v="1412312400"/>
    <b v="0"/>
    <b v="0"/>
    <s v="photography/photography books"/>
    <n v="1.3797916666666667"/>
    <n v="47.992753623188406"/>
    <x v="7"/>
    <x v="14"/>
    <x v="217"/>
    <d v="2014-10-03T05:00:00"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s v="theater/plays"/>
    <n v="0.93810996563573879"/>
    <n v="87.966702470461868"/>
    <x v="3"/>
    <x v="3"/>
    <x v="218"/>
    <d v="2016-03-30T05:00:00"/>
  </r>
  <r>
    <n v="224"/>
    <s v="Lester-Moore"/>
    <s v="Diverse analyzing definition"/>
    <n v="46300"/>
    <n v="186885"/>
    <x v="1"/>
    <n v="3594"/>
    <s v="US"/>
    <s v="USD"/>
    <n v="1411534800"/>
    <n v="1415426400"/>
    <b v="0"/>
    <b v="0"/>
    <s v="film &amp; video/science fiction"/>
    <n v="4.0363930885529156"/>
    <n v="51.999165275459099"/>
    <x v="4"/>
    <x v="22"/>
    <x v="219"/>
    <d v="2014-11-08T06:00:00"/>
  </r>
  <r>
    <n v="225"/>
    <s v="Fox-Quinn"/>
    <s v="Enterprise-wide reciprocal success"/>
    <n v="67800"/>
    <n v="176398"/>
    <x v="1"/>
    <n v="5880"/>
    <s v="US"/>
    <s v="USD"/>
    <n v="1399093200"/>
    <n v="1399093200"/>
    <b v="1"/>
    <b v="0"/>
    <s v="music/rock"/>
    <n v="2.6017404129793511"/>
    <n v="29.999659863945578"/>
    <x v="1"/>
    <x v="1"/>
    <x v="220"/>
    <d v="2014-05-03T05:00:00"/>
  </r>
  <r>
    <n v="226"/>
    <s v="Garcia Inc"/>
    <s v="Progressive neutral middleware"/>
    <n v="3000"/>
    <n v="10999"/>
    <x v="1"/>
    <n v="112"/>
    <s v="US"/>
    <s v="USD"/>
    <n v="1270702800"/>
    <n v="1273899600"/>
    <b v="0"/>
    <b v="0"/>
    <s v="photography/photography books"/>
    <n v="3.6663333333333332"/>
    <n v="98.205357142857139"/>
    <x v="7"/>
    <x v="14"/>
    <x v="221"/>
    <d v="2010-05-15T05:00:00"/>
  </r>
  <r>
    <n v="227"/>
    <s v="Johnson-Lee"/>
    <s v="Intuitive exuding process improvement"/>
    <n v="60900"/>
    <n v="102751"/>
    <x v="1"/>
    <n v="943"/>
    <s v="US"/>
    <s v="USD"/>
    <n v="1431666000"/>
    <n v="1432184400"/>
    <b v="0"/>
    <b v="0"/>
    <s v="games/mobile games"/>
    <n v="1.687208538587849"/>
    <n v="108.96182396606575"/>
    <x v="6"/>
    <x v="20"/>
    <x v="222"/>
    <d v="2015-05-21T05:00:00"/>
  </r>
  <r>
    <n v="228"/>
    <s v="Pineda Group"/>
    <s v="Exclusive real-time protocol"/>
    <n v="137900"/>
    <n v="165352"/>
    <x v="1"/>
    <n v="2468"/>
    <s v="US"/>
    <s v="USD"/>
    <n v="1472619600"/>
    <n v="1474779600"/>
    <b v="0"/>
    <b v="0"/>
    <s v="film &amp; video/animation"/>
    <n v="1.1990717911530093"/>
    <n v="66.998379254457049"/>
    <x v="4"/>
    <x v="10"/>
    <x v="172"/>
    <d v="2016-09-25T05:00:00"/>
  </r>
  <r>
    <n v="229"/>
    <s v="Hoffman-Howard"/>
    <s v="Extended encompassing application"/>
    <n v="85600"/>
    <n v="165798"/>
    <x v="1"/>
    <n v="2551"/>
    <s v="US"/>
    <s v="USD"/>
    <n v="1496293200"/>
    <n v="1500440400"/>
    <b v="0"/>
    <b v="1"/>
    <s v="games/mobile games"/>
    <n v="1.936892523364486"/>
    <n v="64.99333594668758"/>
    <x v="6"/>
    <x v="20"/>
    <x v="223"/>
    <d v="2017-07-19T05:00:00"/>
  </r>
  <r>
    <n v="230"/>
    <s v="Miranda, Hall and Mcgrath"/>
    <s v="Progressive value-added ability"/>
    <n v="2400"/>
    <n v="10084"/>
    <x v="1"/>
    <n v="101"/>
    <s v="US"/>
    <s v="USD"/>
    <n v="1575612000"/>
    <n v="1575612000"/>
    <b v="0"/>
    <b v="0"/>
    <s v="games/video games"/>
    <n v="4.2016666666666671"/>
    <n v="99.841584158415841"/>
    <x v="6"/>
    <x v="11"/>
    <x v="224"/>
    <d v="2019-12-06T06:00:00"/>
  </r>
  <r>
    <n v="231"/>
    <s v="Williams, Carter and Gonzalez"/>
    <s v="Cross-platform uniform hardware"/>
    <n v="7200"/>
    <n v="5523"/>
    <x v="3"/>
    <n v="67"/>
    <s v="US"/>
    <s v="USD"/>
    <n v="1369112400"/>
    <n v="1374123600"/>
    <b v="0"/>
    <b v="0"/>
    <s v="theater/plays"/>
    <n v="0.76708333333333334"/>
    <n v="82.432835820895519"/>
    <x v="3"/>
    <x v="3"/>
    <x v="225"/>
    <d v="2013-07-18T05:00:00"/>
  </r>
  <r>
    <n v="232"/>
    <s v="Davis-Rodriguez"/>
    <s v="Progressive secondary portal"/>
    <n v="3400"/>
    <n v="5823"/>
    <x v="1"/>
    <n v="92"/>
    <s v="US"/>
    <s v="USD"/>
    <n v="1469422800"/>
    <n v="1469509200"/>
    <b v="0"/>
    <b v="0"/>
    <s v="theater/plays"/>
    <n v="1.7126470588235294"/>
    <n v="63.293478260869563"/>
    <x v="3"/>
    <x v="3"/>
    <x v="226"/>
    <d v="2016-07-26T05:00:00"/>
  </r>
  <r>
    <n v="233"/>
    <s v="Reid, Rivera and Perry"/>
    <s v="Multi-lateral national adapter"/>
    <n v="3800"/>
    <n v="6000"/>
    <x v="1"/>
    <n v="62"/>
    <s v="US"/>
    <s v="USD"/>
    <n v="1307854800"/>
    <n v="1309237200"/>
    <b v="0"/>
    <b v="0"/>
    <s v="film &amp; video/animation"/>
    <n v="1.5789473684210527"/>
    <n v="96.774193548387103"/>
    <x v="4"/>
    <x v="10"/>
    <x v="227"/>
    <d v="2011-06-28T05:00:00"/>
  </r>
  <r>
    <n v="234"/>
    <s v="Mendoza-Parker"/>
    <s v="Enterprise-wide motivating matrices"/>
    <n v="7500"/>
    <n v="8181"/>
    <x v="1"/>
    <n v="149"/>
    <s v="IT"/>
    <s v="EUR"/>
    <n v="1503378000"/>
    <n v="1503982800"/>
    <b v="0"/>
    <b v="1"/>
    <s v="games/video games"/>
    <n v="1.0908"/>
    <n v="54.906040268456373"/>
    <x v="6"/>
    <x v="11"/>
    <x v="228"/>
    <d v="2017-08-29T05:00:00"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n v="0.41732558139534881"/>
    <n v="39.010869565217391"/>
    <x v="4"/>
    <x v="10"/>
    <x v="229"/>
    <d v="2017-02-18T06:00:00"/>
  </r>
  <r>
    <n v="236"/>
    <s v="Gallegos-Cobb"/>
    <s v="Object-based directional function"/>
    <n v="39500"/>
    <n v="4323"/>
    <x v="0"/>
    <n v="57"/>
    <s v="AU"/>
    <s v="AUD"/>
    <n v="1561438800"/>
    <n v="1562043600"/>
    <b v="0"/>
    <b v="1"/>
    <s v="music/rock"/>
    <n v="0.10944303797468355"/>
    <n v="75.84210526315789"/>
    <x v="1"/>
    <x v="1"/>
    <x v="230"/>
    <d v="2019-07-02T05:00:00"/>
  </r>
  <r>
    <n v="237"/>
    <s v="Ellison PLC"/>
    <s v="Re-contextualized tangible open architecture"/>
    <n v="9300"/>
    <n v="14822"/>
    <x v="1"/>
    <n v="329"/>
    <s v="US"/>
    <s v="USD"/>
    <n v="1398402000"/>
    <n v="1398574800"/>
    <b v="0"/>
    <b v="0"/>
    <s v="film &amp; video/animation"/>
    <n v="1.593763440860215"/>
    <n v="45.051671732522799"/>
    <x v="4"/>
    <x v="10"/>
    <x v="231"/>
    <d v="2014-04-27T05:00:00"/>
  </r>
  <r>
    <n v="238"/>
    <s v="Bolton, Sanchez and Carrillo"/>
    <s v="Distributed systemic adapter"/>
    <n v="2400"/>
    <n v="10138"/>
    <x v="1"/>
    <n v="97"/>
    <s v="DK"/>
    <s v="DKK"/>
    <n v="1513231200"/>
    <n v="1515391200"/>
    <b v="0"/>
    <b v="1"/>
    <s v="theater/plays"/>
    <n v="4.2241666666666671"/>
    <n v="104.51546391752578"/>
    <x v="3"/>
    <x v="3"/>
    <x v="232"/>
    <d v="2018-01-08T06:00:00"/>
  </r>
  <r>
    <n v="239"/>
    <s v="Mason-Sanders"/>
    <s v="Networked web-enabled instruction set"/>
    <n v="3200"/>
    <n v="3127"/>
    <x v="0"/>
    <n v="41"/>
    <s v="US"/>
    <s v="USD"/>
    <n v="1440824400"/>
    <n v="1441170000"/>
    <b v="0"/>
    <b v="0"/>
    <s v="technology/wearables"/>
    <n v="0.97718749999999999"/>
    <n v="76.268292682926827"/>
    <x v="2"/>
    <x v="8"/>
    <x v="233"/>
    <d v="2015-09-02T05:00:00"/>
  </r>
  <r>
    <n v="240"/>
    <s v="Pitts-Reed"/>
    <s v="Vision-oriented dynamic service-desk"/>
    <n v="29400"/>
    <n v="123124"/>
    <x v="1"/>
    <n v="1784"/>
    <s v="US"/>
    <s v="USD"/>
    <n v="1281070800"/>
    <n v="1281157200"/>
    <b v="0"/>
    <b v="0"/>
    <s v="theater/plays"/>
    <n v="4.1878911564625847"/>
    <n v="69.015695067264573"/>
    <x v="3"/>
    <x v="3"/>
    <x v="194"/>
    <d v="2010-08-07T05:00:00"/>
  </r>
  <r>
    <n v="241"/>
    <s v="Gonzalez-Martinez"/>
    <s v="Vision-oriented actuating open system"/>
    <n v="168500"/>
    <n v="171729"/>
    <x v="1"/>
    <n v="1684"/>
    <s v="AU"/>
    <s v="AUD"/>
    <n v="1397365200"/>
    <n v="1398229200"/>
    <b v="0"/>
    <b v="1"/>
    <s v="publishing/nonfiction"/>
    <n v="1.0191632047477746"/>
    <n v="101.97684085510689"/>
    <x v="5"/>
    <x v="9"/>
    <x v="234"/>
    <d v="2014-04-23T05:00:00"/>
  </r>
  <r>
    <n v="242"/>
    <s v="Hill, Martin and Garcia"/>
    <s v="Sharable scalable core"/>
    <n v="8400"/>
    <n v="10729"/>
    <x v="1"/>
    <n v="250"/>
    <s v="US"/>
    <s v="USD"/>
    <n v="1494392400"/>
    <n v="1495256400"/>
    <b v="0"/>
    <b v="1"/>
    <s v="music/rock"/>
    <n v="1.2772619047619047"/>
    <n v="42.915999999999997"/>
    <x v="1"/>
    <x v="1"/>
    <x v="235"/>
    <d v="2017-05-20T05:00:00"/>
  </r>
  <r>
    <n v="243"/>
    <s v="Garcia PLC"/>
    <s v="Customer-focused attitude-oriented function"/>
    <n v="2300"/>
    <n v="10240"/>
    <x v="1"/>
    <n v="238"/>
    <s v="US"/>
    <s v="USD"/>
    <n v="1520143200"/>
    <n v="1520402400"/>
    <b v="0"/>
    <b v="0"/>
    <s v="theater/plays"/>
    <n v="4.4521739130434783"/>
    <n v="43.025210084033617"/>
    <x v="3"/>
    <x v="3"/>
    <x v="236"/>
    <d v="2018-03-07T06:00:00"/>
  </r>
  <r>
    <n v="244"/>
    <s v="Herring-Bailey"/>
    <s v="Reverse-engineered system-worthy extranet"/>
    <n v="700"/>
    <n v="3988"/>
    <x v="1"/>
    <n v="53"/>
    <s v="US"/>
    <s v="USD"/>
    <n v="1405314000"/>
    <n v="1409806800"/>
    <b v="0"/>
    <b v="0"/>
    <s v="theater/plays"/>
    <n v="5.6971428571428575"/>
    <n v="75.245283018867923"/>
    <x v="3"/>
    <x v="3"/>
    <x v="237"/>
    <d v="2014-09-04T05:00:00"/>
  </r>
  <r>
    <n v="245"/>
    <s v="Russell-Gardner"/>
    <s v="Re-engineered systematic monitoring"/>
    <n v="2900"/>
    <n v="14771"/>
    <x v="1"/>
    <n v="214"/>
    <s v="US"/>
    <s v="USD"/>
    <n v="1396846800"/>
    <n v="1396933200"/>
    <b v="0"/>
    <b v="0"/>
    <s v="theater/plays"/>
    <n v="5.0934482758620687"/>
    <n v="69.023364485981304"/>
    <x v="3"/>
    <x v="3"/>
    <x v="238"/>
    <d v="2014-04-08T05:00:00"/>
  </r>
  <r>
    <n v="246"/>
    <s v="Walters-Carter"/>
    <s v="Seamless value-added standardization"/>
    <n v="4500"/>
    <n v="14649"/>
    <x v="1"/>
    <n v="222"/>
    <s v="US"/>
    <s v="USD"/>
    <n v="1375678800"/>
    <n v="1376024400"/>
    <b v="0"/>
    <b v="0"/>
    <s v="technology/web"/>
    <n v="3.2553333333333332"/>
    <n v="65.986486486486484"/>
    <x v="2"/>
    <x v="2"/>
    <x v="239"/>
    <d v="2013-08-09T05:00:00"/>
  </r>
  <r>
    <n v="247"/>
    <s v="Johnson, Patterson and Montoya"/>
    <s v="Triple-buffered fresh-thinking frame"/>
    <n v="19800"/>
    <n v="184658"/>
    <x v="1"/>
    <n v="1884"/>
    <s v="US"/>
    <s v="USD"/>
    <n v="1482386400"/>
    <n v="1483682400"/>
    <b v="0"/>
    <b v="1"/>
    <s v="publishing/fiction"/>
    <n v="9.3261616161616168"/>
    <n v="98.013800424628457"/>
    <x v="5"/>
    <x v="13"/>
    <x v="240"/>
    <d v="2017-01-06T06:00:00"/>
  </r>
  <r>
    <n v="248"/>
    <s v="Roberts and Sons"/>
    <s v="Streamlined holistic knowledgebase"/>
    <n v="6200"/>
    <n v="13103"/>
    <x v="1"/>
    <n v="218"/>
    <s v="AU"/>
    <s v="AUD"/>
    <n v="1420005600"/>
    <n v="1420437600"/>
    <b v="0"/>
    <b v="0"/>
    <s v="games/mobile games"/>
    <n v="2.1133870967741935"/>
    <n v="60.105504587155963"/>
    <x v="6"/>
    <x v="20"/>
    <x v="241"/>
    <d v="2015-01-05T06:00:00"/>
  </r>
  <r>
    <n v="249"/>
    <s v="Avila-Nelson"/>
    <s v="Up-sized intermediate website"/>
    <n v="61500"/>
    <n v="168095"/>
    <x v="1"/>
    <n v="6465"/>
    <s v="US"/>
    <s v="USD"/>
    <n v="1420178400"/>
    <n v="1420783200"/>
    <b v="0"/>
    <b v="0"/>
    <s v="publishing/translations"/>
    <n v="2.7332520325203253"/>
    <n v="26.000773395204948"/>
    <x v="5"/>
    <x v="18"/>
    <x v="242"/>
    <d v="2015-01-09T06:00:00"/>
  </r>
  <r>
    <n v="250"/>
    <s v="Robbins and Sons"/>
    <s v="Future-proofed directional synergy"/>
    <n v="100"/>
    <n v="3"/>
    <x v="0"/>
    <n v="1"/>
    <s v="US"/>
    <s v="USD"/>
    <n v="1264399200"/>
    <n v="1267423200"/>
    <b v="0"/>
    <b v="0"/>
    <s v="music/rock"/>
    <n v="0.03"/>
    <n v="3"/>
    <x v="1"/>
    <x v="1"/>
    <x v="67"/>
    <d v="2010-03-01T06:00:00"/>
  </r>
  <r>
    <n v="251"/>
    <s v="Singleton Ltd"/>
    <s v="Enhanced user-facing function"/>
    <n v="7100"/>
    <n v="3840"/>
    <x v="0"/>
    <n v="101"/>
    <s v="US"/>
    <s v="USD"/>
    <n v="1355032800"/>
    <n v="1355205600"/>
    <b v="0"/>
    <b v="0"/>
    <s v="theater/plays"/>
    <n v="0.54084507042253516"/>
    <n v="38.019801980198018"/>
    <x v="3"/>
    <x v="3"/>
    <x v="243"/>
    <d v="2012-12-11T06:00:00"/>
  </r>
  <r>
    <n v="252"/>
    <s v="Perez PLC"/>
    <s v="Operative bandwidth-monitored interface"/>
    <n v="1000"/>
    <n v="6263"/>
    <x v="1"/>
    <n v="59"/>
    <s v="US"/>
    <s v="USD"/>
    <n v="1382677200"/>
    <n v="1383109200"/>
    <b v="0"/>
    <b v="0"/>
    <s v="theater/plays"/>
    <n v="6.2629999999999999"/>
    <n v="106.15254237288136"/>
    <x v="3"/>
    <x v="3"/>
    <x v="244"/>
    <d v="2013-10-30T05:00:00"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n v="0.8902139917695473"/>
    <n v="81.019475655430711"/>
    <x v="4"/>
    <x v="6"/>
    <x v="245"/>
    <d v="2011-04-20T05:00:00"/>
  </r>
  <r>
    <n v="254"/>
    <s v="Barry Group"/>
    <s v="De-engineered static Local Area Network"/>
    <n v="4600"/>
    <n v="8505"/>
    <x v="1"/>
    <n v="88"/>
    <s v="US"/>
    <s v="USD"/>
    <n v="1487656800"/>
    <n v="1487829600"/>
    <b v="0"/>
    <b v="0"/>
    <s v="publishing/nonfiction"/>
    <n v="1.8489130434782608"/>
    <n v="96.647727272727266"/>
    <x v="5"/>
    <x v="9"/>
    <x v="246"/>
    <d v="2017-02-23T06:00:00"/>
  </r>
  <r>
    <n v="255"/>
    <s v="Rosales, Branch and Harmon"/>
    <s v="Upgradable grid-enabled superstructure"/>
    <n v="80500"/>
    <n v="96735"/>
    <x v="1"/>
    <n v="1697"/>
    <s v="US"/>
    <s v="USD"/>
    <n v="1297836000"/>
    <n v="1298268000"/>
    <b v="0"/>
    <b v="1"/>
    <s v="music/rock"/>
    <n v="1.2016770186335404"/>
    <n v="57.003535651149086"/>
    <x v="1"/>
    <x v="1"/>
    <x v="247"/>
    <d v="2011-02-21T06:00:00"/>
  </r>
  <r>
    <n v="256"/>
    <s v="Smith-Reid"/>
    <s v="Optimized actuating toolset"/>
    <n v="4100"/>
    <n v="959"/>
    <x v="0"/>
    <n v="15"/>
    <s v="GB"/>
    <s v="GBP"/>
    <n v="1453615200"/>
    <n v="1456812000"/>
    <b v="0"/>
    <b v="0"/>
    <s v="music/rock"/>
    <n v="0.23390243902439026"/>
    <n v="63.93333333333333"/>
    <x v="1"/>
    <x v="1"/>
    <x v="248"/>
    <d v="2016-03-01T06:00:00"/>
  </r>
  <r>
    <n v="257"/>
    <s v="Williams Inc"/>
    <s v="Decentralized exuding strategy"/>
    <n v="5700"/>
    <n v="8322"/>
    <x v="1"/>
    <n v="92"/>
    <s v="US"/>
    <s v="USD"/>
    <n v="1362463200"/>
    <n v="1363669200"/>
    <b v="0"/>
    <b v="0"/>
    <s v="theater/plays"/>
    <n v="1.46"/>
    <n v="90.456521739130437"/>
    <x v="3"/>
    <x v="3"/>
    <x v="249"/>
    <d v="2013-03-19T05:00:00"/>
  </r>
  <r>
    <n v="258"/>
    <s v="Duncan, Mcdonald and Miller"/>
    <s v="Assimilated coherent hardware"/>
    <n v="5000"/>
    <n v="13424"/>
    <x v="1"/>
    <n v="186"/>
    <s v="US"/>
    <s v="USD"/>
    <n v="1481176800"/>
    <n v="1482904800"/>
    <b v="0"/>
    <b v="1"/>
    <s v="theater/plays"/>
    <n v="2.6848000000000001"/>
    <n v="72.172043010752688"/>
    <x v="3"/>
    <x v="3"/>
    <x v="250"/>
    <d v="2016-12-28T06:00:00"/>
  </r>
  <r>
    <n v="259"/>
    <s v="Watkins Ltd"/>
    <s v="Multi-channeled responsive implementation"/>
    <n v="1800"/>
    <n v="10755"/>
    <x v="1"/>
    <n v="138"/>
    <s v="US"/>
    <s v="USD"/>
    <n v="1354946400"/>
    <n v="1356588000"/>
    <b v="1"/>
    <b v="0"/>
    <s v="photography/photography books"/>
    <n v="5.9749999999999996"/>
    <n v="77.934782608695656"/>
    <x v="7"/>
    <x v="14"/>
    <x v="251"/>
    <d v="2012-12-27T06:00:00"/>
  </r>
  <r>
    <n v="260"/>
    <s v="Allen-Jones"/>
    <s v="Centralized modular initiative"/>
    <n v="6300"/>
    <n v="9935"/>
    <x v="1"/>
    <n v="261"/>
    <s v="US"/>
    <s v="USD"/>
    <n v="1348808400"/>
    <n v="1349845200"/>
    <b v="0"/>
    <b v="0"/>
    <s v="music/rock"/>
    <n v="1.5769841269841269"/>
    <n v="38.065134099616856"/>
    <x v="1"/>
    <x v="1"/>
    <x v="136"/>
    <d v="2012-10-10T05:00:00"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b v="1"/>
    <s v="music/rock"/>
    <n v="0.31201660735468567"/>
    <n v="57.936123348017624"/>
    <x v="1"/>
    <x v="1"/>
    <x v="252"/>
    <d v="2010-08-29T05:00:00"/>
  </r>
  <r>
    <n v="262"/>
    <s v="Lloyd, Kennedy and Davis"/>
    <s v="Compatible multimedia hub"/>
    <n v="1700"/>
    <n v="5328"/>
    <x v="1"/>
    <n v="107"/>
    <s v="US"/>
    <s v="USD"/>
    <n v="1301979600"/>
    <n v="1304226000"/>
    <b v="0"/>
    <b v="1"/>
    <s v="music/indie rock"/>
    <n v="3.1341176470588237"/>
    <n v="49.794392523364486"/>
    <x v="1"/>
    <x v="7"/>
    <x v="253"/>
    <d v="2011-05-01T05:00:00"/>
  </r>
  <r>
    <n v="263"/>
    <s v="Walker Ltd"/>
    <s v="Organic eco-centric success"/>
    <n v="2900"/>
    <n v="10756"/>
    <x v="1"/>
    <n v="199"/>
    <s v="US"/>
    <s v="USD"/>
    <n v="1263016800"/>
    <n v="1263016800"/>
    <b v="0"/>
    <b v="0"/>
    <s v="photography/photography books"/>
    <n v="3.7089655172413791"/>
    <n v="54.050251256281406"/>
    <x v="7"/>
    <x v="14"/>
    <x v="254"/>
    <d v="2010-01-09T06:00:00"/>
  </r>
  <r>
    <n v="264"/>
    <s v="Gordon PLC"/>
    <s v="Virtual reciprocal policy"/>
    <n v="45600"/>
    <n v="165375"/>
    <x v="1"/>
    <n v="5512"/>
    <s v="US"/>
    <s v="USD"/>
    <n v="1360648800"/>
    <n v="1362031200"/>
    <b v="0"/>
    <b v="0"/>
    <s v="theater/plays"/>
    <n v="3.6266447368421053"/>
    <n v="30.002721335268504"/>
    <x v="3"/>
    <x v="3"/>
    <x v="255"/>
    <d v="2013-02-28T06:00:00"/>
  </r>
  <r>
    <n v="265"/>
    <s v="Lee and Sons"/>
    <s v="Persevering interactive emulation"/>
    <n v="4900"/>
    <n v="6031"/>
    <x v="1"/>
    <n v="86"/>
    <s v="US"/>
    <s v="USD"/>
    <n v="1451800800"/>
    <n v="1455602400"/>
    <b v="0"/>
    <b v="0"/>
    <s v="theater/plays"/>
    <n v="1.2308163265306122"/>
    <n v="70.127906976744185"/>
    <x v="3"/>
    <x v="3"/>
    <x v="256"/>
    <d v="2016-02-16T06:00:00"/>
  </r>
  <r>
    <n v="266"/>
    <s v="Cole LLC"/>
    <s v="Proactive responsive emulation"/>
    <n v="111900"/>
    <n v="85902"/>
    <x v="0"/>
    <n v="3182"/>
    <s v="IT"/>
    <s v="EUR"/>
    <n v="1415340000"/>
    <n v="1418191200"/>
    <b v="0"/>
    <b v="1"/>
    <s v="music/jazz"/>
    <n v="0.76766756032171579"/>
    <n v="26.996228786926462"/>
    <x v="1"/>
    <x v="17"/>
    <x v="257"/>
    <d v="2014-12-10T06:00:00"/>
  </r>
  <r>
    <n v="267"/>
    <s v="Acosta PLC"/>
    <s v="Extended eco-centric function"/>
    <n v="61600"/>
    <n v="143910"/>
    <x v="1"/>
    <n v="2768"/>
    <s v="AU"/>
    <s v="AUD"/>
    <n v="1351054800"/>
    <n v="1352440800"/>
    <b v="0"/>
    <b v="0"/>
    <s v="theater/plays"/>
    <n v="2.3362012987012988"/>
    <n v="51.990606936416185"/>
    <x v="3"/>
    <x v="3"/>
    <x v="258"/>
    <d v="2012-11-09T06:00:00"/>
  </r>
  <r>
    <n v="268"/>
    <s v="Brown-Mckee"/>
    <s v="Networked optimal productivity"/>
    <n v="1500"/>
    <n v="2708"/>
    <x v="1"/>
    <n v="48"/>
    <s v="US"/>
    <s v="USD"/>
    <n v="1349326800"/>
    <n v="1353304800"/>
    <b v="0"/>
    <b v="0"/>
    <s v="film &amp; video/documentary"/>
    <n v="1.8053333333333332"/>
    <n v="56.416666666666664"/>
    <x v="4"/>
    <x v="4"/>
    <x v="259"/>
    <d v="2012-11-19T06:00:00"/>
  </r>
  <r>
    <n v="269"/>
    <s v="Miles and Sons"/>
    <s v="Persistent attitude-oriented approach"/>
    <n v="3500"/>
    <n v="8842"/>
    <x v="1"/>
    <n v="87"/>
    <s v="US"/>
    <s v="USD"/>
    <n v="1548914400"/>
    <n v="1550728800"/>
    <b v="0"/>
    <b v="0"/>
    <s v="film &amp; video/television"/>
    <n v="2.5262857142857142"/>
    <n v="101.63218390804597"/>
    <x v="4"/>
    <x v="19"/>
    <x v="260"/>
    <d v="2019-02-21T06:00:00"/>
  </r>
  <r>
    <n v="270"/>
    <s v="Sawyer, Horton and Williams"/>
    <s v="Triple-buffered 4thgeneration toolset"/>
    <n v="173900"/>
    <n v="47260"/>
    <x v="3"/>
    <n v="1890"/>
    <s v="US"/>
    <s v="USD"/>
    <n v="1291269600"/>
    <n v="1291442400"/>
    <b v="0"/>
    <b v="0"/>
    <s v="games/video games"/>
    <n v="0.27176538240368026"/>
    <n v="25.005291005291006"/>
    <x v="6"/>
    <x v="11"/>
    <x v="261"/>
    <d v="2010-12-04T06:00:00"/>
  </r>
  <r>
    <n v="271"/>
    <s v="Foley-Cox"/>
    <s v="Progressive zero administration leverage"/>
    <n v="153700"/>
    <n v="1953"/>
    <x v="2"/>
    <n v="61"/>
    <s v="US"/>
    <s v="USD"/>
    <n v="1449468000"/>
    <n v="1452146400"/>
    <b v="0"/>
    <b v="0"/>
    <s v="photography/photography books"/>
    <n v="1.2706571242680547E-2"/>
    <n v="32.016393442622949"/>
    <x v="7"/>
    <x v="14"/>
    <x v="262"/>
    <d v="2016-01-07T06:00:00"/>
  </r>
  <r>
    <n v="272"/>
    <s v="Horton, Morrison and Clark"/>
    <s v="Networked radical neural-net"/>
    <n v="51100"/>
    <n v="155349"/>
    <x v="1"/>
    <n v="1894"/>
    <s v="US"/>
    <s v="USD"/>
    <n v="1562734800"/>
    <n v="1564894800"/>
    <b v="0"/>
    <b v="1"/>
    <s v="theater/plays"/>
    <n v="3.0400978473581213"/>
    <n v="82.021647307286173"/>
    <x v="3"/>
    <x v="3"/>
    <x v="263"/>
    <d v="2019-08-04T05:00:00"/>
  </r>
  <r>
    <n v="273"/>
    <s v="Thomas and Sons"/>
    <s v="Re-engineered heuristic forecast"/>
    <n v="7800"/>
    <n v="10704"/>
    <x v="1"/>
    <n v="282"/>
    <s v="CA"/>
    <s v="CAD"/>
    <n v="1505624400"/>
    <n v="1505883600"/>
    <b v="0"/>
    <b v="0"/>
    <s v="theater/plays"/>
    <n v="1.3723076923076922"/>
    <n v="37.957446808510639"/>
    <x v="3"/>
    <x v="3"/>
    <x v="264"/>
    <d v="2017-09-20T05:00:00"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b v="0"/>
    <s v="theater/plays"/>
    <n v="0.32208333333333333"/>
    <n v="51.533333333333331"/>
    <x v="3"/>
    <x v="3"/>
    <x v="265"/>
    <d v="2017-11-11T06:00:00"/>
  </r>
  <r>
    <n v="275"/>
    <s v="Ward, Sanchez and Kemp"/>
    <s v="Stand-alone discrete Graphical User Interface"/>
    <n v="3900"/>
    <n v="9419"/>
    <x v="1"/>
    <n v="116"/>
    <s v="US"/>
    <s v="USD"/>
    <n v="1554526800"/>
    <n v="1555218000"/>
    <b v="0"/>
    <b v="0"/>
    <s v="publishing/translations"/>
    <n v="2.4151282051282053"/>
    <n v="81.198275862068968"/>
    <x v="5"/>
    <x v="18"/>
    <x v="266"/>
    <d v="2019-04-14T05:00:00"/>
  </r>
  <r>
    <n v="276"/>
    <s v="Fields Ltd"/>
    <s v="Front-line foreground project"/>
    <n v="5500"/>
    <n v="5324"/>
    <x v="0"/>
    <n v="133"/>
    <s v="US"/>
    <s v="USD"/>
    <n v="1334811600"/>
    <n v="1335243600"/>
    <b v="0"/>
    <b v="1"/>
    <s v="games/video games"/>
    <n v="0.96799999999999997"/>
    <n v="40.030075187969928"/>
    <x v="6"/>
    <x v="11"/>
    <x v="267"/>
    <d v="2012-04-24T05:00:00"/>
  </r>
  <r>
    <n v="277"/>
    <s v="Ramos-Mitchell"/>
    <s v="Persevering system-worthy info-mediaries"/>
    <n v="700"/>
    <n v="7465"/>
    <x v="1"/>
    <n v="83"/>
    <s v="US"/>
    <s v="USD"/>
    <n v="1279515600"/>
    <n v="1279688400"/>
    <b v="0"/>
    <b v="0"/>
    <s v="theater/plays"/>
    <n v="10.664285714285715"/>
    <n v="89.939759036144579"/>
    <x v="3"/>
    <x v="3"/>
    <x v="268"/>
    <d v="2010-07-21T05:00:00"/>
  </r>
  <r>
    <n v="278"/>
    <s v="Higgins, Davis and Salazar"/>
    <s v="Distributed multi-tasking strategy"/>
    <n v="2700"/>
    <n v="8799"/>
    <x v="1"/>
    <n v="91"/>
    <s v="US"/>
    <s v="USD"/>
    <n v="1353909600"/>
    <n v="1356069600"/>
    <b v="0"/>
    <b v="0"/>
    <s v="technology/web"/>
    <n v="3.2588888888888889"/>
    <n v="96.692307692307693"/>
    <x v="2"/>
    <x v="2"/>
    <x v="269"/>
    <d v="2012-12-21T06:00:00"/>
  </r>
  <r>
    <n v="279"/>
    <s v="Smith-Jenkins"/>
    <s v="Vision-oriented methodical application"/>
    <n v="8000"/>
    <n v="13656"/>
    <x v="1"/>
    <n v="546"/>
    <s v="US"/>
    <s v="USD"/>
    <n v="1535950800"/>
    <n v="1536210000"/>
    <b v="0"/>
    <b v="0"/>
    <s v="theater/plays"/>
    <n v="1.7070000000000001"/>
    <n v="25.010989010989011"/>
    <x v="3"/>
    <x v="3"/>
    <x v="270"/>
    <d v="2018-09-06T05:00:00"/>
  </r>
  <r>
    <n v="280"/>
    <s v="Braun PLC"/>
    <s v="Function-based high-level infrastructure"/>
    <n v="2500"/>
    <n v="14536"/>
    <x v="1"/>
    <n v="393"/>
    <s v="US"/>
    <s v="USD"/>
    <n v="1511244000"/>
    <n v="1511762400"/>
    <b v="0"/>
    <b v="0"/>
    <s v="film &amp; video/animation"/>
    <n v="5.8144"/>
    <n v="36.987277353689571"/>
    <x v="4"/>
    <x v="10"/>
    <x v="271"/>
    <d v="2017-11-27T06:00:00"/>
  </r>
  <r>
    <n v="281"/>
    <s v="Drake PLC"/>
    <s v="Profound object-oriented paradigm"/>
    <n v="164500"/>
    <n v="150552"/>
    <x v="0"/>
    <n v="2062"/>
    <s v="US"/>
    <s v="USD"/>
    <n v="1331445600"/>
    <n v="1333256400"/>
    <b v="0"/>
    <b v="1"/>
    <s v="theater/plays"/>
    <n v="0.91520972644376897"/>
    <n v="73.012609117361791"/>
    <x v="3"/>
    <x v="3"/>
    <x v="272"/>
    <d v="2012-04-01T05:00:00"/>
  </r>
  <r>
    <n v="282"/>
    <s v="Ross, Kelly and Brown"/>
    <s v="Virtual contextually-based circuit"/>
    <n v="8400"/>
    <n v="9076"/>
    <x v="1"/>
    <n v="133"/>
    <s v="US"/>
    <s v="USD"/>
    <n v="1480226400"/>
    <n v="1480744800"/>
    <b v="0"/>
    <b v="1"/>
    <s v="film &amp; video/television"/>
    <n v="1.0804761904761904"/>
    <n v="68.240601503759393"/>
    <x v="4"/>
    <x v="19"/>
    <x v="73"/>
    <d v="2016-12-03T06:00:00"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b v="0"/>
    <s v="music/rock"/>
    <n v="0.18728395061728395"/>
    <n v="52.310344827586206"/>
    <x v="1"/>
    <x v="1"/>
    <x v="273"/>
    <d v="2016-06-04T05:00:00"/>
  </r>
  <r>
    <n v="284"/>
    <s v="Tran LLC"/>
    <s v="Ameliorated fresh-thinking protocol"/>
    <n v="9800"/>
    <n v="8153"/>
    <x v="0"/>
    <n v="132"/>
    <s v="US"/>
    <s v="USD"/>
    <n v="1335848400"/>
    <n v="1336280400"/>
    <b v="0"/>
    <b v="0"/>
    <s v="technology/web"/>
    <n v="0.83193877551020412"/>
    <n v="61.765151515151516"/>
    <x v="2"/>
    <x v="2"/>
    <x v="274"/>
    <d v="2012-05-06T05:00:00"/>
  </r>
  <r>
    <n v="285"/>
    <s v="Dawson, Brady and Gilbert"/>
    <s v="Front-line optimizing emulation"/>
    <n v="900"/>
    <n v="6357"/>
    <x v="1"/>
    <n v="254"/>
    <s v="US"/>
    <s v="USD"/>
    <n v="1473483600"/>
    <n v="1476766800"/>
    <b v="0"/>
    <b v="0"/>
    <s v="theater/plays"/>
    <n v="7.0633333333333335"/>
    <n v="25.027559055118111"/>
    <x v="3"/>
    <x v="3"/>
    <x v="275"/>
    <d v="2016-10-18T05:00:00"/>
  </r>
  <r>
    <n v="286"/>
    <s v="Obrien-Aguirre"/>
    <s v="Devolved uniform complexity"/>
    <n v="112100"/>
    <n v="19557"/>
    <x v="3"/>
    <n v="184"/>
    <s v="US"/>
    <s v="USD"/>
    <n v="1479880800"/>
    <n v="1480485600"/>
    <b v="0"/>
    <b v="0"/>
    <s v="theater/plays"/>
    <n v="0.17446030330062445"/>
    <n v="106.28804347826087"/>
    <x v="3"/>
    <x v="3"/>
    <x v="276"/>
    <d v="2016-11-30T06:00:00"/>
  </r>
  <r>
    <n v="287"/>
    <s v="Ferguson PLC"/>
    <s v="Public-key intangible superstructure"/>
    <n v="6300"/>
    <n v="13213"/>
    <x v="1"/>
    <n v="176"/>
    <s v="US"/>
    <s v="USD"/>
    <n v="1430197200"/>
    <n v="1430197200"/>
    <b v="0"/>
    <b v="0"/>
    <s v="music/electric music"/>
    <n v="2.0973015873015872"/>
    <n v="75.07386363636364"/>
    <x v="1"/>
    <x v="5"/>
    <x v="277"/>
    <d v="2015-04-28T05:00:00"/>
  </r>
  <r>
    <n v="288"/>
    <s v="Garcia Ltd"/>
    <s v="Secured global success"/>
    <n v="5600"/>
    <n v="5476"/>
    <x v="0"/>
    <n v="137"/>
    <s v="DK"/>
    <s v="DKK"/>
    <n v="1331701200"/>
    <n v="1331787600"/>
    <b v="0"/>
    <b v="1"/>
    <s v="music/metal"/>
    <n v="0.97785714285714287"/>
    <n v="39.970802919708028"/>
    <x v="1"/>
    <x v="16"/>
    <x v="278"/>
    <d v="2012-03-15T05:00:00"/>
  </r>
  <r>
    <n v="289"/>
    <s v="Smith, Love and Smith"/>
    <s v="Grass-roots mission-critical capability"/>
    <n v="800"/>
    <n v="13474"/>
    <x v="1"/>
    <n v="337"/>
    <s v="CA"/>
    <s v="CAD"/>
    <n v="1438578000"/>
    <n v="1438837200"/>
    <b v="0"/>
    <b v="0"/>
    <s v="theater/plays"/>
    <n v="16.842500000000001"/>
    <n v="39.982195845697326"/>
    <x v="3"/>
    <x v="3"/>
    <x v="279"/>
    <d v="2015-08-06T05:00:00"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s v="film &amp; video/documentary"/>
    <n v="0.54402135231316728"/>
    <n v="101.01541850220265"/>
    <x v="4"/>
    <x v="4"/>
    <x v="280"/>
    <d v="2013-06-11T05:00:00"/>
  </r>
  <r>
    <n v="291"/>
    <s v="Bell, Grimes and Kerr"/>
    <s v="Self-enabling uniform complexity"/>
    <n v="1800"/>
    <n v="8219"/>
    <x v="1"/>
    <n v="107"/>
    <s v="US"/>
    <s v="USD"/>
    <n v="1318654800"/>
    <n v="1319000400"/>
    <b v="1"/>
    <b v="0"/>
    <s v="technology/web"/>
    <n v="4.5661111111111108"/>
    <n v="76.813084112149539"/>
    <x v="2"/>
    <x v="2"/>
    <x v="281"/>
    <d v="2011-10-19T05:00:00"/>
  </r>
  <r>
    <n v="292"/>
    <s v="Ho-Harris"/>
    <s v="Versatile cohesive encoding"/>
    <n v="7300"/>
    <n v="717"/>
    <x v="0"/>
    <n v="10"/>
    <s v="US"/>
    <s v="USD"/>
    <n v="1331874000"/>
    <n v="1333429200"/>
    <b v="0"/>
    <b v="0"/>
    <s v="food/food trucks"/>
    <n v="9.8219178082191785E-2"/>
    <n v="71.7"/>
    <x v="0"/>
    <x v="0"/>
    <x v="282"/>
    <d v="2012-04-03T05:00:00"/>
  </r>
  <r>
    <n v="293"/>
    <s v="Ross Group"/>
    <s v="Organized executive solution"/>
    <n v="6500"/>
    <n v="1065"/>
    <x v="3"/>
    <n v="32"/>
    <s v="IT"/>
    <s v="EUR"/>
    <n v="1286254800"/>
    <n v="1287032400"/>
    <b v="0"/>
    <b v="0"/>
    <s v="theater/plays"/>
    <n v="0.16384615384615384"/>
    <n v="33.28125"/>
    <x v="3"/>
    <x v="3"/>
    <x v="283"/>
    <d v="2010-10-14T05:00:00"/>
  </r>
  <r>
    <n v="294"/>
    <s v="Turner-Davis"/>
    <s v="Automated local emulation"/>
    <n v="600"/>
    <n v="8038"/>
    <x v="1"/>
    <n v="183"/>
    <s v="US"/>
    <s v="USD"/>
    <n v="1540530000"/>
    <n v="1541570400"/>
    <b v="0"/>
    <b v="0"/>
    <s v="theater/plays"/>
    <n v="13.396666666666667"/>
    <n v="43.923497267759565"/>
    <x v="3"/>
    <x v="3"/>
    <x v="284"/>
    <d v="2018-11-07T06:00:00"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s v="theater/plays"/>
    <n v="0.35650077760497667"/>
    <n v="36.004712041884815"/>
    <x v="3"/>
    <x v="3"/>
    <x v="285"/>
    <d v="2013-11-09T06:00:00"/>
  </r>
  <r>
    <n v="296"/>
    <s v="Smith-Hess"/>
    <s v="Grass-roots real-time Local Area Network"/>
    <n v="6100"/>
    <n v="3352"/>
    <x v="0"/>
    <n v="38"/>
    <s v="AU"/>
    <s v="AUD"/>
    <n v="1548655200"/>
    <n v="1550556000"/>
    <b v="0"/>
    <b v="0"/>
    <s v="theater/plays"/>
    <n v="0.54950819672131146"/>
    <n v="88.21052631578948"/>
    <x v="3"/>
    <x v="3"/>
    <x v="286"/>
    <d v="2019-02-19T06:00:00"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b v="1"/>
    <s v="theater/plays"/>
    <n v="0.94236111111111109"/>
    <n v="65.240384615384613"/>
    <x v="3"/>
    <x v="3"/>
    <x v="287"/>
    <d v="2014-01-23T06:00:00"/>
  </r>
  <r>
    <n v="298"/>
    <s v="Chase, Garcia and Johnson"/>
    <s v="Adaptive intangible database"/>
    <n v="3500"/>
    <n v="5037"/>
    <x v="1"/>
    <n v="72"/>
    <s v="US"/>
    <s v="USD"/>
    <n v="1456466400"/>
    <n v="1458018000"/>
    <b v="0"/>
    <b v="1"/>
    <s v="music/rock"/>
    <n v="1.4391428571428571"/>
    <n v="69.958333333333329"/>
    <x v="1"/>
    <x v="1"/>
    <x v="288"/>
    <d v="2016-03-15T05:00:00"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b v="0"/>
    <s v="food/food trucks"/>
    <n v="0.51421052631578945"/>
    <n v="39.877551020408163"/>
    <x v="0"/>
    <x v="0"/>
    <x v="289"/>
    <d v="2016-04-28T05:00:00"/>
  </r>
  <r>
    <n v="300"/>
    <s v="Cooke PLC"/>
    <s v="Focused executive core"/>
    <n v="100"/>
    <n v="5"/>
    <x v="0"/>
    <n v="1"/>
    <s v="DK"/>
    <s v="DKK"/>
    <n v="1504069200"/>
    <n v="1504155600"/>
    <b v="0"/>
    <b v="1"/>
    <s v="publishing/nonfiction"/>
    <n v="0.05"/>
    <n v="5"/>
    <x v="5"/>
    <x v="9"/>
    <x v="290"/>
    <d v="2017-08-31T05:00:00"/>
  </r>
  <r>
    <n v="301"/>
    <s v="Wong-Walker"/>
    <s v="Multi-channeled disintermediate policy"/>
    <n v="900"/>
    <n v="12102"/>
    <x v="1"/>
    <n v="295"/>
    <s v="US"/>
    <s v="USD"/>
    <n v="1424930400"/>
    <n v="1426395600"/>
    <b v="0"/>
    <b v="0"/>
    <s v="film &amp; video/documentary"/>
    <n v="13.446666666666667"/>
    <n v="41.023728813559323"/>
    <x v="4"/>
    <x v="4"/>
    <x v="291"/>
    <d v="2015-03-15T05:00:00"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s v="theater/plays"/>
    <n v="0.31844940867279897"/>
    <n v="98.914285714285711"/>
    <x v="3"/>
    <x v="3"/>
    <x v="292"/>
    <d v="2018-09-16T05:00:00"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s v="music/indie rock"/>
    <n v="0.82617647058823529"/>
    <n v="87.78125"/>
    <x v="1"/>
    <x v="7"/>
    <x v="293"/>
    <d v="2016-01-12T06:00:00"/>
  </r>
  <r>
    <n v="304"/>
    <s v="Peterson PLC"/>
    <s v="User-friendly discrete benchmark"/>
    <n v="2100"/>
    <n v="11469"/>
    <x v="1"/>
    <n v="142"/>
    <s v="US"/>
    <s v="USD"/>
    <n v="1470546000"/>
    <n v="1474088400"/>
    <b v="0"/>
    <b v="0"/>
    <s v="film &amp; video/documentary"/>
    <n v="5.4614285714285717"/>
    <n v="80.767605633802816"/>
    <x v="4"/>
    <x v="4"/>
    <x v="294"/>
    <d v="2016-09-17T05:00:00"/>
  </r>
  <r>
    <n v="305"/>
    <s v="Townsend Ltd"/>
    <s v="Grass-roots actuating policy"/>
    <n v="2800"/>
    <n v="8014"/>
    <x v="1"/>
    <n v="85"/>
    <s v="US"/>
    <s v="USD"/>
    <n v="1458363600"/>
    <n v="1461906000"/>
    <b v="0"/>
    <b v="0"/>
    <s v="theater/plays"/>
    <n v="2.8621428571428571"/>
    <n v="94.28235294117647"/>
    <x v="3"/>
    <x v="3"/>
    <x v="295"/>
    <d v="2016-04-29T05:00:00"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s v="theater/plays"/>
    <n v="7.9076923076923072E-2"/>
    <n v="73.428571428571431"/>
    <x v="3"/>
    <x v="3"/>
    <x v="296"/>
    <d v="2017-07-17T05:00:00"/>
  </r>
  <r>
    <n v="307"/>
    <s v="Salazar-Dodson"/>
    <s v="Face-to-face zero tolerance moderator"/>
    <n v="32900"/>
    <n v="43473"/>
    <x v="1"/>
    <n v="659"/>
    <s v="DK"/>
    <s v="DKK"/>
    <n v="1338958800"/>
    <n v="1340686800"/>
    <b v="0"/>
    <b v="1"/>
    <s v="publishing/fiction"/>
    <n v="1.3213677811550153"/>
    <n v="65.968133535660087"/>
    <x v="5"/>
    <x v="13"/>
    <x v="297"/>
    <d v="2012-06-26T05:00:00"/>
  </r>
  <r>
    <n v="308"/>
    <s v="Davis Ltd"/>
    <s v="Grass-roots optimizing projection"/>
    <n v="118200"/>
    <n v="87560"/>
    <x v="0"/>
    <n v="803"/>
    <s v="US"/>
    <s v="USD"/>
    <n v="1303102800"/>
    <n v="1303189200"/>
    <b v="0"/>
    <b v="0"/>
    <s v="theater/plays"/>
    <n v="0.74077834179357027"/>
    <n v="109.04109589041096"/>
    <x v="3"/>
    <x v="3"/>
    <x v="298"/>
    <d v="2011-04-19T05:00:00"/>
  </r>
  <r>
    <n v="309"/>
    <s v="Harris-Perry"/>
    <s v="User-centric 6thgeneration attitude"/>
    <n v="4100"/>
    <n v="3087"/>
    <x v="3"/>
    <n v="75"/>
    <s v="US"/>
    <s v="USD"/>
    <n v="1316581200"/>
    <n v="1318309200"/>
    <b v="0"/>
    <b v="1"/>
    <s v="music/indie rock"/>
    <n v="0.75292682926829269"/>
    <n v="41.16"/>
    <x v="1"/>
    <x v="7"/>
    <x v="299"/>
    <d v="2011-10-11T05:00:00"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s v="games/video games"/>
    <n v="0.20333333333333334"/>
    <n v="99.125"/>
    <x v="6"/>
    <x v="11"/>
    <x v="300"/>
    <d v="2010-04-25T05:00:00"/>
  </r>
  <r>
    <n v="311"/>
    <s v="Flores PLC"/>
    <s v="Focused real-time help-desk"/>
    <n v="6300"/>
    <n v="12812"/>
    <x v="1"/>
    <n v="121"/>
    <s v="US"/>
    <s v="USD"/>
    <n v="1297836000"/>
    <n v="1298872800"/>
    <b v="0"/>
    <b v="0"/>
    <s v="theater/plays"/>
    <n v="2.0336507936507937"/>
    <n v="105.88429752066116"/>
    <x v="3"/>
    <x v="3"/>
    <x v="247"/>
    <d v="2011-02-28T06:00:00"/>
  </r>
  <r>
    <n v="312"/>
    <s v="Martinez LLC"/>
    <s v="Robust impactful approach"/>
    <n v="59100"/>
    <n v="183345"/>
    <x v="1"/>
    <n v="3742"/>
    <s v="US"/>
    <s v="USD"/>
    <n v="1382677200"/>
    <n v="1383282000"/>
    <b v="0"/>
    <b v="0"/>
    <s v="theater/plays"/>
    <n v="3.1022842639593908"/>
    <n v="48.996525921966864"/>
    <x v="3"/>
    <x v="3"/>
    <x v="244"/>
    <d v="2013-11-01T05:00:00"/>
  </r>
  <r>
    <n v="313"/>
    <s v="Miller-Irwin"/>
    <s v="Secured maximized policy"/>
    <n v="2200"/>
    <n v="8697"/>
    <x v="1"/>
    <n v="223"/>
    <s v="US"/>
    <s v="USD"/>
    <n v="1330322400"/>
    <n v="1330495200"/>
    <b v="0"/>
    <b v="0"/>
    <s v="music/rock"/>
    <n v="3.9531818181818181"/>
    <n v="39"/>
    <x v="1"/>
    <x v="1"/>
    <x v="301"/>
    <d v="2012-02-29T06:00:00"/>
  </r>
  <r>
    <n v="314"/>
    <s v="Sanchez-Morgan"/>
    <s v="Realigned upward-trending strategy"/>
    <n v="1400"/>
    <n v="4126"/>
    <x v="1"/>
    <n v="133"/>
    <s v="US"/>
    <s v="USD"/>
    <n v="1552366800"/>
    <n v="1552798800"/>
    <b v="0"/>
    <b v="1"/>
    <s v="film &amp; video/documentary"/>
    <n v="2.9471428571428571"/>
    <n v="31.022556390977442"/>
    <x v="4"/>
    <x v="4"/>
    <x v="188"/>
    <d v="2019-03-17T05:00:00"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s v="theater/plays"/>
    <n v="0.33894736842105261"/>
    <n v="103.87096774193549"/>
    <x v="3"/>
    <x v="3"/>
    <x v="302"/>
    <d v="2014-06-22T05:00:00"/>
  </r>
  <r>
    <n v="316"/>
    <s v="Martin-Marshall"/>
    <s v="Configurable demand-driven matrix"/>
    <n v="9600"/>
    <n v="6401"/>
    <x v="0"/>
    <n v="108"/>
    <s v="IT"/>
    <s v="EUR"/>
    <n v="1574143200"/>
    <n v="1574229600"/>
    <b v="0"/>
    <b v="1"/>
    <s v="food/food trucks"/>
    <n v="0.66677083333333331"/>
    <n v="59.268518518518519"/>
    <x v="0"/>
    <x v="0"/>
    <x v="303"/>
    <d v="2019-11-20T06:00:00"/>
  </r>
  <r>
    <n v="317"/>
    <s v="Summers PLC"/>
    <s v="Cross-group coherent hierarchy"/>
    <n v="6600"/>
    <n v="1269"/>
    <x v="0"/>
    <n v="30"/>
    <s v="US"/>
    <s v="USD"/>
    <n v="1494738000"/>
    <n v="1495861200"/>
    <b v="0"/>
    <b v="0"/>
    <s v="theater/plays"/>
    <n v="0.19227272727272726"/>
    <n v="42.3"/>
    <x v="3"/>
    <x v="3"/>
    <x v="304"/>
    <d v="2017-05-27T05:00:00"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s v="music/rock"/>
    <n v="0.15842105263157893"/>
    <n v="53.117647058823529"/>
    <x v="1"/>
    <x v="1"/>
    <x v="305"/>
    <d v="2014-02-16T06:00:00"/>
  </r>
  <r>
    <n v="319"/>
    <s v="Mills Group"/>
    <s v="Advanced empowering matrix"/>
    <n v="8400"/>
    <n v="3251"/>
    <x v="3"/>
    <n v="64"/>
    <s v="US"/>
    <s v="USD"/>
    <n v="1281589200"/>
    <n v="1283662800"/>
    <b v="0"/>
    <b v="0"/>
    <s v="technology/web"/>
    <n v="0.38702380952380955"/>
    <n v="50.796875"/>
    <x v="2"/>
    <x v="2"/>
    <x v="306"/>
    <d v="2010-09-05T05:00:00"/>
  </r>
  <r>
    <n v="320"/>
    <s v="Sandoval-Powell"/>
    <s v="Phased holistic implementation"/>
    <n v="84400"/>
    <n v="8092"/>
    <x v="0"/>
    <n v="80"/>
    <s v="US"/>
    <s v="USD"/>
    <n v="1305003600"/>
    <n v="1305781200"/>
    <b v="0"/>
    <b v="0"/>
    <s v="publishing/fiction"/>
    <n v="9.5876777251184833E-2"/>
    <n v="101.15"/>
    <x v="5"/>
    <x v="13"/>
    <x v="307"/>
    <d v="2011-05-19T05:00:00"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n v="0.94144366197183094"/>
    <n v="65.000810372771468"/>
    <x v="4"/>
    <x v="12"/>
    <x v="308"/>
    <d v="2011-04-09T05:00:00"/>
  </r>
  <r>
    <n v="322"/>
    <s v="Hebert Group"/>
    <s v="Visionary asymmetric Graphical User Interface"/>
    <n v="117900"/>
    <n v="196377"/>
    <x v="1"/>
    <n v="5168"/>
    <s v="US"/>
    <s v="USD"/>
    <n v="1290664800"/>
    <n v="1291788000"/>
    <b v="0"/>
    <b v="0"/>
    <s v="theater/plays"/>
    <n v="1.6656234096692113"/>
    <n v="37.998645510835914"/>
    <x v="3"/>
    <x v="3"/>
    <x v="309"/>
    <d v="2010-12-08T06:00:00"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b v="0"/>
    <s v="film &amp; video/documentary"/>
    <n v="0.24134831460674158"/>
    <n v="82.615384615384613"/>
    <x v="4"/>
    <x v="4"/>
    <x v="310"/>
    <d v="2014-03-29T05:00:00"/>
  </r>
  <r>
    <n v="324"/>
    <s v="Harris, Hall and Harris"/>
    <s v="Inverse analyzing matrices"/>
    <n v="7100"/>
    <n v="11648"/>
    <x v="1"/>
    <n v="307"/>
    <s v="US"/>
    <s v="USD"/>
    <n v="1434862800"/>
    <n v="1435899600"/>
    <b v="0"/>
    <b v="1"/>
    <s v="theater/plays"/>
    <n v="1.6405633802816901"/>
    <n v="37.941368078175898"/>
    <x v="3"/>
    <x v="3"/>
    <x v="311"/>
    <d v="2015-07-03T05:00:00"/>
  </r>
  <r>
    <n v="325"/>
    <s v="Saunders Group"/>
    <s v="Programmable systemic implementation"/>
    <n v="6500"/>
    <n v="5897"/>
    <x v="0"/>
    <n v="73"/>
    <s v="US"/>
    <s v="USD"/>
    <n v="1529125200"/>
    <n v="1531112400"/>
    <b v="0"/>
    <b v="1"/>
    <s v="theater/plays"/>
    <n v="0.90723076923076929"/>
    <n v="80.780821917808225"/>
    <x v="3"/>
    <x v="3"/>
    <x v="79"/>
    <d v="2018-07-09T05:00:00"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n v="0.46194444444444444"/>
    <n v="25.984375"/>
    <x v="4"/>
    <x v="10"/>
    <x v="312"/>
    <d v="2016-01-01T06:00:00"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s v="theater/plays"/>
    <n v="0.38538461538461538"/>
    <n v="30.363636363636363"/>
    <x v="3"/>
    <x v="3"/>
    <x v="313"/>
    <d v="2019-09-01T05:00:00"/>
  </r>
  <r>
    <n v="328"/>
    <s v="Young PLC"/>
    <s v="Innovative well-modulated functionalities"/>
    <n v="98700"/>
    <n v="131826"/>
    <x v="1"/>
    <n v="2441"/>
    <s v="US"/>
    <s v="USD"/>
    <n v="1543557600"/>
    <n v="1544508000"/>
    <b v="0"/>
    <b v="0"/>
    <s v="music/rock"/>
    <n v="1.3356231003039514"/>
    <n v="54.004916018025398"/>
    <x v="1"/>
    <x v="1"/>
    <x v="314"/>
    <d v="2018-12-11T06:00:00"/>
  </r>
  <r>
    <n v="329"/>
    <s v="Willis and Sons"/>
    <s v="Fundamental incremental database"/>
    <n v="93800"/>
    <n v="21477"/>
    <x v="2"/>
    <n v="211"/>
    <s v="US"/>
    <s v="USD"/>
    <n v="1481522400"/>
    <n v="1482472800"/>
    <b v="0"/>
    <b v="0"/>
    <s v="games/video games"/>
    <n v="0.22896588486140726"/>
    <n v="101.78672985781991"/>
    <x v="6"/>
    <x v="11"/>
    <x v="315"/>
    <d v="2016-12-23T06:00:00"/>
  </r>
  <r>
    <n v="330"/>
    <s v="Thompson-Bates"/>
    <s v="Expanded encompassing open architecture"/>
    <n v="33700"/>
    <n v="62330"/>
    <x v="1"/>
    <n v="1385"/>
    <s v="GB"/>
    <s v="GBP"/>
    <n v="1512712800"/>
    <n v="1512799200"/>
    <b v="0"/>
    <b v="0"/>
    <s v="film &amp; video/documentary"/>
    <n v="1.8495548961424333"/>
    <n v="45.003610108303249"/>
    <x v="4"/>
    <x v="4"/>
    <x v="316"/>
    <d v="2017-12-09T06:00:00"/>
  </r>
  <r>
    <n v="331"/>
    <s v="Rose-Silva"/>
    <s v="Intuitive static portal"/>
    <n v="3300"/>
    <n v="14643"/>
    <x v="1"/>
    <n v="190"/>
    <s v="US"/>
    <s v="USD"/>
    <n v="1324274400"/>
    <n v="1324360800"/>
    <b v="0"/>
    <b v="0"/>
    <s v="food/food trucks"/>
    <n v="4.4372727272727275"/>
    <n v="77.068421052631578"/>
    <x v="0"/>
    <x v="0"/>
    <x v="317"/>
    <d v="2011-12-20T06:00:00"/>
  </r>
  <r>
    <n v="332"/>
    <s v="Pacheco, Johnson and Torres"/>
    <s v="Optional bandwidth-monitored definition"/>
    <n v="20700"/>
    <n v="41396"/>
    <x v="1"/>
    <n v="470"/>
    <s v="US"/>
    <s v="USD"/>
    <n v="1364446800"/>
    <n v="1364533200"/>
    <b v="0"/>
    <b v="0"/>
    <s v="technology/wearables"/>
    <n v="1.999806763285024"/>
    <n v="88.076595744680844"/>
    <x v="2"/>
    <x v="8"/>
    <x v="318"/>
    <d v="2013-03-29T05:00:00"/>
  </r>
  <r>
    <n v="333"/>
    <s v="Carlson, Dixon and Jones"/>
    <s v="Persistent well-modulated synergy"/>
    <n v="9600"/>
    <n v="11900"/>
    <x v="1"/>
    <n v="253"/>
    <s v="US"/>
    <s v="USD"/>
    <n v="1542693600"/>
    <n v="1545112800"/>
    <b v="0"/>
    <b v="0"/>
    <s v="theater/plays"/>
    <n v="1.2395833333333333"/>
    <n v="47.035573122529641"/>
    <x v="3"/>
    <x v="3"/>
    <x v="319"/>
    <d v="2018-12-18T06:00:00"/>
  </r>
  <r>
    <n v="334"/>
    <s v="Mcgee Group"/>
    <s v="Assimilated discrete algorithm"/>
    <n v="66200"/>
    <n v="123538"/>
    <x v="1"/>
    <n v="1113"/>
    <s v="US"/>
    <s v="USD"/>
    <n v="1515564000"/>
    <n v="1516168800"/>
    <b v="0"/>
    <b v="0"/>
    <s v="music/rock"/>
    <n v="1.8661329305135952"/>
    <n v="110.99550763701707"/>
    <x v="1"/>
    <x v="1"/>
    <x v="32"/>
    <d v="2018-01-17T06:00:00"/>
  </r>
  <r>
    <n v="335"/>
    <s v="Jordan-Acosta"/>
    <s v="Operative uniform hub"/>
    <n v="173800"/>
    <n v="198628"/>
    <x v="1"/>
    <n v="2283"/>
    <s v="US"/>
    <s v="USD"/>
    <n v="1573797600"/>
    <n v="1574920800"/>
    <b v="0"/>
    <b v="0"/>
    <s v="music/rock"/>
    <n v="1.1428538550057536"/>
    <n v="87.003066141042481"/>
    <x v="1"/>
    <x v="1"/>
    <x v="320"/>
    <d v="2019-11-28T06:00:00"/>
  </r>
  <r>
    <n v="336"/>
    <s v="Nunez Inc"/>
    <s v="Customizable intangible capability"/>
    <n v="70700"/>
    <n v="68602"/>
    <x v="0"/>
    <n v="1072"/>
    <s v="US"/>
    <s v="USD"/>
    <n v="1292392800"/>
    <n v="1292479200"/>
    <b v="0"/>
    <b v="1"/>
    <s v="music/rock"/>
    <n v="0.97032531824611035"/>
    <n v="63.994402985074629"/>
    <x v="1"/>
    <x v="1"/>
    <x v="321"/>
    <d v="2010-12-16T06:00:00"/>
  </r>
  <r>
    <n v="337"/>
    <s v="Hayden Ltd"/>
    <s v="Innovative didactic analyzer"/>
    <n v="94500"/>
    <n v="116064"/>
    <x v="1"/>
    <n v="1095"/>
    <s v="US"/>
    <s v="USD"/>
    <n v="1573452000"/>
    <n v="1573538400"/>
    <b v="0"/>
    <b v="0"/>
    <s v="theater/plays"/>
    <n v="1.2281904761904763"/>
    <n v="105.9945205479452"/>
    <x v="3"/>
    <x v="3"/>
    <x v="322"/>
    <d v="2019-11-12T06:00:00"/>
  </r>
  <r>
    <n v="338"/>
    <s v="Gonzalez-Burton"/>
    <s v="Decentralized intangible encoding"/>
    <n v="69800"/>
    <n v="125042"/>
    <x v="1"/>
    <n v="1690"/>
    <s v="US"/>
    <s v="USD"/>
    <n v="1317790800"/>
    <n v="1320382800"/>
    <b v="0"/>
    <b v="0"/>
    <s v="theater/plays"/>
    <n v="1.7914326647564469"/>
    <n v="73.989349112426041"/>
    <x v="3"/>
    <x v="3"/>
    <x v="323"/>
    <d v="2011-11-04T05:00:00"/>
  </r>
  <r>
    <n v="339"/>
    <s v="Lewis, Taylor and Rivers"/>
    <s v="Front-line transitional algorithm"/>
    <n v="136300"/>
    <n v="108974"/>
    <x v="3"/>
    <n v="1297"/>
    <s v="CA"/>
    <s v="CAD"/>
    <n v="1501650000"/>
    <n v="1502859600"/>
    <b v="0"/>
    <b v="0"/>
    <s v="theater/plays"/>
    <n v="0.79951577402787966"/>
    <n v="84.02004626060139"/>
    <x v="3"/>
    <x v="3"/>
    <x v="324"/>
    <d v="2017-08-16T05:00:00"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b v="0"/>
    <s v="photography/photography books"/>
    <n v="0.94242587601078165"/>
    <n v="88.966921119592882"/>
    <x v="7"/>
    <x v="14"/>
    <x v="325"/>
    <d v="2011-12-13T06:00:00"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b v="0"/>
    <s v="music/indie rock"/>
    <n v="0.84669291338582675"/>
    <n v="76.990453460620529"/>
    <x v="1"/>
    <x v="7"/>
    <x v="326"/>
    <d v="2015-09-04T05:00:00"/>
  </r>
  <r>
    <n v="342"/>
    <s v="Gibson-Hernandez"/>
    <s v="Visionary foreground middleware"/>
    <n v="47900"/>
    <n v="31864"/>
    <x v="0"/>
    <n v="328"/>
    <s v="US"/>
    <s v="USD"/>
    <n v="1374296400"/>
    <n v="1375333200"/>
    <b v="0"/>
    <b v="0"/>
    <s v="theater/plays"/>
    <n v="0.66521920668058454"/>
    <n v="97.146341463414629"/>
    <x v="3"/>
    <x v="3"/>
    <x v="327"/>
    <d v="2013-08-01T05:00:00"/>
  </r>
  <r>
    <n v="343"/>
    <s v="Spencer-Weber"/>
    <s v="Optional zero-defect task-force"/>
    <n v="9000"/>
    <n v="4853"/>
    <x v="0"/>
    <n v="147"/>
    <s v="US"/>
    <s v="USD"/>
    <n v="1384840800"/>
    <n v="1389420000"/>
    <b v="0"/>
    <b v="0"/>
    <s v="theater/plays"/>
    <n v="0.53922222222222227"/>
    <n v="33.013605442176868"/>
    <x v="3"/>
    <x v="3"/>
    <x v="328"/>
    <d v="2014-01-11T06:00:00"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s v="games/video games"/>
    <n v="0.41983299595141699"/>
    <n v="99.950602409638549"/>
    <x v="6"/>
    <x v="11"/>
    <x v="329"/>
    <d v="2018-03-03T06:00:00"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s v="film &amp; video/drama"/>
    <n v="0.14694796954314721"/>
    <n v="69.966767371601208"/>
    <x v="4"/>
    <x v="6"/>
    <x v="330"/>
    <d v="2015-07-10T05:00:00"/>
  </r>
  <r>
    <n v="346"/>
    <s v="Little-Marsh"/>
    <s v="Virtual attitude-oriented migration"/>
    <n v="8000"/>
    <n v="2758"/>
    <x v="0"/>
    <n v="25"/>
    <s v="US"/>
    <s v="USD"/>
    <n v="1503550800"/>
    <n v="1508302800"/>
    <b v="0"/>
    <b v="1"/>
    <s v="music/indie rock"/>
    <n v="0.34475"/>
    <n v="110.32"/>
    <x v="1"/>
    <x v="7"/>
    <x v="331"/>
    <d v="2017-10-18T05:00:00"/>
  </r>
  <r>
    <n v="347"/>
    <s v="Petersen and Sons"/>
    <s v="Open-source full-range portal"/>
    <n v="900"/>
    <n v="12607"/>
    <x v="1"/>
    <n v="191"/>
    <s v="US"/>
    <s v="USD"/>
    <n v="1423634400"/>
    <n v="1425708000"/>
    <b v="0"/>
    <b v="0"/>
    <s v="technology/web"/>
    <n v="14.007777777777777"/>
    <n v="66.005235602094245"/>
    <x v="2"/>
    <x v="2"/>
    <x v="332"/>
    <d v="2015-03-07T06:00:00"/>
  </r>
  <r>
    <n v="348"/>
    <s v="Hensley Ltd"/>
    <s v="Versatile cohesive open system"/>
    <n v="199000"/>
    <n v="142823"/>
    <x v="0"/>
    <n v="3483"/>
    <s v="US"/>
    <s v="USD"/>
    <n v="1487224800"/>
    <n v="1488348000"/>
    <b v="0"/>
    <b v="0"/>
    <s v="food/food trucks"/>
    <n v="0.71770351758793971"/>
    <n v="41.005742176284812"/>
    <x v="0"/>
    <x v="0"/>
    <x v="333"/>
    <d v="2017-03-01T06:00:00"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b v="0"/>
    <s v="theater/plays"/>
    <n v="0.53074115044247783"/>
    <n v="103.96316359696641"/>
    <x v="3"/>
    <x v="3"/>
    <x v="296"/>
    <d v="2017-08-13T05:00:00"/>
  </r>
  <r>
    <n v="350"/>
    <s v="Shannon Ltd"/>
    <s v="Pre-emptive neutral capacity"/>
    <n v="100"/>
    <n v="5"/>
    <x v="0"/>
    <n v="1"/>
    <s v="US"/>
    <s v="USD"/>
    <n v="1432098000"/>
    <n v="1433653200"/>
    <b v="0"/>
    <b v="1"/>
    <s v="music/jazz"/>
    <n v="0.05"/>
    <n v="5"/>
    <x v="1"/>
    <x v="17"/>
    <x v="334"/>
    <d v="2015-06-07T05:00:00"/>
  </r>
  <r>
    <n v="351"/>
    <s v="Young LLC"/>
    <s v="Universal maximized methodology"/>
    <n v="74100"/>
    <n v="94631"/>
    <x v="1"/>
    <n v="2013"/>
    <s v="US"/>
    <s v="USD"/>
    <n v="1440392400"/>
    <n v="1441602000"/>
    <b v="0"/>
    <b v="0"/>
    <s v="music/rock"/>
    <n v="1.2770715249662619"/>
    <n v="47.009935419771487"/>
    <x v="1"/>
    <x v="1"/>
    <x v="335"/>
    <d v="2015-09-07T05:00:00"/>
  </r>
  <r>
    <n v="352"/>
    <s v="Adams, Willis and Sanchez"/>
    <s v="Expanded hybrid hardware"/>
    <n v="2800"/>
    <n v="977"/>
    <x v="0"/>
    <n v="33"/>
    <s v="CA"/>
    <s v="CAD"/>
    <n v="1446876000"/>
    <n v="1447567200"/>
    <b v="0"/>
    <b v="0"/>
    <s v="theater/plays"/>
    <n v="0.34892857142857142"/>
    <n v="29.606060606060606"/>
    <x v="3"/>
    <x v="3"/>
    <x v="336"/>
    <d v="2015-11-15T06:00:00"/>
  </r>
  <r>
    <n v="353"/>
    <s v="Mills-Roy"/>
    <s v="Profit-focused multi-tasking access"/>
    <n v="33600"/>
    <n v="137961"/>
    <x v="1"/>
    <n v="1703"/>
    <s v="US"/>
    <s v="USD"/>
    <n v="1562302800"/>
    <n v="1562389200"/>
    <b v="0"/>
    <b v="0"/>
    <s v="theater/plays"/>
    <n v="4.105982142857143"/>
    <n v="81.010569583088667"/>
    <x v="3"/>
    <x v="3"/>
    <x v="337"/>
    <d v="2019-07-06T05:00:00"/>
  </r>
  <r>
    <n v="354"/>
    <s v="Brown Group"/>
    <s v="Profit-focused transitional capability"/>
    <n v="6100"/>
    <n v="7548"/>
    <x v="1"/>
    <n v="80"/>
    <s v="DK"/>
    <s v="DKK"/>
    <n v="1378184400"/>
    <n v="1378789200"/>
    <b v="0"/>
    <b v="0"/>
    <s v="film &amp; video/documentary"/>
    <n v="1.2373770491803278"/>
    <n v="94.35"/>
    <x v="4"/>
    <x v="4"/>
    <x v="338"/>
    <d v="2013-09-10T05:00:00"/>
  </r>
  <r>
    <n v="355"/>
    <s v="Burns-Burnett"/>
    <s v="Front-line scalable definition"/>
    <n v="3800"/>
    <n v="2241"/>
    <x v="2"/>
    <n v="86"/>
    <s v="US"/>
    <s v="USD"/>
    <n v="1485064800"/>
    <n v="1488520800"/>
    <b v="0"/>
    <b v="0"/>
    <s v="technology/wearables"/>
    <n v="0.58973684210526311"/>
    <n v="26.058139534883722"/>
    <x v="2"/>
    <x v="8"/>
    <x v="339"/>
    <d v="2017-03-03T06:00:00"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b v="0"/>
    <s v="theater/plays"/>
    <n v="0.36892473118279567"/>
    <n v="85.775000000000006"/>
    <x v="3"/>
    <x v="3"/>
    <x v="340"/>
    <d v="2012-01-23T06:00:00"/>
  </r>
  <r>
    <n v="357"/>
    <s v="Perez, Davis and Wilson"/>
    <s v="Implemented tangible algorithm"/>
    <n v="2300"/>
    <n v="4253"/>
    <x v="1"/>
    <n v="41"/>
    <s v="US"/>
    <s v="USD"/>
    <n v="1441256400"/>
    <n v="1443416400"/>
    <b v="0"/>
    <b v="0"/>
    <s v="games/video games"/>
    <n v="1.8491304347826087"/>
    <n v="103.73170731707317"/>
    <x v="6"/>
    <x v="11"/>
    <x v="341"/>
    <d v="2015-09-28T05:00:00"/>
  </r>
  <r>
    <n v="358"/>
    <s v="Diaz-Garcia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n v="0.11814432989690722"/>
    <n v="49.826086956521742"/>
    <x v="7"/>
    <x v="14"/>
    <x v="342"/>
    <d v="2018-08-13T05:00:00"/>
  </r>
  <r>
    <n v="359"/>
    <s v="Salazar-Moon"/>
    <s v="Compatible needs-based architecture"/>
    <n v="4000"/>
    <n v="11948"/>
    <x v="1"/>
    <n v="187"/>
    <s v="US"/>
    <s v="USD"/>
    <n v="1314421200"/>
    <n v="1315026000"/>
    <b v="0"/>
    <b v="0"/>
    <s v="film &amp; video/animation"/>
    <n v="2.9870000000000001"/>
    <n v="63.893048128342244"/>
    <x v="4"/>
    <x v="10"/>
    <x v="343"/>
    <d v="2011-09-03T05:00:00"/>
  </r>
  <r>
    <n v="360"/>
    <s v="Larsen-Chung"/>
    <s v="Right-sized zero tolerance migration"/>
    <n v="59700"/>
    <n v="135132"/>
    <x v="1"/>
    <n v="2875"/>
    <s v="GB"/>
    <s v="GBP"/>
    <n v="1293861600"/>
    <n v="1295071200"/>
    <b v="0"/>
    <b v="1"/>
    <s v="theater/plays"/>
    <n v="2.2635175879396985"/>
    <n v="47.002434782608695"/>
    <x v="3"/>
    <x v="3"/>
    <x v="344"/>
    <d v="2011-01-15T06:00:00"/>
  </r>
  <r>
    <n v="361"/>
    <s v="Anderson and Sons"/>
    <s v="Quality-focused reciprocal structure"/>
    <n v="5500"/>
    <n v="9546"/>
    <x v="1"/>
    <n v="88"/>
    <s v="US"/>
    <s v="USD"/>
    <n v="1507352400"/>
    <n v="1509426000"/>
    <b v="0"/>
    <b v="0"/>
    <s v="theater/plays"/>
    <n v="1.7356363636363636"/>
    <n v="108.47727272727273"/>
    <x v="3"/>
    <x v="3"/>
    <x v="345"/>
    <d v="2017-10-31T05:00:00"/>
  </r>
  <r>
    <n v="362"/>
    <s v="Lawrence Group"/>
    <s v="Automated actuating conglomeration"/>
    <n v="3700"/>
    <n v="13755"/>
    <x v="1"/>
    <n v="191"/>
    <s v="US"/>
    <s v="USD"/>
    <n v="1296108000"/>
    <n v="1299391200"/>
    <b v="0"/>
    <b v="0"/>
    <s v="music/rock"/>
    <n v="3.7175675675675675"/>
    <n v="72.015706806282722"/>
    <x v="1"/>
    <x v="1"/>
    <x v="65"/>
    <d v="2011-03-06T06:00:00"/>
  </r>
  <r>
    <n v="363"/>
    <s v="Gray-Davis"/>
    <s v="Re-contextualized local initiative"/>
    <n v="5200"/>
    <n v="8330"/>
    <x v="1"/>
    <n v="139"/>
    <s v="US"/>
    <s v="USD"/>
    <n v="1324965600"/>
    <n v="1325052000"/>
    <b v="0"/>
    <b v="0"/>
    <s v="music/rock"/>
    <n v="1.601923076923077"/>
    <n v="59.928057553956833"/>
    <x v="1"/>
    <x v="1"/>
    <x v="346"/>
    <d v="2011-12-28T06:00:00"/>
  </r>
  <r>
    <n v="364"/>
    <s v="Ramirez-Myers"/>
    <s v="Switchable intangible definition"/>
    <n v="900"/>
    <n v="14547"/>
    <x v="1"/>
    <n v="186"/>
    <s v="US"/>
    <s v="USD"/>
    <n v="1520229600"/>
    <n v="1522818000"/>
    <b v="0"/>
    <b v="0"/>
    <s v="music/indie rock"/>
    <n v="16.163333333333334"/>
    <n v="78.209677419354833"/>
    <x v="1"/>
    <x v="7"/>
    <x v="347"/>
    <d v="2018-04-04T05:00:00"/>
  </r>
  <r>
    <n v="365"/>
    <s v="Lucas, Hall and Bonilla"/>
    <s v="Networked bottom-line initiative"/>
    <n v="1600"/>
    <n v="11735"/>
    <x v="1"/>
    <n v="112"/>
    <s v="AU"/>
    <s v="AUD"/>
    <n v="1482991200"/>
    <n v="1485324000"/>
    <b v="0"/>
    <b v="0"/>
    <s v="theater/plays"/>
    <n v="7.3343749999999996"/>
    <n v="104.77678571428571"/>
    <x v="3"/>
    <x v="3"/>
    <x v="348"/>
    <d v="2017-01-25T06:00:00"/>
  </r>
  <r>
    <n v="366"/>
    <s v="Williams, Perez and Villegas"/>
    <s v="Robust directional system engine"/>
    <n v="1800"/>
    <n v="10658"/>
    <x v="1"/>
    <n v="101"/>
    <s v="US"/>
    <s v="USD"/>
    <n v="1294034400"/>
    <n v="1294120800"/>
    <b v="0"/>
    <b v="1"/>
    <s v="theater/plays"/>
    <n v="5.9211111111111112"/>
    <n v="105.52475247524752"/>
    <x v="3"/>
    <x v="3"/>
    <x v="349"/>
    <d v="2011-01-04T06:00:00"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s v="theater/plays"/>
    <n v="0.18888888888888888"/>
    <n v="24.933333333333334"/>
    <x v="3"/>
    <x v="3"/>
    <x v="350"/>
    <d v="2014-11-11T06:00:00"/>
  </r>
  <r>
    <n v="368"/>
    <s v="Whitaker, Wallace and Daniels"/>
    <s v="Reactive directional capacity"/>
    <n v="5200"/>
    <n v="14394"/>
    <x v="1"/>
    <n v="206"/>
    <s v="GB"/>
    <s v="GBP"/>
    <n v="1286946000"/>
    <n v="1288933200"/>
    <b v="0"/>
    <b v="1"/>
    <s v="film &amp; video/documentary"/>
    <n v="2.7680769230769231"/>
    <n v="69.873786407766985"/>
    <x v="4"/>
    <x v="4"/>
    <x v="351"/>
    <d v="2010-11-05T05:00:00"/>
  </r>
  <r>
    <n v="369"/>
    <s v="Smith-Gonzalez"/>
    <s v="Polarized needs-based approach"/>
    <n v="5400"/>
    <n v="14743"/>
    <x v="1"/>
    <n v="154"/>
    <s v="US"/>
    <s v="USD"/>
    <n v="1359871200"/>
    <n v="1363237200"/>
    <b v="0"/>
    <b v="1"/>
    <s v="film &amp; video/television"/>
    <n v="2.730185185185185"/>
    <n v="95.733766233766232"/>
    <x v="4"/>
    <x v="19"/>
    <x v="352"/>
    <d v="2013-03-14T05:00:00"/>
  </r>
  <r>
    <n v="370"/>
    <s v="Skinner PLC"/>
    <s v="Intuitive well-modulated middleware"/>
    <n v="112300"/>
    <n v="178965"/>
    <x v="1"/>
    <n v="5966"/>
    <s v="US"/>
    <s v="USD"/>
    <n v="1555304400"/>
    <n v="1555822800"/>
    <b v="0"/>
    <b v="0"/>
    <s v="theater/plays"/>
    <n v="1.593633125556545"/>
    <n v="29.997485752598056"/>
    <x v="3"/>
    <x v="3"/>
    <x v="353"/>
    <d v="2019-04-21T05:00:00"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s v="theater/plays"/>
    <n v="0.67869978858350954"/>
    <n v="59.011948529411768"/>
    <x v="3"/>
    <x v="3"/>
    <x v="354"/>
    <d v="2015-03-31T05:00:00"/>
  </r>
  <r>
    <n v="372"/>
    <s v="Green-Carr"/>
    <s v="Pre-emptive bifurcated artificial intelligence"/>
    <n v="900"/>
    <n v="14324"/>
    <x v="1"/>
    <n v="169"/>
    <s v="US"/>
    <s v="USD"/>
    <n v="1420696800"/>
    <n v="1422424800"/>
    <b v="0"/>
    <b v="1"/>
    <s v="film &amp; video/documentary"/>
    <n v="15.915555555555555"/>
    <n v="84.757396449704146"/>
    <x v="4"/>
    <x v="4"/>
    <x v="355"/>
    <d v="2015-01-28T06:00:00"/>
  </r>
  <r>
    <n v="373"/>
    <s v="Brown-Parker"/>
    <s v="Down-sized coherent toolset"/>
    <n v="22500"/>
    <n v="164291"/>
    <x v="1"/>
    <n v="2106"/>
    <s v="US"/>
    <s v="USD"/>
    <n v="1502946000"/>
    <n v="1503637200"/>
    <b v="0"/>
    <b v="0"/>
    <s v="theater/plays"/>
    <n v="7.3018222222222224"/>
    <n v="78.010921177587846"/>
    <x v="3"/>
    <x v="3"/>
    <x v="356"/>
    <d v="2017-08-25T05:00:00"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n v="0.13185782556750297"/>
    <n v="50.05215419501134"/>
    <x v="4"/>
    <x v="4"/>
    <x v="357"/>
    <d v="2019-01-16T06:00:00"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b v="0"/>
    <s v="music/indie rock"/>
    <n v="0.54777777777777781"/>
    <n v="59.16"/>
    <x v="1"/>
    <x v="7"/>
    <x v="358"/>
    <d v="2015-12-12T06:00:00"/>
  </r>
  <r>
    <n v="376"/>
    <s v="Perry PLC"/>
    <s v="Mandatory uniform matrix"/>
    <n v="3400"/>
    <n v="12275"/>
    <x v="1"/>
    <n v="131"/>
    <s v="US"/>
    <s v="USD"/>
    <n v="1404622800"/>
    <n v="1405141200"/>
    <b v="0"/>
    <b v="0"/>
    <s v="music/rock"/>
    <n v="3.6102941176470589"/>
    <n v="93.702290076335885"/>
    <x v="1"/>
    <x v="1"/>
    <x v="359"/>
    <d v="2014-07-12T05:00:00"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b v="0"/>
    <s v="theater/plays"/>
    <n v="0.10257545271629778"/>
    <n v="40.14173228346457"/>
    <x v="3"/>
    <x v="3"/>
    <x v="12"/>
    <d v="2019-11-05T06:00:00"/>
  </r>
  <r>
    <n v="378"/>
    <s v="Fleming-Oliver"/>
    <s v="Managed stable function"/>
    <n v="178200"/>
    <n v="24882"/>
    <x v="0"/>
    <n v="355"/>
    <s v="US"/>
    <s v="USD"/>
    <n v="1526878800"/>
    <n v="1530162000"/>
    <b v="0"/>
    <b v="0"/>
    <s v="film &amp; video/documentary"/>
    <n v="0.13962962962962963"/>
    <n v="70.090140845070422"/>
    <x v="4"/>
    <x v="4"/>
    <x v="360"/>
    <d v="2018-06-28T05:00:00"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s v="theater/plays"/>
    <n v="0.40444444444444444"/>
    <n v="66.181818181818187"/>
    <x v="3"/>
    <x v="3"/>
    <x v="361"/>
    <d v="2011-11-10T06:00:00"/>
  </r>
  <r>
    <n v="380"/>
    <s v="Davidson, Wilcox and Lewis"/>
    <s v="Optional clear-thinking process improvement"/>
    <n v="2500"/>
    <n v="4008"/>
    <x v="1"/>
    <n v="84"/>
    <s v="US"/>
    <s v="USD"/>
    <n v="1371963600"/>
    <n v="1372395600"/>
    <b v="0"/>
    <b v="0"/>
    <s v="theater/plays"/>
    <n v="1.6032"/>
    <n v="47.714285714285715"/>
    <x v="3"/>
    <x v="3"/>
    <x v="362"/>
    <d v="2013-06-28T05:00:00"/>
  </r>
  <r>
    <n v="381"/>
    <s v="Michael, Anderson and Vincent"/>
    <s v="Cross-group global moratorium"/>
    <n v="5300"/>
    <n v="9749"/>
    <x v="1"/>
    <n v="155"/>
    <s v="US"/>
    <s v="USD"/>
    <n v="1433739600"/>
    <n v="1437714000"/>
    <b v="0"/>
    <b v="0"/>
    <s v="theater/plays"/>
    <n v="1.8394339622641509"/>
    <n v="62.896774193548389"/>
    <x v="3"/>
    <x v="3"/>
    <x v="363"/>
    <d v="2015-07-24T05:00:00"/>
  </r>
  <r>
    <n v="382"/>
    <s v="King Ltd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n v="0.63769230769230767"/>
    <n v="86.611940298507463"/>
    <x v="7"/>
    <x v="14"/>
    <x v="364"/>
    <d v="2017-11-04T05:00:00"/>
  </r>
  <r>
    <n v="383"/>
    <s v="Baker Ltd"/>
    <s v="Progressive intangible flexibility"/>
    <n v="6300"/>
    <n v="14199"/>
    <x v="1"/>
    <n v="189"/>
    <s v="US"/>
    <s v="USD"/>
    <n v="1550037600"/>
    <n v="1550556000"/>
    <b v="0"/>
    <b v="1"/>
    <s v="food/food trucks"/>
    <n v="2.2538095238095237"/>
    <n v="75.126984126984127"/>
    <x v="0"/>
    <x v="0"/>
    <x v="210"/>
    <d v="2019-02-19T06:00:00"/>
  </r>
  <r>
    <n v="384"/>
    <s v="Baker, Collins and Smith"/>
    <s v="Reactive real-time software"/>
    <n v="114400"/>
    <n v="196779"/>
    <x v="1"/>
    <n v="4799"/>
    <s v="US"/>
    <s v="USD"/>
    <n v="1486706400"/>
    <n v="1489039200"/>
    <b v="1"/>
    <b v="1"/>
    <s v="film &amp; video/documentary"/>
    <n v="1.7200961538461539"/>
    <n v="41.004167534903104"/>
    <x v="4"/>
    <x v="4"/>
    <x v="365"/>
    <d v="2017-03-09T06:00:00"/>
  </r>
  <r>
    <n v="385"/>
    <s v="Warren-Harrison"/>
    <s v="Programmable incremental knowledge user"/>
    <n v="38900"/>
    <n v="56859"/>
    <x v="1"/>
    <n v="1137"/>
    <s v="US"/>
    <s v="USD"/>
    <n v="1553835600"/>
    <n v="1556600400"/>
    <b v="0"/>
    <b v="0"/>
    <s v="publishing/nonfiction"/>
    <n v="1.4616709511568124"/>
    <n v="50.007915567282325"/>
    <x v="5"/>
    <x v="9"/>
    <x v="366"/>
    <d v="2019-04-30T05:00:00"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s v="theater/plays"/>
    <n v="0.76423616236162362"/>
    <n v="96.960674157303373"/>
    <x v="3"/>
    <x v="3"/>
    <x v="367"/>
    <d v="2010-07-08T05:00:00"/>
  </r>
  <r>
    <n v="387"/>
    <s v="Flores-Lambert"/>
    <s v="Triple-buffered logistical frame"/>
    <n v="109000"/>
    <n v="42795"/>
    <x v="0"/>
    <n v="424"/>
    <s v="US"/>
    <s v="USD"/>
    <n v="1339477200"/>
    <n v="1339909200"/>
    <b v="0"/>
    <b v="0"/>
    <s v="technology/wearables"/>
    <n v="0.39261467889908258"/>
    <n v="100.93160377358491"/>
    <x v="2"/>
    <x v="8"/>
    <x v="368"/>
    <d v="2012-06-17T05:00:00"/>
  </r>
  <r>
    <n v="388"/>
    <s v="Cruz Ltd"/>
    <s v="Exclusive dynamic adapter"/>
    <n v="114800"/>
    <n v="12938"/>
    <x v="3"/>
    <n v="145"/>
    <s v="CH"/>
    <s v="CHF"/>
    <n v="1325656800"/>
    <n v="1325829600"/>
    <b v="0"/>
    <b v="0"/>
    <s v="music/indie rock"/>
    <n v="0.11270034843205574"/>
    <n v="89.227586206896547"/>
    <x v="1"/>
    <x v="7"/>
    <x v="369"/>
    <d v="2012-01-06T06:00:00"/>
  </r>
  <r>
    <n v="389"/>
    <s v="Knox-Garner"/>
    <s v="Automated systemic hierarchy"/>
    <n v="83000"/>
    <n v="101352"/>
    <x v="1"/>
    <n v="1152"/>
    <s v="US"/>
    <s v="USD"/>
    <n v="1288242000"/>
    <n v="1290578400"/>
    <b v="0"/>
    <b v="0"/>
    <s v="theater/plays"/>
    <n v="1.2211084337349398"/>
    <n v="87.979166666666671"/>
    <x v="3"/>
    <x v="3"/>
    <x v="370"/>
    <d v="2010-11-24T06:00:00"/>
  </r>
  <r>
    <n v="390"/>
    <s v="Davis-Allen"/>
    <s v="Digitized eco-centric core"/>
    <n v="2400"/>
    <n v="4477"/>
    <x v="1"/>
    <n v="50"/>
    <s v="US"/>
    <s v="USD"/>
    <n v="1379048400"/>
    <n v="1380344400"/>
    <b v="0"/>
    <b v="0"/>
    <s v="photography/photography books"/>
    <n v="1.8654166666666667"/>
    <n v="89.54"/>
    <x v="7"/>
    <x v="14"/>
    <x v="371"/>
    <d v="2013-09-28T05:00:00"/>
  </r>
  <r>
    <n v="391"/>
    <s v="Miller-Patel"/>
    <s v="Mandatory uniform strategy"/>
    <n v="60400"/>
    <n v="4393"/>
    <x v="0"/>
    <n v="151"/>
    <s v="US"/>
    <s v="USD"/>
    <n v="1389679200"/>
    <n v="1389852000"/>
    <b v="0"/>
    <b v="0"/>
    <s v="publishing/nonfiction"/>
    <n v="7.27317880794702E-2"/>
    <n v="29.09271523178808"/>
    <x v="5"/>
    <x v="9"/>
    <x v="287"/>
    <d v="2014-01-16T06:00:00"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n v="0.65642371234207963"/>
    <n v="42.006218905472636"/>
    <x v="2"/>
    <x v="8"/>
    <x v="372"/>
    <d v="2011-01-08T06:00:00"/>
  </r>
  <r>
    <n v="393"/>
    <s v="Owens, Hall and Gonzalez"/>
    <s v="De-engineered static orchestration"/>
    <n v="62800"/>
    <n v="143788"/>
    <x v="1"/>
    <n v="3059"/>
    <s v="CA"/>
    <s v="CAD"/>
    <n v="1500267600"/>
    <n v="1500354000"/>
    <b v="0"/>
    <b v="0"/>
    <s v="music/jazz"/>
    <n v="2.2896178343949045"/>
    <n v="47.004903563255965"/>
    <x v="1"/>
    <x v="17"/>
    <x v="373"/>
    <d v="2017-07-18T05:00:00"/>
  </r>
  <r>
    <n v="394"/>
    <s v="Noble-Bailey"/>
    <s v="Customizable dynamic info-mediaries"/>
    <n v="800"/>
    <n v="3755"/>
    <x v="1"/>
    <n v="34"/>
    <s v="US"/>
    <s v="USD"/>
    <n v="1375074000"/>
    <n v="1375938000"/>
    <b v="0"/>
    <b v="1"/>
    <s v="film &amp; video/documentary"/>
    <n v="4.6937499999999996"/>
    <n v="110.44117647058823"/>
    <x v="4"/>
    <x v="4"/>
    <x v="374"/>
    <d v="2013-08-08T05:00:00"/>
  </r>
  <r>
    <n v="395"/>
    <s v="Taylor PLC"/>
    <s v="Enhanced incremental budgetary management"/>
    <n v="7100"/>
    <n v="9238"/>
    <x v="1"/>
    <n v="220"/>
    <s v="US"/>
    <s v="USD"/>
    <n v="1323324000"/>
    <n v="1323410400"/>
    <b v="1"/>
    <b v="0"/>
    <s v="theater/plays"/>
    <n v="1.3011267605633803"/>
    <n v="41.990909090909092"/>
    <x v="3"/>
    <x v="3"/>
    <x v="375"/>
    <d v="2011-12-09T06:00:00"/>
  </r>
  <r>
    <n v="396"/>
    <s v="Holmes PLC"/>
    <s v="Digitized local info-mediaries"/>
    <n v="46100"/>
    <n v="77012"/>
    <x v="1"/>
    <n v="1604"/>
    <s v="AU"/>
    <s v="AUD"/>
    <n v="1538715600"/>
    <n v="1539406800"/>
    <b v="0"/>
    <b v="0"/>
    <s v="film &amp; video/drama"/>
    <n v="1.6705422993492407"/>
    <n v="48.012468827930178"/>
    <x v="4"/>
    <x v="6"/>
    <x v="376"/>
    <d v="2018-10-13T05:00:00"/>
  </r>
  <r>
    <n v="397"/>
    <s v="Jones-Martin"/>
    <s v="Virtual systematic monitoring"/>
    <n v="8100"/>
    <n v="14083"/>
    <x v="1"/>
    <n v="454"/>
    <s v="US"/>
    <s v="USD"/>
    <n v="1369285200"/>
    <n v="1369803600"/>
    <b v="0"/>
    <b v="0"/>
    <s v="music/rock"/>
    <n v="1.738641975308642"/>
    <n v="31.019823788546255"/>
    <x v="1"/>
    <x v="1"/>
    <x v="377"/>
    <d v="2013-05-29T05:00:00"/>
  </r>
  <r>
    <n v="398"/>
    <s v="Myers LLC"/>
    <s v="Reactive bottom-line open architecture"/>
    <n v="1700"/>
    <n v="12202"/>
    <x v="1"/>
    <n v="123"/>
    <s v="IT"/>
    <s v="EUR"/>
    <n v="1525755600"/>
    <n v="1525928400"/>
    <b v="0"/>
    <b v="1"/>
    <s v="film &amp; video/animation"/>
    <n v="7.1776470588235295"/>
    <n v="99.203252032520325"/>
    <x v="4"/>
    <x v="10"/>
    <x v="378"/>
    <d v="2018-05-10T05:00:00"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s v="music/indie rock"/>
    <n v="0.63850976361767731"/>
    <n v="66.022316684378325"/>
    <x v="1"/>
    <x v="7"/>
    <x v="379"/>
    <d v="2011-02-09T06:00:00"/>
  </r>
  <r>
    <n v="400"/>
    <s v="Bell PLC"/>
    <s v="Ergonomic eco-centric open architecture"/>
    <n v="100"/>
    <n v="2"/>
    <x v="0"/>
    <n v="1"/>
    <s v="US"/>
    <s v="USD"/>
    <n v="1376629200"/>
    <n v="1378530000"/>
    <b v="0"/>
    <b v="1"/>
    <s v="photography/photography books"/>
    <n v="0.02"/>
    <n v="2"/>
    <x v="7"/>
    <x v="14"/>
    <x v="380"/>
    <d v="2013-09-07T05:00:00"/>
  </r>
  <r>
    <n v="401"/>
    <s v="Smith-Schmidt"/>
    <s v="Inverse radical hierarchy"/>
    <n v="900"/>
    <n v="13772"/>
    <x v="1"/>
    <n v="299"/>
    <s v="US"/>
    <s v="USD"/>
    <n v="1572152400"/>
    <n v="1572152400"/>
    <b v="0"/>
    <b v="0"/>
    <s v="theater/plays"/>
    <n v="15.302222222222222"/>
    <n v="46.060200668896321"/>
    <x v="3"/>
    <x v="3"/>
    <x v="381"/>
    <d v="2019-10-27T05:00:00"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b v="1"/>
    <s v="film &amp; video/shorts"/>
    <n v="0.40356164383561643"/>
    <n v="73.650000000000006"/>
    <x v="4"/>
    <x v="12"/>
    <x v="382"/>
    <d v="2012-02-22T06:00:00"/>
  </r>
  <r>
    <n v="403"/>
    <s v="Leonard-Mcclain"/>
    <s v="Virtual foreground throughput"/>
    <n v="195800"/>
    <n v="168820"/>
    <x v="0"/>
    <n v="3015"/>
    <s v="CA"/>
    <s v="CAD"/>
    <n v="1273640400"/>
    <n v="1276750800"/>
    <b v="0"/>
    <b v="1"/>
    <s v="theater/plays"/>
    <n v="0.86220633299284988"/>
    <n v="55.99336650082919"/>
    <x v="3"/>
    <x v="3"/>
    <x v="125"/>
    <d v="2010-06-17T05:00:00"/>
  </r>
  <r>
    <n v="404"/>
    <s v="Bailey-Boyer"/>
    <s v="Visionary exuding Internet solution"/>
    <n v="48900"/>
    <n v="154321"/>
    <x v="1"/>
    <n v="2237"/>
    <s v="US"/>
    <s v="USD"/>
    <n v="1510639200"/>
    <n v="1510898400"/>
    <b v="0"/>
    <b v="0"/>
    <s v="theater/plays"/>
    <n v="3.1558486707566464"/>
    <n v="68.985695127402778"/>
    <x v="3"/>
    <x v="3"/>
    <x v="383"/>
    <d v="2017-11-17T06:00:00"/>
  </r>
  <r>
    <n v="405"/>
    <s v="Lee LLC"/>
    <s v="Synchronized secondary analyzer"/>
    <n v="29600"/>
    <n v="26527"/>
    <x v="0"/>
    <n v="435"/>
    <s v="US"/>
    <s v="USD"/>
    <n v="1528088400"/>
    <n v="1532408400"/>
    <b v="0"/>
    <b v="0"/>
    <s v="theater/plays"/>
    <n v="0.89618243243243245"/>
    <n v="60.981609195402299"/>
    <x v="3"/>
    <x v="3"/>
    <x v="384"/>
    <d v="2018-07-24T05:00:00"/>
  </r>
  <r>
    <n v="406"/>
    <s v="Lyons Inc"/>
    <s v="Balanced attitude-oriented parallelism"/>
    <n v="39300"/>
    <n v="71583"/>
    <x v="1"/>
    <n v="645"/>
    <s v="US"/>
    <s v="USD"/>
    <n v="1359525600"/>
    <n v="1360562400"/>
    <b v="1"/>
    <b v="0"/>
    <s v="film &amp; video/documentary"/>
    <n v="1.8214503816793892"/>
    <n v="110.98139534883721"/>
    <x v="4"/>
    <x v="4"/>
    <x v="385"/>
    <d v="2013-02-11T06:00:00"/>
  </r>
  <r>
    <n v="407"/>
    <s v="Herrera-Wilson"/>
    <s v="Organized bandwidth-monitored core"/>
    <n v="3400"/>
    <n v="12100"/>
    <x v="1"/>
    <n v="484"/>
    <s v="DK"/>
    <s v="DKK"/>
    <n v="1570942800"/>
    <n v="1571547600"/>
    <b v="0"/>
    <b v="0"/>
    <s v="theater/plays"/>
    <n v="3.5588235294117645"/>
    <n v="25"/>
    <x v="3"/>
    <x v="3"/>
    <x v="386"/>
    <d v="2019-10-20T05:00:00"/>
  </r>
  <r>
    <n v="408"/>
    <s v="Mahoney, Adams and Lucas"/>
    <s v="Cloned leadingedge utilization"/>
    <n v="9200"/>
    <n v="12129"/>
    <x v="1"/>
    <n v="154"/>
    <s v="CA"/>
    <s v="CAD"/>
    <n v="1466398800"/>
    <n v="1468126800"/>
    <b v="0"/>
    <b v="0"/>
    <s v="film &amp; video/documentary"/>
    <n v="1.3183695652173912"/>
    <n v="78.759740259740255"/>
    <x v="4"/>
    <x v="4"/>
    <x v="387"/>
    <d v="2016-07-10T05:00:00"/>
  </r>
  <r>
    <n v="409"/>
    <s v="Stewart LLC"/>
    <s v="Secured asymmetric projection"/>
    <n v="135600"/>
    <n v="62804"/>
    <x v="0"/>
    <n v="714"/>
    <s v="US"/>
    <s v="USD"/>
    <n v="1492491600"/>
    <n v="1492837200"/>
    <b v="0"/>
    <b v="0"/>
    <s v="music/rock"/>
    <n v="0.46315634218289087"/>
    <n v="87.960784313725483"/>
    <x v="1"/>
    <x v="1"/>
    <x v="388"/>
    <d v="2017-04-22T05:00:00"/>
  </r>
  <r>
    <n v="410"/>
    <s v="Mcmillan Group"/>
    <s v="Advanced cohesive Graphic Interface"/>
    <n v="153700"/>
    <n v="55536"/>
    <x v="2"/>
    <n v="1111"/>
    <s v="US"/>
    <s v="USD"/>
    <n v="1430197200"/>
    <n v="1430197200"/>
    <b v="0"/>
    <b v="0"/>
    <s v="games/mobile games"/>
    <n v="0.36132726089785294"/>
    <n v="49.987398739873989"/>
    <x v="6"/>
    <x v="20"/>
    <x v="277"/>
    <d v="2015-04-28T05:00:00"/>
  </r>
  <r>
    <n v="411"/>
    <s v="Beck, Thompson and Martinez"/>
    <s v="Down-sized maximized function"/>
    <n v="7800"/>
    <n v="8161"/>
    <x v="1"/>
    <n v="82"/>
    <s v="US"/>
    <s v="USD"/>
    <n v="1496034000"/>
    <n v="1496206800"/>
    <b v="0"/>
    <b v="0"/>
    <s v="theater/plays"/>
    <n v="1.0462820512820512"/>
    <n v="99.524390243902445"/>
    <x v="3"/>
    <x v="3"/>
    <x v="389"/>
    <d v="2017-05-31T05:00:00"/>
  </r>
  <r>
    <n v="412"/>
    <s v="Rodriguez-Scott"/>
    <s v="Realigned zero tolerance software"/>
    <n v="2100"/>
    <n v="14046"/>
    <x v="1"/>
    <n v="134"/>
    <s v="US"/>
    <s v="USD"/>
    <n v="1388728800"/>
    <n v="1389592800"/>
    <b v="0"/>
    <b v="0"/>
    <s v="publishing/fiction"/>
    <n v="6.6885714285714286"/>
    <n v="104.82089552238806"/>
    <x v="5"/>
    <x v="13"/>
    <x v="390"/>
    <d v="2014-01-13T06:00:00"/>
  </r>
  <r>
    <n v="413"/>
    <s v="Rush-Bowers"/>
    <s v="Persevering analyzing extranet"/>
    <n v="189500"/>
    <n v="117628"/>
    <x v="2"/>
    <n v="1089"/>
    <s v="US"/>
    <s v="USD"/>
    <n v="1543298400"/>
    <n v="1545631200"/>
    <b v="0"/>
    <b v="0"/>
    <s v="film &amp; video/animation"/>
    <n v="0.62072823218997364"/>
    <n v="108.01469237832875"/>
    <x v="4"/>
    <x v="10"/>
    <x v="391"/>
    <d v="2018-12-24T06:00:00"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b v="1"/>
    <s v="food/food trucks"/>
    <n v="0.84699787460148779"/>
    <n v="28.998544660724033"/>
    <x v="0"/>
    <x v="0"/>
    <x v="392"/>
    <d v="2010-04-28T05:00:00"/>
  </r>
  <r>
    <n v="415"/>
    <s v="Anderson-Pham"/>
    <s v="Intuitive needs-based monitoring"/>
    <n v="113500"/>
    <n v="12552"/>
    <x v="0"/>
    <n v="418"/>
    <s v="US"/>
    <s v="USD"/>
    <n v="1326434400"/>
    <n v="1327903200"/>
    <b v="0"/>
    <b v="0"/>
    <s v="theater/plays"/>
    <n v="0.11059030837004405"/>
    <n v="30.028708133971293"/>
    <x v="3"/>
    <x v="3"/>
    <x v="393"/>
    <d v="2012-01-30T06:00:00"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n v="0.43838781575037145"/>
    <n v="41.005559416261292"/>
    <x v="4"/>
    <x v="4"/>
    <x v="394"/>
    <d v="2011-01-26T06:00:00"/>
  </r>
  <r>
    <n v="417"/>
    <s v="Bradshaw, Smith and Ryan"/>
    <s v="Upgradable 24/7 emulation"/>
    <n v="1700"/>
    <n v="943"/>
    <x v="0"/>
    <n v="15"/>
    <s v="US"/>
    <s v="USD"/>
    <n v="1541221200"/>
    <n v="1543298400"/>
    <b v="0"/>
    <b v="0"/>
    <s v="theater/plays"/>
    <n v="0.55470588235294116"/>
    <n v="62.866666666666667"/>
    <x v="3"/>
    <x v="3"/>
    <x v="395"/>
    <d v="2018-11-27T06:00:00"/>
  </r>
  <r>
    <n v="418"/>
    <s v="Jackson PLC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n v="0.57399511301160655"/>
    <n v="47.005002501250623"/>
    <x v="4"/>
    <x v="4"/>
    <x v="396"/>
    <d v="2012-05-07T05:00:00"/>
  </r>
  <r>
    <n v="419"/>
    <s v="Ware-Arias"/>
    <s v="Upgradable maximized protocol"/>
    <n v="113800"/>
    <n v="140469"/>
    <x v="1"/>
    <n v="5203"/>
    <s v="US"/>
    <s v="USD"/>
    <n v="1324533600"/>
    <n v="1325052000"/>
    <b v="0"/>
    <b v="0"/>
    <s v="technology/web"/>
    <n v="1.2343497363796134"/>
    <n v="26.997693638285604"/>
    <x v="2"/>
    <x v="2"/>
    <x v="397"/>
    <d v="2011-12-28T06:00:00"/>
  </r>
  <r>
    <n v="420"/>
    <s v="Blair, Reyes and Woods"/>
    <s v="Cross-platform interactive synergy"/>
    <n v="5000"/>
    <n v="6423"/>
    <x v="1"/>
    <n v="94"/>
    <s v="US"/>
    <s v="USD"/>
    <n v="1498366800"/>
    <n v="1499576400"/>
    <b v="0"/>
    <b v="0"/>
    <s v="theater/plays"/>
    <n v="1.2846"/>
    <n v="68.329787234042556"/>
    <x v="3"/>
    <x v="3"/>
    <x v="398"/>
    <d v="2017-07-09T05:00:00"/>
  </r>
  <r>
    <n v="421"/>
    <s v="Thomas-Lopez"/>
    <s v="User-centric fault-tolerant archive"/>
    <n v="9400"/>
    <n v="6015"/>
    <x v="0"/>
    <n v="118"/>
    <s v="US"/>
    <s v="USD"/>
    <n v="1498712400"/>
    <n v="1501304400"/>
    <b v="0"/>
    <b v="1"/>
    <s v="technology/wearables"/>
    <n v="0.63989361702127656"/>
    <n v="50.974576271186443"/>
    <x v="2"/>
    <x v="8"/>
    <x v="399"/>
    <d v="2017-07-29T05:00:00"/>
  </r>
  <r>
    <n v="422"/>
    <s v="Brown, Davies and Pacheco"/>
    <s v="Reverse-engineered regional knowledge user"/>
    <n v="8700"/>
    <n v="11075"/>
    <x v="1"/>
    <n v="205"/>
    <s v="US"/>
    <s v="USD"/>
    <n v="1271480400"/>
    <n v="1273208400"/>
    <b v="0"/>
    <b v="1"/>
    <s v="theater/plays"/>
    <n v="1.2729885057471264"/>
    <n v="54.024390243902438"/>
    <x v="3"/>
    <x v="3"/>
    <x v="400"/>
    <d v="2010-05-07T05:00:00"/>
  </r>
  <r>
    <n v="423"/>
    <s v="Jones-Riddle"/>
    <s v="Self-enabling real-time definition"/>
    <n v="147800"/>
    <n v="15723"/>
    <x v="0"/>
    <n v="162"/>
    <s v="US"/>
    <s v="USD"/>
    <n v="1316667600"/>
    <n v="1316840400"/>
    <b v="0"/>
    <b v="1"/>
    <s v="food/food trucks"/>
    <n v="0.10638024357239513"/>
    <n v="97.055555555555557"/>
    <x v="0"/>
    <x v="0"/>
    <x v="116"/>
    <d v="2011-09-24T05:00:00"/>
  </r>
  <r>
    <n v="424"/>
    <s v="Schmidt-Gomez"/>
    <s v="User-centric impactful projection"/>
    <n v="5100"/>
    <n v="2064"/>
    <x v="0"/>
    <n v="83"/>
    <s v="US"/>
    <s v="USD"/>
    <n v="1524027600"/>
    <n v="1524546000"/>
    <b v="0"/>
    <b v="0"/>
    <s v="music/indie rock"/>
    <n v="0.40470588235294119"/>
    <n v="24.867469879518072"/>
    <x v="1"/>
    <x v="7"/>
    <x v="401"/>
    <d v="2018-04-24T05:00:00"/>
  </r>
  <r>
    <n v="425"/>
    <s v="Sullivan, Davis and Booth"/>
    <s v="Vision-oriented actuating hardware"/>
    <n v="2700"/>
    <n v="7767"/>
    <x v="1"/>
    <n v="92"/>
    <s v="US"/>
    <s v="USD"/>
    <n v="1438059600"/>
    <n v="1438578000"/>
    <b v="0"/>
    <b v="0"/>
    <s v="photography/photography books"/>
    <n v="2.8766666666666665"/>
    <n v="84.423913043478265"/>
    <x v="7"/>
    <x v="14"/>
    <x v="402"/>
    <d v="2015-08-03T05:00:00"/>
  </r>
  <r>
    <n v="426"/>
    <s v="Edwards-Kane"/>
    <s v="Virtual leadingedge framework"/>
    <n v="1800"/>
    <n v="10313"/>
    <x v="1"/>
    <n v="219"/>
    <s v="US"/>
    <s v="USD"/>
    <n v="1361944800"/>
    <n v="1362549600"/>
    <b v="0"/>
    <b v="0"/>
    <s v="theater/plays"/>
    <n v="5.7294444444444448"/>
    <n v="47.091324200913242"/>
    <x v="3"/>
    <x v="3"/>
    <x v="403"/>
    <d v="2013-03-06T06:00:00"/>
  </r>
  <r>
    <n v="427"/>
    <s v="Hicks, Wall and Webb"/>
    <s v="Managed discrete framework"/>
    <n v="174500"/>
    <n v="197018"/>
    <x v="1"/>
    <n v="2526"/>
    <s v="US"/>
    <s v="USD"/>
    <n v="1410584400"/>
    <n v="1413349200"/>
    <b v="0"/>
    <b v="1"/>
    <s v="theater/plays"/>
    <n v="1.1290429799426933"/>
    <n v="77.996041171813147"/>
    <x v="3"/>
    <x v="3"/>
    <x v="404"/>
    <d v="2014-10-15T05:00:00"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b v="0"/>
    <s v="film &amp; video/animation"/>
    <n v="0.46387573964497042"/>
    <n v="62.967871485943775"/>
    <x v="4"/>
    <x v="10"/>
    <x v="405"/>
    <d v="2011-02-18T06:00:00"/>
  </r>
  <r>
    <n v="429"/>
    <s v="Robles Ltd"/>
    <s v="Right-sized demand-driven adapter"/>
    <n v="191000"/>
    <n v="173191"/>
    <x v="3"/>
    <n v="2138"/>
    <s v="US"/>
    <s v="USD"/>
    <n v="1392012000"/>
    <n v="1394427600"/>
    <b v="0"/>
    <b v="1"/>
    <s v="photography/photography books"/>
    <n v="0.90675916230366493"/>
    <n v="81.006080449017773"/>
    <x v="7"/>
    <x v="14"/>
    <x v="406"/>
    <d v="2014-03-10T05:00:00"/>
  </r>
  <r>
    <n v="430"/>
    <s v="Cochran Ltd"/>
    <s v="Re-engineered attitude-oriented frame"/>
    <n v="8100"/>
    <n v="5487"/>
    <x v="0"/>
    <n v="84"/>
    <s v="US"/>
    <s v="USD"/>
    <n v="1569733200"/>
    <n v="1572670800"/>
    <b v="0"/>
    <b v="0"/>
    <s v="theater/plays"/>
    <n v="0.67740740740740746"/>
    <n v="65.321428571428569"/>
    <x v="3"/>
    <x v="3"/>
    <x v="407"/>
    <d v="2019-11-02T05:00:00"/>
  </r>
  <r>
    <n v="431"/>
    <s v="Rosales LLC"/>
    <s v="Compatible multimedia utilization"/>
    <n v="5100"/>
    <n v="9817"/>
    <x v="1"/>
    <n v="94"/>
    <s v="US"/>
    <s v="USD"/>
    <n v="1529643600"/>
    <n v="1531112400"/>
    <b v="1"/>
    <b v="0"/>
    <s v="theater/plays"/>
    <n v="1.9249019607843136"/>
    <n v="104.43617021276596"/>
    <x v="3"/>
    <x v="3"/>
    <x v="408"/>
    <d v="2018-07-09T05:00:00"/>
  </r>
  <r>
    <n v="432"/>
    <s v="Harper-Bryan"/>
    <s v="Re-contextualized dedicated hardware"/>
    <n v="7700"/>
    <n v="6369"/>
    <x v="0"/>
    <n v="91"/>
    <s v="US"/>
    <s v="USD"/>
    <n v="1399006800"/>
    <n v="1400734800"/>
    <b v="0"/>
    <b v="0"/>
    <s v="theater/plays"/>
    <n v="0.82714285714285718"/>
    <n v="69.989010989010993"/>
    <x v="3"/>
    <x v="3"/>
    <x v="409"/>
    <d v="2014-05-22T05:00:00"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s v="film &amp; video/documentary"/>
    <n v="0.54163920922570019"/>
    <n v="83.023989898989896"/>
    <x v="4"/>
    <x v="4"/>
    <x v="410"/>
    <d v="2013-12-11T06:00:00"/>
  </r>
  <r>
    <n v="434"/>
    <s v="Floyd-Sims"/>
    <s v="Cloned transitional hierarchy"/>
    <n v="5400"/>
    <n v="903"/>
    <x v="3"/>
    <n v="10"/>
    <s v="CA"/>
    <s v="CAD"/>
    <n v="1480572000"/>
    <n v="1481781600"/>
    <b v="1"/>
    <b v="0"/>
    <s v="theater/plays"/>
    <n v="0.16722222222222222"/>
    <n v="90.3"/>
    <x v="3"/>
    <x v="3"/>
    <x v="411"/>
    <d v="2016-12-15T06:00:00"/>
  </r>
  <r>
    <n v="435"/>
    <s v="Spence, Jackson and Kelly"/>
    <s v="Advanced discrete leverage"/>
    <n v="152400"/>
    <n v="178120"/>
    <x v="1"/>
    <n v="1713"/>
    <s v="IT"/>
    <s v="EUR"/>
    <n v="1418623200"/>
    <n v="1419660000"/>
    <b v="0"/>
    <b v="1"/>
    <s v="theater/plays"/>
    <n v="1.168766404199475"/>
    <n v="103.98131932282546"/>
    <x v="3"/>
    <x v="3"/>
    <x v="412"/>
    <d v="2014-12-27T06:00:00"/>
  </r>
  <r>
    <n v="436"/>
    <s v="King-Nguyen"/>
    <s v="Open-source incremental throughput"/>
    <n v="1300"/>
    <n v="13678"/>
    <x v="1"/>
    <n v="249"/>
    <s v="US"/>
    <s v="USD"/>
    <n v="1555736400"/>
    <n v="1555822800"/>
    <b v="0"/>
    <b v="0"/>
    <s v="music/jazz"/>
    <n v="10.521538461538462"/>
    <n v="54.931726907630519"/>
    <x v="1"/>
    <x v="17"/>
    <x v="413"/>
    <d v="2019-04-21T05:00:00"/>
  </r>
  <r>
    <n v="437"/>
    <s v="Hansen Group"/>
    <s v="Centralized regional interface"/>
    <n v="8100"/>
    <n v="9969"/>
    <x v="1"/>
    <n v="192"/>
    <s v="US"/>
    <s v="USD"/>
    <n v="1442120400"/>
    <n v="1442379600"/>
    <b v="0"/>
    <b v="1"/>
    <s v="film &amp; video/animation"/>
    <n v="1.2307407407407407"/>
    <n v="51.921875"/>
    <x v="4"/>
    <x v="10"/>
    <x v="414"/>
    <d v="2015-09-16T05:00:00"/>
  </r>
  <r>
    <n v="438"/>
    <s v="Mathis, Hall and Hansen"/>
    <s v="Streamlined web-enabled knowledgebase"/>
    <n v="8300"/>
    <n v="14827"/>
    <x v="1"/>
    <n v="247"/>
    <s v="US"/>
    <s v="USD"/>
    <n v="1362376800"/>
    <n v="1364965200"/>
    <b v="0"/>
    <b v="0"/>
    <s v="theater/plays"/>
    <n v="1.7863855421686747"/>
    <n v="60.02834008097166"/>
    <x v="3"/>
    <x v="3"/>
    <x v="415"/>
    <d v="2013-04-03T05:00:00"/>
  </r>
  <r>
    <n v="439"/>
    <s v="Cummings Inc"/>
    <s v="Digitized transitional monitoring"/>
    <n v="28400"/>
    <n v="100900"/>
    <x v="1"/>
    <n v="2293"/>
    <s v="US"/>
    <s v="USD"/>
    <n v="1478408400"/>
    <n v="1479016800"/>
    <b v="0"/>
    <b v="0"/>
    <s v="film &amp; video/science fiction"/>
    <n v="3.5528169014084505"/>
    <n v="44.003488879197555"/>
    <x v="4"/>
    <x v="22"/>
    <x v="416"/>
    <d v="2016-11-13T06:00:00"/>
  </r>
  <r>
    <n v="440"/>
    <s v="Miller-Poole"/>
    <s v="Networked optimal adapter"/>
    <n v="102500"/>
    <n v="165954"/>
    <x v="1"/>
    <n v="3131"/>
    <s v="US"/>
    <s v="USD"/>
    <n v="1498798800"/>
    <n v="1499662800"/>
    <b v="0"/>
    <b v="0"/>
    <s v="film &amp; video/television"/>
    <n v="1.6190634146341463"/>
    <n v="53.003513254551258"/>
    <x v="4"/>
    <x v="19"/>
    <x v="417"/>
    <d v="2017-07-10T05:00:00"/>
  </r>
  <r>
    <n v="441"/>
    <s v="Rodriguez-West"/>
    <s v="Automated optimal function"/>
    <n v="7000"/>
    <n v="1744"/>
    <x v="0"/>
    <n v="32"/>
    <s v="US"/>
    <s v="USD"/>
    <n v="1335416400"/>
    <n v="1337835600"/>
    <b v="0"/>
    <b v="0"/>
    <s v="technology/wearables"/>
    <n v="0.24914285714285714"/>
    <n v="54.5"/>
    <x v="2"/>
    <x v="8"/>
    <x v="418"/>
    <d v="2012-05-24T05:00:00"/>
  </r>
  <r>
    <n v="442"/>
    <s v="Calderon, Bradford and Dean"/>
    <s v="Devolved system-worthy framework"/>
    <n v="5400"/>
    <n v="10731"/>
    <x v="1"/>
    <n v="143"/>
    <s v="IT"/>
    <s v="EUR"/>
    <n v="1504328400"/>
    <n v="1505710800"/>
    <b v="0"/>
    <b v="0"/>
    <s v="theater/plays"/>
    <n v="1.9872222222222222"/>
    <n v="75.04195804195804"/>
    <x v="3"/>
    <x v="3"/>
    <x v="419"/>
    <d v="2017-09-18T05:00:00"/>
  </r>
  <r>
    <n v="443"/>
    <s v="Clark-Bowman"/>
    <s v="Stand-alone user-facing service-desk"/>
    <n v="9300"/>
    <n v="3232"/>
    <x v="3"/>
    <n v="90"/>
    <s v="US"/>
    <s v="USD"/>
    <n v="1285822800"/>
    <n v="1287464400"/>
    <b v="0"/>
    <b v="0"/>
    <s v="theater/plays"/>
    <n v="0.34752688172043011"/>
    <n v="35.911111111111111"/>
    <x v="3"/>
    <x v="3"/>
    <x v="420"/>
    <d v="2010-10-19T05:00:00"/>
  </r>
  <r>
    <n v="444"/>
    <s v="Hensley Ltd"/>
    <s v="Versatile global attitude"/>
    <n v="6200"/>
    <n v="10938"/>
    <x v="1"/>
    <n v="296"/>
    <s v="US"/>
    <s v="USD"/>
    <n v="1311483600"/>
    <n v="1311656400"/>
    <b v="0"/>
    <b v="1"/>
    <s v="music/indie rock"/>
    <n v="1.7641935483870967"/>
    <n v="36.952702702702702"/>
    <x v="1"/>
    <x v="7"/>
    <x v="421"/>
    <d v="2011-07-26T05:00:00"/>
  </r>
  <r>
    <n v="445"/>
    <s v="Anderson-Pearson"/>
    <s v="Intuitive demand-driven Local Area Network"/>
    <n v="2100"/>
    <n v="10739"/>
    <x v="1"/>
    <n v="170"/>
    <s v="US"/>
    <s v="USD"/>
    <n v="1291356000"/>
    <n v="1293170400"/>
    <b v="0"/>
    <b v="1"/>
    <s v="theater/plays"/>
    <n v="5.1138095238095236"/>
    <n v="63.170588235294119"/>
    <x v="3"/>
    <x v="3"/>
    <x v="422"/>
    <d v="2010-12-24T06:00:00"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b v="0"/>
    <s v="technology/wearables"/>
    <n v="0.82044117647058823"/>
    <n v="29.99462365591398"/>
    <x v="2"/>
    <x v="8"/>
    <x v="423"/>
    <d v="2012-12-20T06:00:00"/>
  </r>
  <r>
    <n v="447"/>
    <s v="Harrington-Harper"/>
    <s v="Self-enabling next generation algorithm"/>
    <n v="155200"/>
    <n v="37754"/>
    <x v="3"/>
    <n v="439"/>
    <s v="GB"/>
    <s v="GBP"/>
    <n v="1513663200"/>
    <n v="1515045600"/>
    <b v="0"/>
    <b v="0"/>
    <s v="film &amp; video/television"/>
    <n v="0.24326030927835052"/>
    <n v="86"/>
    <x v="4"/>
    <x v="19"/>
    <x v="424"/>
    <d v="2018-01-04T06:00:00"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b v="1"/>
    <s v="games/video games"/>
    <n v="0.50482758620689661"/>
    <n v="75.014876033057845"/>
    <x v="6"/>
    <x v="11"/>
    <x v="425"/>
    <d v="2013-04-16T05:00:00"/>
  </r>
  <r>
    <n v="449"/>
    <s v="Cuevas-Morales"/>
    <s v="Public-key coherent ability"/>
    <n v="900"/>
    <n v="8703"/>
    <x v="1"/>
    <n v="86"/>
    <s v="DK"/>
    <s v="DKK"/>
    <n v="1551852000"/>
    <n v="1553317200"/>
    <b v="0"/>
    <b v="0"/>
    <s v="games/video games"/>
    <n v="9.67"/>
    <n v="101.19767441860465"/>
    <x v="6"/>
    <x v="11"/>
    <x v="426"/>
    <d v="2019-03-23T05:00:00"/>
  </r>
  <r>
    <n v="450"/>
    <s v="Delgado-Hatfield"/>
    <s v="Up-sized composite success"/>
    <n v="100"/>
    <n v="4"/>
    <x v="0"/>
    <n v="1"/>
    <s v="CA"/>
    <s v="CAD"/>
    <n v="1540098000"/>
    <n v="1542088800"/>
    <b v="0"/>
    <b v="0"/>
    <s v="film &amp; video/animation"/>
    <n v="0.04"/>
    <n v="4"/>
    <x v="4"/>
    <x v="10"/>
    <x v="427"/>
    <d v="2018-11-13T06:00:00"/>
  </r>
  <r>
    <n v="451"/>
    <s v="Padilla-Porter"/>
    <s v="Innovative exuding matrix"/>
    <n v="148400"/>
    <n v="182302"/>
    <x v="1"/>
    <n v="6286"/>
    <s v="US"/>
    <s v="USD"/>
    <n v="1500440400"/>
    <n v="1503118800"/>
    <b v="0"/>
    <b v="0"/>
    <s v="music/rock"/>
    <n v="1.2284501347708894"/>
    <n v="29.001272669424118"/>
    <x v="1"/>
    <x v="1"/>
    <x v="428"/>
    <d v="2017-08-19T05:00:00"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n v="0.63437500000000002"/>
    <n v="98.225806451612897"/>
    <x v="4"/>
    <x v="6"/>
    <x v="429"/>
    <d v="2010-07-07T05:00:00"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n v="0.56331688596491225"/>
    <n v="87.001693480101608"/>
    <x v="4"/>
    <x v="22"/>
    <x v="411"/>
    <d v="2017-01-11T06:00:00"/>
  </r>
  <r>
    <n v="454"/>
    <s v="Woods Inc"/>
    <s v="Upgradable upward-trending portal"/>
    <n v="4000"/>
    <n v="1763"/>
    <x v="0"/>
    <n v="39"/>
    <s v="US"/>
    <s v="USD"/>
    <n v="1382331600"/>
    <n v="1385445600"/>
    <b v="0"/>
    <b v="1"/>
    <s v="film &amp; video/drama"/>
    <n v="0.44074999999999998"/>
    <n v="45.205128205128204"/>
    <x v="4"/>
    <x v="6"/>
    <x v="430"/>
    <d v="2013-11-26T06:00:00"/>
  </r>
  <r>
    <n v="455"/>
    <s v="Villanueva, Wright and Richardson"/>
    <s v="Profit-focused global product"/>
    <n v="116500"/>
    <n v="137904"/>
    <x v="1"/>
    <n v="3727"/>
    <s v="US"/>
    <s v="USD"/>
    <n v="1316754000"/>
    <n v="1318741200"/>
    <b v="0"/>
    <b v="0"/>
    <s v="theater/plays"/>
    <n v="1.1837253218884121"/>
    <n v="37.001341561577675"/>
    <x v="3"/>
    <x v="3"/>
    <x v="431"/>
    <d v="2011-10-16T05:00:00"/>
  </r>
  <r>
    <n v="456"/>
    <s v="Wilson, Brooks and Clark"/>
    <s v="Operative well-modulated data-warehouse"/>
    <n v="146400"/>
    <n v="152438"/>
    <x v="1"/>
    <n v="1605"/>
    <s v="US"/>
    <s v="USD"/>
    <n v="1518242400"/>
    <n v="1518242400"/>
    <b v="0"/>
    <b v="1"/>
    <s v="music/indie rock"/>
    <n v="1.041243169398907"/>
    <n v="94.976947040498445"/>
    <x v="1"/>
    <x v="7"/>
    <x v="432"/>
    <d v="2018-02-10T06:00:00"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s v="theater/plays"/>
    <n v="0.26640000000000003"/>
    <n v="28.956521739130434"/>
    <x v="3"/>
    <x v="3"/>
    <x v="433"/>
    <d v="2016-10-16T05:00:00"/>
  </r>
  <r>
    <n v="458"/>
    <s v="Wise, Thompson and Allen"/>
    <s v="Pre-emptive neutral portal"/>
    <n v="33800"/>
    <n v="118706"/>
    <x v="1"/>
    <n v="2120"/>
    <s v="US"/>
    <s v="USD"/>
    <n v="1269752400"/>
    <n v="1273554000"/>
    <b v="0"/>
    <b v="0"/>
    <s v="theater/plays"/>
    <n v="3.5120118343195266"/>
    <n v="55.993396226415094"/>
    <x v="3"/>
    <x v="3"/>
    <x v="434"/>
    <d v="2010-05-11T05:00:00"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b v="0"/>
    <s v="film &amp; video/documentary"/>
    <n v="0.90063492063492068"/>
    <n v="54.038095238095238"/>
    <x v="4"/>
    <x v="4"/>
    <x v="435"/>
    <d v="2015-01-22T06:00:00"/>
  </r>
  <r>
    <n v="460"/>
    <s v="Rich, Alvarez and King"/>
    <s v="Business-focused static ability"/>
    <n v="2400"/>
    <n v="4119"/>
    <x v="1"/>
    <n v="50"/>
    <s v="US"/>
    <s v="USD"/>
    <n v="1281330000"/>
    <n v="1281589200"/>
    <b v="0"/>
    <b v="0"/>
    <s v="theater/plays"/>
    <n v="1.7162500000000001"/>
    <n v="82.38"/>
    <x v="3"/>
    <x v="3"/>
    <x v="8"/>
    <d v="2010-08-12T05:00:00"/>
  </r>
  <r>
    <n v="461"/>
    <s v="Terry-Salinas"/>
    <s v="Networked secondary structure"/>
    <n v="98800"/>
    <n v="139354"/>
    <x v="1"/>
    <n v="2080"/>
    <s v="US"/>
    <s v="USD"/>
    <n v="1398661200"/>
    <n v="1400389200"/>
    <b v="0"/>
    <b v="0"/>
    <s v="film &amp; video/drama"/>
    <n v="1.4104655870445344"/>
    <n v="66.997115384615384"/>
    <x v="4"/>
    <x v="6"/>
    <x v="436"/>
    <d v="2014-05-18T05:00:00"/>
  </r>
  <r>
    <n v="462"/>
    <s v="Wang-Rodriguez"/>
    <s v="Total multimedia website"/>
    <n v="188800"/>
    <n v="57734"/>
    <x v="0"/>
    <n v="535"/>
    <s v="US"/>
    <s v="USD"/>
    <n v="1359525600"/>
    <n v="1362808800"/>
    <b v="0"/>
    <b v="0"/>
    <s v="games/mobile games"/>
    <n v="0.30579449152542371"/>
    <n v="107.91401869158878"/>
    <x v="6"/>
    <x v="20"/>
    <x v="385"/>
    <d v="2013-03-09T06:00:00"/>
  </r>
  <r>
    <n v="463"/>
    <s v="Mckee-Hill"/>
    <s v="Cross-platform upward-trending parallelism"/>
    <n v="134300"/>
    <n v="145265"/>
    <x v="1"/>
    <n v="2105"/>
    <s v="US"/>
    <s v="USD"/>
    <n v="1388469600"/>
    <n v="1388815200"/>
    <b v="0"/>
    <b v="0"/>
    <s v="film &amp; video/animation"/>
    <n v="1.0816455696202532"/>
    <n v="69.009501187648453"/>
    <x v="4"/>
    <x v="10"/>
    <x v="437"/>
    <d v="2014-01-04T06:00:00"/>
  </r>
  <r>
    <n v="464"/>
    <s v="Gomez LLC"/>
    <s v="Pre-emptive mission-critical hardware"/>
    <n v="71200"/>
    <n v="95020"/>
    <x v="1"/>
    <n v="2436"/>
    <s v="US"/>
    <s v="USD"/>
    <n v="1518328800"/>
    <n v="1519538400"/>
    <b v="0"/>
    <b v="0"/>
    <s v="theater/plays"/>
    <n v="1.3345505617977529"/>
    <n v="39.006568144499177"/>
    <x v="3"/>
    <x v="3"/>
    <x v="438"/>
    <d v="2018-02-25T06:00:00"/>
  </r>
  <r>
    <n v="465"/>
    <s v="Gonzalez-Robbins"/>
    <s v="Up-sized responsive protocol"/>
    <n v="4700"/>
    <n v="8829"/>
    <x v="1"/>
    <n v="80"/>
    <s v="US"/>
    <s v="USD"/>
    <n v="1517032800"/>
    <n v="1517810400"/>
    <b v="0"/>
    <b v="0"/>
    <s v="publishing/translations"/>
    <n v="1.8785106382978722"/>
    <n v="110.3625"/>
    <x v="5"/>
    <x v="18"/>
    <x v="439"/>
    <d v="2018-02-05T06:00:00"/>
  </r>
  <r>
    <n v="466"/>
    <s v="Obrien and Sons"/>
    <s v="Pre-emptive transitional frame"/>
    <n v="1200"/>
    <n v="3984"/>
    <x v="1"/>
    <n v="42"/>
    <s v="US"/>
    <s v="USD"/>
    <n v="1368594000"/>
    <n v="1370581200"/>
    <b v="0"/>
    <b v="1"/>
    <s v="technology/wearables"/>
    <n v="3.32"/>
    <n v="94.857142857142861"/>
    <x v="2"/>
    <x v="8"/>
    <x v="440"/>
    <d v="2013-06-07T05:00:00"/>
  </r>
  <r>
    <n v="467"/>
    <s v="Shaw Ltd"/>
    <s v="Profit-focused content-based application"/>
    <n v="1400"/>
    <n v="8053"/>
    <x v="1"/>
    <n v="139"/>
    <s v="CA"/>
    <s v="CAD"/>
    <n v="1448258400"/>
    <n v="1448863200"/>
    <b v="0"/>
    <b v="1"/>
    <s v="technology/web"/>
    <n v="5.7521428571428572"/>
    <n v="57.935251798561154"/>
    <x v="2"/>
    <x v="2"/>
    <x v="441"/>
    <d v="2015-11-30T06:00:00"/>
  </r>
  <r>
    <n v="468"/>
    <s v="Hughes Inc"/>
    <s v="Streamlined neutral analyzer"/>
    <n v="4000"/>
    <n v="1620"/>
    <x v="0"/>
    <n v="16"/>
    <s v="US"/>
    <s v="USD"/>
    <n v="1555218000"/>
    <n v="1556600400"/>
    <b v="0"/>
    <b v="0"/>
    <s v="theater/plays"/>
    <n v="0.40500000000000003"/>
    <n v="101.25"/>
    <x v="3"/>
    <x v="3"/>
    <x v="442"/>
    <d v="2019-04-30T05:00:00"/>
  </r>
  <r>
    <n v="469"/>
    <s v="Olsen-Ryan"/>
    <s v="Assimilated neutral utilization"/>
    <n v="5600"/>
    <n v="10328"/>
    <x v="1"/>
    <n v="159"/>
    <s v="US"/>
    <s v="USD"/>
    <n v="1431925200"/>
    <n v="1432098000"/>
    <b v="0"/>
    <b v="0"/>
    <s v="film &amp; video/drama"/>
    <n v="1.8442857142857143"/>
    <n v="64.95597484276729"/>
    <x v="4"/>
    <x v="6"/>
    <x v="443"/>
    <d v="2015-05-20T05:00:00"/>
  </r>
  <r>
    <n v="470"/>
    <s v="Grimes, Holland and Sloan"/>
    <s v="Extended dedicated archive"/>
    <n v="3600"/>
    <n v="10289"/>
    <x v="1"/>
    <n v="381"/>
    <s v="US"/>
    <s v="USD"/>
    <n v="1481522400"/>
    <n v="1482127200"/>
    <b v="0"/>
    <b v="0"/>
    <s v="technology/wearables"/>
    <n v="2.8580555555555556"/>
    <n v="27.00524934383202"/>
    <x v="2"/>
    <x v="8"/>
    <x v="315"/>
    <d v="2016-12-19T06:00:00"/>
  </r>
  <r>
    <n v="471"/>
    <s v="Perry and Sons"/>
    <s v="Configurable static help-desk"/>
    <n v="3100"/>
    <n v="9889"/>
    <x v="1"/>
    <n v="194"/>
    <s v="GB"/>
    <s v="GBP"/>
    <n v="1335934800"/>
    <n v="1335934800"/>
    <b v="0"/>
    <b v="1"/>
    <s v="food/food trucks"/>
    <n v="3.19"/>
    <n v="50.97422680412371"/>
    <x v="0"/>
    <x v="0"/>
    <x v="444"/>
    <d v="2012-05-02T05:00:00"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s v="music/rock"/>
    <n v="0.39234070221066319"/>
    <n v="104.94260869565217"/>
    <x v="1"/>
    <x v="1"/>
    <x v="445"/>
    <d v="2019-05-04T05:00:00"/>
  </r>
  <r>
    <n v="473"/>
    <s v="Richardson Inc"/>
    <s v="Assimilated fault-tolerant capacity"/>
    <n v="5000"/>
    <n v="8907"/>
    <x v="1"/>
    <n v="106"/>
    <s v="US"/>
    <s v="USD"/>
    <n v="1529989200"/>
    <n v="1530075600"/>
    <b v="0"/>
    <b v="0"/>
    <s v="music/electric music"/>
    <n v="1.7814000000000001"/>
    <n v="84.028301886792448"/>
    <x v="1"/>
    <x v="5"/>
    <x v="446"/>
    <d v="2018-06-27T05:00:00"/>
  </r>
  <r>
    <n v="474"/>
    <s v="Santos-Young"/>
    <s v="Enhanced neutral ability"/>
    <n v="4000"/>
    <n v="14606"/>
    <x v="1"/>
    <n v="142"/>
    <s v="US"/>
    <s v="USD"/>
    <n v="1418709600"/>
    <n v="1418796000"/>
    <b v="0"/>
    <b v="0"/>
    <s v="film &amp; video/television"/>
    <n v="3.6515"/>
    <n v="102.85915492957747"/>
    <x v="4"/>
    <x v="19"/>
    <x v="447"/>
    <d v="2014-12-17T06:00:00"/>
  </r>
  <r>
    <n v="475"/>
    <s v="Nichols Ltd"/>
    <s v="Function-based attitude-oriented groupware"/>
    <n v="7400"/>
    <n v="8432"/>
    <x v="1"/>
    <n v="211"/>
    <s v="US"/>
    <s v="USD"/>
    <n v="1372136400"/>
    <n v="1372482000"/>
    <b v="0"/>
    <b v="1"/>
    <s v="publishing/translations"/>
    <n v="1.1394594594594594"/>
    <n v="39.962085308056871"/>
    <x v="5"/>
    <x v="18"/>
    <x v="448"/>
    <d v="2013-06-29T05:00:00"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n v="0.29828720626631855"/>
    <n v="51.001785714285717"/>
    <x v="5"/>
    <x v="13"/>
    <x v="342"/>
    <d v="2018-08-16T05:00:00"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b v="0"/>
    <s v="film &amp; video/science fiction"/>
    <n v="0.54270588235294115"/>
    <n v="40.823008849557525"/>
    <x v="4"/>
    <x v="22"/>
    <x v="449"/>
    <d v="2011-07-23T05:00:00"/>
  </r>
  <r>
    <n v="478"/>
    <s v="Lyons LLC"/>
    <s v="Balanced impactful circuit"/>
    <n v="68800"/>
    <n v="162603"/>
    <x v="1"/>
    <n v="2756"/>
    <s v="US"/>
    <s v="USD"/>
    <n v="1425877200"/>
    <n v="1426914000"/>
    <b v="0"/>
    <b v="0"/>
    <s v="technology/wearables"/>
    <n v="2.3634156976744185"/>
    <n v="58.999637155297535"/>
    <x v="2"/>
    <x v="8"/>
    <x v="450"/>
    <d v="2015-03-21T05:00:00"/>
  </r>
  <r>
    <n v="479"/>
    <s v="Long-Greene"/>
    <s v="Future-proofed heuristic encryption"/>
    <n v="2400"/>
    <n v="12310"/>
    <x v="1"/>
    <n v="173"/>
    <s v="GB"/>
    <s v="GBP"/>
    <n v="1501304400"/>
    <n v="1501477200"/>
    <b v="0"/>
    <b v="0"/>
    <s v="food/food trucks"/>
    <n v="5.1291666666666664"/>
    <n v="71.156069364161851"/>
    <x v="0"/>
    <x v="0"/>
    <x v="451"/>
    <d v="2017-07-31T05:00:00"/>
  </r>
  <r>
    <n v="480"/>
    <s v="Robles-Hudson"/>
    <s v="Balanced bifurcated leverage"/>
    <n v="8600"/>
    <n v="8656"/>
    <x v="1"/>
    <n v="87"/>
    <s v="US"/>
    <s v="USD"/>
    <n v="1268287200"/>
    <n v="1269061200"/>
    <b v="0"/>
    <b v="1"/>
    <s v="photography/photography books"/>
    <n v="1.0065116279069768"/>
    <n v="99.494252873563212"/>
    <x v="7"/>
    <x v="14"/>
    <x v="452"/>
    <d v="2010-03-20T05:00:00"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b v="1"/>
    <s v="theater/plays"/>
    <n v="0.81348423194303154"/>
    <n v="103.98634590377114"/>
    <x v="3"/>
    <x v="3"/>
    <x v="453"/>
    <d v="2014-11-12T06:00:00"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s v="publishing/fiction"/>
    <n v="0.16404761904761905"/>
    <n v="76.555555555555557"/>
    <x v="5"/>
    <x v="13"/>
    <x v="454"/>
    <d v="2012-03-06T06:00:00"/>
  </r>
  <r>
    <n v="483"/>
    <s v="Rice-Parker"/>
    <s v="Down-sized actuating infrastructure"/>
    <n v="91400"/>
    <n v="48236"/>
    <x v="0"/>
    <n v="554"/>
    <s v="US"/>
    <s v="USD"/>
    <n v="1576130400"/>
    <n v="1576735200"/>
    <b v="0"/>
    <b v="0"/>
    <s v="theater/plays"/>
    <n v="0.52774617067833696"/>
    <n v="87.068592057761734"/>
    <x v="3"/>
    <x v="3"/>
    <x v="455"/>
    <d v="2019-12-19T06:00:00"/>
  </r>
  <r>
    <n v="484"/>
    <s v="Landry Inc"/>
    <s v="Synergistic cohesive adapter"/>
    <n v="29600"/>
    <n v="77021"/>
    <x v="1"/>
    <n v="1572"/>
    <s v="GB"/>
    <s v="GBP"/>
    <n v="1407128400"/>
    <n v="1411362000"/>
    <b v="0"/>
    <b v="1"/>
    <s v="food/food trucks"/>
    <n v="2.6020608108108108"/>
    <n v="48.99554707379135"/>
    <x v="0"/>
    <x v="0"/>
    <x v="456"/>
    <d v="2014-09-22T05:00:00"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s v="theater/plays"/>
    <n v="0.30732891832229581"/>
    <n v="42.969135802469133"/>
    <x v="3"/>
    <x v="3"/>
    <x v="457"/>
    <d v="2019-07-21T05:00:00"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n v="0.13500000000000001"/>
    <n v="33.428571428571431"/>
    <x v="5"/>
    <x v="18"/>
    <x v="458"/>
    <d v="2018-03-24T05:00:00"/>
  </r>
  <r>
    <n v="487"/>
    <s v="Smith-Wallace"/>
    <s v="Monitored 24/7 time-frame"/>
    <n v="110300"/>
    <n v="197024"/>
    <x v="1"/>
    <n v="2346"/>
    <s v="US"/>
    <s v="USD"/>
    <n v="1492664400"/>
    <n v="1495515600"/>
    <b v="0"/>
    <b v="0"/>
    <s v="theater/plays"/>
    <n v="1.7862556663644606"/>
    <n v="83.982949701619773"/>
    <x v="3"/>
    <x v="3"/>
    <x v="459"/>
    <d v="2017-05-23T05:00:00"/>
  </r>
  <r>
    <n v="488"/>
    <s v="Cordova, Shaw and Wang"/>
    <s v="Virtual secondary open architecture"/>
    <n v="5300"/>
    <n v="11663"/>
    <x v="1"/>
    <n v="115"/>
    <s v="US"/>
    <s v="USD"/>
    <n v="1454479200"/>
    <n v="1455948000"/>
    <b v="0"/>
    <b v="0"/>
    <s v="theater/plays"/>
    <n v="2.2005660377358489"/>
    <n v="101.41739130434783"/>
    <x v="3"/>
    <x v="3"/>
    <x v="460"/>
    <d v="2016-02-20T06:00:00"/>
  </r>
  <r>
    <n v="489"/>
    <s v="Clark Inc"/>
    <s v="Down-sized mobile time-frame"/>
    <n v="9200"/>
    <n v="9339"/>
    <x v="1"/>
    <n v="85"/>
    <s v="IT"/>
    <s v="EUR"/>
    <n v="1281934800"/>
    <n v="1282366800"/>
    <b v="0"/>
    <b v="0"/>
    <s v="technology/wearables"/>
    <n v="1.015108695652174"/>
    <n v="109.87058823529412"/>
    <x v="2"/>
    <x v="8"/>
    <x v="461"/>
    <d v="2010-08-21T05:00:00"/>
  </r>
  <r>
    <n v="490"/>
    <s v="Young and Sons"/>
    <s v="Innovative disintermediate encryption"/>
    <n v="2400"/>
    <n v="4596"/>
    <x v="1"/>
    <n v="144"/>
    <s v="US"/>
    <s v="USD"/>
    <n v="1573970400"/>
    <n v="1574575200"/>
    <b v="0"/>
    <b v="0"/>
    <s v="journalism/audio"/>
    <n v="1.915"/>
    <n v="31.916666666666668"/>
    <x v="8"/>
    <x v="23"/>
    <x v="462"/>
    <d v="2019-11-24T06:00:00"/>
  </r>
  <r>
    <n v="491"/>
    <s v="Henson PLC"/>
    <s v="Universal contextually-based knowledgebase"/>
    <n v="56800"/>
    <n v="173437"/>
    <x v="1"/>
    <n v="2443"/>
    <s v="US"/>
    <s v="USD"/>
    <n v="1372654800"/>
    <n v="1374901200"/>
    <b v="0"/>
    <b v="1"/>
    <s v="food/food trucks"/>
    <n v="3.0534683098591549"/>
    <n v="70.993450675399103"/>
    <x v="0"/>
    <x v="0"/>
    <x v="463"/>
    <d v="2013-07-27T05:00:00"/>
  </r>
  <r>
    <n v="492"/>
    <s v="Garcia Group"/>
    <s v="Persevering interactive matrix"/>
    <n v="191000"/>
    <n v="45831"/>
    <x v="3"/>
    <n v="595"/>
    <s v="US"/>
    <s v="USD"/>
    <n v="1275886800"/>
    <n v="1278910800"/>
    <b v="1"/>
    <b v="1"/>
    <s v="film &amp; video/shorts"/>
    <n v="0.23995287958115183"/>
    <n v="77.026890756302521"/>
    <x v="4"/>
    <x v="12"/>
    <x v="464"/>
    <d v="2010-07-12T05:00:00"/>
  </r>
  <r>
    <n v="493"/>
    <s v="Adams, Walker and Wong"/>
    <s v="Seamless background framework"/>
    <n v="900"/>
    <n v="6514"/>
    <x v="1"/>
    <n v="64"/>
    <s v="US"/>
    <s v="USD"/>
    <n v="1561784400"/>
    <n v="1562907600"/>
    <b v="0"/>
    <b v="0"/>
    <s v="photography/photography books"/>
    <n v="7.2377777777777776"/>
    <n v="101.78125"/>
    <x v="7"/>
    <x v="14"/>
    <x v="465"/>
    <d v="2019-07-12T05:00:00"/>
  </r>
  <r>
    <n v="494"/>
    <s v="Hopkins-Browning"/>
    <s v="Balanced upward-trending productivity"/>
    <n v="2500"/>
    <n v="13684"/>
    <x v="1"/>
    <n v="268"/>
    <s v="US"/>
    <s v="USD"/>
    <n v="1332392400"/>
    <n v="1332478800"/>
    <b v="0"/>
    <b v="0"/>
    <s v="technology/wearables"/>
    <n v="5.4736000000000002"/>
    <n v="51.059701492537314"/>
    <x v="2"/>
    <x v="8"/>
    <x v="466"/>
    <d v="2012-03-23T05:00:00"/>
  </r>
  <r>
    <n v="495"/>
    <s v="Bell, Edwards and Andersen"/>
    <s v="Centralized clear-thinking solution"/>
    <n v="3200"/>
    <n v="13264"/>
    <x v="1"/>
    <n v="195"/>
    <s v="DK"/>
    <s v="DKK"/>
    <n v="1402376400"/>
    <n v="1402722000"/>
    <b v="0"/>
    <b v="0"/>
    <s v="theater/plays"/>
    <n v="4.1449999999999996"/>
    <n v="68.02051282051282"/>
    <x v="3"/>
    <x v="3"/>
    <x v="467"/>
    <d v="2014-06-14T05:00:00"/>
  </r>
  <r>
    <n v="496"/>
    <s v="Morales Group"/>
    <s v="Optimized bi-directional extranet"/>
    <n v="183800"/>
    <n v="1667"/>
    <x v="0"/>
    <n v="54"/>
    <s v="US"/>
    <s v="USD"/>
    <n v="1495342800"/>
    <n v="1496811600"/>
    <b v="0"/>
    <b v="0"/>
    <s v="film &amp; video/animation"/>
    <n v="9.0696409140369975E-3"/>
    <n v="30.87037037037037"/>
    <x v="4"/>
    <x v="10"/>
    <x v="468"/>
    <d v="2017-06-07T05:00:00"/>
  </r>
  <r>
    <n v="497"/>
    <s v="Lucero Group"/>
    <s v="Intuitive actuating benchmark"/>
    <n v="9800"/>
    <n v="3349"/>
    <x v="0"/>
    <n v="120"/>
    <s v="US"/>
    <s v="USD"/>
    <n v="1482213600"/>
    <n v="1482213600"/>
    <b v="0"/>
    <b v="1"/>
    <s v="technology/wearables"/>
    <n v="0.34173469387755101"/>
    <n v="27.908333333333335"/>
    <x v="2"/>
    <x v="8"/>
    <x v="469"/>
    <d v="2016-12-20T06:00:00"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b v="0"/>
    <s v="technology/web"/>
    <n v="0.239488107549121"/>
    <n v="79.994818652849744"/>
    <x v="2"/>
    <x v="2"/>
    <x v="470"/>
    <d v="2015-01-03T06:00:00"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n v="0.48072649572649573"/>
    <n v="38.003378378378379"/>
    <x v="4"/>
    <x v="4"/>
    <x v="471"/>
    <d v="2016-03-20T05:00:00"/>
  </r>
  <r>
    <n v="500"/>
    <s v="Valdez Ltd"/>
    <s v="Team-oriented clear-thinking matrix"/>
    <n v="100"/>
    <n v="0"/>
    <x v="0"/>
    <n v="0"/>
    <s v="US"/>
    <s v="USD"/>
    <n v="1367384400"/>
    <n v="1369803600"/>
    <b v="0"/>
    <b v="1"/>
    <s v="theater/plays"/>
    <n v="0"/>
    <n v="0"/>
    <x v="3"/>
    <x v="3"/>
    <x v="472"/>
    <d v="2013-05-29T05:00:00"/>
  </r>
  <r>
    <n v="501"/>
    <s v="Mccann-Le"/>
    <s v="Focused coherent methodology"/>
    <n v="153600"/>
    <n v="107743"/>
    <x v="0"/>
    <n v="1796"/>
    <s v="US"/>
    <s v="USD"/>
    <n v="1363064400"/>
    <n v="1363237200"/>
    <b v="0"/>
    <b v="0"/>
    <s v="film &amp; video/documentary"/>
    <n v="0.70145182291666663"/>
    <n v="59.990534521158132"/>
    <x v="4"/>
    <x v="4"/>
    <x v="473"/>
    <d v="2013-03-14T05:00:00"/>
  </r>
  <r>
    <n v="502"/>
    <s v="Johnson Inc"/>
    <s v="Reduced context-sensitive complexity"/>
    <n v="1300"/>
    <n v="6889"/>
    <x v="1"/>
    <n v="186"/>
    <s v="AU"/>
    <s v="AUD"/>
    <n v="1343365200"/>
    <n v="1345870800"/>
    <b v="0"/>
    <b v="1"/>
    <s v="games/video games"/>
    <n v="5.2992307692307694"/>
    <n v="37.037634408602152"/>
    <x v="6"/>
    <x v="11"/>
    <x v="474"/>
    <d v="2012-08-25T05:00:00"/>
  </r>
  <r>
    <n v="503"/>
    <s v="Collins LLC"/>
    <s v="Decentralized 4thgeneration time-frame"/>
    <n v="25500"/>
    <n v="45983"/>
    <x v="1"/>
    <n v="460"/>
    <s v="US"/>
    <s v="USD"/>
    <n v="1435726800"/>
    <n v="1437454800"/>
    <b v="0"/>
    <b v="0"/>
    <s v="film &amp; video/drama"/>
    <n v="1.8032549019607844"/>
    <n v="99.963043478260872"/>
    <x v="4"/>
    <x v="6"/>
    <x v="72"/>
    <d v="2015-07-21T05:00:00"/>
  </r>
  <r>
    <n v="504"/>
    <s v="Smith-Miller"/>
    <s v="De-engineered cohesive moderator"/>
    <n v="7500"/>
    <n v="6924"/>
    <x v="0"/>
    <n v="62"/>
    <s v="IT"/>
    <s v="EUR"/>
    <n v="1431925200"/>
    <n v="1432011600"/>
    <b v="0"/>
    <b v="0"/>
    <s v="music/rock"/>
    <n v="0.92320000000000002"/>
    <n v="111.6774193548387"/>
    <x v="1"/>
    <x v="1"/>
    <x v="443"/>
    <d v="2015-05-19T05:00:00"/>
  </r>
  <r>
    <n v="505"/>
    <s v="Jensen-Vargas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n v="0.13901001112347053"/>
    <n v="36.014409221902014"/>
    <x v="5"/>
    <x v="15"/>
    <x v="475"/>
    <d v="2013-04-19T05:00:00"/>
  </r>
  <r>
    <n v="506"/>
    <s v="Robles, Bell and Gonzalez"/>
    <s v="Customizable background monitoring"/>
    <n v="18000"/>
    <n v="166874"/>
    <x v="1"/>
    <n v="2528"/>
    <s v="US"/>
    <s v="USD"/>
    <n v="1511416800"/>
    <n v="1512885600"/>
    <b v="0"/>
    <b v="1"/>
    <s v="theater/plays"/>
    <n v="9.2707777777777771"/>
    <n v="66.010284810126578"/>
    <x v="3"/>
    <x v="3"/>
    <x v="81"/>
    <d v="2017-12-10T06:00:00"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s v="technology/web"/>
    <n v="0.39857142857142858"/>
    <n v="44.05263157894737"/>
    <x v="2"/>
    <x v="2"/>
    <x v="476"/>
    <d v="2013-05-28T05:00:00"/>
  </r>
  <r>
    <n v="508"/>
    <s v="Roberts Group"/>
    <s v="Up-sized radical pricing structure"/>
    <n v="172700"/>
    <n v="193820"/>
    <x v="1"/>
    <n v="3657"/>
    <s v="US"/>
    <s v="USD"/>
    <n v="1532840400"/>
    <n v="1534654800"/>
    <b v="0"/>
    <b v="0"/>
    <s v="theater/plays"/>
    <n v="1.1222929936305732"/>
    <n v="52.999726551818434"/>
    <x v="3"/>
    <x v="3"/>
    <x v="192"/>
    <d v="2018-08-19T05:00:00"/>
  </r>
  <r>
    <n v="509"/>
    <s v="White LLC"/>
    <s v="Robust zero-defect project"/>
    <n v="168500"/>
    <n v="119510"/>
    <x v="0"/>
    <n v="1258"/>
    <s v="US"/>
    <s v="USD"/>
    <n v="1336194000"/>
    <n v="1337058000"/>
    <b v="0"/>
    <b v="0"/>
    <s v="theater/plays"/>
    <n v="0.70925816023738875"/>
    <n v="95"/>
    <x v="3"/>
    <x v="3"/>
    <x v="477"/>
    <d v="2012-05-15T05:00:00"/>
  </r>
  <r>
    <n v="510"/>
    <s v="Best, Miller and Thomas"/>
    <s v="Re-engineered mobile task-force"/>
    <n v="7800"/>
    <n v="9289"/>
    <x v="1"/>
    <n v="131"/>
    <s v="AU"/>
    <s v="AUD"/>
    <n v="1527742800"/>
    <n v="1529816400"/>
    <b v="0"/>
    <b v="0"/>
    <s v="film &amp; video/drama"/>
    <n v="1.1908974358974358"/>
    <n v="70.908396946564892"/>
    <x v="4"/>
    <x v="6"/>
    <x v="478"/>
    <d v="2018-06-24T05:00:00"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b v="0"/>
    <s v="theater/plays"/>
    <n v="0.24017591339648173"/>
    <n v="98.060773480662988"/>
    <x v="3"/>
    <x v="3"/>
    <x v="479"/>
    <d v="2019-08-04T05:00:00"/>
  </r>
  <r>
    <n v="512"/>
    <s v="Williams-Walsh"/>
    <s v="Organized explicit core"/>
    <n v="9100"/>
    <n v="12678"/>
    <x v="1"/>
    <n v="239"/>
    <s v="US"/>
    <s v="USD"/>
    <n v="1404536400"/>
    <n v="1404622800"/>
    <b v="0"/>
    <b v="1"/>
    <s v="games/video games"/>
    <n v="1.3931868131868133"/>
    <n v="53.046025104602514"/>
    <x v="6"/>
    <x v="11"/>
    <x v="480"/>
    <d v="2014-07-06T05:00:00"/>
  </r>
  <r>
    <n v="513"/>
    <s v="Harrison, Blackwell and Mendez"/>
    <s v="Synchronized 6thgeneration adapter"/>
    <n v="8300"/>
    <n v="3260"/>
    <x v="3"/>
    <n v="35"/>
    <s v="US"/>
    <s v="USD"/>
    <n v="1284008400"/>
    <n v="1284181200"/>
    <b v="0"/>
    <b v="0"/>
    <s v="film &amp; video/television"/>
    <n v="0.39277108433734942"/>
    <n v="93.142857142857139"/>
    <x v="4"/>
    <x v="19"/>
    <x v="180"/>
    <d v="2010-09-11T05:00:00"/>
  </r>
  <r>
    <n v="514"/>
    <s v="Sanchez, Bradley and Flores"/>
    <s v="Centralized motivating capacity"/>
    <n v="138700"/>
    <n v="31123"/>
    <x v="3"/>
    <n v="528"/>
    <s v="CH"/>
    <s v="CHF"/>
    <n v="1386309600"/>
    <n v="1386741600"/>
    <b v="0"/>
    <b v="1"/>
    <s v="music/rock"/>
    <n v="0.22439077144917088"/>
    <n v="58.945075757575758"/>
    <x v="1"/>
    <x v="1"/>
    <x v="481"/>
    <d v="2013-12-11T06:00:00"/>
  </r>
  <r>
    <n v="515"/>
    <s v="Cox LLC"/>
    <s v="Phased 24hour flexibility"/>
    <n v="8600"/>
    <n v="4797"/>
    <x v="0"/>
    <n v="133"/>
    <s v="CA"/>
    <s v="CAD"/>
    <n v="1324620000"/>
    <n v="1324792800"/>
    <b v="0"/>
    <b v="1"/>
    <s v="theater/plays"/>
    <n v="0.55779069767441858"/>
    <n v="36.067669172932334"/>
    <x v="3"/>
    <x v="3"/>
    <x v="482"/>
    <d v="2011-12-25T06:00:00"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b v="0"/>
    <s v="publishing/nonfiction"/>
    <n v="0.42523125996810207"/>
    <n v="63.030732860520096"/>
    <x v="5"/>
    <x v="9"/>
    <x v="194"/>
    <d v="2010-09-13T05:00:00"/>
  </r>
  <r>
    <n v="517"/>
    <s v="Ramirez LLC"/>
    <s v="Multi-tiered maximized orchestration"/>
    <n v="5900"/>
    <n v="6608"/>
    <x v="1"/>
    <n v="78"/>
    <s v="US"/>
    <s v="USD"/>
    <n v="1493960400"/>
    <n v="1494392400"/>
    <b v="0"/>
    <b v="0"/>
    <s v="food/food trucks"/>
    <n v="1.1200000000000001"/>
    <n v="84.717948717948715"/>
    <x v="0"/>
    <x v="0"/>
    <x v="483"/>
    <d v="2017-05-10T05:00:00"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n v="7.0681818181818179E-2"/>
    <n v="62.2"/>
    <x v="4"/>
    <x v="10"/>
    <x v="484"/>
    <d v="2018-02-25T06:00:00"/>
  </r>
  <r>
    <n v="519"/>
    <s v="Marsh-Coleman"/>
    <s v="Exclusive asymmetric analyzer"/>
    <n v="177700"/>
    <n v="180802"/>
    <x v="1"/>
    <n v="1773"/>
    <s v="US"/>
    <s v="USD"/>
    <n v="1420696800"/>
    <n v="1421906400"/>
    <b v="0"/>
    <b v="1"/>
    <s v="music/rock"/>
    <n v="1.0174563871693867"/>
    <n v="101.97518330513255"/>
    <x v="1"/>
    <x v="1"/>
    <x v="355"/>
    <d v="2015-01-22T06:00:00"/>
  </r>
  <r>
    <n v="520"/>
    <s v="Frederick, Jenkins and Collins"/>
    <s v="Organic radical collaboration"/>
    <n v="800"/>
    <n v="3406"/>
    <x v="1"/>
    <n v="32"/>
    <s v="US"/>
    <s v="USD"/>
    <n v="1555650000"/>
    <n v="1555909200"/>
    <b v="0"/>
    <b v="0"/>
    <s v="theater/plays"/>
    <n v="4.2575000000000003"/>
    <n v="106.4375"/>
    <x v="3"/>
    <x v="3"/>
    <x v="485"/>
    <d v="2019-04-22T05:00:00"/>
  </r>
  <r>
    <n v="521"/>
    <s v="Wilson Ltd"/>
    <s v="Function-based multi-state software"/>
    <n v="7600"/>
    <n v="11061"/>
    <x v="1"/>
    <n v="369"/>
    <s v="US"/>
    <s v="USD"/>
    <n v="1471928400"/>
    <n v="1472446800"/>
    <b v="0"/>
    <b v="1"/>
    <s v="film &amp; video/drama"/>
    <n v="1.4553947368421052"/>
    <n v="29.975609756097562"/>
    <x v="4"/>
    <x v="6"/>
    <x v="486"/>
    <d v="2016-08-29T05:00:00"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s v="film &amp; video/shorts"/>
    <n v="0.32453465346534655"/>
    <n v="85.806282722513089"/>
    <x v="4"/>
    <x v="12"/>
    <x v="487"/>
    <d v="2012-07-15T05:00:00"/>
  </r>
  <r>
    <n v="523"/>
    <s v="Underwood, James and Jones"/>
    <s v="Triple-buffered holistic ability"/>
    <n v="900"/>
    <n v="6303"/>
    <x v="1"/>
    <n v="89"/>
    <s v="US"/>
    <s v="USD"/>
    <n v="1267682400"/>
    <n v="1268114400"/>
    <b v="0"/>
    <b v="0"/>
    <s v="film &amp; video/shorts"/>
    <n v="7.003333333333333"/>
    <n v="70.82022471910112"/>
    <x v="4"/>
    <x v="12"/>
    <x v="488"/>
    <d v="2010-03-09T06:00:00"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b v="0"/>
    <s v="theater/plays"/>
    <n v="0.83904860392967939"/>
    <n v="40.998484082870135"/>
    <x v="3"/>
    <x v="3"/>
    <x v="489"/>
    <d v="2010-05-09T05:00:00"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b v="0"/>
    <s v="technology/wearables"/>
    <n v="0.84190476190476193"/>
    <n v="28.063492063492063"/>
    <x v="2"/>
    <x v="8"/>
    <x v="490"/>
    <d v="2010-11-27T06:00:00"/>
  </r>
  <r>
    <n v="526"/>
    <s v="Smith-Sparks"/>
    <s v="Digitized bandwidth-monitored open architecture"/>
    <n v="8300"/>
    <n v="12944"/>
    <x v="1"/>
    <n v="147"/>
    <s v="US"/>
    <s v="USD"/>
    <n v="1451109600"/>
    <n v="1454306400"/>
    <b v="0"/>
    <b v="1"/>
    <s v="theater/plays"/>
    <n v="1.5595180722891566"/>
    <n v="88.054421768707485"/>
    <x v="3"/>
    <x v="3"/>
    <x v="312"/>
    <d v="2016-02-01T06:00:00"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n v="0.99619450317124736"/>
    <n v="31"/>
    <x v="4"/>
    <x v="10"/>
    <x v="491"/>
    <d v="2016-03-12T06:00:00"/>
  </r>
  <r>
    <n v="528"/>
    <s v="Avila, Ford and Welch"/>
    <s v="Focused leadingedge matrix"/>
    <n v="9000"/>
    <n v="7227"/>
    <x v="0"/>
    <n v="80"/>
    <s v="GB"/>
    <s v="GBP"/>
    <n v="1385186400"/>
    <n v="1389074400"/>
    <b v="0"/>
    <b v="0"/>
    <s v="music/indie rock"/>
    <n v="0.80300000000000005"/>
    <n v="90.337500000000006"/>
    <x v="1"/>
    <x v="7"/>
    <x v="492"/>
    <d v="2014-01-07T06:00:00"/>
  </r>
  <r>
    <n v="529"/>
    <s v="Gallegos Inc"/>
    <s v="Seamless logistical encryption"/>
    <n v="5100"/>
    <n v="574"/>
    <x v="0"/>
    <n v="9"/>
    <s v="US"/>
    <s v="USD"/>
    <n v="1399698000"/>
    <n v="1402117200"/>
    <b v="0"/>
    <b v="0"/>
    <s v="games/video games"/>
    <n v="0.11254901960784314"/>
    <n v="63.777777777777779"/>
    <x v="6"/>
    <x v="11"/>
    <x v="493"/>
    <d v="2014-06-07T05:00:00"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s v="publishing/fiction"/>
    <n v="0.91740952380952379"/>
    <n v="53.995515695067262"/>
    <x v="5"/>
    <x v="13"/>
    <x v="494"/>
    <d v="2010-09-14T05:00:00"/>
  </r>
  <r>
    <n v="531"/>
    <s v="Berry-Richardson"/>
    <s v="Automated zero tolerance implementation"/>
    <n v="186700"/>
    <n v="178338"/>
    <x v="2"/>
    <n v="3640"/>
    <s v="CH"/>
    <s v="CHF"/>
    <n v="1384149600"/>
    <n v="1388988000"/>
    <b v="0"/>
    <b v="0"/>
    <s v="games/video games"/>
    <n v="0.95521156936261387"/>
    <n v="48.993956043956047"/>
    <x v="6"/>
    <x v="11"/>
    <x v="495"/>
    <d v="2014-01-06T06:00:00"/>
  </r>
  <r>
    <n v="532"/>
    <s v="Cordova-Torres"/>
    <s v="Pre-emptive grid-enabled contingency"/>
    <n v="1600"/>
    <n v="8046"/>
    <x v="1"/>
    <n v="126"/>
    <s v="CA"/>
    <s v="CAD"/>
    <n v="1516860000"/>
    <n v="1516946400"/>
    <b v="0"/>
    <b v="0"/>
    <s v="theater/plays"/>
    <n v="5.0287499999999996"/>
    <n v="63.857142857142854"/>
    <x v="3"/>
    <x v="3"/>
    <x v="496"/>
    <d v="2018-01-26T06:00:00"/>
  </r>
  <r>
    <n v="533"/>
    <s v="Holt, Bernard and Johnson"/>
    <s v="Multi-lateral didactic encoding"/>
    <n v="115600"/>
    <n v="184086"/>
    <x v="1"/>
    <n v="2218"/>
    <s v="GB"/>
    <s v="GBP"/>
    <n v="1374642000"/>
    <n v="1377752400"/>
    <b v="0"/>
    <b v="0"/>
    <s v="music/indie rock"/>
    <n v="1.5924394463667819"/>
    <n v="82.996393146979258"/>
    <x v="1"/>
    <x v="7"/>
    <x v="497"/>
    <d v="2013-08-29T05:00:00"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s v="film &amp; video/drama"/>
    <n v="0.15022446689113356"/>
    <n v="55.08230452674897"/>
    <x v="4"/>
    <x v="6"/>
    <x v="498"/>
    <d v="2018-08-18T05:00:00"/>
  </r>
  <r>
    <n v="535"/>
    <s v="Garrison LLC"/>
    <s v="Profit-focused 24/7 data-warehouse"/>
    <n v="2600"/>
    <n v="12533"/>
    <x v="1"/>
    <n v="202"/>
    <s v="IT"/>
    <s v="EUR"/>
    <n v="1528434000"/>
    <n v="1528606800"/>
    <b v="0"/>
    <b v="1"/>
    <s v="theater/plays"/>
    <n v="4.820384615384615"/>
    <n v="62.044554455445542"/>
    <x v="3"/>
    <x v="3"/>
    <x v="499"/>
    <d v="2018-06-10T05:00:00"/>
  </r>
  <r>
    <n v="536"/>
    <s v="Shannon-Olson"/>
    <s v="Enhanced methodical middleware"/>
    <n v="9800"/>
    <n v="14697"/>
    <x v="1"/>
    <n v="140"/>
    <s v="IT"/>
    <s v="EUR"/>
    <n v="1282626000"/>
    <n v="1284872400"/>
    <b v="0"/>
    <b v="0"/>
    <s v="publishing/fiction"/>
    <n v="1.4996938775510205"/>
    <n v="104.97857142857143"/>
    <x v="5"/>
    <x v="13"/>
    <x v="500"/>
    <d v="2010-09-19T05:00:00"/>
  </r>
  <r>
    <n v="537"/>
    <s v="Murillo-Mcfarland"/>
    <s v="Synchronized client-driven projection"/>
    <n v="84400"/>
    <n v="98935"/>
    <x v="1"/>
    <n v="1052"/>
    <s v="DK"/>
    <s v="DKK"/>
    <n v="1535605200"/>
    <n v="1537592400"/>
    <b v="1"/>
    <b v="1"/>
    <s v="film &amp; video/documentary"/>
    <n v="1.1722156398104266"/>
    <n v="94.044676806083643"/>
    <x v="4"/>
    <x v="4"/>
    <x v="501"/>
    <d v="2018-09-22T05:00:00"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s v="games/mobile games"/>
    <n v="0.37695968274950431"/>
    <n v="44.007716049382715"/>
    <x v="6"/>
    <x v="20"/>
    <x v="502"/>
    <d v="2013-10-08T05:00:00"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b v="1"/>
    <s v="food/food trucks"/>
    <n v="0.72653061224489801"/>
    <n v="92.467532467532465"/>
    <x v="0"/>
    <x v="0"/>
    <x v="503"/>
    <d v="2019-07-07T05:00:00"/>
  </r>
  <r>
    <n v="540"/>
    <s v="Brown-Pena"/>
    <s v="Front-line client-server secured line"/>
    <n v="5300"/>
    <n v="14097"/>
    <x v="1"/>
    <n v="247"/>
    <s v="US"/>
    <s v="USD"/>
    <n v="1525496400"/>
    <n v="1527397200"/>
    <b v="0"/>
    <b v="0"/>
    <s v="photography/photography books"/>
    <n v="2.6598113207547169"/>
    <n v="57.072874493927124"/>
    <x v="7"/>
    <x v="14"/>
    <x v="504"/>
    <d v="2018-05-27T05:00:00"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s v="games/mobile games"/>
    <n v="0.24205617977528091"/>
    <n v="109.07848101265823"/>
    <x v="6"/>
    <x v="20"/>
    <x v="505"/>
    <d v="2015-07-06T05:00:00"/>
  </r>
  <r>
    <n v="542"/>
    <s v="Harrison-Bridges"/>
    <s v="Profit-focused exuding moderator"/>
    <n v="77000"/>
    <n v="1930"/>
    <x v="0"/>
    <n v="49"/>
    <s v="GB"/>
    <s v="GBP"/>
    <n v="1453442400"/>
    <n v="1456034400"/>
    <b v="0"/>
    <b v="0"/>
    <s v="music/indie rock"/>
    <n v="2.5064935064935064E-2"/>
    <n v="39.387755102040813"/>
    <x v="1"/>
    <x v="7"/>
    <x v="506"/>
    <d v="2016-02-21T06:00:00"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s v="games/video games"/>
    <n v="0.1632979976442874"/>
    <n v="77.022222222222226"/>
    <x v="6"/>
    <x v="11"/>
    <x v="507"/>
    <d v="2013-09-26T05:00:00"/>
  </r>
  <r>
    <n v="544"/>
    <s v="Taylor Inc"/>
    <s v="Public-key 3rdgeneration system engine"/>
    <n v="2800"/>
    <n v="7742"/>
    <x v="1"/>
    <n v="84"/>
    <s v="US"/>
    <s v="USD"/>
    <n v="1452232800"/>
    <n v="1453356000"/>
    <b v="0"/>
    <b v="0"/>
    <s v="music/rock"/>
    <n v="2.7650000000000001"/>
    <n v="92.166666666666671"/>
    <x v="1"/>
    <x v="1"/>
    <x v="508"/>
    <d v="2016-01-21T06:00:00"/>
  </r>
  <r>
    <n v="545"/>
    <s v="Deleon and Sons"/>
    <s v="Organized value-added access"/>
    <n v="184800"/>
    <n v="164109"/>
    <x v="0"/>
    <n v="2690"/>
    <s v="US"/>
    <s v="USD"/>
    <n v="1577253600"/>
    <n v="1578981600"/>
    <b v="0"/>
    <b v="0"/>
    <s v="theater/plays"/>
    <n v="0.88803571428571426"/>
    <n v="61.007063197026021"/>
    <x v="3"/>
    <x v="3"/>
    <x v="509"/>
    <d v="2020-01-14T06:00:00"/>
  </r>
  <r>
    <n v="546"/>
    <s v="Benjamin, Paul and Ferguson"/>
    <s v="Cloned global Graphical User Interface"/>
    <n v="4200"/>
    <n v="6870"/>
    <x v="1"/>
    <n v="88"/>
    <s v="US"/>
    <s v="USD"/>
    <n v="1537160400"/>
    <n v="1537419600"/>
    <b v="0"/>
    <b v="1"/>
    <s v="theater/plays"/>
    <n v="1.6357142857142857"/>
    <n v="78.068181818181813"/>
    <x v="3"/>
    <x v="3"/>
    <x v="510"/>
    <d v="2018-09-20T05:00:00"/>
  </r>
  <r>
    <n v="547"/>
    <s v="Hardin-Dixon"/>
    <s v="Focused solution-oriented matrix"/>
    <n v="1300"/>
    <n v="12597"/>
    <x v="1"/>
    <n v="156"/>
    <s v="US"/>
    <s v="USD"/>
    <n v="1422165600"/>
    <n v="1423202400"/>
    <b v="0"/>
    <b v="0"/>
    <s v="film &amp; video/drama"/>
    <n v="9.69"/>
    <n v="80.75"/>
    <x v="4"/>
    <x v="6"/>
    <x v="511"/>
    <d v="2015-02-06T06:00:00"/>
  </r>
  <r>
    <n v="548"/>
    <s v="York-Pitts"/>
    <s v="Monitored discrete toolset"/>
    <n v="66100"/>
    <n v="179074"/>
    <x v="1"/>
    <n v="2985"/>
    <s v="US"/>
    <s v="USD"/>
    <n v="1459486800"/>
    <n v="1460610000"/>
    <b v="0"/>
    <b v="0"/>
    <s v="theater/plays"/>
    <n v="2.7091376701966716"/>
    <n v="59.991289782244557"/>
    <x v="3"/>
    <x v="3"/>
    <x v="512"/>
    <d v="2016-04-14T05:00:00"/>
  </r>
  <r>
    <n v="549"/>
    <s v="Jarvis and Sons"/>
    <s v="Business-focused intermediate system engine"/>
    <n v="29500"/>
    <n v="83843"/>
    <x v="1"/>
    <n v="762"/>
    <s v="US"/>
    <s v="USD"/>
    <n v="1369717200"/>
    <n v="1370494800"/>
    <b v="0"/>
    <b v="0"/>
    <s v="technology/wearables"/>
    <n v="2.8421355932203389"/>
    <n v="110.03018372703411"/>
    <x v="2"/>
    <x v="8"/>
    <x v="513"/>
    <d v="2013-06-06T05:00:00"/>
  </r>
  <r>
    <n v="550"/>
    <s v="Morrison-Henderson"/>
    <s v="De-engineered disintermediate encoding"/>
    <n v="100"/>
    <n v="4"/>
    <x v="3"/>
    <n v="1"/>
    <s v="CH"/>
    <s v="CHF"/>
    <n v="1330495200"/>
    <n v="1332306000"/>
    <b v="0"/>
    <b v="0"/>
    <s v="music/indie rock"/>
    <n v="0.04"/>
    <n v="4"/>
    <x v="1"/>
    <x v="7"/>
    <x v="514"/>
    <d v="2012-03-21T05:00:00"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b v="1"/>
    <s v="technology/web"/>
    <n v="0.58632981676846196"/>
    <n v="37.99856063332134"/>
    <x v="2"/>
    <x v="2"/>
    <x v="515"/>
    <d v="2015-01-29T06:00:00"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s v="theater/plays"/>
    <n v="0.98511111111111116"/>
    <n v="96.369565217391298"/>
    <x v="3"/>
    <x v="3"/>
    <x v="516"/>
    <d v="2016-11-28T06:00:00"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s v="music/rock"/>
    <n v="0.43975381008206332"/>
    <n v="72.978599221789878"/>
    <x v="1"/>
    <x v="1"/>
    <x v="517"/>
    <d v="2011-01-03T06:00:00"/>
  </r>
  <r>
    <n v="554"/>
    <s v="Ritter PLC"/>
    <s v="Multi-channeled upward-trending application"/>
    <n v="9500"/>
    <n v="14408"/>
    <x v="1"/>
    <n v="554"/>
    <s v="CA"/>
    <s v="CAD"/>
    <n v="1482127200"/>
    <n v="1482645600"/>
    <b v="0"/>
    <b v="0"/>
    <s v="music/indie rock"/>
    <n v="1.5166315789473683"/>
    <n v="26.007220216606498"/>
    <x v="1"/>
    <x v="7"/>
    <x v="518"/>
    <d v="2016-12-25T06:00:00"/>
  </r>
  <r>
    <n v="555"/>
    <s v="Anderson Group"/>
    <s v="Organic maximized database"/>
    <n v="6300"/>
    <n v="14089"/>
    <x v="1"/>
    <n v="135"/>
    <s v="DK"/>
    <s v="DKK"/>
    <n v="1396414800"/>
    <n v="1399093200"/>
    <b v="0"/>
    <b v="0"/>
    <s v="music/rock"/>
    <n v="2.2363492063492063"/>
    <n v="104.36296296296297"/>
    <x v="1"/>
    <x v="1"/>
    <x v="519"/>
    <d v="2014-05-03T05:00:00"/>
  </r>
  <r>
    <n v="556"/>
    <s v="Smith and Sons"/>
    <s v="Grass-roots 24/7 attitude"/>
    <n v="5200"/>
    <n v="12467"/>
    <x v="1"/>
    <n v="122"/>
    <s v="US"/>
    <s v="USD"/>
    <n v="1315285200"/>
    <n v="1315890000"/>
    <b v="0"/>
    <b v="1"/>
    <s v="publishing/translations"/>
    <n v="2.3975"/>
    <n v="102.18852459016394"/>
    <x v="5"/>
    <x v="18"/>
    <x v="520"/>
    <d v="2011-09-13T05:00:00"/>
  </r>
  <r>
    <n v="557"/>
    <s v="Lam-Hamilton"/>
    <s v="Team-oriented global strategy"/>
    <n v="6000"/>
    <n v="11960"/>
    <x v="1"/>
    <n v="221"/>
    <s v="US"/>
    <s v="USD"/>
    <n v="1443762000"/>
    <n v="1444021200"/>
    <b v="0"/>
    <b v="1"/>
    <s v="film &amp; video/science fiction"/>
    <n v="1.9933333333333334"/>
    <n v="54.117647058823529"/>
    <x v="4"/>
    <x v="22"/>
    <x v="521"/>
    <d v="2015-10-05T05:00:00"/>
  </r>
  <r>
    <n v="558"/>
    <s v="Ho Ltd"/>
    <s v="Enhanced client-driven capacity"/>
    <n v="5800"/>
    <n v="7966"/>
    <x v="1"/>
    <n v="126"/>
    <s v="US"/>
    <s v="USD"/>
    <n v="1456293600"/>
    <n v="1460005200"/>
    <b v="0"/>
    <b v="0"/>
    <s v="theater/plays"/>
    <n v="1.373448275862069"/>
    <n v="63.222222222222221"/>
    <x v="3"/>
    <x v="3"/>
    <x v="522"/>
    <d v="2016-04-07T05:00:00"/>
  </r>
  <r>
    <n v="559"/>
    <s v="Brown, Estrada and Jensen"/>
    <s v="Exclusive systematic productivity"/>
    <n v="105300"/>
    <n v="106321"/>
    <x v="1"/>
    <n v="1022"/>
    <s v="US"/>
    <s v="USD"/>
    <n v="1470114000"/>
    <n v="1470718800"/>
    <b v="0"/>
    <b v="0"/>
    <s v="theater/plays"/>
    <n v="1.009696106362773"/>
    <n v="104.03228962818004"/>
    <x v="3"/>
    <x v="3"/>
    <x v="523"/>
    <d v="2016-08-09T05:00:00"/>
  </r>
  <r>
    <n v="560"/>
    <s v="Hunt LLC"/>
    <s v="Re-engineered radical policy"/>
    <n v="20000"/>
    <n v="158832"/>
    <x v="1"/>
    <n v="3177"/>
    <s v="US"/>
    <s v="USD"/>
    <n v="1321596000"/>
    <n v="1325052000"/>
    <b v="0"/>
    <b v="0"/>
    <s v="film &amp; video/animation"/>
    <n v="7.9416000000000002"/>
    <n v="49.994334277620396"/>
    <x v="4"/>
    <x v="10"/>
    <x v="524"/>
    <d v="2011-12-28T06:00:00"/>
  </r>
  <r>
    <n v="561"/>
    <s v="Fowler-Smith"/>
    <s v="Down-sized logistical adapter"/>
    <n v="3000"/>
    <n v="11091"/>
    <x v="1"/>
    <n v="198"/>
    <s v="CH"/>
    <s v="CHF"/>
    <n v="1318827600"/>
    <n v="1319000400"/>
    <b v="0"/>
    <b v="0"/>
    <s v="theater/plays"/>
    <n v="3.6970000000000001"/>
    <n v="56.015151515151516"/>
    <x v="3"/>
    <x v="3"/>
    <x v="525"/>
    <d v="2011-10-19T05:00:00"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b v="0"/>
    <s v="music/rock"/>
    <n v="0.12818181818181817"/>
    <n v="48.807692307692307"/>
    <x v="1"/>
    <x v="1"/>
    <x v="188"/>
    <d v="2019-03-14T05:00:00"/>
  </r>
  <r>
    <n v="563"/>
    <s v="Kelley, Stanton and Sanchez"/>
    <s v="Optional tangible pricing structure"/>
    <n v="3700"/>
    <n v="5107"/>
    <x v="1"/>
    <n v="85"/>
    <s v="AU"/>
    <s v="AUD"/>
    <n v="1542088800"/>
    <n v="1543816800"/>
    <b v="0"/>
    <b v="0"/>
    <s v="film &amp; video/documentary"/>
    <n v="1.3802702702702703"/>
    <n v="60.082352941176474"/>
    <x v="4"/>
    <x v="4"/>
    <x v="526"/>
    <d v="2018-12-03T06:00:00"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s v="theater/plays"/>
    <n v="0.83813278008298753"/>
    <n v="78.990502793296088"/>
    <x v="3"/>
    <x v="3"/>
    <x v="527"/>
    <d v="2015-03-23T05:00:00"/>
  </r>
  <r>
    <n v="565"/>
    <s v="Joseph LLC"/>
    <s v="Decentralized logistical collaboration"/>
    <n v="94900"/>
    <n v="194166"/>
    <x v="1"/>
    <n v="3596"/>
    <s v="US"/>
    <s v="USD"/>
    <n v="1321336800"/>
    <n v="1323064800"/>
    <b v="0"/>
    <b v="0"/>
    <s v="theater/plays"/>
    <n v="2.0460063224446787"/>
    <n v="53.99499443826474"/>
    <x v="3"/>
    <x v="3"/>
    <x v="528"/>
    <d v="2011-12-05T06:00:00"/>
  </r>
  <r>
    <n v="566"/>
    <s v="Webb-Smith"/>
    <s v="Advanced content-based installation"/>
    <n v="9300"/>
    <n v="4124"/>
    <x v="0"/>
    <n v="37"/>
    <s v="US"/>
    <s v="USD"/>
    <n v="1456293600"/>
    <n v="1458277200"/>
    <b v="0"/>
    <b v="1"/>
    <s v="music/electric music"/>
    <n v="0.44344086021505374"/>
    <n v="111.45945945945945"/>
    <x v="1"/>
    <x v="5"/>
    <x v="522"/>
    <d v="2016-03-18T05:00:00"/>
  </r>
  <r>
    <n v="567"/>
    <s v="Johns PLC"/>
    <s v="Distributed high-level open architecture"/>
    <n v="6800"/>
    <n v="14865"/>
    <x v="1"/>
    <n v="244"/>
    <s v="US"/>
    <s v="USD"/>
    <n v="1404968400"/>
    <n v="1405141200"/>
    <b v="0"/>
    <b v="0"/>
    <s v="music/rock"/>
    <n v="2.1860294117647059"/>
    <n v="60.922131147540981"/>
    <x v="1"/>
    <x v="1"/>
    <x v="529"/>
    <d v="2014-07-12T05:00:00"/>
  </r>
  <r>
    <n v="568"/>
    <s v="Hardin-Foley"/>
    <s v="Synergized zero tolerance help-desk"/>
    <n v="72400"/>
    <n v="134688"/>
    <x v="1"/>
    <n v="5180"/>
    <s v="US"/>
    <s v="USD"/>
    <n v="1279170000"/>
    <n v="1283058000"/>
    <b v="0"/>
    <b v="0"/>
    <s v="theater/plays"/>
    <n v="1.8603314917127072"/>
    <n v="26.0015444015444"/>
    <x v="3"/>
    <x v="3"/>
    <x v="530"/>
    <d v="2010-08-29T05:00:00"/>
  </r>
  <r>
    <n v="569"/>
    <s v="Fischer, Fowler and Arnold"/>
    <s v="Extended multi-tasking definition"/>
    <n v="20100"/>
    <n v="47705"/>
    <x v="1"/>
    <n v="589"/>
    <s v="IT"/>
    <s v="EUR"/>
    <n v="1294725600"/>
    <n v="1295762400"/>
    <b v="0"/>
    <b v="0"/>
    <s v="film &amp; video/animation"/>
    <n v="2.3733830845771142"/>
    <n v="80.993208828522924"/>
    <x v="4"/>
    <x v="10"/>
    <x v="531"/>
    <d v="2011-01-23T06:00:00"/>
  </r>
  <r>
    <n v="570"/>
    <s v="Martinez-Juarez"/>
    <s v="Realigned uniform knowledge user"/>
    <n v="31200"/>
    <n v="95364"/>
    <x v="1"/>
    <n v="2725"/>
    <s v="US"/>
    <s v="USD"/>
    <n v="1419055200"/>
    <n v="1419573600"/>
    <b v="0"/>
    <b v="1"/>
    <s v="music/rock"/>
    <n v="3.0565384615384614"/>
    <n v="34.995963302752294"/>
    <x v="1"/>
    <x v="1"/>
    <x v="515"/>
    <d v="2014-12-26T06:00:00"/>
  </r>
  <r>
    <n v="571"/>
    <s v="Wilson and Sons"/>
    <s v="Monitored grid-enabled model"/>
    <n v="3500"/>
    <n v="3295"/>
    <x v="0"/>
    <n v="35"/>
    <s v="IT"/>
    <s v="EUR"/>
    <n v="1434690000"/>
    <n v="1438750800"/>
    <b v="0"/>
    <b v="0"/>
    <s v="film &amp; video/shorts"/>
    <n v="0.94142857142857139"/>
    <n v="94.142857142857139"/>
    <x v="4"/>
    <x v="12"/>
    <x v="532"/>
    <d v="2015-08-05T05:00:00"/>
  </r>
  <r>
    <n v="572"/>
    <s v="Clements Group"/>
    <s v="Assimilated actuating policy"/>
    <n v="9000"/>
    <n v="4896"/>
    <x v="3"/>
    <n v="94"/>
    <s v="US"/>
    <s v="USD"/>
    <n v="1443416400"/>
    <n v="1444798800"/>
    <b v="0"/>
    <b v="1"/>
    <s v="music/rock"/>
    <n v="0.54400000000000004"/>
    <n v="52.085106382978722"/>
    <x v="1"/>
    <x v="1"/>
    <x v="533"/>
    <d v="2015-10-14T05:00:00"/>
  </r>
  <r>
    <n v="573"/>
    <s v="Valenzuela-Cook"/>
    <s v="Total incremental productivity"/>
    <n v="6700"/>
    <n v="7496"/>
    <x v="1"/>
    <n v="300"/>
    <s v="US"/>
    <s v="USD"/>
    <n v="1399006800"/>
    <n v="1399179600"/>
    <b v="0"/>
    <b v="0"/>
    <s v="journalism/audio"/>
    <n v="1.1188059701492536"/>
    <n v="24.986666666666668"/>
    <x v="8"/>
    <x v="23"/>
    <x v="409"/>
    <d v="2014-05-04T05:00:00"/>
  </r>
  <r>
    <n v="574"/>
    <s v="Parker, Haley and Foster"/>
    <s v="Adaptive local task-force"/>
    <n v="2700"/>
    <n v="9967"/>
    <x v="1"/>
    <n v="144"/>
    <s v="US"/>
    <s v="USD"/>
    <n v="1575698400"/>
    <n v="1576562400"/>
    <b v="0"/>
    <b v="1"/>
    <s v="food/food trucks"/>
    <n v="3.6914814814814814"/>
    <n v="69.215277777777771"/>
    <x v="0"/>
    <x v="0"/>
    <x v="534"/>
    <d v="2019-12-17T06:00:00"/>
  </r>
  <r>
    <n v="575"/>
    <s v="Fuentes LLC"/>
    <s v="Universal zero-defect concept"/>
    <n v="83300"/>
    <n v="52421"/>
    <x v="0"/>
    <n v="558"/>
    <s v="US"/>
    <s v="USD"/>
    <n v="1400562000"/>
    <n v="1400821200"/>
    <b v="0"/>
    <b v="1"/>
    <s v="theater/plays"/>
    <n v="0.62930372148859548"/>
    <n v="93.944444444444443"/>
    <x v="3"/>
    <x v="3"/>
    <x v="53"/>
    <d v="2014-05-23T05:00:00"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b v="0"/>
    <s v="theater/plays"/>
    <n v="0.6492783505154639"/>
    <n v="98.40625"/>
    <x v="3"/>
    <x v="3"/>
    <x v="535"/>
    <d v="2017-11-18T06:00:00"/>
  </r>
  <r>
    <n v="577"/>
    <s v="Stevens Inc"/>
    <s v="Adaptive 24hour projection"/>
    <n v="8200"/>
    <n v="1546"/>
    <x v="3"/>
    <n v="37"/>
    <s v="US"/>
    <s v="USD"/>
    <n v="1299823200"/>
    <n v="1302066000"/>
    <b v="0"/>
    <b v="0"/>
    <s v="music/jazz"/>
    <n v="0.18853658536585366"/>
    <n v="41.783783783783782"/>
    <x v="1"/>
    <x v="17"/>
    <x v="536"/>
    <d v="2011-04-06T05:00:00"/>
  </r>
  <r>
    <n v="578"/>
    <s v="Martinez-Johnson"/>
    <s v="Sharable radical toolset"/>
    <n v="96500"/>
    <n v="16168"/>
    <x v="0"/>
    <n v="245"/>
    <s v="US"/>
    <s v="USD"/>
    <n v="1322719200"/>
    <n v="1322978400"/>
    <b v="0"/>
    <b v="0"/>
    <s v="film &amp; video/science fiction"/>
    <n v="0.1675440414507772"/>
    <n v="65.991836734693877"/>
    <x v="4"/>
    <x v="22"/>
    <x v="537"/>
    <d v="2011-12-04T06:00:00"/>
  </r>
  <r>
    <n v="579"/>
    <s v="Franklin Inc"/>
    <s v="Focused multimedia knowledgebase"/>
    <n v="6200"/>
    <n v="6269"/>
    <x v="1"/>
    <n v="87"/>
    <s v="US"/>
    <s v="USD"/>
    <n v="1312693200"/>
    <n v="1313730000"/>
    <b v="0"/>
    <b v="0"/>
    <s v="music/jazz"/>
    <n v="1.0111290322580646"/>
    <n v="72.05747126436782"/>
    <x v="1"/>
    <x v="17"/>
    <x v="538"/>
    <d v="2011-08-19T05:00:00"/>
  </r>
  <r>
    <n v="580"/>
    <s v="Perez PLC"/>
    <s v="Seamless 6thgeneration extranet"/>
    <n v="43800"/>
    <n v="149578"/>
    <x v="1"/>
    <n v="3116"/>
    <s v="US"/>
    <s v="USD"/>
    <n v="1393394400"/>
    <n v="1394085600"/>
    <b v="0"/>
    <b v="0"/>
    <s v="theater/plays"/>
    <n v="3.4150228310502282"/>
    <n v="48.003209242618745"/>
    <x v="3"/>
    <x v="3"/>
    <x v="539"/>
    <d v="2014-03-06T06:00:00"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b v="0"/>
    <s v="technology/web"/>
    <n v="0.64016666666666666"/>
    <n v="54.098591549295776"/>
    <x v="2"/>
    <x v="2"/>
    <x v="540"/>
    <d v="2011-05-14T05:00:00"/>
  </r>
  <r>
    <n v="582"/>
    <s v="Pineda Ltd"/>
    <s v="Cross-group global system engine"/>
    <n v="8700"/>
    <n v="4531"/>
    <x v="0"/>
    <n v="42"/>
    <s v="US"/>
    <s v="USD"/>
    <n v="1433912400"/>
    <n v="1434344400"/>
    <b v="0"/>
    <b v="1"/>
    <s v="games/video games"/>
    <n v="0.5208045977011494"/>
    <n v="107.88095238095238"/>
    <x v="6"/>
    <x v="11"/>
    <x v="505"/>
    <d v="2015-06-15T05:00:00"/>
  </r>
  <r>
    <n v="583"/>
    <s v="Powell and Sons"/>
    <s v="Centralized clear-thinking conglomeration"/>
    <n v="18900"/>
    <n v="60934"/>
    <x v="1"/>
    <n v="909"/>
    <s v="US"/>
    <s v="USD"/>
    <n v="1329717600"/>
    <n v="1331186400"/>
    <b v="0"/>
    <b v="0"/>
    <s v="film &amp; video/documentary"/>
    <n v="3.2240211640211642"/>
    <n v="67.034103410341032"/>
    <x v="4"/>
    <x v="4"/>
    <x v="541"/>
    <d v="2012-03-08T06:00:00"/>
  </r>
  <r>
    <n v="584"/>
    <s v="Nunez-Richards"/>
    <s v="De-engineered cohesive system engine"/>
    <n v="86400"/>
    <n v="103255"/>
    <x v="1"/>
    <n v="1613"/>
    <s v="US"/>
    <s v="USD"/>
    <n v="1335330000"/>
    <n v="1336539600"/>
    <b v="0"/>
    <b v="0"/>
    <s v="technology/web"/>
    <n v="1.1950810185185186"/>
    <n v="64.01425914445133"/>
    <x v="2"/>
    <x v="2"/>
    <x v="542"/>
    <d v="2012-05-09T05:00:00"/>
  </r>
  <r>
    <n v="585"/>
    <s v="Pugh LLC"/>
    <s v="Reactive analyzing function"/>
    <n v="8900"/>
    <n v="13065"/>
    <x v="1"/>
    <n v="136"/>
    <s v="US"/>
    <s v="USD"/>
    <n v="1268888400"/>
    <n v="1269752400"/>
    <b v="0"/>
    <b v="0"/>
    <s v="publishing/translations"/>
    <n v="1.4679775280898877"/>
    <n v="96.066176470588232"/>
    <x v="5"/>
    <x v="18"/>
    <x v="543"/>
    <d v="2010-03-28T05:00:00"/>
  </r>
  <r>
    <n v="586"/>
    <s v="Rowe-Wong"/>
    <s v="Robust hybrid budgetary management"/>
    <n v="700"/>
    <n v="6654"/>
    <x v="1"/>
    <n v="130"/>
    <s v="US"/>
    <s v="USD"/>
    <n v="1289973600"/>
    <n v="1291615200"/>
    <b v="0"/>
    <b v="0"/>
    <s v="music/rock"/>
    <n v="9.5057142857142853"/>
    <n v="51.184615384615384"/>
    <x v="1"/>
    <x v="1"/>
    <x v="544"/>
    <d v="2010-12-06T06:00:00"/>
  </r>
  <r>
    <n v="587"/>
    <s v="Williams-Santos"/>
    <s v="Open-source analyzing monitoring"/>
    <n v="9400"/>
    <n v="6852"/>
    <x v="0"/>
    <n v="156"/>
    <s v="CA"/>
    <s v="CAD"/>
    <n v="1547877600"/>
    <n v="1552366800"/>
    <b v="0"/>
    <b v="1"/>
    <s v="food/food trucks"/>
    <n v="0.72893617021276591"/>
    <n v="43.92307692307692"/>
    <x v="0"/>
    <x v="0"/>
    <x v="35"/>
    <d v="2019-03-12T05:00:00"/>
  </r>
  <r>
    <n v="588"/>
    <s v="Weber Inc"/>
    <s v="Up-sized discrete firmware"/>
    <n v="157600"/>
    <n v="124517"/>
    <x v="0"/>
    <n v="1368"/>
    <s v="GB"/>
    <s v="GBP"/>
    <n v="1269493200"/>
    <n v="1272171600"/>
    <b v="0"/>
    <b v="0"/>
    <s v="theater/plays"/>
    <n v="0.7900824873096447"/>
    <n v="91.021198830409361"/>
    <x v="3"/>
    <x v="3"/>
    <x v="152"/>
    <d v="2010-04-25T05:00:00"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b v="0"/>
    <s v="film &amp; video/documentary"/>
    <n v="0.64721518987341775"/>
    <n v="50.127450980392155"/>
    <x v="4"/>
    <x v="4"/>
    <x v="545"/>
    <d v="2015-07-12T05:00:00"/>
  </r>
  <r>
    <n v="590"/>
    <s v="Cox Group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n v="0.82028169014084507"/>
    <n v="67.720930232558146"/>
    <x v="5"/>
    <x v="15"/>
    <x v="546"/>
    <d v="2015-01-01T06:00:00"/>
  </r>
  <r>
    <n v="591"/>
    <s v="Jensen LLC"/>
    <s v="Realigned dedicated system engine"/>
    <n v="600"/>
    <n v="6226"/>
    <x v="1"/>
    <n v="102"/>
    <s v="US"/>
    <s v="USD"/>
    <n v="1279083600"/>
    <n v="1279947600"/>
    <b v="0"/>
    <b v="0"/>
    <s v="games/video games"/>
    <n v="10.376666666666667"/>
    <n v="61.03921568627451"/>
    <x v="6"/>
    <x v="11"/>
    <x v="547"/>
    <d v="2010-07-24T05:00:00"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b v="0"/>
    <s v="theater/plays"/>
    <n v="0.12910076530612244"/>
    <n v="80.011857707509876"/>
    <x v="3"/>
    <x v="3"/>
    <x v="548"/>
    <d v="2014-06-08T05:00:00"/>
  </r>
  <r>
    <n v="593"/>
    <s v="Hale-Hayes"/>
    <s v="Ameliorated client-driven open system"/>
    <n v="121600"/>
    <n v="188288"/>
    <x v="1"/>
    <n v="4006"/>
    <s v="US"/>
    <s v="USD"/>
    <n v="1395810000"/>
    <n v="1396933200"/>
    <b v="0"/>
    <b v="0"/>
    <s v="film &amp; video/animation"/>
    <n v="1.5484210526315789"/>
    <n v="47.001497753369947"/>
    <x v="4"/>
    <x v="10"/>
    <x v="549"/>
    <d v="2014-04-08T05:00:00"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b v="1"/>
    <s v="theater/plays"/>
    <n v="7.0991735537190084E-2"/>
    <n v="71.127388535031841"/>
    <x v="3"/>
    <x v="3"/>
    <x v="550"/>
    <d v="2016-06-30T05:00:00"/>
  </r>
  <r>
    <n v="595"/>
    <s v="Harris-Jennings"/>
    <s v="Customizable intermediate data-warehouse"/>
    <n v="70300"/>
    <n v="146595"/>
    <x v="1"/>
    <n v="1629"/>
    <s v="US"/>
    <s v="USD"/>
    <n v="1268715600"/>
    <n v="1270530000"/>
    <b v="0"/>
    <b v="1"/>
    <s v="theater/plays"/>
    <n v="2.0852773826458035"/>
    <n v="89.99079189686924"/>
    <x v="3"/>
    <x v="3"/>
    <x v="551"/>
    <d v="2010-04-06T05:00:00"/>
  </r>
  <r>
    <n v="596"/>
    <s v="Becker-Scott"/>
    <s v="Managed optimizing archive"/>
    <n v="7900"/>
    <n v="7875"/>
    <x v="0"/>
    <n v="183"/>
    <s v="US"/>
    <s v="USD"/>
    <n v="1457157600"/>
    <n v="1457762400"/>
    <b v="0"/>
    <b v="1"/>
    <s v="film &amp; video/drama"/>
    <n v="0.99683544303797467"/>
    <n v="43.032786885245905"/>
    <x v="4"/>
    <x v="6"/>
    <x v="552"/>
    <d v="2016-03-12T06:00:00"/>
  </r>
  <r>
    <n v="597"/>
    <s v="Todd, Freeman and Henry"/>
    <s v="Diverse systematic projection"/>
    <n v="73800"/>
    <n v="148779"/>
    <x v="1"/>
    <n v="2188"/>
    <s v="US"/>
    <s v="USD"/>
    <n v="1573970400"/>
    <n v="1575525600"/>
    <b v="0"/>
    <b v="0"/>
    <s v="theater/plays"/>
    <n v="2.0159756097560977"/>
    <n v="67.997714808043881"/>
    <x v="3"/>
    <x v="3"/>
    <x v="462"/>
    <d v="2019-12-05T06:00:00"/>
  </r>
  <r>
    <n v="598"/>
    <s v="Martinez, Garza and Young"/>
    <s v="Up-sized web-enabled info-mediaries"/>
    <n v="108500"/>
    <n v="175868"/>
    <x v="1"/>
    <n v="2409"/>
    <s v="IT"/>
    <s v="EUR"/>
    <n v="1276578000"/>
    <n v="1279083600"/>
    <b v="0"/>
    <b v="0"/>
    <s v="music/rock"/>
    <n v="1.6209032258064515"/>
    <n v="73.004566210045667"/>
    <x v="1"/>
    <x v="1"/>
    <x v="553"/>
    <d v="2010-07-14T05:00:00"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n v="3.6436208125445471E-2"/>
    <n v="62.341463414634148"/>
    <x v="4"/>
    <x v="4"/>
    <x v="554"/>
    <d v="2015-02-20T06:00:00"/>
  </r>
  <r>
    <n v="600"/>
    <s v="Brown-George"/>
    <s v="Cross-platform tertiary array"/>
    <n v="100"/>
    <n v="5"/>
    <x v="0"/>
    <n v="1"/>
    <s v="GB"/>
    <s v="GBP"/>
    <n v="1375160400"/>
    <n v="1376197200"/>
    <b v="0"/>
    <b v="0"/>
    <s v="food/food trucks"/>
    <n v="0.05"/>
    <n v="5"/>
    <x v="0"/>
    <x v="0"/>
    <x v="555"/>
    <d v="2013-08-11T05:00:00"/>
  </r>
  <r>
    <n v="601"/>
    <s v="Waters and Sons"/>
    <s v="Inverse neutral structure"/>
    <n v="6300"/>
    <n v="13018"/>
    <x v="1"/>
    <n v="194"/>
    <s v="US"/>
    <s v="USD"/>
    <n v="1401426000"/>
    <n v="1402894800"/>
    <b v="1"/>
    <b v="0"/>
    <s v="technology/wearables"/>
    <n v="2.0663492063492064"/>
    <n v="67.103092783505161"/>
    <x v="2"/>
    <x v="8"/>
    <x v="548"/>
    <d v="2014-06-16T05:00:00"/>
  </r>
  <r>
    <n v="602"/>
    <s v="Brown Ltd"/>
    <s v="Quality-focused system-worthy support"/>
    <n v="71100"/>
    <n v="91176"/>
    <x v="1"/>
    <n v="1140"/>
    <s v="US"/>
    <s v="USD"/>
    <n v="1433480400"/>
    <n v="1434430800"/>
    <b v="0"/>
    <b v="0"/>
    <s v="theater/plays"/>
    <n v="1.2823628691983122"/>
    <n v="79.978947368421046"/>
    <x v="3"/>
    <x v="3"/>
    <x v="62"/>
    <d v="2015-06-16T05:00:00"/>
  </r>
  <r>
    <n v="603"/>
    <s v="Christian, Yates and Greer"/>
    <s v="Vision-oriented 5thgeneration array"/>
    <n v="5300"/>
    <n v="6342"/>
    <x v="1"/>
    <n v="102"/>
    <s v="US"/>
    <s v="USD"/>
    <n v="1555563600"/>
    <n v="1557896400"/>
    <b v="0"/>
    <b v="0"/>
    <s v="theater/plays"/>
    <n v="1.1966037735849056"/>
    <n v="62.176470588235297"/>
    <x v="3"/>
    <x v="3"/>
    <x v="556"/>
    <d v="2019-05-15T05:00:00"/>
  </r>
  <r>
    <n v="604"/>
    <s v="Cole, Hernandez and Rodriguez"/>
    <s v="Cross-platform logistical circuit"/>
    <n v="88700"/>
    <n v="151438"/>
    <x v="1"/>
    <n v="2857"/>
    <s v="US"/>
    <s v="USD"/>
    <n v="1295676000"/>
    <n v="1297490400"/>
    <b v="0"/>
    <b v="0"/>
    <s v="theater/plays"/>
    <n v="1.7073055242390078"/>
    <n v="53.005950297514879"/>
    <x v="3"/>
    <x v="3"/>
    <x v="557"/>
    <d v="2011-02-12T06:00:00"/>
  </r>
  <r>
    <n v="605"/>
    <s v="Ortiz, Valenzuela and Collins"/>
    <s v="Profound solution-oriented matrix"/>
    <n v="3300"/>
    <n v="6178"/>
    <x v="1"/>
    <n v="107"/>
    <s v="US"/>
    <s v="USD"/>
    <n v="1443848400"/>
    <n v="1447394400"/>
    <b v="0"/>
    <b v="0"/>
    <s v="publishing/nonfiction"/>
    <n v="1.8721212121212121"/>
    <n v="57.738317757009348"/>
    <x v="5"/>
    <x v="9"/>
    <x v="27"/>
    <d v="2015-11-13T06:00:00"/>
  </r>
  <r>
    <n v="606"/>
    <s v="Valencia PLC"/>
    <s v="Extended asynchronous initiative"/>
    <n v="3400"/>
    <n v="6405"/>
    <x v="1"/>
    <n v="160"/>
    <s v="GB"/>
    <s v="GBP"/>
    <n v="1457330400"/>
    <n v="1458277200"/>
    <b v="0"/>
    <b v="0"/>
    <s v="music/rock"/>
    <n v="1.8838235294117647"/>
    <n v="40.03125"/>
    <x v="1"/>
    <x v="1"/>
    <x v="558"/>
    <d v="2016-03-18T05:00:00"/>
  </r>
  <r>
    <n v="607"/>
    <s v="Gordon, Mendez and Johnson"/>
    <s v="Fundamental needs-based frame"/>
    <n v="137600"/>
    <n v="180667"/>
    <x v="1"/>
    <n v="2230"/>
    <s v="US"/>
    <s v="USD"/>
    <n v="1395550800"/>
    <n v="1395723600"/>
    <b v="0"/>
    <b v="0"/>
    <s v="food/food trucks"/>
    <n v="1.3129869186046512"/>
    <n v="81.016591928251117"/>
    <x v="0"/>
    <x v="0"/>
    <x v="559"/>
    <d v="2014-03-25T05:00:00"/>
  </r>
  <r>
    <n v="608"/>
    <s v="Johnson Group"/>
    <s v="Compatible full-range leverage"/>
    <n v="3900"/>
    <n v="11075"/>
    <x v="1"/>
    <n v="316"/>
    <s v="US"/>
    <s v="USD"/>
    <n v="1551852000"/>
    <n v="1552197600"/>
    <b v="0"/>
    <b v="1"/>
    <s v="music/jazz"/>
    <n v="2.8397435897435899"/>
    <n v="35.047468354430379"/>
    <x v="1"/>
    <x v="17"/>
    <x v="426"/>
    <d v="2019-03-10T06:00:00"/>
  </r>
  <r>
    <n v="609"/>
    <s v="Rose-Fuller"/>
    <s v="Upgradable holistic system engine"/>
    <n v="10000"/>
    <n v="12042"/>
    <x v="1"/>
    <n v="117"/>
    <s v="US"/>
    <s v="USD"/>
    <n v="1547618400"/>
    <n v="1549087200"/>
    <b v="0"/>
    <b v="0"/>
    <s v="film &amp; video/science fiction"/>
    <n v="1.2041999999999999"/>
    <n v="102.92307692307692"/>
    <x v="4"/>
    <x v="22"/>
    <x v="560"/>
    <d v="2019-02-02T06:00:00"/>
  </r>
  <r>
    <n v="610"/>
    <s v="Hughes, Mendez and Patterson"/>
    <s v="Stand-alone multi-state data-warehouse"/>
    <n v="42800"/>
    <n v="179356"/>
    <x v="1"/>
    <n v="6406"/>
    <s v="US"/>
    <s v="USD"/>
    <n v="1355637600"/>
    <n v="1356847200"/>
    <b v="0"/>
    <b v="0"/>
    <s v="theater/plays"/>
    <n v="4.1905607476635511"/>
    <n v="27.998126756166094"/>
    <x v="3"/>
    <x v="3"/>
    <x v="561"/>
    <d v="2012-12-30T06:00:00"/>
  </r>
  <r>
    <n v="611"/>
    <s v="Brady, Cortez and Rodriguez"/>
    <s v="Multi-lateral maximized core"/>
    <n v="8200"/>
    <n v="1136"/>
    <x v="3"/>
    <n v="15"/>
    <s v="US"/>
    <s v="USD"/>
    <n v="1374728400"/>
    <n v="1375765200"/>
    <b v="0"/>
    <b v="0"/>
    <s v="theater/plays"/>
    <n v="0.13853658536585367"/>
    <n v="75.733333333333334"/>
    <x v="3"/>
    <x v="3"/>
    <x v="562"/>
    <d v="2013-08-06T05:00:00"/>
  </r>
  <r>
    <n v="612"/>
    <s v="Wang, Nguyen and Horton"/>
    <s v="Innovative holistic hub"/>
    <n v="6200"/>
    <n v="8645"/>
    <x v="1"/>
    <n v="192"/>
    <s v="US"/>
    <s v="USD"/>
    <n v="1287810000"/>
    <n v="1289800800"/>
    <b v="0"/>
    <b v="0"/>
    <s v="music/electric music"/>
    <n v="1.3943548387096774"/>
    <n v="45.026041666666664"/>
    <x v="1"/>
    <x v="5"/>
    <x v="563"/>
    <d v="2010-11-15T06:00:00"/>
  </r>
  <r>
    <n v="613"/>
    <s v="Santos, Williams and Brown"/>
    <s v="Reverse-engineered 24/7 methodology"/>
    <n v="1100"/>
    <n v="1914"/>
    <x v="1"/>
    <n v="26"/>
    <s v="CA"/>
    <s v="CAD"/>
    <n v="1503723600"/>
    <n v="1504501200"/>
    <b v="0"/>
    <b v="0"/>
    <s v="theater/plays"/>
    <n v="1.74"/>
    <n v="73.615384615384613"/>
    <x v="3"/>
    <x v="3"/>
    <x v="564"/>
    <d v="2017-09-04T05:00:00"/>
  </r>
  <r>
    <n v="614"/>
    <s v="Barnett and Sons"/>
    <s v="Business-focused dynamic info-mediaries"/>
    <n v="26500"/>
    <n v="41205"/>
    <x v="1"/>
    <n v="723"/>
    <s v="US"/>
    <s v="USD"/>
    <n v="1484114400"/>
    <n v="1485669600"/>
    <b v="0"/>
    <b v="0"/>
    <s v="theater/plays"/>
    <n v="1.5549056603773586"/>
    <n v="56.991701244813278"/>
    <x v="3"/>
    <x v="3"/>
    <x v="565"/>
    <d v="2017-01-29T06:00:00"/>
  </r>
  <r>
    <n v="615"/>
    <s v="Petersen-Rodriguez"/>
    <s v="Digitized clear-thinking installation"/>
    <n v="8500"/>
    <n v="14488"/>
    <x v="1"/>
    <n v="170"/>
    <s v="IT"/>
    <s v="EUR"/>
    <n v="1461906000"/>
    <n v="1462770000"/>
    <b v="0"/>
    <b v="0"/>
    <s v="theater/plays"/>
    <n v="1.7044705882352942"/>
    <n v="85.223529411764702"/>
    <x v="3"/>
    <x v="3"/>
    <x v="566"/>
    <d v="2016-05-09T05:00:00"/>
  </r>
  <r>
    <n v="616"/>
    <s v="Burnett-Mora"/>
    <s v="Quality-focused 24/7 superstructure"/>
    <n v="6400"/>
    <n v="12129"/>
    <x v="1"/>
    <n v="238"/>
    <s v="GB"/>
    <s v="GBP"/>
    <n v="1379653200"/>
    <n v="1379739600"/>
    <b v="0"/>
    <b v="1"/>
    <s v="music/indie rock"/>
    <n v="1.8951562500000001"/>
    <n v="50.962184873949582"/>
    <x v="1"/>
    <x v="7"/>
    <x v="567"/>
    <d v="2013-09-21T05:00:00"/>
  </r>
  <r>
    <n v="617"/>
    <s v="King LLC"/>
    <s v="Multi-channeled local intranet"/>
    <n v="1400"/>
    <n v="3496"/>
    <x v="1"/>
    <n v="55"/>
    <s v="US"/>
    <s v="USD"/>
    <n v="1401858000"/>
    <n v="1402722000"/>
    <b v="0"/>
    <b v="0"/>
    <s v="theater/plays"/>
    <n v="2.4971428571428573"/>
    <n v="63.563636363636363"/>
    <x v="3"/>
    <x v="3"/>
    <x v="568"/>
    <d v="2014-06-14T05:00:00"/>
  </r>
  <r>
    <n v="618"/>
    <s v="Miller Ltd"/>
    <s v="Open-architected mobile emulation"/>
    <n v="198600"/>
    <n v="97037"/>
    <x v="0"/>
    <n v="1198"/>
    <s v="US"/>
    <s v="USD"/>
    <n v="1367470800"/>
    <n v="1369285200"/>
    <b v="0"/>
    <b v="0"/>
    <s v="publishing/nonfiction"/>
    <n v="0.48860523665659616"/>
    <n v="80.999165275459092"/>
    <x v="5"/>
    <x v="9"/>
    <x v="569"/>
    <d v="2013-05-23T05:00:00"/>
  </r>
  <r>
    <n v="619"/>
    <s v="Case LLC"/>
    <s v="Ameliorated foreground methodology"/>
    <n v="195900"/>
    <n v="55757"/>
    <x v="0"/>
    <n v="648"/>
    <s v="US"/>
    <s v="USD"/>
    <n v="1304658000"/>
    <n v="1304744400"/>
    <b v="1"/>
    <b v="1"/>
    <s v="theater/plays"/>
    <n v="0.28461970393057684"/>
    <n v="86.044753086419746"/>
    <x v="3"/>
    <x v="3"/>
    <x v="570"/>
    <d v="2011-05-07T05:00:00"/>
  </r>
  <r>
    <n v="620"/>
    <s v="Swanson, Wilson and Baker"/>
    <s v="Synergized well-modulated project"/>
    <n v="4300"/>
    <n v="11525"/>
    <x v="1"/>
    <n v="128"/>
    <s v="AU"/>
    <s v="AUD"/>
    <n v="1467954000"/>
    <n v="1468299600"/>
    <b v="0"/>
    <b v="0"/>
    <s v="photography/photography books"/>
    <n v="2.6802325581395348"/>
    <n v="90.0390625"/>
    <x v="7"/>
    <x v="14"/>
    <x v="571"/>
    <d v="2016-07-12T05:00:00"/>
  </r>
  <r>
    <n v="621"/>
    <s v="Dean, Fox and Phillips"/>
    <s v="Extended context-sensitive forecast"/>
    <n v="25600"/>
    <n v="158669"/>
    <x v="1"/>
    <n v="2144"/>
    <s v="US"/>
    <s v="USD"/>
    <n v="1473742800"/>
    <n v="1474174800"/>
    <b v="0"/>
    <b v="0"/>
    <s v="theater/plays"/>
    <n v="6.1980078125000002"/>
    <n v="74.006063432835816"/>
    <x v="3"/>
    <x v="3"/>
    <x v="572"/>
    <d v="2016-09-18T05:00:00"/>
  </r>
  <r>
    <n v="622"/>
    <s v="Smith-Smith"/>
    <s v="Total leadingedge neural-net"/>
    <n v="189000"/>
    <n v="5916"/>
    <x v="0"/>
    <n v="64"/>
    <s v="US"/>
    <s v="USD"/>
    <n v="1523768400"/>
    <n v="1526014800"/>
    <b v="0"/>
    <b v="0"/>
    <s v="music/indie rock"/>
    <n v="3.1301587301587303E-2"/>
    <n v="92.4375"/>
    <x v="1"/>
    <x v="7"/>
    <x v="573"/>
    <d v="2018-05-11T05:00:00"/>
  </r>
  <r>
    <n v="623"/>
    <s v="Smith, Scott and Rodriguez"/>
    <s v="Organic actuating protocol"/>
    <n v="94300"/>
    <n v="150806"/>
    <x v="1"/>
    <n v="2693"/>
    <s v="GB"/>
    <s v="GBP"/>
    <n v="1437022800"/>
    <n v="1437454800"/>
    <b v="0"/>
    <b v="0"/>
    <s v="theater/plays"/>
    <n v="1.5992152704135738"/>
    <n v="55.999257333828446"/>
    <x v="3"/>
    <x v="3"/>
    <x v="574"/>
    <d v="2015-07-21T05:00:00"/>
  </r>
  <r>
    <n v="624"/>
    <s v="White, Robertson and Roberts"/>
    <s v="Down-sized national software"/>
    <n v="5100"/>
    <n v="14249"/>
    <x v="1"/>
    <n v="432"/>
    <s v="US"/>
    <s v="USD"/>
    <n v="1422165600"/>
    <n v="1422684000"/>
    <b v="0"/>
    <b v="0"/>
    <s v="photography/photography books"/>
    <n v="2.793921568627451"/>
    <n v="32.983796296296298"/>
    <x v="7"/>
    <x v="14"/>
    <x v="511"/>
    <d v="2015-01-31T06:00:00"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s v="theater/plays"/>
    <n v="0.77373333333333338"/>
    <n v="93.596774193548384"/>
    <x v="3"/>
    <x v="3"/>
    <x v="575"/>
    <d v="2020-02-10T06:00:00"/>
  </r>
  <r>
    <n v="626"/>
    <s v="Tucker, Mccoy and Marquez"/>
    <s v="Synergistic tertiary budgetary management"/>
    <n v="6400"/>
    <n v="13205"/>
    <x v="1"/>
    <n v="189"/>
    <s v="US"/>
    <s v="USD"/>
    <n v="1285650000"/>
    <n v="1286427600"/>
    <b v="0"/>
    <b v="1"/>
    <s v="theater/plays"/>
    <n v="2.0632812500000002"/>
    <n v="69.867724867724874"/>
    <x v="3"/>
    <x v="3"/>
    <x v="576"/>
    <d v="2010-10-07T05:00:00"/>
  </r>
  <r>
    <n v="627"/>
    <s v="Martin, Lee and Armstrong"/>
    <s v="Open-architected incremental ability"/>
    <n v="1600"/>
    <n v="11108"/>
    <x v="1"/>
    <n v="154"/>
    <s v="GB"/>
    <s v="GBP"/>
    <n v="1276664400"/>
    <n v="1278738000"/>
    <b v="1"/>
    <b v="0"/>
    <s v="food/food trucks"/>
    <n v="6.9424999999999999"/>
    <n v="72.129870129870127"/>
    <x v="0"/>
    <x v="0"/>
    <x v="577"/>
    <d v="2010-07-10T05:00:00"/>
  </r>
  <r>
    <n v="628"/>
    <s v="Dunn, Moreno and Green"/>
    <s v="Intuitive object-oriented task-force"/>
    <n v="1900"/>
    <n v="2884"/>
    <x v="1"/>
    <n v="96"/>
    <s v="US"/>
    <s v="USD"/>
    <n v="1286168400"/>
    <n v="1286427600"/>
    <b v="0"/>
    <b v="0"/>
    <s v="music/indie rock"/>
    <n v="1.5178947368421052"/>
    <n v="30.041666666666668"/>
    <x v="1"/>
    <x v="7"/>
    <x v="578"/>
    <d v="2010-10-07T05:00:00"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s v="theater/plays"/>
    <n v="0.64582072176949945"/>
    <n v="73.968000000000004"/>
    <x v="3"/>
    <x v="3"/>
    <x v="579"/>
    <d v="2016-07-08T05:00:00"/>
  </r>
  <r>
    <n v="630"/>
    <s v="Patterson-Johnson"/>
    <s v="Grass-roots directional workforce"/>
    <n v="9500"/>
    <n v="5973"/>
    <x v="3"/>
    <n v="87"/>
    <s v="US"/>
    <s v="USD"/>
    <n v="1556686800"/>
    <n v="1557637200"/>
    <b v="0"/>
    <b v="1"/>
    <s v="theater/plays"/>
    <n v="0.62873684210526315"/>
    <n v="68.65517241379311"/>
    <x v="3"/>
    <x v="3"/>
    <x v="580"/>
    <d v="2019-05-12T05:00:00"/>
  </r>
  <r>
    <n v="631"/>
    <s v="Carlson-Hernandez"/>
    <s v="Quality-focused real-time solution"/>
    <n v="59200"/>
    <n v="183756"/>
    <x v="1"/>
    <n v="3063"/>
    <s v="US"/>
    <s v="USD"/>
    <n v="1553576400"/>
    <n v="1553922000"/>
    <b v="0"/>
    <b v="0"/>
    <s v="theater/plays"/>
    <n v="3.1039864864864866"/>
    <n v="59.992164544564154"/>
    <x v="3"/>
    <x v="3"/>
    <x v="581"/>
    <d v="2019-03-30T05:00:00"/>
  </r>
  <r>
    <n v="632"/>
    <s v="Parker PLC"/>
    <s v="Reduced interactive matrix"/>
    <n v="72100"/>
    <n v="30902"/>
    <x v="2"/>
    <n v="278"/>
    <s v="US"/>
    <s v="USD"/>
    <n v="1414904400"/>
    <n v="1416463200"/>
    <b v="0"/>
    <b v="0"/>
    <s v="theater/plays"/>
    <n v="0.42859916782246882"/>
    <n v="111.15827338129496"/>
    <x v="3"/>
    <x v="3"/>
    <x v="582"/>
    <d v="2014-11-20T06:00:00"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n v="0.83119402985074631"/>
    <n v="53.038095238095238"/>
    <x v="4"/>
    <x v="10"/>
    <x v="336"/>
    <d v="2015-11-11T06:00:00"/>
  </r>
  <r>
    <n v="634"/>
    <s v="Taylor, Johnson and Hernandez"/>
    <s v="Polarized incremental portal"/>
    <n v="118200"/>
    <n v="92824"/>
    <x v="3"/>
    <n v="1658"/>
    <s v="US"/>
    <s v="USD"/>
    <n v="1490418000"/>
    <n v="1491627600"/>
    <b v="0"/>
    <b v="0"/>
    <s v="film &amp; video/television"/>
    <n v="0.78531302876480547"/>
    <n v="55.985524728588658"/>
    <x v="4"/>
    <x v="19"/>
    <x v="583"/>
    <d v="2017-04-08T05:00:00"/>
  </r>
  <r>
    <n v="635"/>
    <s v="Mack Ltd"/>
    <s v="Reactive regional access"/>
    <n v="139000"/>
    <n v="158590"/>
    <x v="1"/>
    <n v="2266"/>
    <s v="US"/>
    <s v="USD"/>
    <n v="1360389600"/>
    <n v="1363150800"/>
    <b v="0"/>
    <b v="0"/>
    <s v="film &amp; video/television"/>
    <n v="1.1409352517985611"/>
    <n v="69.986760812003524"/>
    <x v="4"/>
    <x v="19"/>
    <x v="584"/>
    <d v="2013-03-13T05:00:00"/>
  </r>
  <r>
    <n v="636"/>
    <s v="Lamb-Sanders"/>
    <s v="Stand-alone reciprocal frame"/>
    <n v="197700"/>
    <n v="127591"/>
    <x v="0"/>
    <n v="2604"/>
    <s v="DK"/>
    <s v="DKK"/>
    <n v="1326866400"/>
    <n v="1330754400"/>
    <b v="0"/>
    <b v="1"/>
    <s v="film &amp; video/animation"/>
    <n v="0.64537683358624176"/>
    <n v="48.998079877112133"/>
    <x v="4"/>
    <x v="10"/>
    <x v="585"/>
    <d v="2012-03-03T06:00:00"/>
  </r>
  <r>
    <n v="637"/>
    <s v="Williams-Ramirez"/>
    <s v="Open-architected 24/7 throughput"/>
    <n v="8500"/>
    <n v="6750"/>
    <x v="0"/>
    <n v="65"/>
    <s v="US"/>
    <s v="USD"/>
    <n v="1479103200"/>
    <n v="1479794400"/>
    <b v="0"/>
    <b v="0"/>
    <s v="theater/plays"/>
    <n v="0.79411764705882348"/>
    <n v="103.84615384615384"/>
    <x v="3"/>
    <x v="3"/>
    <x v="586"/>
    <d v="2016-11-22T06:00:00"/>
  </r>
  <r>
    <n v="638"/>
    <s v="Weaver Ltd"/>
    <s v="Monitored 24/7 approach"/>
    <n v="81600"/>
    <n v="9318"/>
    <x v="0"/>
    <n v="94"/>
    <s v="US"/>
    <s v="USD"/>
    <n v="1280206800"/>
    <n v="1281243600"/>
    <b v="0"/>
    <b v="1"/>
    <s v="theater/plays"/>
    <n v="0.11419117647058824"/>
    <n v="99.127659574468083"/>
    <x v="3"/>
    <x v="3"/>
    <x v="587"/>
    <d v="2010-08-08T05:00:00"/>
  </r>
  <r>
    <n v="639"/>
    <s v="Barnes-Williams"/>
    <s v="Upgradable explicit forecast"/>
    <n v="8600"/>
    <n v="4832"/>
    <x v="2"/>
    <n v="45"/>
    <s v="US"/>
    <s v="USD"/>
    <n v="1532754000"/>
    <n v="1532754000"/>
    <b v="0"/>
    <b v="1"/>
    <s v="film &amp; video/drama"/>
    <n v="0.56186046511627907"/>
    <n v="107.37777777777778"/>
    <x v="4"/>
    <x v="6"/>
    <x v="588"/>
    <d v="2018-07-28T05:00:00"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s v="theater/plays"/>
    <n v="0.16501669449081802"/>
    <n v="76.922178988326849"/>
    <x v="3"/>
    <x v="3"/>
    <x v="589"/>
    <d v="2016-01-21T06:00:00"/>
  </r>
  <r>
    <n v="641"/>
    <s v="Hunt, Barker and Baker"/>
    <s v="Business-focused leadingedge instruction set"/>
    <n v="9400"/>
    <n v="11277"/>
    <x v="1"/>
    <n v="194"/>
    <s v="CH"/>
    <s v="CHF"/>
    <n v="1487570400"/>
    <n v="1489986000"/>
    <b v="0"/>
    <b v="0"/>
    <s v="theater/plays"/>
    <n v="1.1996808510638297"/>
    <n v="58.128865979381445"/>
    <x v="3"/>
    <x v="3"/>
    <x v="590"/>
    <d v="2017-03-20T05:00:00"/>
  </r>
  <r>
    <n v="642"/>
    <s v="Ramos, Moreno and Lewis"/>
    <s v="Extended multi-state knowledge user"/>
    <n v="9200"/>
    <n v="13382"/>
    <x v="1"/>
    <n v="129"/>
    <s v="CA"/>
    <s v="CAD"/>
    <n v="1545026400"/>
    <n v="1545804000"/>
    <b v="0"/>
    <b v="0"/>
    <s v="technology/wearables"/>
    <n v="1.4545652173913044"/>
    <n v="103.73643410852713"/>
    <x v="2"/>
    <x v="8"/>
    <x v="591"/>
    <d v="2018-12-26T06:00:00"/>
  </r>
  <r>
    <n v="643"/>
    <s v="Harris Inc"/>
    <s v="Future-proofed modular groupware"/>
    <n v="14900"/>
    <n v="32986"/>
    <x v="1"/>
    <n v="375"/>
    <s v="US"/>
    <s v="USD"/>
    <n v="1488348000"/>
    <n v="1489899600"/>
    <b v="0"/>
    <b v="0"/>
    <s v="theater/plays"/>
    <n v="2.2138255033557046"/>
    <n v="87.962666666666664"/>
    <x v="3"/>
    <x v="3"/>
    <x v="592"/>
    <d v="2017-03-19T05:00:00"/>
  </r>
  <r>
    <n v="644"/>
    <s v="Peters-Nelson"/>
    <s v="Distributed real-time algorithm"/>
    <n v="169400"/>
    <n v="81984"/>
    <x v="0"/>
    <n v="2928"/>
    <s v="CA"/>
    <s v="CAD"/>
    <n v="1545112800"/>
    <n v="1546495200"/>
    <b v="0"/>
    <b v="0"/>
    <s v="theater/plays"/>
    <n v="0.48396694214876035"/>
    <n v="28"/>
    <x v="3"/>
    <x v="3"/>
    <x v="593"/>
    <d v="2019-01-03T06:00:00"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s v="music/rock"/>
    <n v="0.92911504424778757"/>
    <n v="37.999361294443261"/>
    <x v="1"/>
    <x v="1"/>
    <x v="594"/>
    <d v="2018-10-17T05:00:00"/>
  </r>
  <r>
    <n v="646"/>
    <s v="Robinson Group"/>
    <s v="Switchable reciprocal middleware"/>
    <n v="98700"/>
    <n v="87448"/>
    <x v="0"/>
    <n v="2915"/>
    <s v="US"/>
    <s v="USD"/>
    <n v="1363150800"/>
    <n v="1364101200"/>
    <b v="0"/>
    <b v="0"/>
    <s v="games/video games"/>
    <n v="0.88599797365754818"/>
    <n v="29.999313893653515"/>
    <x v="6"/>
    <x v="11"/>
    <x v="595"/>
    <d v="2013-03-24T05:00:00"/>
  </r>
  <r>
    <n v="647"/>
    <s v="Jordan-Wolfe"/>
    <s v="Inverse multimedia Graphic Interface"/>
    <n v="4500"/>
    <n v="1863"/>
    <x v="0"/>
    <n v="18"/>
    <s v="US"/>
    <s v="USD"/>
    <n v="1523250000"/>
    <n v="1525323600"/>
    <b v="0"/>
    <b v="0"/>
    <s v="publishing/translations"/>
    <n v="0.41399999999999998"/>
    <n v="103.5"/>
    <x v="5"/>
    <x v="18"/>
    <x v="596"/>
    <d v="2018-05-03T05:00:00"/>
  </r>
  <r>
    <n v="648"/>
    <s v="Vargas-Cox"/>
    <s v="Vision-oriented local contingency"/>
    <n v="98600"/>
    <n v="62174"/>
    <x v="3"/>
    <n v="723"/>
    <s v="US"/>
    <s v="USD"/>
    <n v="1499317200"/>
    <n v="1500872400"/>
    <b v="1"/>
    <b v="0"/>
    <s v="food/food trucks"/>
    <n v="0.63056795131845844"/>
    <n v="85.994467496542185"/>
    <x v="0"/>
    <x v="0"/>
    <x v="597"/>
    <d v="2017-07-24T05:00:00"/>
  </r>
  <r>
    <n v="649"/>
    <s v="Yang and Sons"/>
    <s v="Reactive 6thgeneration hub"/>
    <n v="121700"/>
    <n v="59003"/>
    <x v="0"/>
    <n v="602"/>
    <s v="CH"/>
    <s v="CHF"/>
    <n v="1287550800"/>
    <n v="1288501200"/>
    <b v="1"/>
    <b v="1"/>
    <s v="theater/plays"/>
    <n v="0.48482333607230893"/>
    <n v="98.011627906976742"/>
    <x v="3"/>
    <x v="3"/>
    <x v="598"/>
    <d v="2010-10-31T05:00:00"/>
  </r>
  <r>
    <n v="650"/>
    <s v="Wilson, Wilson and Mathis"/>
    <s v="Optional asymmetric success"/>
    <n v="100"/>
    <n v="2"/>
    <x v="0"/>
    <n v="1"/>
    <s v="US"/>
    <s v="USD"/>
    <n v="1404795600"/>
    <n v="1407128400"/>
    <b v="0"/>
    <b v="0"/>
    <s v="music/jazz"/>
    <n v="0.02"/>
    <n v="2"/>
    <x v="1"/>
    <x v="17"/>
    <x v="599"/>
    <d v="2014-08-04T05:00:00"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b v="0"/>
    <s v="film &amp; video/shorts"/>
    <n v="0.88479410269445857"/>
    <n v="44.994570837642193"/>
    <x v="4"/>
    <x v="12"/>
    <x v="600"/>
    <d v="2014-03-09T06:00:00"/>
  </r>
  <r>
    <n v="652"/>
    <s v="Cisneros Ltd"/>
    <s v="Vision-oriented regional hub"/>
    <n v="10000"/>
    <n v="12684"/>
    <x v="1"/>
    <n v="409"/>
    <s v="US"/>
    <s v="USD"/>
    <n v="1470373200"/>
    <n v="1474088400"/>
    <b v="0"/>
    <b v="0"/>
    <s v="technology/web"/>
    <n v="1.2684"/>
    <n v="31.012224938875306"/>
    <x v="2"/>
    <x v="2"/>
    <x v="601"/>
    <d v="2016-09-17T05:00:00"/>
  </r>
  <r>
    <n v="653"/>
    <s v="Williams-Jones"/>
    <s v="Monitored incremental info-mediaries"/>
    <n v="600"/>
    <n v="14033"/>
    <x v="1"/>
    <n v="234"/>
    <s v="US"/>
    <s v="USD"/>
    <n v="1460091600"/>
    <n v="1460264400"/>
    <b v="0"/>
    <b v="0"/>
    <s v="technology/web"/>
    <n v="23.388333333333332"/>
    <n v="59.970085470085472"/>
    <x v="2"/>
    <x v="2"/>
    <x v="602"/>
    <d v="2016-04-10T05:00:00"/>
  </r>
  <r>
    <n v="654"/>
    <s v="Roberts, Hinton and Williams"/>
    <s v="Programmable static middleware"/>
    <n v="35000"/>
    <n v="177936"/>
    <x v="1"/>
    <n v="3016"/>
    <s v="US"/>
    <s v="USD"/>
    <n v="1440392400"/>
    <n v="1440824400"/>
    <b v="0"/>
    <b v="0"/>
    <s v="music/metal"/>
    <n v="5.0838857142857146"/>
    <n v="58.9973474801061"/>
    <x v="1"/>
    <x v="16"/>
    <x v="335"/>
    <d v="2015-08-29T05:00:00"/>
  </r>
  <r>
    <n v="655"/>
    <s v="Gonzalez, Williams and Benson"/>
    <s v="Multi-layered bottom-line encryption"/>
    <n v="6900"/>
    <n v="13212"/>
    <x v="1"/>
    <n v="264"/>
    <s v="US"/>
    <s v="USD"/>
    <n v="1488434400"/>
    <n v="1489554000"/>
    <b v="1"/>
    <b v="0"/>
    <s v="photography/photography books"/>
    <n v="1.9147826086956521"/>
    <n v="50.045454545454547"/>
    <x v="7"/>
    <x v="14"/>
    <x v="603"/>
    <d v="2017-03-15T05:00:00"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n v="0.42127533783783783"/>
    <n v="98.966269841269835"/>
    <x v="0"/>
    <x v="0"/>
    <x v="604"/>
    <d v="2018-01-02T06:00:00"/>
  </r>
  <r>
    <n v="657"/>
    <s v="Russo, Kim and Mccoy"/>
    <s v="Balanced optimal hardware"/>
    <n v="10000"/>
    <n v="824"/>
    <x v="0"/>
    <n v="14"/>
    <s v="US"/>
    <s v="USD"/>
    <n v="1514354400"/>
    <n v="1515736800"/>
    <b v="0"/>
    <b v="0"/>
    <s v="film &amp; video/science fiction"/>
    <n v="8.2400000000000001E-2"/>
    <n v="58.857142857142854"/>
    <x v="4"/>
    <x v="22"/>
    <x v="605"/>
    <d v="2018-01-12T06:00:00"/>
  </r>
  <r>
    <n v="658"/>
    <s v="Howell, Myers and Olson"/>
    <s v="Self-enabling mission-critical success"/>
    <n v="52600"/>
    <n v="31594"/>
    <x v="3"/>
    <n v="390"/>
    <s v="US"/>
    <s v="USD"/>
    <n v="1440910800"/>
    <n v="1442898000"/>
    <b v="0"/>
    <b v="0"/>
    <s v="music/rock"/>
    <n v="0.60064638783269964"/>
    <n v="81.010256410256417"/>
    <x v="1"/>
    <x v="1"/>
    <x v="606"/>
    <d v="2015-09-22T05:00:00"/>
  </r>
  <r>
    <n v="659"/>
    <s v="Bailey and Sons"/>
    <s v="Grass-roots dynamic emulation"/>
    <n v="120700"/>
    <n v="57010"/>
    <x v="0"/>
    <n v="750"/>
    <s v="GB"/>
    <s v="GBP"/>
    <n v="1296108000"/>
    <n v="1296194400"/>
    <b v="0"/>
    <b v="0"/>
    <s v="film &amp; video/documentary"/>
    <n v="0.47232808616404309"/>
    <n v="76.013333333333335"/>
    <x v="4"/>
    <x v="4"/>
    <x v="65"/>
    <d v="2011-01-28T06:00:00"/>
  </r>
  <r>
    <n v="660"/>
    <s v="Jensen-Brown"/>
    <s v="Fundamental disintermediate matrix"/>
    <n v="9100"/>
    <n v="7438"/>
    <x v="0"/>
    <n v="77"/>
    <s v="US"/>
    <s v="USD"/>
    <n v="1440133200"/>
    <n v="1440910800"/>
    <b v="1"/>
    <b v="0"/>
    <s v="theater/plays"/>
    <n v="0.81736263736263737"/>
    <n v="96.597402597402592"/>
    <x v="3"/>
    <x v="3"/>
    <x v="607"/>
    <d v="2015-08-30T05:00:00"/>
  </r>
  <r>
    <n v="661"/>
    <s v="Smith Group"/>
    <s v="Right-sized secondary challenge"/>
    <n v="106800"/>
    <n v="57872"/>
    <x v="0"/>
    <n v="752"/>
    <s v="DK"/>
    <s v="DKK"/>
    <n v="1332910800"/>
    <n v="1335502800"/>
    <b v="0"/>
    <b v="0"/>
    <s v="music/jazz"/>
    <n v="0.54187265917603"/>
    <n v="76.957446808510639"/>
    <x v="1"/>
    <x v="17"/>
    <x v="608"/>
    <d v="2012-04-27T05:00:00"/>
  </r>
  <r>
    <n v="662"/>
    <s v="Murphy-Farrell"/>
    <s v="Implemented exuding software"/>
    <n v="9100"/>
    <n v="8906"/>
    <x v="0"/>
    <n v="131"/>
    <s v="US"/>
    <s v="USD"/>
    <n v="1544335200"/>
    <n v="1544680800"/>
    <b v="0"/>
    <b v="0"/>
    <s v="theater/plays"/>
    <n v="0.97868131868131869"/>
    <n v="67.984732824427482"/>
    <x v="3"/>
    <x v="3"/>
    <x v="609"/>
    <d v="2018-12-13T06:00:00"/>
  </r>
  <r>
    <n v="663"/>
    <s v="Everett-Wolfe"/>
    <s v="Total optimizing software"/>
    <n v="10000"/>
    <n v="7724"/>
    <x v="0"/>
    <n v="87"/>
    <s v="US"/>
    <s v="USD"/>
    <n v="1286427600"/>
    <n v="1288414800"/>
    <b v="0"/>
    <b v="0"/>
    <s v="theater/plays"/>
    <n v="0.77239999999999998"/>
    <n v="88.781609195402297"/>
    <x v="3"/>
    <x v="3"/>
    <x v="610"/>
    <d v="2010-10-30T05:00:00"/>
  </r>
  <r>
    <n v="664"/>
    <s v="Young PLC"/>
    <s v="Optional maximized attitude"/>
    <n v="79400"/>
    <n v="26571"/>
    <x v="0"/>
    <n v="1063"/>
    <s v="US"/>
    <s v="USD"/>
    <n v="1329717600"/>
    <n v="1330581600"/>
    <b v="0"/>
    <b v="0"/>
    <s v="music/jazz"/>
    <n v="0.33464735516372796"/>
    <n v="24.99623706491063"/>
    <x v="1"/>
    <x v="17"/>
    <x v="541"/>
    <d v="2012-03-01T06:00:00"/>
  </r>
  <r>
    <n v="665"/>
    <s v="Park-Goodman"/>
    <s v="Customer-focused impactful extranet"/>
    <n v="5100"/>
    <n v="12219"/>
    <x v="1"/>
    <n v="272"/>
    <s v="US"/>
    <s v="USD"/>
    <n v="1310187600"/>
    <n v="1311397200"/>
    <b v="0"/>
    <b v="1"/>
    <s v="film &amp; video/documentary"/>
    <n v="2.3958823529411766"/>
    <n v="44.922794117647058"/>
    <x v="4"/>
    <x v="4"/>
    <x v="611"/>
    <d v="2011-07-23T05:00:00"/>
  </r>
  <r>
    <n v="666"/>
    <s v="York, Barr and Grant"/>
    <s v="Cloned bottom-line success"/>
    <n v="3100"/>
    <n v="1985"/>
    <x v="3"/>
    <n v="25"/>
    <s v="US"/>
    <s v="USD"/>
    <n v="1377838800"/>
    <n v="1378357200"/>
    <b v="0"/>
    <b v="1"/>
    <s v="theater/plays"/>
    <n v="0.64032258064516134"/>
    <n v="79.400000000000006"/>
    <x v="3"/>
    <x v="3"/>
    <x v="612"/>
    <d v="2013-09-05T05:00:00"/>
  </r>
  <r>
    <n v="667"/>
    <s v="Little Ltd"/>
    <s v="Decentralized bandwidth-monitored ability"/>
    <n v="6900"/>
    <n v="12155"/>
    <x v="1"/>
    <n v="419"/>
    <s v="US"/>
    <s v="USD"/>
    <n v="1410325200"/>
    <n v="1411102800"/>
    <b v="0"/>
    <b v="0"/>
    <s v="journalism/audio"/>
    <n v="1.7615942028985507"/>
    <n v="29.009546539379475"/>
    <x v="8"/>
    <x v="23"/>
    <x v="613"/>
    <d v="2014-09-19T05:00:00"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s v="theater/plays"/>
    <n v="0.20338181818181819"/>
    <n v="73.59210526315789"/>
    <x v="3"/>
    <x v="3"/>
    <x v="614"/>
    <d v="2012-08-13T05:00:00"/>
  </r>
  <r>
    <n v="669"/>
    <s v="Payne, Garrett and Thomas"/>
    <s v="Upgradable bi-directional concept"/>
    <n v="48800"/>
    <n v="175020"/>
    <x v="1"/>
    <n v="1621"/>
    <s v="IT"/>
    <s v="EUR"/>
    <n v="1498453200"/>
    <n v="1499230800"/>
    <b v="0"/>
    <b v="0"/>
    <s v="theater/plays"/>
    <n v="3.5864754098360656"/>
    <n v="107.97038864898211"/>
    <x v="3"/>
    <x v="3"/>
    <x v="615"/>
    <d v="2017-07-05T05:00:00"/>
  </r>
  <r>
    <n v="670"/>
    <s v="Robinson Group"/>
    <s v="Re-contextualized homogeneous flexibility"/>
    <n v="16200"/>
    <n v="75955"/>
    <x v="1"/>
    <n v="1101"/>
    <s v="US"/>
    <s v="USD"/>
    <n v="1456380000"/>
    <n v="1457416800"/>
    <b v="0"/>
    <b v="0"/>
    <s v="music/indie rock"/>
    <n v="4.6885802469135802"/>
    <n v="68.987284287011803"/>
    <x v="1"/>
    <x v="7"/>
    <x v="90"/>
    <d v="2016-03-08T06:00:00"/>
  </r>
  <r>
    <n v="671"/>
    <s v="Robinson-Kelly"/>
    <s v="Monitored bi-directional standardization"/>
    <n v="97600"/>
    <n v="119127"/>
    <x v="1"/>
    <n v="1073"/>
    <s v="US"/>
    <s v="USD"/>
    <n v="1280552400"/>
    <n v="1280898000"/>
    <b v="0"/>
    <b v="1"/>
    <s v="theater/plays"/>
    <n v="1.220563524590164"/>
    <n v="111.02236719478098"/>
    <x v="3"/>
    <x v="3"/>
    <x v="616"/>
    <d v="2010-08-04T05:00:00"/>
  </r>
  <r>
    <n v="672"/>
    <s v="Kelly-Colon"/>
    <s v="Stand-alone grid-enabled leverage"/>
    <n v="197900"/>
    <n v="110689"/>
    <x v="0"/>
    <n v="4428"/>
    <s v="AU"/>
    <s v="AUD"/>
    <n v="1521608400"/>
    <n v="1522472400"/>
    <b v="0"/>
    <b v="0"/>
    <s v="theater/plays"/>
    <n v="0.55931783729156137"/>
    <n v="24.997515808491418"/>
    <x v="3"/>
    <x v="3"/>
    <x v="617"/>
    <d v="2018-03-31T05:00:00"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b v="0"/>
    <s v="music/indie rock"/>
    <n v="0.43660714285714286"/>
    <n v="42.155172413793103"/>
    <x v="1"/>
    <x v="7"/>
    <x v="618"/>
    <d v="2016-05-06T05:00:00"/>
  </r>
  <r>
    <n v="674"/>
    <s v="Sanchez Ltd"/>
    <s v="Up-sized 24hour instruction set"/>
    <n v="170700"/>
    <n v="57250"/>
    <x v="3"/>
    <n v="1218"/>
    <s v="US"/>
    <s v="USD"/>
    <n v="1313730000"/>
    <n v="1317790800"/>
    <b v="0"/>
    <b v="0"/>
    <s v="photography/photography books"/>
    <n v="0.33538371411833628"/>
    <n v="47.003284072249592"/>
    <x v="7"/>
    <x v="14"/>
    <x v="619"/>
    <d v="2011-10-05T05:00:00"/>
  </r>
  <r>
    <n v="675"/>
    <s v="Giles-Smith"/>
    <s v="Right-sized web-enabled intranet"/>
    <n v="9700"/>
    <n v="11929"/>
    <x v="1"/>
    <n v="331"/>
    <s v="US"/>
    <s v="USD"/>
    <n v="1568178000"/>
    <n v="1568782800"/>
    <b v="0"/>
    <b v="0"/>
    <s v="journalism/audio"/>
    <n v="1.2297938144329896"/>
    <n v="36.0392749244713"/>
    <x v="8"/>
    <x v="23"/>
    <x v="620"/>
    <d v="2019-09-18T05:00:00"/>
  </r>
  <r>
    <n v="676"/>
    <s v="Thompson-Moreno"/>
    <s v="Expanded needs-based orchestration"/>
    <n v="62300"/>
    <n v="118214"/>
    <x v="1"/>
    <n v="1170"/>
    <s v="US"/>
    <s v="USD"/>
    <n v="1348635600"/>
    <n v="1349413200"/>
    <b v="0"/>
    <b v="0"/>
    <s v="photography/photography books"/>
    <n v="1.8974959871589085"/>
    <n v="101.03760683760684"/>
    <x v="7"/>
    <x v="14"/>
    <x v="621"/>
    <d v="2012-10-05T05:00:00"/>
  </r>
  <r>
    <n v="677"/>
    <s v="Murphy-Fox"/>
    <s v="Organic system-worthy orchestration"/>
    <n v="5300"/>
    <n v="4432"/>
    <x v="0"/>
    <n v="111"/>
    <s v="US"/>
    <s v="USD"/>
    <n v="1468126800"/>
    <n v="1472446800"/>
    <b v="0"/>
    <b v="0"/>
    <s v="publishing/fiction"/>
    <n v="0.83622641509433959"/>
    <n v="39.927927927927925"/>
    <x v="5"/>
    <x v="13"/>
    <x v="622"/>
    <d v="2016-08-29T05:00:00"/>
  </r>
  <r>
    <n v="678"/>
    <s v="Rodriguez-Patterson"/>
    <s v="Inverse static standardization"/>
    <n v="99500"/>
    <n v="17879"/>
    <x v="3"/>
    <n v="215"/>
    <s v="US"/>
    <s v="USD"/>
    <n v="1547877600"/>
    <n v="1548050400"/>
    <b v="0"/>
    <b v="0"/>
    <s v="film &amp; video/drama"/>
    <n v="0.17968844221105529"/>
    <n v="83.158139534883716"/>
    <x v="4"/>
    <x v="6"/>
    <x v="35"/>
    <d v="2019-01-21T06:00:00"/>
  </r>
  <r>
    <n v="679"/>
    <s v="Davis Ltd"/>
    <s v="Synchronized motivating solution"/>
    <n v="1400"/>
    <n v="14511"/>
    <x v="1"/>
    <n v="363"/>
    <s v="US"/>
    <s v="USD"/>
    <n v="1571374800"/>
    <n v="1571806800"/>
    <b v="0"/>
    <b v="1"/>
    <s v="food/food trucks"/>
    <n v="10.365"/>
    <n v="39.97520661157025"/>
    <x v="0"/>
    <x v="0"/>
    <x v="623"/>
    <d v="2019-10-23T05:00:00"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b v="1"/>
    <s v="games/mobile games"/>
    <n v="0.97405219780219776"/>
    <n v="47.993908629441627"/>
    <x v="6"/>
    <x v="20"/>
    <x v="624"/>
    <d v="2019-12-16T06:00:00"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n v="0.86386203150461705"/>
    <n v="95.978877489438744"/>
    <x v="3"/>
    <x v="3"/>
    <x v="625"/>
    <d v="2011-12-27T06:00:00"/>
  </r>
  <r>
    <n v="682"/>
    <s v="Nguyen and Sons"/>
    <s v="Compatible 5thgeneration concept"/>
    <n v="5400"/>
    <n v="8109"/>
    <x v="1"/>
    <n v="103"/>
    <s v="US"/>
    <s v="USD"/>
    <n v="1386741600"/>
    <n v="1387519200"/>
    <b v="0"/>
    <b v="0"/>
    <s v="theater/plays"/>
    <n v="1.5016666666666667"/>
    <n v="78.728155339805824"/>
    <x v="3"/>
    <x v="3"/>
    <x v="626"/>
    <d v="2013-12-20T06:00:00"/>
  </r>
  <r>
    <n v="683"/>
    <s v="Jones PLC"/>
    <s v="Virtual systemic intranet"/>
    <n v="2300"/>
    <n v="8244"/>
    <x v="1"/>
    <n v="147"/>
    <s v="US"/>
    <s v="USD"/>
    <n v="1537074000"/>
    <n v="1537246800"/>
    <b v="0"/>
    <b v="0"/>
    <s v="theater/plays"/>
    <n v="3.5843478260869563"/>
    <n v="56.081632653061227"/>
    <x v="3"/>
    <x v="3"/>
    <x v="627"/>
    <d v="2018-09-18T05:00:00"/>
  </r>
  <r>
    <n v="684"/>
    <s v="Gilmore LLC"/>
    <s v="Optimized systemic algorithm"/>
    <n v="1400"/>
    <n v="7600"/>
    <x v="1"/>
    <n v="110"/>
    <s v="CA"/>
    <s v="CAD"/>
    <n v="1277787600"/>
    <n v="1279515600"/>
    <b v="0"/>
    <b v="0"/>
    <s v="publishing/nonfiction"/>
    <n v="5.4285714285714288"/>
    <n v="69.090909090909093"/>
    <x v="5"/>
    <x v="9"/>
    <x v="628"/>
    <d v="2010-07-19T05:00:00"/>
  </r>
  <r>
    <n v="685"/>
    <s v="Lee-Cobb"/>
    <s v="Customizable homogeneous firmware"/>
    <n v="140000"/>
    <n v="94501"/>
    <x v="0"/>
    <n v="926"/>
    <s v="CA"/>
    <s v="CAD"/>
    <n v="1440306000"/>
    <n v="1442379600"/>
    <b v="0"/>
    <b v="0"/>
    <s v="theater/plays"/>
    <n v="0.67500714285714281"/>
    <n v="102.05291576673866"/>
    <x v="3"/>
    <x v="3"/>
    <x v="629"/>
    <d v="2015-09-16T05:00:00"/>
  </r>
  <r>
    <n v="686"/>
    <s v="Jones, Wiley and Robbins"/>
    <s v="Front-line cohesive extranet"/>
    <n v="7500"/>
    <n v="14381"/>
    <x v="1"/>
    <n v="134"/>
    <s v="US"/>
    <s v="USD"/>
    <n v="1522126800"/>
    <n v="1523077200"/>
    <b v="0"/>
    <b v="0"/>
    <s v="technology/wearables"/>
    <n v="1.9174666666666667"/>
    <n v="107.32089552238806"/>
    <x v="2"/>
    <x v="8"/>
    <x v="630"/>
    <d v="2018-04-07T05:00:00"/>
  </r>
  <r>
    <n v="687"/>
    <s v="Martin, Gates and Holt"/>
    <s v="Distributed holistic neural-net"/>
    <n v="1500"/>
    <n v="13980"/>
    <x v="1"/>
    <n v="269"/>
    <s v="US"/>
    <s v="USD"/>
    <n v="1489298400"/>
    <n v="1489554000"/>
    <b v="0"/>
    <b v="0"/>
    <s v="theater/plays"/>
    <n v="9.32"/>
    <n v="51.970260223048328"/>
    <x v="3"/>
    <x v="3"/>
    <x v="631"/>
    <d v="2017-03-15T05:00:00"/>
  </r>
  <r>
    <n v="688"/>
    <s v="Bowen, Davies and Burns"/>
    <s v="Devolved client-server monitoring"/>
    <n v="2900"/>
    <n v="12449"/>
    <x v="1"/>
    <n v="175"/>
    <s v="US"/>
    <s v="USD"/>
    <n v="1547100000"/>
    <n v="1548482400"/>
    <b v="0"/>
    <b v="1"/>
    <s v="film &amp; video/television"/>
    <n v="4.2927586206896553"/>
    <n v="71.137142857142862"/>
    <x v="4"/>
    <x v="19"/>
    <x v="632"/>
    <d v="2019-01-26T06:00:00"/>
  </r>
  <r>
    <n v="689"/>
    <s v="Nguyen Inc"/>
    <s v="Seamless directional capacity"/>
    <n v="7300"/>
    <n v="7348"/>
    <x v="1"/>
    <n v="69"/>
    <s v="US"/>
    <s v="USD"/>
    <n v="1383022800"/>
    <n v="1384063200"/>
    <b v="0"/>
    <b v="0"/>
    <s v="technology/web"/>
    <n v="1.0065753424657535"/>
    <n v="106.49275362318841"/>
    <x v="2"/>
    <x v="2"/>
    <x v="633"/>
    <d v="2013-11-10T06:00:00"/>
  </r>
  <r>
    <n v="690"/>
    <s v="Walsh-Watts"/>
    <s v="Polarized actuating implementation"/>
    <n v="3600"/>
    <n v="8158"/>
    <x v="1"/>
    <n v="190"/>
    <s v="US"/>
    <s v="USD"/>
    <n v="1322373600"/>
    <n v="1322892000"/>
    <b v="0"/>
    <b v="1"/>
    <s v="film &amp; video/documentary"/>
    <n v="2.266111111111111"/>
    <n v="42.93684210526316"/>
    <x v="4"/>
    <x v="4"/>
    <x v="634"/>
    <d v="2011-12-03T06:00:00"/>
  </r>
  <r>
    <n v="691"/>
    <s v="Ray, Li and Li"/>
    <s v="Front-line disintermediate hub"/>
    <n v="5000"/>
    <n v="7119"/>
    <x v="1"/>
    <n v="237"/>
    <s v="US"/>
    <s v="USD"/>
    <n v="1349240400"/>
    <n v="1350709200"/>
    <b v="1"/>
    <b v="1"/>
    <s v="film &amp; video/documentary"/>
    <n v="1.4238"/>
    <n v="30.037974683544302"/>
    <x v="4"/>
    <x v="4"/>
    <x v="635"/>
    <d v="2012-10-20T05:00:00"/>
  </r>
  <r>
    <n v="692"/>
    <s v="Murray Ltd"/>
    <s v="Decentralized 4thgeneration challenge"/>
    <n v="6000"/>
    <n v="5438"/>
    <x v="0"/>
    <n v="77"/>
    <s v="GB"/>
    <s v="GBP"/>
    <n v="1562648400"/>
    <n v="1564203600"/>
    <b v="0"/>
    <b v="0"/>
    <s v="music/rock"/>
    <n v="0.90633333333333332"/>
    <n v="70.623376623376629"/>
    <x v="1"/>
    <x v="1"/>
    <x v="636"/>
    <d v="2019-07-27T05:00:00"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s v="theater/plays"/>
    <n v="0.63966740576496672"/>
    <n v="66.016018306636155"/>
    <x v="3"/>
    <x v="3"/>
    <x v="637"/>
    <d v="2017-11-03T05:00:00"/>
  </r>
  <r>
    <n v="694"/>
    <s v="Mora-Bradley"/>
    <s v="Programmable tangible ability"/>
    <n v="9100"/>
    <n v="7656"/>
    <x v="0"/>
    <n v="79"/>
    <s v="US"/>
    <s v="USD"/>
    <n v="1511762400"/>
    <n v="1514959200"/>
    <b v="0"/>
    <b v="0"/>
    <s v="theater/plays"/>
    <n v="0.84131868131868137"/>
    <n v="96.911392405063296"/>
    <x v="3"/>
    <x v="3"/>
    <x v="638"/>
    <d v="2018-01-03T06:00:00"/>
  </r>
  <r>
    <n v="695"/>
    <s v="Cardenas, Thompson and Carey"/>
    <s v="Configurable full-range emulation"/>
    <n v="9200"/>
    <n v="12322"/>
    <x v="1"/>
    <n v="196"/>
    <s v="IT"/>
    <s v="EUR"/>
    <n v="1447480800"/>
    <n v="1448863200"/>
    <b v="1"/>
    <b v="0"/>
    <s v="music/rock"/>
    <n v="1.3393478260869565"/>
    <n v="62.867346938775512"/>
    <x v="1"/>
    <x v="1"/>
    <x v="639"/>
    <d v="2015-11-30T06:00:00"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b v="1"/>
    <s v="theater/plays"/>
    <n v="0.59042047531992692"/>
    <n v="108.98537682789652"/>
    <x v="3"/>
    <x v="3"/>
    <x v="640"/>
    <d v="2015-04-21T05:00:00"/>
  </r>
  <r>
    <n v="697"/>
    <s v="Fox-Williams"/>
    <s v="Profound system-worthy functionalities"/>
    <n v="128900"/>
    <n v="196960"/>
    <x v="1"/>
    <n v="7295"/>
    <s v="US"/>
    <s v="USD"/>
    <n v="1522472400"/>
    <n v="1522645200"/>
    <b v="0"/>
    <b v="0"/>
    <s v="music/electric music"/>
    <n v="1.5280062063615205"/>
    <n v="26.999314599040439"/>
    <x v="1"/>
    <x v="5"/>
    <x v="641"/>
    <d v="2018-04-02T05:00:00"/>
  </r>
  <r>
    <n v="698"/>
    <s v="Taylor, Wood and Taylor"/>
    <s v="Cloned hybrid focus group"/>
    <n v="42100"/>
    <n v="188057"/>
    <x v="1"/>
    <n v="2893"/>
    <s v="CA"/>
    <s v="CAD"/>
    <n v="1322114400"/>
    <n v="1323324000"/>
    <b v="0"/>
    <b v="0"/>
    <s v="technology/wearables"/>
    <n v="4.466912114014252"/>
    <n v="65.004147943311438"/>
    <x v="2"/>
    <x v="8"/>
    <x v="642"/>
    <d v="2011-12-08T06:00:00"/>
  </r>
  <r>
    <n v="699"/>
    <s v="King Inc"/>
    <s v="Ergonomic dedicated focus group"/>
    <n v="7400"/>
    <n v="6245"/>
    <x v="0"/>
    <n v="56"/>
    <s v="US"/>
    <s v="USD"/>
    <n v="1561438800"/>
    <n v="1561525200"/>
    <b v="0"/>
    <b v="0"/>
    <s v="film &amp; video/drama"/>
    <n v="0.8439189189189189"/>
    <n v="111.51785714285714"/>
    <x v="4"/>
    <x v="6"/>
    <x v="230"/>
    <d v="2019-06-26T05:00:00"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b v="0"/>
    <s v="technology/wearables"/>
    <n v="0.03"/>
    <n v="3"/>
    <x v="2"/>
    <x v="8"/>
    <x v="67"/>
    <d v="2010-02-09T06:00:00"/>
  </r>
  <r>
    <n v="701"/>
    <s v="Mcclain LLC"/>
    <s v="Open-source multi-tasking methodology"/>
    <n v="52000"/>
    <n v="91014"/>
    <x v="1"/>
    <n v="820"/>
    <s v="US"/>
    <s v="USD"/>
    <n v="1301202000"/>
    <n v="1301806800"/>
    <b v="1"/>
    <b v="0"/>
    <s v="theater/plays"/>
    <n v="1.7502692307692307"/>
    <n v="110.99268292682927"/>
    <x v="3"/>
    <x v="3"/>
    <x v="643"/>
    <d v="2011-04-03T05:00:00"/>
  </r>
  <r>
    <n v="702"/>
    <s v="Sims-Gross"/>
    <s v="Object-based attitude-oriented analyzer"/>
    <n v="8700"/>
    <n v="4710"/>
    <x v="0"/>
    <n v="83"/>
    <s v="US"/>
    <s v="USD"/>
    <n v="1374469200"/>
    <n v="1374901200"/>
    <b v="0"/>
    <b v="0"/>
    <s v="technology/wearables"/>
    <n v="0.54137931034482756"/>
    <n v="56.746987951807228"/>
    <x v="2"/>
    <x v="8"/>
    <x v="644"/>
    <d v="2013-07-27T05:00:00"/>
  </r>
  <r>
    <n v="703"/>
    <s v="Perez Group"/>
    <s v="Cross-platform tertiary hub"/>
    <n v="63400"/>
    <n v="197728"/>
    <x v="1"/>
    <n v="2038"/>
    <s v="US"/>
    <s v="USD"/>
    <n v="1334984400"/>
    <n v="1336453200"/>
    <b v="1"/>
    <b v="1"/>
    <s v="publishing/translations"/>
    <n v="3.1187381703470032"/>
    <n v="97.020608439646708"/>
    <x v="5"/>
    <x v="18"/>
    <x v="645"/>
    <d v="2012-05-08T05:00:00"/>
  </r>
  <r>
    <n v="704"/>
    <s v="Haynes-Williams"/>
    <s v="Seamless clear-thinking artificial intelligence"/>
    <n v="8700"/>
    <n v="10682"/>
    <x v="1"/>
    <n v="116"/>
    <s v="US"/>
    <s v="USD"/>
    <n v="1467608400"/>
    <n v="1468904400"/>
    <b v="0"/>
    <b v="0"/>
    <s v="film &amp; video/animation"/>
    <n v="1.2278160919540231"/>
    <n v="92.08620689655173"/>
    <x v="4"/>
    <x v="10"/>
    <x v="646"/>
    <d v="2016-07-19T05:00:00"/>
  </r>
  <r>
    <n v="705"/>
    <s v="Ford LLC"/>
    <s v="Centralized tangible success"/>
    <n v="169700"/>
    <n v="168048"/>
    <x v="0"/>
    <n v="2025"/>
    <s v="GB"/>
    <s v="GBP"/>
    <n v="1386741600"/>
    <n v="1387087200"/>
    <b v="0"/>
    <b v="0"/>
    <s v="publishing/nonfiction"/>
    <n v="0.99026517383618151"/>
    <n v="82.986666666666665"/>
    <x v="5"/>
    <x v="9"/>
    <x v="626"/>
    <d v="2013-12-15T06:00:00"/>
  </r>
  <r>
    <n v="706"/>
    <s v="Moreno Ltd"/>
    <s v="Customer-focused multimedia methodology"/>
    <n v="108400"/>
    <n v="138586"/>
    <x v="1"/>
    <n v="1345"/>
    <s v="AU"/>
    <s v="AUD"/>
    <n v="1546754400"/>
    <n v="1547445600"/>
    <b v="0"/>
    <b v="1"/>
    <s v="technology/web"/>
    <n v="1.278468634686347"/>
    <n v="103.03791821561339"/>
    <x v="2"/>
    <x v="2"/>
    <x v="647"/>
    <d v="2019-01-14T06:00:00"/>
  </r>
  <r>
    <n v="707"/>
    <s v="Moore, Cook and Wright"/>
    <s v="Visionary maximized Local Area Network"/>
    <n v="7300"/>
    <n v="11579"/>
    <x v="1"/>
    <n v="168"/>
    <s v="US"/>
    <s v="USD"/>
    <n v="1544248800"/>
    <n v="1547359200"/>
    <b v="0"/>
    <b v="0"/>
    <s v="film &amp; video/drama"/>
    <n v="1.5861643835616439"/>
    <n v="68.922619047619051"/>
    <x v="4"/>
    <x v="6"/>
    <x v="159"/>
    <d v="2019-01-13T06:00:00"/>
  </r>
  <r>
    <n v="708"/>
    <s v="Ortega LLC"/>
    <s v="Secured bifurcated intranet"/>
    <n v="1700"/>
    <n v="12020"/>
    <x v="1"/>
    <n v="137"/>
    <s v="CH"/>
    <s v="CHF"/>
    <n v="1495429200"/>
    <n v="1496293200"/>
    <b v="0"/>
    <b v="0"/>
    <s v="theater/plays"/>
    <n v="7.0705882352941174"/>
    <n v="87.737226277372258"/>
    <x v="3"/>
    <x v="3"/>
    <x v="648"/>
    <d v="2017-06-01T05:00:00"/>
  </r>
  <r>
    <n v="709"/>
    <s v="Silva, Walker and Martin"/>
    <s v="Grass-roots 4thgeneration product"/>
    <n v="9800"/>
    <n v="13954"/>
    <x v="1"/>
    <n v="186"/>
    <s v="IT"/>
    <s v="EUR"/>
    <n v="1334811600"/>
    <n v="1335416400"/>
    <b v="0"/>
    <b v="0"/>
    <s v="theater/plays"/>
    <n v="1.4238775510204082"/>
    <n v="75.021505376344081"/>
    <x v="3"/>
    <x v="3"/>
    <x v="267"/>
    <d v="2012-04-26T05:00:00"/>
  </r>
  <r>
    <n v="710"/>
    <s v="Huynh, Gallegos and Mills"/>
    <s v="Reduced next generation info-mediaries"/>
    <n v="4300"/>
    <n v="6358"/>
    <x v="1"/>
    <n v="125"/>
    <s v="US"/>
    <s v="USD"/>
    <n v="1531544400"/>
    <n v="1532149200"/>
    <b v="0"/>
    <b v="1"/>
    <s v="theater/plays"/>
    <n v="1.4786046511627906"/>
    <n v="50.863999999999997"/>
    <x v="3"/>
    <x v="3"/>
    <x v="649"/>
    <d v="2018-07-21T05:00:00"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s v="theater/plays"/>
    <n v="0.20322580645161289"/>
    <n v="90"/>
    <x v="3"/>
    <x v="3"/>
    <x v="248"/>
    <d v="2016-01-26T06:00:00"/>
  </r>
  <r>
    <n v="712"/>
    <s v="Garza-Bryant"/>
    <s v="Programmable leadingedge contingency"/>
    <n v="800"/>
    <n v="14725"/>
    <x v="1"/>
    <n v="202"/>
    <s v="US"/>
    <s v="USD"/>
    <n v="1467954000"/>
    <n v="1471496400"/>
    <b v="0"/>
    <b v="0"/>
    <s v="theater/plays"/>
    <n v="18.40625"/>
    <n v="72.896039603960389"/>
    <x v="3"/>
    <x v="3"/>
    <x v="571"/>
    <d v="2016-08-18T05:00:00"/>
  </r>
  <r>
    <n v="713"/>
    <s v="Mays LLC"/>
    <s v="Multi-layered global groupware"/>
    <n v="6900"/>
    <n v="11174"/>
    <x v="1"/>
    <n v="103"/>
    <s v="US"/>
    <s v="USD"/>
    <n v="1471842000"/>
    <n v="1472878800"/>
    <b v="0"/>
    <b v="0"/>
    <s v="publishing/radio &amp; podcasts"/>
    <n v="1.6194202898550725"/>
    <n v="108.48543689320388"/>
    <x v="5"/>
    <x v="15"/>
    <x v="650"/>
    <d v="2016-09-03T05:00:00"/>
  </r>
  <r>
    <n v="714"/>
    <s v="Evans-Jones"/>
    <s v="Switchable methodical superstructure"/>
    <n v="38500"/>
    <n v="182036"/>
    <x v="1"/>
    <n v="1785"/>
    <s v="US"/>
    <s v="USD"/>
    <n v="1408424400"/>
    <n v="1408510800"/>
    <b v="0"/>
    <b v="0"/>
    <s v="music/rock"/>
    <n v="4.7282077922077921"/>
    <n v="101.98095238095237"/>
    <x v="1"/>
    <x v="1"/>
    <x v="1"/>
    <d v="2014-08-20T05:00:00"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b v="0"/>
    <s v="games/mobile games"/>
    <n v="0.24466101694915254"/>
    <n v="44.009146341463413"/>
    <x v="6"/>
    <x v="20"/>
    <x v="651"/>
    <d v="2010-08-12T05:00:00"/>
  </r>
  <r>
    <n v="716"/>
    <s v="Tapia, Kramer and Hicks"/>
    <s v="Advanced modular moderator"/>
    <n v="2000"/>
    <n v="10353"/>
    <x v="1"/>
    <n v="157"/>
    <s v="US"/>
    <s v="USD"/>
    <n v="1373432400"/>
    <n v="1375851600"/>
    <b v="0"/>
    <b v="1"/>
    <s v="theater/plays"/>
    <n v="5.1764999999999999"/>
    <n v="65.942675159235662"/>
    <x v="3"/>
    <x v="3"/>
    <x v="652"/>
    <d v="2013-08-07T05:00:00"/>
  </r>
  <r>
    <n v="717"/>
    <s v="Barnes, Wilcox and Riley"/>
    <s v="Reverse-engineered well-modulated ability"/>
    <n v="5600"/>
    <n v="13868"/>
    <x v="1"/>
    <n v="555"/>
    <s v="US"/>
    <s v="USD"/>
    <n v="1313989200"/>
    <n v="1315803600"/>
    <b v="0"/>
    <b v="0"/>
    <s v="film &amp; video/documentary"/>
    <n v="2.4764285714285714"/>
    <n v="24.987387387387386"/>
    <x v="4"/>
    <x v="4"/>
    <x v="653"/>
    <d v="2011-09-12T05:00:00"/>
  </r>
  <r>
    <n v="718"/>
    <s v="Reyes PLC"/>
    <s v="Expanded optimal pricing structure"/>
    <n v="8300"/>
    <n v="8317"/>
    <x v="1"/>
    <n v="297"/>
    <s v="US"/>
    <s v="USD"/>
    <n v="1371445200"/>
    <n v="1373691600"/>
    <b v="0"/>
    <b v="0"/>
    <s v="technology/wearables"/>
    <n v="1.0020481927710843"/>
    <n v="28.003367003367003"/>
    <x v="2"/>
    <x v="8"/>
    <x v="654"/>
    <d v="2013-07-13T05:00:00"/>
  </r>
  <r>
    <n v="719"/>
    <s v="Pace, Simpson and Watkins"/>
    <s v="Down-sized uniform ability"/>
    <n v="6900"/>
    <n v="10557"/>
    <x v="1"/>
    <n v="123"/>
    <s v="US"/>
    <s v="USD"/>
    <n v="1338267600"/>
    <n v="1339218000"/>
    <b v="0"/>
    <b v="0"/>
    <s v="publishing/fiction"/>
    <n v="1.53"/>
    <n v="85.829268292682926"/>
    <x v="5"/>
    <x v="13"/>
    <x v="655"/>
    <d v="2012-06-09T05:00:00"/>
  </r>
  <r>
    <n v="720"/>
    <s v="Valenzuela, Davidson and Castro"/>
    <s v="Multi-layered upward-trending conglomeration"/>
    <n v="8700"/>
    <n v="3227"/>
    <x v="3"/>
    <n v="38"/>
    <s v="DK"/>
    <s v="DKK"/>
    <n v="1519192800"/>
    <n v="1520402400"/>
    <b v="0"/>
    <b v="1"/>
    <s v="theater/plays"/>
    <n v="0.37091954022988505"/>
    <n v="84.921052631578945"/>
    <x v="3"/>
    <x v="3"/>
    <x v="656"/>
    <d v="2018-03-07T06:00:00"/>
  </r>
  <r>
    <n v="721"/>
    <s v="Dominguez-Owens"/>
    <s v="Open-architected systematic intranet"/>
    <n v="123600"/>
    <n v="5429"/>
    <x v="3"/>
    <n v="60"/>
    <s v="US"/>
    <s v="USD"/>
    <n v="1522818000"/>
    <n v="1523336400"/>
    <b v="0"/>
    <b v="0"/>
    <s v="music/rock"/>
    <n v="4.3923948220064728E-2"/>
    <n v="90.483333333333334"/>
    <x v="1"/>
    <x v="1"/>
    <x v="657"/>
    <d v="2018-04-10T05:00:00"/>
  </r>
  <r>
    <n v="722"/>
    <s v="Thomas-Simmons"/>
    <s v="Proactive 24hour frame"/>
    <n v="48500"/>
    <n v="75906"/>
    <x v="1"/>
    <n v="3036"/>
    <s v="US"/>
    <s v="USD"/>
    <n v="1509948000"/>
    <n v="1512280800"/>
    <b v="0"/>
    <b v="0"/>
    <s v="film &amp; video/documentary"/>
    <n v="1.5650721649484536"/>
    <n v="25.00197628458498"/>
    <x v="4"/>
    <x v="4"/>
    <x v="265"/>
    <d v="2017-12-03T06:00:00"/>
  </r>
  <r>
    <n v="723"/>
    <s v="Beck-Knight"/>
    <s v="Exclusive fresh-thinking model"/>
    <n v="4900"/>
    <n v="13250"/>
    <x v="1"/>
    <n v="144"/>
    <s v="AU"/>
    <s v="AUD"/>
    <n v="1456898400"/>
    <n v="1458709200"/>
    <b v="0"/>
    <b v="0"/>
    <s v="theater/plays"/>
    <n v="2.704081632653061"/>
    <n v="92.013888888888886"/>
    <x v="3"/>
    <x v="3"/>
    <x v="658"/>
    <d v="2016-03-23T05:00:00"/>
  </r>
  <r>
    <n v="724"/>
    <s v="Mccoy Ltd"/>
    <s v="Business-focused encompassing intranet"/>
    <n v="8400"/>
    <n v="11261"/>
    <x v="1"/>
    <n v="121"/>
    <s v="GB"/>
    <s v="GBP"/>
    <n v="1413954000"/>
    <n v="1414126800"/>
    <b v="0"/>
    <b v="1"/>
    <s v="theater/plays"/>
    <n v="1.3405952380952382"/>
    <n v="93.066115702479337"/>
    <x v="3"/>
    <x v="3"/>
    <x v="659"/>
    <d v="2014-10-24T05:00:00"/>
  </r>
  <r>
    <n v="725"/>
    <s v="Dawson-Tyler"/>
    <s v="Optional 6thgeneration access"/>
    <n v="193200"/>
    <n v="97369"/>
    <x v="0"/>
    <n v="1596"/>
    <s v="US"/>
    <s v="USD"/>
    <n v="1416031200"/>
    <n v="1416204000"/>
    <b v="0"/>
    <b v="0"/>
    <s v="games/mobile games"/>
    <n v="0.50398033126293995"/>
    <n v="61.008145363408524"/>
    <x v="6"/>
    <x v="20"/>
    <x v="660"/>
    <d v="2014-11-17T06:00:00"/>
  </r>
  <r>
    <n v="726"/>
    <s v="Johns-Thomas"/>
    <s v="Realigned web-enabled functionalities"/>
    <n v="54300"/>
    <n v="48227"/>
    <x v="3"/>
    <n v="524"/>
    <s v="US"/>
    <s v="USD"/>
    <n v="1287982800"/>
    <n v="1288501200"/>
    <b v="0"/>
    <b v="1"/>
    <s v="theater/plays"/>
    <n v="0.88815837937384901"/>
    <n v="92.036259541984734"/>
    <x v="3"/>
    <x v="3"/>
    <x v="661"/>
    <d v="2010-10-31T05:00:00"/>
  </r>
  <r>
    <n v="727"/>
    <s v="Quinn, Cruz and Schmidt"/>
    <s v="Enterprise-wide multimedia software"/>
    <n v="8900"/>
    <n v="14685"/>
    <x v="1"/>
    <n v="181"/>
    <s v="US"/>
    <s v="USD"/>
    <n v="1547964000"/>
    <n v="1552971600"/>
    <b v="0"/>
    <b v="0"/>
    <s v="technology/web"/>
    <n v="1.65"/>
    <n v="81.132596685082873"/>
    <x v="2"/>
    <x v="2"/>
    <x v="4"/>
    <d v="2019-03-19T05:00:00"/>
  </r>
  <r>
    <n v="728"/>
    <s v="Stewart Inc"/>
    <s v="Versatile mission-critical knowledgebase"/>
    <n v="4200"/>
    <n v="735"/>
    <x v="0"/>
    <n v="10"/>
    <s v="US"/>
    <s v="USD"/>
    <n v="1464152400"/>
    <n v="1465102800"/>
    <b v="0"/>
    <b v="0"/>
    <s v="theater/plays"/>
    <n v="0.17499999999999999"/>
    <n v="73.5"/>
    <x v="3"/>
    <x v="3"/>
    <x v="662"/>
    <d v="2016-06-05T05:00:00"/>
  </r>
  <r>
    <n v="729"/>
    <s v="Moore Group"/>
    <s v="Multi-lateral object-oriented open system"/>
    <n v="5600"/>
    <n v="10397"/>
    <x v="1"/>
    <n v="122"/>
    <s v="US"/>
    <s v="USD"/>
    <n v="1359957600"/>
    <n v="1360130400"/>
    <b v="0"/>
    <b v="0"/>
    <s v="film &amp; video/drama"/>
    <n v="1.8566071428571429"/>
    <n v="85.221311475409834"/>
    <x v="4"/>
    <x v="6"/>
    <x v="663"/>
    <d v="2013-02-06T06:00:00"/>
  </r>
  <r>
    <n v="730"/>
    <s v="Carson PLC"/>
    <s v="Visionary system-worthy attitude"/>
    <n v="28800"/>
    <n v="118847"/>
    <x v="1"/>
    <n v="1071"/>
    <s v="CA"/>
    <s v="CAD"/>
    <n v="1432357200"/>
    <n v="1432875600"/>
    <b v="0"/>
    <b v="0"/>
    <s v="technology/wearables"/>
    <n v="4.1266319444444441"/>
    <n v="110.96825396825396"/>
    <x v="2"/>
    <x v="8"/>
    <x v="664"/>
    <d v="2015-05-29T05:00:00"/>
  </r>
  <r>
    <n v="731"/>
    <s v="Cruz, Hall and Mason"/>
    <s v="Synergized content-based hierarchy"/>
    <n v="8000"/>
    <n v="7220"/>
    <x v="3"/>
    <n v="219"/>
    <s v="US"/>
    <s v="USD"/>
    <n v="1500786000"/>
    <n v="1500872400"/>
    <b v="0"/>
    <b v="0"/>
    <s v="technology/web"/>
    <n v="0.90249999999999997"/>
    <n v="32.968036529680369"/>
    <x v="2"/>
    <x v="2"/>
    <x v="665"/>
    <d v="2017-07-24T05:00:00"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s v="music/rock"/>
    <n v="0.91984615384615387"/>
    <n v="96.005352363960753"/>
    <x v="1"/>
    <x v="1"/>
    <x v="666"/>
    <d v="2017-04-14T05:00:00"/>
  </r>
  <r>
    <n v="733"/>
    <s v="Marquez-Kerr"/>
    <s v="Automated hybrid orchestration"/>
    <n v="15800"/>
    <n v="83267"/>
    <x v="1"/>
    <n v="980"/>
    <s v="US"/>
    <s v="USD"/>
    <n v="1406178000"/>
    <n v="1407301200"/>
    <b v="0"/>
    <b v="0"/>
    <s v="music/metal"/>
    <n v="5.2700632911392402"/>
    <n v="84.96632653061225"/>
    <x v="1"/>
    <x v="16"/>
    <x v="43"/>
    <d v="2014-08-06T05:00:00"/>
  </r>
  <r>
    <n v="734"/>
    <s v="Stone PLC"/>
    <s v="Exclusive 5thgeneration leverage"/>
    <n v="4200"/>
    <n v="13404"/>
    <x v="1"/>
    <n v="536"/>
    <s v="US"/>
    <s v="USD"/>
    <n v="1485583200"/>
    <n v="1486620000"/>
    <b v="0"/>
    <b v="1"/>
    <s v="theater/plays"/>
    <n v="3.1914285714285713"/>
    <n v="25.007462686567163"/>
    <x v="3"/>
    <x v="3"/>
    <x v="667"/>
    <d v="2017-02-09T06:00:00"/>
  </r>
  <r>
    <n v="735"/>
    <s v="Caldwell PLC"/>
    <s v="Grass-roots zero administration alliance"/>
    <n v="37100"/>
    <n v="131404"/>
    <x v="1"/>
    <n v="1991"/>
    <s v="US"/>
    <s v="USD"/>
    <n v="1459314000"/>
    <n v="1459918800"/>
    <b v="0"/>
    <b v="0"/>
    <s v="photography/photography books"/>
    <n v="3.5418867924528303"/>
    <n v="65.998995479658461"/>
    <x v="7"/>
    <x v="14"/>
    <x v="668"/>
    <d v="2016-04-06T05:00:00"/>
  </r>
  <r>
    <n v="736"/>
    <s v="Silva-Hawkins"/>
    <s v="Proactive heuristic orchestration"/>
    <n v="7700"/>
    <n v="2533"/>
    <x v="3"/>
    <n v="29"/>
    <s v="US"/>
    <s v="USD"/>
    <n v="1424412000"/>
    <n v="1424757600"/>
    <b v="0"/>
    <b v="0"/>
    <s v="publishing/nonfiction"/>
    <n v="0.32896103896103895"/>
    <n v="87.34482758620689"/>
    <x v="5"/>
    <x v="9"/>
    <x v="669"/>
    <d v="2015-02-24T06:00:00"/>
  </r>
  <r>
    <n v="737"/>
    <s v="Gardner Inc"/>
    <s v="Function-based systematic Graphical User Interface"/>
    <n v="3700"/>
    <n v="5028"/>
    <x v="1"/>
    <n v="180"/>
    <s v="US"/>
    <s v="USD"/>
    <n v="1478844000"/>
    <n v="1479880800"/>
    <b v="0"/>
    <b v="0"/>
    <s v="music/indie rock"/>
    <n v="1.358918918918919"/>
    <n v="27.933333333333334"/>
    <x v="1"/>
    <x v="7"/>
    <x v="670"/>
    <d v="2016-11-23T06:00:00"/>
  </r>
  <r>
    <n v="738"/>
    <s v="Garcia Group"/>
    <s v="Extended zero administration software"/>
    <n v="74700"/>
    <n v="1557"/>
    <x v="0"/>
    <n v="15"/>
    <s v="US"/>
    <s v="USD"/>
    <n v="1416117600"/>
    <n v="1418018400"/>
    <b v="0"/>
    <b v="1"/>
    <s v="theater/plays"/>
    <n v="2.0843373493975904E-2"/>
    <n v="103.8"/>
    <x v="3"/>
    <x v="3"/>
    <x v="671"/>
    <d v="2014-12-08T06:00:00"/>
  </r>
  <r>
    <n v="739"/>
    <s v="Meyer-Avila"/>
    <s v="Multi-tiered discrete support"/>
    <n v="10000"/>
    <n v="6100"/>
    <x v="0"/>
    <n v="191"/>
    <s v="US"/>
    <s v="USD"/>
    <n v="1340946000"/>
    <n v="1341032400"/>
    <b v="0"/>
    <b v="0"/>
    <s v="music/indie rock"/>
    <n v="0.61"/>
    <n v="31.937172774869111"/>
    <x v="1"/>
    <x v="7"/>
    <x v="672"/>
    <d v="2012-06-30T05:00:00"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s v="theater/plays"/>
    <n v="0.30037735849056602"/>
    <n v="99.5"/>
    <x v="3"/>
    <x v="3"/>
    <x v="673"/>
    <d v="2017-02-06T06:00:00"/>
  </r>
  <r>
    <n v="741"/>
    <s v="Garcia Ltd"/>
    <s v="Balanced mobile alliance"/>
    <n v="1200"/>
    <n v="14150"/>
    <x v="1"/>
    <n v="130"/>
    <s v="US"/>
    <s v="USD"/>
    <n v="1274590800"/>
    <n v="1274677200"/>
    <b v="0"/>
    <b v="0"/>
    <s v="theater/plays"/>
    <n v="11.791666666666666"/>
    <n v="108.84615384615384"/>
    <x v="3"/>
    <x v="3"/>
    <x v="674"/>
    <d v="2010-05-24T05:00:00"/>
  </r>
  <r>
    <n v="742"/>
    <s v="West-Stevens"/>
    <s v="Reactive solution-oriented groupware"/>
    <n v="1200"/>
    <n v="13513"/>
    <x v="1"/>
    <n v="122"/>
    <s v="US"/>
    <s v="USD"/>
    <n v="1263880800"/>
    <n v="1267509600"/>
    <b v="0"/>
    <b v="0"/>
    <s v="music/electric music"/>
    <n v="11.260833333333334"/>
    <n v="110.76229508196721"/>
    <x v="1"/>
    <x v="5"/>
    <x v="675"/>
    <d v="2010-03-02T06:00:00"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b v="1"/>
    <s v="theater/plays"/>
    <n v="0.12923076923076923"/>
    <n v="29.647058823529413"/>
    <x v="3"/>
    <x v="3"/>
    <x v="676"/>
    <d v="2015-10-27T05:00:00"/>
  </r>
  <r>
    <n v="744"/>
    <s v="Fitzgerald Group"/>
    <s v="Intuitive exuding initiative"/>
    <n v="2000"/>
    <n v="14240"/>
    <x v="1"/>
    <n v="140"/>
    <s v="US"/>
    <s v="USD"/>
    <n v="1533877200"/>
    <n v="1534050000"/>
    <b v="0"/>
    <b v="1"/>
    <s v="theater/plays"/>
    <n v="7.12"/>
    <n v="101.71428571428571"/>
    <x v="3"/>
    <x v="3"/>
    <x v="342"/>
    <d v="2018-08-12T05:00:00"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s v="technology/wearables"/>
    <n v="0.30304347826086958"/>
    <n v="61.5"/>
    <x v="2"/>
    <x v="8"/>
    <x v="677"/>
    <d v="2010-06-26T05:00:00"/>
  </r>
  <r>
    <n v="746"/>
    <s v="Edwards LLC"/>
    <s v="Automated system-worthy structure"/>
    <n v="55800"/>
    <n v="118580"/>
    <x v="1"/>
    <n v="3388"/>
    <s v="US"/>
    <s v="USD"/>
    <n v="1318136400"/>
    <n v="1318568400"/>
    <b v="0"/>
    <b v="0"/>
    <s v="technology/web"/>
    <n v="2.1250896057347672"/>
    <n v="35"/>
    <x v="2"/>
    <x v="2"/>
    <x v="678"/>
    <d v="2011-10-14T05:00:00"/>
  </r>
  <r>
    <n v="747"/>
    <s v="Greer and Sons"/>
    <s v="Secured clear-thinking intranet"/>
    <n v="4900"/>
    <n v="11214"/>
    <x v="1"/>
    <n v="280"/>
    <s v="US"/>
    <s v="USD"/>
    <n v="1283403600"/>
    <n v="1284354000"/>
    <b v="0"/>
    <b v="0"/>
    <s v="theater/plays"/>
    <n v="2.2885714285714287"/>
    <n v="40.049999999999997"/>
    <x v="3"/>
    <x v="3"/>
    <x v="679"/>
    <d v="2010-09-13T05:00:00"/>
  </r>
  <r>
    <n v="748"/>
    <s v="Martinez PLC"/>
    <s v="Cloned actuating architecture"/>
    <n v="194900"/>
    <n v="68137"/>
    <x v="3"/>
    <n v="614"/>
    <s v="US"/>
    <s v="USD"/>
    <n v="1267423200"/>
    <n v="1269579600"/>
    <b v="0"/>
    <b v="1"/>
    <s v="film &amp; video/animation"/>
    <n v="0.34959979476654696"/>
    <n v="110.97231270358306"/>
    <x v="4"/>
    <x v="10"/>
    <x v="680"/>
    <d v="2010-03-26T05:00:00"/>
  </r>
  <r>
    <n v="749"/>
    <s v="Hunter-Logan"/>
    <s v="Down-sized needs-based task-force"/>
    <n v="8600"/>
    <n v="13527"/>
    <x v="1"/>
    <n v="366"/>
    <s v="IT"/>
    <s v="EUR"/>
    <n v="1412744400"/>
    <n v="1413781200"/>
    <b v="0"/>
    <b v="1"/>
    <s v="technology/wearables"/>
    <n v="1.5729069767441861"/>
    <n v="36.959016393442624"/>
    <x v="2"/>
    <x v="8"/>
    <x v="681"/>
    <d v="2014-10-20T05:00:00"/>
  </r>
  <r>
    <n v="750"/>
    <s v="Ramos and Sons"/>
    <s v="Extended responsive Internet solution"/>
    <n v="100"/>
    <n v="1"/>
    <x v="0"/>
    <n v="1"/>
    <s v="GB"/>
    <s v="GBP"/>
    <n v="1277960400"/>
    <n v="1280120400"/>
    <b v="0"/>
    <b v="0"/>
    <s v="music/electric music"/>
    <n v="0.01"/>
    <n v="1"/>
    <x v="1"/>
    <x v="5"/>
    <x v="682"/>
    <d v="2010-07-26T05:00:00"/>
  </r>
  <r>
    <n v="751"/>
    <s v="Lane-Barber"/>
    <s v="Universal value-added moderator"/>
    <n v="3600"/>
    <n v="8363"/>
    <x v="1"/>
    <n v="270"/>
    <s v="US"/>
    <s v="USD"/>
    <n v="1458190800"/>
    <n v="1459486800"/>
    <b v="1"/>
    <b v="1"/>
    <s v="publishing/nonfiction"/>
    <n v="2.3230555555555554"/>
    <n v="30.974074074074075"/>
    <x v="5"/>
    <x v="9"/>
    <x v="683"/>
    <d v="2016-04-01T05:00:00"/>
  </r>
  <r>
    <n v="752"/>
    <s v="Lowery Group"/>
    <s v="Sharable motivating emulation"/>
    <n v="5800"/>
    <n v="5362"/>
    <x v="3"/>
    <n v="114"/>
    <s v="US"/>
    <s v="USD"/>
    <n v="1280984400"/>
    <n v="1282539600"/>
    <b v="0"/>
    <b v="1"/>
    <s v="theater/plays"/>
    <n v="0.92448275862068963"/>
    <n v="47.035087719298247"/>
    <x v="3"/>
    <x v="3"/>
    <x v="684"/>
    <d v="2010-08-23T05:00:00"/>
  </r>
  <r>
    <n v="753"/>
    <s v="Guerrero-Griffin"/>
    <s v="Networked web-enabled product"/>
    <n v="4700"/>
    <n v="12065"/>
    <x v="1"/>
    <n v="137"/>
    <s v="US"/>
    <s v="USD"/>
    <n v="1274590800"/>
    <n v="1275886800"/>
    <b v="0"/>
    <b v="0"/>
    <s v="photography/photography books"/>
    <n v="2.5670212765957445"/>
    <n v="88.065693430656935"/>
    <x v="7"/>
    <x v="14"/>
    <x v="674"/>
    <d v="2010-06-07T05:00:00"/>
  </r>
  <r>
    <n v="754"/>
    <s v="Perez, Reed and Lee"/>
    <s v="Advanced dedicated encoding"/>
    <n v="70400"/>
    <n v="118603"/>
    <x v="1"/>
    <n v="3205"/>
    <s v="US"/>
    <s v="USD"/>
    <n v="1351400400"/>
    <n v="1355983200"/>
    <b v="0"/>
    <b v="0"/>
    <s v="theater/plays"/>
    <n v="1.6847017045454546"/>
    <n v="37.005616224648989"/>
    <x v="3"/>
    <x v="3"/>
    <x v="685"/>
    <d v="2012-12-20T06:00:00"/>
  </r>
  <r>
    <n v="755"/>
    <s v="Chen, Pollard and Clarke"/>
    <s v="Stand-alone multi-state project"/>
    <n v="4500"/>
    <n v="7496"/>
    <x v="1"/>
    <n v="288"/>
    <s v="DK"/>
    <s v="DKK"/>
    <n v="1514354400"/>
    <n v="1515391200"/>
    <b v="0"/>
    <b v="1"/>
    <s v="theater/plays"/>
    <n v="1.6657777777777778"/>
    <n v="26.027777777777779"/>
    <x v="3"/>
    <x v="3"/>
    <x v="605"/>
    <d v="2018-01-08T06:00:00"/>
  </r>
  <r>
    <n v="756"/>
    <s v="Serrano, Gallagher and Griffith"/>
    <s v="Customizable bi-directional monitoring"/>
    <n v="1300"/>
    <n v="10037"/>
    <x v="1"/>
    <n v="148"/>
    <s v="US"/>
    <s v="USD"/>
    <n v="1421733600"/>
    <n v="1422252000"/>
    <b v="0"/>
    <b v="0"/>
    <s v="theater/plays"/>
    <n v="7.7207692307692311"/>
    <n v="67.817567567567565"/>
    <x v="3"/>
    <x v="3"/>
    <x v="686"/>
    <d v="2015-01-26T06:00:00"/>
  </r>
  <r>
    <n v="757"/>
    <s v="Callahan-Gilbert"/>
    <s v="Profit-focused motivating function"/>
    <n v="1400"/>
    <n v="5696"/>
    <x v="1"/>
    <n v="114"/>
    <s v="US"/>
    <s v="USD"/>
    <n v="1305176400"/>
    <n v="1305522000"/>
    <b v="0"/>
    <b v="0"/>
    <s v="film &amp; video/drama"/>
    <n v="4.0685714285714285"/>
    <n v="49.964912280701753"/>
    <x v="4"/>
    <x v="6"/>
    <x v="687"/>
    <d v="2011-05-16T05:00:00"/>
  </r>
  <r>
    <n v="758"/>
    <s v="Logan-Miranda"/>
    <s v="Proactive systemic firmware"/>
    <n v="29600"/>
    <n v="167005"/>
    <x v="1"/>
    <n v="1518"/>
    <s v="CA"/>
    <s v="CAD"/>
    <n v="1414126800"/>
    <n v="1414904400"/>
    <b v="0"/>
    <b v="0"/>
    <s v="music/rock"/>
    <n v="5.6420608108108112"/>
    <n v="110.01646903820817"/>
    <x v="1"/>
    <x v="1"/>
    <x v="688"/>
    <d v="2014-11-02T05:00:00"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n v="0.6842686567164179"/>
    <n v="89.964678178963894"/>
    <x v="1"/>
    <x v="5"/>
    <x v="689"/>
    <d v="2018-03-07T06:00:00"/>
  </r>
  <r>
    <n v="760"/>
    <s v="Smith-Kennedy"/>
    <s v="Virtual heuristic hub"/>
    <n v="48300"/>
    <n v="16592"/>
    <x v="0"/>
    <n v="210"/>
    <s v="IT"/>
    <s v="EUR"/>
    <n v="1564635600"/>
    <n v="1567141200"/>
    <b v="0"/>
    <b v="1"/>
    <s v="games/video games"/>
    <n v="0.34351966873706002"/>
    <n v="79.009523809523813"/>
    <x v="6"/>
    <x v="11"/>
    <x v="690"/>
    <d v="2019-08-30T05:00:00"/>
  </r>
  <r>
    <n v="761"/>
    <s v="Mitchell-Lee"/>
    <s v="Customizable leadingedge model"/>
    <n v="2200"/>
    <n v="14420"/>
    <x v="1"/>
    <n v="166"/>
    <s v="US"/>
    <s v="USD"/>
    <n v="1500699600"/>
    <n v="1501131600"/>
    <b v="0"/>
    <b v="0"/>
    <s v="music/rock"/>
    <n v="6.5545454545454547"/>
    <n v="86.867469879518069"/>
    <x v="1"/>
    <x v="1"/>
    <x v="691"/>
    <d v="2017-07-27T05:00:00"/>
  </r>
  <r>
    <n v="762"/>
    <s v="Davis Ltd"/>
    <s v="Upgradable uniform service-desk"/>
    <n v="3500"/>
    <n v="6204"/>
    <x v="1"/>
    <n v="100"/>
    <s v="AU"/>
    <s v="AUD"/>
    <n v="1354082400"/>
    <n v="1355032800"/>
    <b v="0"/>
    <b v="0"/>
    <s v="music/jazz"/>
    <n v="1.7725714285714285"/>
    <n v="62.04"/>
    <x v="1"/>
    <x v="17"/>
    <x v="692"/>
    <d v="2012-12-09T06:00:00"/>
  </r>
  <r>
    <n v="763"/>
    <s v="Rowland PLC"/>
    <s v="Inverse client-driven product"/>
    <n v="5600"/>
    <n v="6338"/>
    <x v="1"/>
    <n v="235"/>
    <s v="US"/>
    <s v="USD"/>
    <n v="1336453200"/>
    <n v="1339477200"/>
    <b v="0"/>
    <b v="1"/>
    <s v="theater/plays"/>
    <n v="1.1317857142857144"/>
    <n v="26.970212765957445"/>
    <x v="3"/>
    <x v="3"/>
    <x v="693"/>
    <d v="2012-06-12T05:00:00"/>
  </r>
  <r>
    <n v="764"/>
    <s v="Shaffer-Mason"/>
    <s v="Managed bandwidth-monitored system engine"/>
    <n v="1100"/>
    <n v="8010"/>
    <x v="1"/>
    <n v="148"/>
    <s v="US"/>
    <s v="USD"/>
    <n v="1305262800"/>
    <n v="1305954000"/>
    <b v="0"/>
    <b v="0"/>
    <s v="music/rock"/>
    <n v="7.2818181818181822"/>
    <n v="54.121621621621621"/>
    <x v="1"/>
    <x v="1"/>
    <x v="694"/>
    <d v="2011-05-21T05:00:00"/>
  </r>
  <r>
    <n v="765"/>
    <s v="Matthews LLC"/>
    <s v="Advanced transitional help-desk"/>
    <n v="3900"/>
    <n v="8125"/>
    <x v="1"/>
    <n v="198"/>
    <s v="US"/>
    <s v="USD"/>
    <n v="1492232400"/>
    <n v="1494392400"/>
    <b v="1"/>
    <b v="1"/>
    <s v="music/indie rock"/>
    <n v="2.0833333333333335"/>
    <n v="41.035353535353536"/>
    <x v="1"/>
    <x v="7"/>
    <x v="695"/>
    <d v="2017-05-10T05:00:00"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n v="0.31171232876712329"/>
    <n v="55.052419354838712"/>
    <x v="4"/>
    <x v="22"/>
    <x v="123"/>
    <d v="2018-09-20T05:00:00"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s v="publishing/translations"/>
    <n v="0.56967078189300413"/>
    <n v="107.93762183235867"/>
    <x v="5"/>
    <x v="18"/>
    <x v="696"/>
    <d v="2015-11-20T06:00:00"/>
  </r>
  <r>
    <n v="768"/>
    <s v="Ramirez-Calderon"/>
    <s v="Fundamental zero tolerance alliance"/>
    <n v="4800"/>
    <n v="11088"/>
    <x v="1"/>
    <n v="150"/>
    <s v="US"/>
    <s v="USD"/>
    <n v="1386741600"/>
    <n v="1388037600"/>
    <b v="0"/>
    <b v="0"/>
    <s v="theater/plays"/>
    <n v="2.31"/>
    <n v="73.92"/>
    <x v="3"/>
    <x v="3"/>
    <x v="626"/>
    <d v="2013-12-26T06:00:00"/>
  </r>
  <r>
    <n v="769"/>
    <s v="Johnson-Morales"/>
    <s v="Devolved 24hour forecast"/>
    <n v="125600"/>
    <n v="109106"/>
    <x v="0"/>
    <n v="3410"/>
    <s v="US"/>
    <s v="USD"/>
    <n v="1376542800"/>
    <n v="1378789200"/>
    <b v="0"/>
    <b v="0"/>
    <s v="games/video games"/>
    <n v="0.86867834394904464"/>
    <n v="31.995894428152493"/>
    <x v="6"/>
    <x v="11"/>
    <x v="697"/>
    <d v="2013-09-10T05:00:00"/>
  </r>
  <r>
    <n v="770"/>
    <s v="Mathis-Rodriguez"/>
    <s v="User-centric attitude-oriented intranet"/>
    <n v="4300"/>
    <n v="11642"/>
    <x v="1"/>
    <n v="216"/>
    <s v="IT"/>
    <s v="EUR"/>
    <n v="1397451600"/>
    <n v="1398056400"/>
    <b v="0"/>
    <b v="1"/>
    <s v="theater/plays"/>
    <n v="2.7074418604651163"/>
    <n v="53.898148148148145"/>
    <x v="3"/>
    <x v="3"/>
    <x v="698"/>
    <d v="2014-04-21T05:00:00"/>
  </r>
  <r>
    <n v="771"/>
    <s v="Smith, Mack and Williams"/>
    <s v="Self-enabling 5thgeneration paradigm"/>
    <n v="5600"/>
    <n v="2769"/>
    <x v="3"/>
    <n v="26"/>
    <s v="US"/>
    <s v="USD"/>
    <n v="1548482400"/>
    <n v="1550815200"/>
    <b v="0"/>
    <b v="0"/>
    <s v="theater/plays"/>
    <n v="0.49446428571428569"/>
    <n v="106.5"/>
    <x v="3"/>
    <x v="3"/>
    <x v="699"/>
    <d v="2019-02-22T06:00:00"/>
  </r>
  <r>
    <n v="772"/>
    <s v="Johnson-Pace"/>
    <s v="Persistent 3rdgeneration moratorium"/>
    <n v="149600"/>
    <n v="169586"/>
    <x v="1"/>
    <n v="5139"/>
    <s v="US"/>
    <s v="USD"/>
    <n v="1549692000"/>
    <n v="1550037600"/>
    <b v="0"/>
    <b v="0"/>
    <s v="music/indie rock"/>
    <n v="1.1335962566844919"/>
    <n v="32.999805409612762"/>
    <x v="1"/>
    <x v="7"/>
    <x v="700"/>
    <d v="2019-02-13T06:00:00"/>
  </r>
  <r>
    <n v="773"/>
    <s v="Meza, Kirby and Patel"/>
    <s v="Cross-platform empowering project"/>
    <n v="53100"/>
    <n v="101185"/>
    <x v="1"/>
    <n v="2353"/>
    <s v="US"/>
    <s v="USD"/>
    <n v="1492059600"/>
    <n v="1492923600"/>
    <b v="0"/>
    <b v="0"/>
    <s v="theater/plays"/>
    <n v="1.9055555555555554"/>
    <n v="43.00254993625159"/>
    <x v="3"/>
    <x v="3"/>
    <x v="701"/>
    <d v="2017-04-23T05:00:00"/>
  </r>
  <r>
    <n v="774"/>
    <s v="Gonzalez-Snow"/>
    <s v="Polarized user-facing interface"/>
    <n v="5000"/>
    <n v="6775"/>
    <x v="1"/>
    <n v="78"/>
    <s v="IT"/>
    <s v="EUR"/>
    <n v="1463979600"/>
    <n v="1467522000"/>
    <b v="0"/>
    <b v="0"/>
    <s v="technology/web"/>
    <n v="1.355"/>
    <n v="86.858974358974365"/>
    <x v="2"/>
    <x v="2"/>
    <x v="702"/>
    <d v="2016-07-03T05:00:00"/>
  </r>
  <r>
    <n v="775"/>
    <s v="Murphy LLC"/>
    <s v="Customer-focused non-volatile framework"/>
    <n v="9400"/>
    <n v="968"/>
    <x v="0"/>
    <n v="10"/>
    <s v="US"/>
    <s v="USD"/>
    <n v="1415253600"/>
    <n v="1416117600"/>
    <b v="0"/>
    <b v="0"/>
    <s v="music/rock"/>
    <n v="0.10297872340425532"/>
    <n v="96.8"/>
    <x v="1"/>
    <x v="1"/>
    <x v="703"/>
    <d v="2014-11-16T06:00:00"/>
  </r>
  <r>
    <n v="776"/>
    <s v="Taylor-Rowe"/>
    <s v="Synchronized multimedia frame"/>
    <n v="110800"/>
    <n v="72623"/>
    <x v="0"/>
    <n v="2201"/>
    <s v="US"/>
    <s v="USD"/>
    <n v="1562216400"/>
    <n v="1563771600"/>
    <b v="0"/>
    <b v="0"/>
    <s v="theater/plays"/>
    <n v="0.65544223826714798"/>
    <n v="32.995456610631528"/>
    <x v="3"/>
    <x v="3"/>
    <x v="704"/>
    <d v="2019-07-22T05:00:00"/>
  </r>
  <r>
    <n v="777"/>
    <s v="Henderson Ltd"/>
    <s v="Open-architected stable algorithm"/>
    <n v="93800"/>
    <n v="45987"/>
    <x v="0"/>
    <n v="676"/>
    <s v="US"/>
    <s v="USD"/>
    <n v="1316754000"/>
    <n v="1319259600"/>
    <b v="0"/>
    <b v="0"/>
    <s v="theater/plays"/>
    <n v="0.49026652452025588"/>
    <n v="68.028106508875737"/>
    <x v="3"/>
    <x v="3"/>
    <x v="431"/>
    <d v="2011-10-22T05:00:00"/>
  </r>
  <r>
    <n v="778"/>
    <s v="Moss-Guzman"/>
    <s v="Cross-platform optimizing website"/>
    <n v="1300"/>
    <n v="10243"/>
    <x v="1"/>
    <n v="174"/>
    <s v="CH"/>
    <s v="CHF"/>
    <n v="1313211600"/>
    <n v="1313643600"/>
    <b v="0"/>
    <b v="0"/>
    <s v="film &amp; video/animation"/>
    <n v="7.8792307692307695"/>
    <n v="58.867816091954026"/>
    <x v="4"/>
    <x v="10"/>
    <x v="705"/>
    <d v="2011-08-18T05:00:00"/>
  </r>
  <r>
    <n v="779"/>
    <s v="Webb Group"/>
    <s v="Public-key actuating projection"/>
    <n v="108700"/>
    <n v="87293"/>
    <x v="0"/>
    <n v="831"/>
    <s v="US"/>
    <s v="USD"/>
    <n v="1439528400"/>
    <n v="1440306000"/>
    <b v="0"/>
    <b v="1"/>
    <s v="theater/plays"/>
    <n v="0.80306347746090156"/>
    <n v="105.04572803850782"/>
    <x v="3"/>
    <x v="3"/>
    <x v="706"/>
    <d v="2015-08-23T05:00:00"/>
  </r>
  <r>
    <n v="780"/>
    <s v="Brooks-Rodriguez"/>
    <s v="Implemented intangible instruction set"/>
    <n v="5100"/>
    <n v="5421"/>
    <x v="1"/>
    <n v="164"/>
    <s v="US"/>
    <s v="USD"/>
    <n v="1469163600"/>
    <n v="1470805200"/>
    <b v="0"/>
    <b v="1"/>
    <s v="film &amp; video/drama"/>
    <n v="1.0629411764705883"/>
    <n v="33.054878048780488"/>
    <x v="4"/>
    <x v="6"/>
    <x v="707"/>
    <d v="2016-08-10T05:00:00"/>
  </r>
  <r>
    <n v="781"/>
    <s v="Thomas Ltd"/>
    <s v="Cross-group interactive architecture"/>
    <n v="8700"/>
    <n v="4414"/>
    <x v="3"/>
    <n v="56"/>
    <s v="CH"/>
    <s v="CHF"/>
    <n v="1288501200"/>
    <n v="1292911200"/>
    <b v="0"/>
    <b v="0"/>
    <s v="theater/plays"/>
    <n v="0.50735632183908042"/>
    <n v="78.821428571428569"/>
    <x v="3"/>
    <x v="3"/>
    <x v="708"/>
    <d v="2010-12-21T06:00:00"/>
  </r>
  <r>
    <n v="782"/>
    <s v="Williams and Sons"/>
    <s v="Centralized asymmetric framework"/>
    <n v="5100"/>
    <n v="10981"/>
    <x v="1"/>
    <n v="161"/>
    <s v="US"/>
    <s v="USD"/>
    <n v="1298959200"/>
    <n v="1301374800"/>
    <b v="0"/>
    <b v="1"/>
    <s v="film &amp; video/animation"/>
    <n v="2.153137254901961"/>
    <n v="68.204968944099377"/>
    <x v="4"/>
    <x v="10"/>
    <x v="709"/>
    <d v="2011-03-29T05:00:00"/>
  </r>
  <r>
    <n v="783"/>
    <s v="Vega, Chan and Carney"/>
    <s v="Down-sized systematic utilization"/>
    <n v="7400"/>
    <n v="10451"/>
    <x v="1"/>
    <n v="138"/>
    <s v="US"/>
    <s v="USD"/>
    <n v="1387260000"/>
    <n v="1387864800"/>
    <b v="0"/>
    <b v="0"/>
    <s v="music/rock"/>
    <n v="1.4122972972972974"/>
    <n v="75.731884057971016"/>
    <x v="1"/>
    <x v="1"/>
    <x v="710"/>
    <d v="2013-12-24T06:00:00"/>
  </r>
  <r>
    <n v="784"/>
    <s v="Byrd Group"/>
    <s v="Profound fault-tolerant model"/>
    <n v="88900"/>
    <n v="102535"/>
    <x v="1"/>
    <n v="3308"/>
    <s v="US"/>
    <s v="USD"/>
    <n v="1457244000"/>
    <n v="1458190800"/>
    <b v="0"/>
    <b v="0"/>
    <s v="technology/web"/>
    <n v="1.1533745781777278"/>
    <n v="30.996070133010882"/>
    <x v="2"/>
    <x v="2"/>
    <x v="711"/>
    <d v="2016-03-17T05:00:00"/>
  </r>
  <r>
    <n v="785"/>
    <s v="Peterson, Fletcher and Sanchez"/>
    <s v="Multi-channeled bi-directional moratorium"/>
    <n v="6700"/>
    <n v="12939"/>
    <x v="1"/>
    <n v="127"/>
    <s v="AU"/>
    <s v="AUD"/>
    <n v="1556341200"/>
    <n v="1559278800"/>
    <b v="0"/>
    <b v="1"/>
    <s v="film &amp; video/animation"/>
    <n v="1.9311940298507462"/>
    <n v="101.88188976377953"/>
    <x v="4"/>
    <x v="10"/>
    <x v="157"/>
    <d v="2019-05-31T05:00:00"/>
  </r>
  <r>
    <n v="786"/>
    <s v="Smith-Brown"/>
    <s v="Object-based content-based ability"/>
    <n v="1500"/>
    <n v="10946"/>
    <x v="1"/>
    <n v="207"/>
    <s v="IT"/>
    <s v="EUR"/>
    <n v="1522126800"/>
    <n v="1522731600"/>
    <b v="0"/>
    <b v="1"/>
    <s v="music/jazz"/>
    <n v="7.2973333333333334"/>
    <n v="52.879227053140099"/>
    <x v="1"/>
    <x v="17"/>
    <x v="630"/>
    <d v="2018-04-03T05:00:00"/>
  </r>
  <r>
    <n v="787"/>
    <s v="Vance-Glover"/>
    <s v="Progressive coherent secured line"/>
    <n v="61200"/>
    <n v="60994"/>
    <x v="0"/>
    <n v="859"/>
    <s v="CA"/>
    <s v="CAD"/>
    <n v="1305954000"/>
    <n v="1306731600"/>
    <b v="0"/>
    <b v="0"/>
    <s v="music/rock"/>
    <n v="0.99663398692810456"/>
    <n v="71.005820721769496"/>
    <x v="1"/>
    <x v="1"/>
    <x v="712"/>
    <d v="2011-05-30T05:00:00"/>
  </r>
  <r>
    <n v="788"/>
    <s v="Joyce PLC"/>
    <s v="Synchronized directional capability"/>
    <n v="3600"/>
    <n v="3174"/>
    <x v="2"/>
    <n v="31"/>
    <s v="US"/>
    <s v="USD"/>
    <n v="1350709200"/>
    <n v="1352527200"/>
    <b v="0"/>
    <b v="0"/>
    <s v="film &amp; video/animation"/>
    <n v="0.88166666666666671"/>
    <n v="102.38709677419355"/>
    <x v="4"/>
    <x v="10"/>
    <x v="93"/>
    <d v="2012-11-10T06:00:00"/>
  </r>
  <r>
    <n v="789"/>
    <s v="Kennedy-Miller"/>
    <s v="Cross-platform composite migration"/>
    <n v="9000"/>
    <n v="3351"/>
    <x v="0"/>
    <n v="45"/>
    <s v="US"/>
    <s v="USD"/>
    <n v="1401166800"/>
    <n v="1404363600"/>
    <b v="0"/>
    <b v="0"/>
    <s v="theater/plays"/>
    <n v="0.37233333333333335"/>
    <n v="74.466666666666669"/>
    <x v="3"/>
    <x v="3"/>
    <x v="713"/>
    <d v="2014-07-03T05:00:00"/>
  </r>
  <r>
    <n v="790"/>
    <s v="White-Obrien"/>
    <s v="Operative local pricing structure"/>
    <n v="185900"/>
    <n v="56774"/>
    <x v="3"/>
    <n v="1113"/>
    <s v="US"/>
    <s v="USD"/>
    <n v="1266127200"/>
    <n v="1266645600"/>
    <b v="0"/>
    <b v="0"/>
    <s v="theater/plays"/>
    <n v="0.30540075309306081"/>
    <n v="51.009883198562441"/>
    <x v="3"/>
    <x v="3"/>
    <x v="714"/>
    <d v="2010-02-20T06:00:00"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b v="0"/>
    <s v="food/food trucks"/>
    <n v="0.25714285714285712"/>
    <n v="90"/>
    <x v="0"/>
    <x v="0"/>
    <x v="715"/>
    <d v="2016-12-27T06:00:00"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b v="1"/>
    <s v="theater/plays"/>
    <n v="0.34"/>
    <n v="97.142857142857139"/>
    <x v="3"/>
    <x v="3"/>
    <x v="716"/>
    <d v="2013-07-24T05:00:00"/>
  </r>
  <r>
    <n v="793"/>
    <s v="Rodriguez, Cox and Rodriguez"/>
    <s v="Networked disintermediate leverage"/>
    <n v="1100"/>
    <n v="13045"/>
    <x v="1"/>
    <n v="181"/>
    <s v="CH"/>
    <s v="CHF"/>
    <n v="1372136400"/>
    <n v="1372482000"/>
    <b v="0"/>
    <b v="0"/>
    <s v="publishing/nonfiction"/>
    <n v="11.859090909090909"/>
    <n v="72.071823204419886"/>
    <x v="5"/>
    <x v="9"/>
    <x v="448"/>
    <d v="2013-06-29T05:00:00"/>
  </r>
  <r>
    <n v="794"/>
    <s v="Welch Inc"/>
    <s v="Optional optimal website"/>
    <n v="6600"/>
    <n v="8276"/>
    <x v="1"/>
    <n v="110"/>
    <s v="US"/>
    <s v="USD"/>
    <n v="1513922400"/>
    <n v="1514959200"/>
    <b v="0"/>
    <b v="0"/>
    <s v="music/rock"/>
    <n v="1.2539393939393939"/>
    <n v="75.236363636363635"/>
    <x v="1"/>
    <x v="1"/>
    <x v="717"/>
    <d v="2018-01-03T06:00:00"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b v="0"/>
    <s v="film &amp; video/drama"/>
    <n v="0.14394366197183098"/>
    <n v="32.967741935483872"/>
    <x v="4"/>
    <x v="6"/>
    <x v="718"/>
    <d v="2016-11-04T05:00:00"/>
  </r>
  <r>
    <n v="796"/>
    <s v="Freeman-Ferguson"/>
    <s v="Profound full-range open system"/>
    <n v="7800"/>
    <n v="4275"/>
    <x v="0"/>
    <n v="78"/>
    <s v="US"/>
    <s v="USD"/>
    <n v="1407474000"/>
    <n v="1408078800"/>
    <b v="0"/>
    <b v="1"/>
    <s v="games/mobile games"/>
    <n v="0.54807692307692313"/>
    <n v="54.807692307692307"/>
    <x v="6"/>
    <x v="20"/>
    <x v="719"/>
    <d v="2014-08-15T05:00:00"/>
  </r>
  <r>
    <n v="797"/>
    <s v="Houston, Moore and Rogers"/>
    <s v="Optional tangible utilization"/>
    <n v="7600"/>
    <n v="8332"/>
    <x v="1"/>
    <n v="185"/>
    <s v="US"/>
    <s v="USD"/>
    <n v="1546149600"/>
    <n v="1548136800"/>
    <b v="0"/>
    <b v="0"/>
    <s v="technology/web"/>
    <n v="1.0963157894736841"/>
    <n v="45.037837837837834"/>
    <x v="2"/>
    <x v="2"/>
    <x v="720"/>
    <d v="2019-01-22T06:00:00"/>
  </r>
  <r>
    <n v="798"/>
    <s v="Small-Fuentes"/>
    <s v="Seamless maximized product"/>
    <n v="3400"/>
    <n v="6408"/>
    <x v="1"/>
    <n v="121"/>
    <s v="US"/>
    <s v="USD"/>
    <n v="1338440400"/>
    <n v="1340859600"/>
    <b v="0"/>
    <b v="1"/>
    <s v="theater/plays"/>
    <n v="1.8847058823529412"/>
    <n v="52.958677685950413"/>
    <x v="3"/>
    <x v="3"/>
    <x v="721"/>
    <d v="2012-06-28T05:00:00"/>
  </r>
  <r>
    <n v="799"/>
    <s v="Reid-Day"/>
    <s v="Devolved tertiary time-frame"/>
    <n v="84500"/>
    <n v="73522"/>
    <x v="0"/>
    <n v="1225"/>
    <s v="GB"/>
    <s v="GBP"/>
    <n v="1454133600"/>
    <n v="1454479200"/>
    <b v="0"/>
    <b v="0"/>
    <s v="theater/plays"/>
    <n v="0.87008284023668636"/>
    <n v="60.017959183673469"/>
    <x v="3"/>
    <x v="3"/>
    <x v="722"/>
    <d v="2016-02-03T06:00:00"/>
  </r>
  <r>
    <n v="800"/>
    <s v="Wallace LLC"/>
    <s v="Centralized regional function"/>
    <n v="100"/>
    <n v="1"/>
    <x v="0"/>
    <n v="1"/>
    <s v="CH"/>
    <s v="CHF"/>
    <n v="1434085200"/>
    <n v="1434430800"/>
    <b v="0"/>
    <b v="0"/>
    <s v="music/rock"/>
    <n v="0.01"/>
    <n v="1"/>
    <x v="1"/>
    <x v="1"/>
    <x v="139"/>
    <d v="2015-06-16T05:00:00"/>
  </r>
  <r>
    <n v="801"/>
    <s v="Olson-Bishop"/>
    <s v="User-friendly high-level initiative"/>
    <n v="2300"/>
    <n v="4667"/>
    <x v="1"/>
    <n v="106"/>
    <s v="US"/>
    <s v="USD"/>
    <n v="1577772000"/>
    <n v="1579672800"/>
    <b v="0"/>
    <b v="1"/>
    <s v="photography/photography books"/>
    <n v="2.0291304347826089"/>
    <n v="44.028301886792455"/>
    <x v="7"/>
    <x v="14"/>
    <x v="723"/>
    <d v="2020-01-22T06:00:00"/>
  </r>
  <r>
    <n v="802"/>
    <s v="Rodriguez, Anderson and Porter"/>
    <s v="Reverse-engineered zero-defect infrastructure"/>
    <n v="6200"/>
    <n v="12216"/>
    <x v="1"/>
    <n v="142"/>
    <s v="US"/>
    <s v="USD"/>
    <n v="1562216400"/>
    <n v="1562389200"/>
    <b v="0"/>
    <b v="0"/>
    <s v="photography/photography books"/>
    <n v="1.9703225806451612"/>
    <n v="86.028169014084511"/>
    <x v="7"/>
    <x v="14"/>
    <x v="704"/>
    <d v="2019-07-06T05:00:00"/>
  </r>
  <r>
    <n v="803"/>
    <s v="Perez, Brown and Meyers"/>
    <s v="Stand-alone background customer loyalty"/>
    <n v="6100"/>
    <n v="6527"/>
    <x v="1"/>
    <n v="233"/>
    <s v="US"/>
    <s v="USD"/>
    <n v="1548568800"/>
    <n v="1551506400"/>
    <b v="0"/>
    <b v="0"/>
    <s v="theater/plays"/>
    <n v="1.07"/>
    <n v="28.012875536480685"/>
    <x v="3"/>
    <x v="3"/>
    <x v="724"/>
    <d v="2019-03-02T06:00:00"/>
  </r>
  <r>
    <n v="804"/>
    <s v="English-Mccullough"/>
    <s v="Business-focused discrete software"/>
    <n v="2600"/>
    <n v="6987"/>
    <x v="1"/>
    <n v="218"/>
    <s v="US"/>
    <s v="USD"/>
    <n v="1514872800"/>
    <n v="1516600800"/>
    <b v="0"/>
    <b v="0"/>
    <s v="music/rock"/>
    <n v="2.6873076923076922"/>
    <n v="32.050458715596328"/>
    <x v="1"/>
    <x v="1"/>
    <x v="725"/>
    <d v="2018-01-22T06:00:00"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n v="0.50845360824742269"/>
    <n v="73.611940298507463"/>
    <x v="4"/>
    <x v="4"/>
    <x v="660"/>
    <d v="2015-01-05T06:00:00"/>
  </r>
  <r>
    <n v="806"/>
    <s v="Harmon-Madden"/>
    <s v="Adaptive holistic hub"/>
    <n v="700"/>
    <n v="8262"/>
    <x v="1"/>
    <n v="76"/>
    <s v="US"/>
    <s v="USD"/>
    <n v="1330927200"/>
    <n v="1332997200"/>
    <b v="0"/>
    <b v="1"/>
    <s v="film &amp; video/drama"/>
    <n v="11.802857142857142"/>
    <n v="108.71052631578948"/>
    <x v="4"/>
    <x v="6"/>
    <x v="726"/>
    <d v="2012-03-29T05:00:00"/>
  </r>
  <r>
    <n v="807"/>
    <s v="Walker-Taylor"/>
    <s v="Automated uniform concept"/>
    <n v="700"/>
    <n v="1848"/>
    <x v="1"/>
    <n v="43"/>
    <s v="US"/>
    <s v="USD"/>
    <n v="1571115600"/>
    <n v="1574920800"/>
    <b v="0"/>
    <b v="1"/>
    <s v="theater/plays"/>
    <n v="2.64"/>
    <n v="42.97674418604651"/>
    <x v="3"/>
    <x v="3"/>
    <x v="727"/>
    <d v="2019-11-28T06:00:00"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b v="0"/>
    <s v="food/food trucks"/>
    <n v="0.30442307692307691"/>
    <n v="83.315789473684205"/>
    <x v="0"/>
    <x v="0"/>
    <x v="728"/>
    <d v="2016-06-03T05:00:00"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n v="0.62880681818181816"/>
    <n v="42"/>
    <x v="4"/>
    <x v="4"/>
    <x v="729"/>
    <d v="2012-08-15T05:00:00"/>
  </r>
  <r>
    <n v="810"/>
    <s v="Ball-Fisher"/>
    <s v="Multi-layered intangible instruction set"/>
    <n v="6400"/>
    <n v="12360"/>
    <x v="1"/>
    <n v="221"/>
    <s v="US"/>
    <s v="USD"/>
    <n v="1511848800"/>
    <n v="1512712800"/>
    <b v="0"/>
    <b v="1"/>
    <s v="theater/plays"/>
    <n v="1.9312499999999999"/>
    <n v="55.927601809954751"/>
    <x v="3"/>
    <x v="3"/>
    <x v="730"/>
    <d v="2017-12-08T06:00:00"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b v="1"/>
    <s v="games/video games"/>
    <n v="0.77102702702702708"/>
    <n v="105.03681885125184"/>
    <x v="6"/>
    <x v="11"/>
    <x v="731"/>
    <d v="2016-01-11T06:00:00"/>
  </r>
  <r>
    <n v="812"/>
    <s v="Landry Group"/>
    <s v="Expanded value-added hardware"/>
    <n v="59700"/>
    <n v="134640"/>
    <x v="1"/>
    <n v="2805"/>
    <s v="CA"/>
    <s v="CAD"/>
    <n v="1523854800"/>
    <n v="1524286800"/>
    <b v="0"/>
    <b v="0"/>
    <s v="publishing/nonfiction"/>
    <n v="2.2552763819095478"/>
    <n v="48"/>
    <x v="5"/>
    <x v="9"/>
    <x v="78"/>
    <d v="2018-04-21T05:00:00"/>
  </r>
  <r>
    <n v="813"/>
    <s v="Buckley Group"/>
    <s v="Diverse high-level attitude"/>
    <n v="3200"/>
    <n v="7661"/>
    <x v="1"/>
    <n v="68"/>
    <s v="US"/>
    <s v="USD"/>
    <n v="1346043600"/>
    <n v="1346907600"/>
    <b v="0"/>
    <b v="0"/>
    <s v="games/video games"/>
    <n v="2.3940625"/>
    <n v="112.66176470588235"/>
    <x v="6"/>
    <x v="11"/>
    <x v="732"/>
    <d v="2012-09-06T05:00:00"/>
  </r>
  <r>
    <n v="814"/>
    <s v="Vincent PLC"/>
    <s v="Visionary 24hour analyzer"/>
    <n v="3200"/>
    <n v="2950"/>
    <x v="0"/>
    <n v="36"/>
    <s v="DK"/>
    <s v="DKK"/>
    <n v="1464325200"/>
    <n v="1464498000"/>
    <b v="0"/>
    <b v="1"/>
    <s v="music/rock"/>
    <n v="0.921875"/>
    <n v="81.944444444444443"/>
    <x v="1"/>
    <x v="1"/>
    <x v="733"/>
    <d v="2016-05-29T05:00:00"/>
  </r>
  <r>
    <n v="815"/>
    <s v="Watson-Douglas"/>
    <s v="Centralized bandwidth-monitored leverage"/>
    <n v="9000"/>
    <n v="11721"/>
    <x v="1"/>
    <n v="183"/>
    <s v="CA"/>
    <s v="CAD"/>
    <n v="1511935200"/>
    <n v="1514181600"/>
    <b v="0"/>
    <b v="0"/>
    <s v="music/rock"/>
    <n v="1.3023333333333333"/>
    <n v="64.049180327868854"/>
    <x v="1"/>
    <x v="1"/>
    <x v="734"/>
    <d v="2017-12-25T06:00:00"/>
  </r>
  <r>
    <n v="816"/>
    <s v="Jones, Casey and Jones"/>
    <s v="Ergonomic mission-critical moratorium"/>
    <n v="2300"/>
    <n v="14150"/>
    <x v="1"/>
    <n v="133"/>
    <s v="US"/>
    <s v="USD"/>
    <n v="1392012000"/>
    <n v="1392184800"/>
    <b v="1"/>
    <b v="1"/>
    <s v="theater/plays"/>
    <n v="6.1521739130434785"/>
    <n v="106.39097744360902"/>
    <x v="3"/>
    <x v="3"/>
    <x v="406"/>
    <d v="2014-02-12T06:00:00"/>
  </r>
  <r>
    <n v="817"/>
    <s v="Alvarez-Bauer"/>
    <s v="Front-line intermediate moderator"/>
    <n v="51300"/>
    <n v="189192"/>
    <x v="1"/>
    <n v="2489"/>
    <s v="IT"/>
    <s v="EUR"/>
    <n v="1556946000"/>
    <n v="1559365200"/>
    <b v="0"/>
    <b v="1"/>
    <s v="publishing/nonfiction"/>
    <n v="3.687953216374269"/>
    <n v="76.011249497790274"/>
    <x v="5"/>
    <x v="9"/>
    <x v="735"/>
    <d v="2019-06-01T05:00:00"/>
  </r>
  <r>
    <n v="818"/>
    <s v="Martinez LLC"/>
    <s v="Automated local secured line"/>
    <n v="700"/>
    <n v="7664"/>
    <x v="1"/>
    <n v="69"/>
    <s v="US"/>
    <s v="USD"/>
    <n v="1548050400"/>
    <n v="1549173600"/>
    <b v="0"/>
    <b v="1"/>
    <s v="theater/plays"/>
    <n v="10.948571428571428"/>
    <n v="111.07246376811594"/>
    <x v="3"/>
    <x v="3"/>
    <x v="736"/>
    <d v="2019-02-03T06:00:00"/>
  </r>
  <r>
    <n v="819"/>
    <s v="Buck-Khan"/>
    <s v="Integrated bandwidth-monitored alliance"/>
    <n v="8900"/>
    <n v="4509"/>
    <x v="0"/>
    <n v="47"/>
    <s v="US"/>
    <s v="USD"/>
    <n v="1353736800"/>
    <n v="1355032800"/>
    <b v="1"/>
    <b v="0"/>
    <s v="games/video games"/>
    <n v="0.50662921348314605"/>
    <n v="95.936170212765958"/>
    <x v="6"/>
    <x v="11"/>
    <x v="737"/>
    <d v="2012-12-09T06:00:00"/>
  </r>
  <r>
    <n v="820"/>
    <s v="Valdez, Williams and Meyer"/>
    <s v="Cross-group heuristic forecast"/>
    <n v="1500"/>
    <n v="12009"/>
    <x v="1"/>
    <n v="279"/>
    <s v="GB"/>
    <s v="GBP"/>
    <n v="1532840400"/>
    <n v="1533963600"/>
    <b v="0"/>
    <b v="1"/>
    <s v="music/rock"/>
    <n v="8.0060000000000002"/>
    <n v="43.043010752688176"/>
    <x v="1"/>
    <x v="1"/>
    <x v="192"/>
    <d v="2018-08-11T05:00:00"/>
  </r>
  <r>
    <n v="821"/>
    <s v="Alvarez-Andrews"/>
    <s v="Extended impactful secured line"/>
    <n v="4900"/>
    <n v="14273"/>
    <x v="1"/>
    <n v="210"/>
    <s v="US"/>
    <s v="USD"/>
    <n v="1488261600"/>
    <n v="1489381200"/>
    <b v="0"/>
    <b v="0"/>
    <s v="film &amp; video/documentary"/>
    <n v="2.9128571428571428"/>
    <n v="67.966666666666669"/>
    <x v="4"/>
    <x v="4"/>
    <x v="738"/>
    <d v="2017-03-13T05:00:00"/>
  </r>
  <r>
    <n v="822"/>
    <s v="Stewart and Sons"/>
    <s v="Distributed optimizing protocol"/>
    <n v="54000"/>
    <n v="188982"/>
    <x v="1"/>
    <n v="2100"/>
    <s v="US"/>
    <s v="USD"/>
    <n v="1393567200"/>
    <n v="1395032400"/>
    <b v="0"/>
    <b v="0"/>
    <s v="music/rock"/>
    <n v="3.4996666666666667"/>
    <n v="89.991428571428571"/>
    <x v="1"/>
    <x v="1"/>
    <x v="739"/>
    <d v="2014-03-17T05:00:00"/>
  </r>
  <r>
    <n v="823"/>
    <s v="Dyer Inc"/>
    <s v="Secured well-modulated system engine"/>
    <n v="4100"/>
    <n v="14640"/>
    <x v="1"/>
    <n v="252"/>
    <s v="US"/>
    <s v="USD"/>
    <n v="1410325200"/>
    <n v="1412485200"/>
    <b v="1"/>
    <b v="1"/>
    <s v="music/rock"/>
    <n v="3.5707317073170732"/>
    <n v="58.095238095238095"/>
    <x v="1"/>
    <x v="1"/>
    <x v="613"/>
    <d v="2014-10-05T05:00:00"/>
  </r>
  <r>
    <n v="824"/>
    <s v="Anderson, Williams and Cox"/>
    <s v="Streamlined national benchmark"/>
    <n v="85000"/>
    <n v="107516"/>
    <x v="1"/>
    <n v="1280"/>
    <s v="US"/>
    <s v="USD"/>
    <n v="1276923600"/>
    <n v="1279688400"/>
    <b v="0"/>
    <b v="1"/>
    <s v="publishing/nonfiction"/>
    <n v="1.2648941176470587"/>
    <n v="83.996875000000003"/>
    <x v="5"/>
    <x v="9"/>
    <x v="740"/>
    <d v="2010-07-21T05:00:00"/>
  </r>
  <r>
    <n v="825"/>
    <s v="Solomon PLC"/>
    <s v="Open-architected 24/7 infrastructure"/>
    <n v="3600"/>
    <n v="13950"/>
    <x v="1"/>
    <n v="157"/>
    <s v="GB"/>
    <s v="GBP"/>
    <n v="1500958800"/>
    <n v="1501995600"/>
    <b v="0"/>
    <b v="0"/>
    <s v="film &amp; video/shorts"/>
    <n v="3.875"/>
    <n v="88.853503184713375"/>
    <x v="4"/>
    <x v="12"/>
    <x v="145"/>
    <d v="2017-08-06T05:00:00"/>
  </r>
  <r>
    <n v="826"/>
    <s v="Miller-Hubbard"/>
    <s v="Digitized 6thgeneration Local Area Network"/>
    <n v="2800"/>
    <n v="12797"/>
    <x v="1"/>
    <n v="194"/>
    <s v="US"/>
    <s v="USD"/>
    <n v="1292220000"/>
    <n v="1294639200"/>
    <b v="0"/>
    <b v="1"/>
    <s v="theater/plays"/>
    <n v="4.5703571428571426"/>
    <n v="65.963917525773198"/>
    <x v="3"/>
    <x v="3"/>
    <x v="741"/>
    <d v="2011-01-10T06:00:00"/>
  </r>
  <r>
    <n v="827"/>
    <s v="Miranda, Martinez and Lowery"/>
    <s v="Innovative actuating artificial intelligence"/>
    <n v="2300"/>
    <n v="6134"/>
    <x v="1"/>
    <n v="82"/>
    <s v="AU"/>
    <s v="AUD"/>
    <n v="1304398800"/>
    <n v="1305435600"/>
    <b v="0"/>
    <b v="1"/>
    <s v="film &amp; video/drama"/>
    <n v="2.6669565217391304"/>
    <n v="74.804878048780495"/>
    <x v="4"/>
    <x v="6"/>
    <x v="742"/>
    <d v="2011-05-15T05:00:00"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s v="theater/plays"/>
    <n v="0.69"/>
    <n v="69.98571428571428"/>
    <x v="3"/>
    <x v="3"/>
    <x v="202"/>
    <d v="2018-09-22T05:00:00"/>
  </r>
  <r>
    <n v="829"/>
    <s v="Baker-Higgins"/>
    <s v="Vision-oriented scalable portal"/>
    <n v="9600"/>
    <n v="4929"/>
    <x v="0"/>
    <n v="154"/>
    <s v="US"/>
    <s v="USD"/>
    <n v="1433826000"/>
    <n v="1435122000"/>
    <b v="0"/>
    <b v="0"/>
    <s v="theater/plays"/>
    <n v="0.51343749999999999"/>
    <n v="32.006493506493506"/>
    <x v="3"/>
    <x v="3"/>
    <x v="743"/>
    <d v="2015-06-24T05:00:00"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s v="theater/plays"/>
    <n v="1.1710526315789473E-2"/>
    <n v="64.727272727272734"/>
    <x v="3"/>
    <x v="3"/>
    <x v="744"/>
    <d v="2018-03-03T06:00:00"/>
  </r>
  <r>
    <n v="831"/>
    <s v="Ward PLC"/>
    <s v="Front-line bottom-line Graphic Interface"/>
    <n v="97100"/>
    <n v="105817"/>
    <x v="1"/>
    <n v="4233"/>
    <s v="US"/>
    <s v="USD"/>
    <n v="1332738000"/>
    <n v="1335675600"/>
    <b v="0"/>
    <b v="0"/>
    <s v="photography/photography books"/>
    <n v="1.089773429454171"/>
    <n v="24.998110087408456"/>
    <x v="7"/>
    <x v="14"/>
    <x v="745"/>
    <d v="2012-04-29T05:00:00"/>
  </r>
  <r>
    <n v="832"/>
    <s v="Bradley, Beck and Mayo"/>
    <s v="Synergized fault-tolerant hierarchy"/>
    <n v="43200"/>
    <n v="136156"/>
    <x v="1"/>
    <n v="1297"/>
    <s v="DK"/>
    <s v="DKK"/>
    <n v="1445490000"/>
    <n v="1448431200"/>
    <b v="1"/>
    <b v="0"/>
    <s v="publishing/translations"/>
    <n v="3.1517592592592591"/>
    <n v="104.97764070932922"/>
    <x v="5"/>
    <x v="18"/>
    <x v="746"/>
    <d v="2015-11-25T06:00:00"/>
  </r>
  <r>
    <n v="833"/>
    <s v="Levine, Martin and Hernandez"/>
    <s v="Expanded asynchronous groupware"/>
    <n v="6800"/>
    <n v="10723"/>
    <x v="1"/>
    <n v="165"/>
    <s v="DK"/>
    <s v="DKK"/>
    <n v="1297663200"/>
    <n v="1298613600"/>
    <b v="0"/>
    <b v="0"/>
    <s v="publishing/translations"/>
    <n v="1.5769117647058823"/>
    <n v="64.987878787878785"/>
    <x v="5"/>
    <x v="18"/>
    <x v="747"/>
    <d v="2011-02-25T06:00:00"/>
  </r>
  <r>
    <n v="834"/>
    <s v="Gallegos, Wagner and Gaines"/>
    <s v="Expanded fault-tolerant emulation"/>
    <n v="7300"/>
    <n v="11228"/>
    <x v="1"/>
    <n v="119"/>
    <s v="US"/>
    <s v="USD"/>
    <n v="1371963600"/>
    <n v="1372482000"/>
    <b v="0"/>
    <b v="0"/>
    <s v="theater/plays"/>
    <n v="1.5380821917808218"/>
    <n v="94.352941176470594"/>
    <x v="3"/>
    <x v="3"/>
    <x v="362"/>
    <d v="2013-06-29T05:00:00"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b v="0"/>
    <s v="technology/web"/>
    <n v="0.89738979118329465"/>
    <n v="44.001706484641637"/>
    <x v="2"/>
    <x v="2"/>
    <x v="748"/>
    <d v="2015-03-06T06:00:00"/>
  </r>
  <r>
    <n v="836"/>
    <s v="Macias Inc"/>
    <s v="Optimized didactic intranet"/>
    <n v="8100"/>
    <n v="6086"/>
    <x v="0"/>
    <n v="94"/>
    <s v="US"/>
    <s v="USD"/>
    <n v="1265349600"/>
    <n v="1266300000"/>
    <b v="0"/>
    <b v="0"/>
    <s v="music/indie rock"/>
    <n v="0.75135802469135804"/>
    <n v="64.744680851063833"/>
    <x v="1"/>
    <x v="7"/>
    <x v="749"/>
    <d v="2010-02-16T06:00:00"/>
  </r>
  <r>
    <n v="837"/>
    <s v="Cook-Ortiz"/>
    <s v="Right-sized dedicated standardization"/>
    <n v="17700"/>
    <n v="150960"/>
    <x v="1"/>
    <n v="1797"/>
    <s v="US"/>
    <s v="USD"/>
    <n v="1301202000"/>
    <n v="1305867600"/>
    <b v="0"/>
    <b v="0"/>
    <s v="music/jazz"/>
    <n v="8.5288135593220336"/>
    <n v="84.00667779632721"/>
    <x v="1"/>
    <x v="17"/>
    <x v="643"/>
    <d v="2011-05-20T05:00:00"/>
  </r>
  <r>
    <n v="838"/>
    <s v="Jordan-Fischer"/>
    <s v="Vision-oriented high-level extranet"/>
    <n v="6400"/>
    <n v="8890"/>
    <x v="1"/>
    <n v="261"/>
    <s v="US"/>
    <s v="USD"/>
    <n v="1538024400"/>
    <n v="1538802000"/>
    <b v="0"/>
    <b v="0"/>
    <s v="theater/plays"/>
    <n v="1.3890625000000001"/>
    <n v="34.061302681992338"/>
    <x v="3"/>
    <x v="3"/>
    <x v="750"/>
    <d v="2018-10-06T05:00:00"/>
  </r>
  <r>
    <n v="839"/>
    <s v="Pierce-Ramirez"/>
    <s v="Organized scalable initiative"/>
    <n v="7700"/>
    <n v="14644"/>
    <x v="1"/>
    <n v="157"/>
    <s v="US"/>
    <s v="USD"/>
    <n v="1395032400"/>
    <n v="1398920400"/>
    <b v="0"/>
    <b v="1"/>
    <s v="film &amp; video/documentary"/>
    <n v="1.9018181818181819"/>
    <n v="93.273885350318466"/>
    <x v="4"/>
    <x v="4"/>
    <x v="751"/>
    <d v="2014-05-01T05:00:00"/>
  </r>
  <r>
    <n v="840"/>
    <s v="Howell and Sons"/>
    <s v="Enhanced regional moderator"/>
    <n v="116300"/>
    <n v="116583"/>
    <x v="1"/>
    <n v="3533"/>
    <s v="US"/>
    <s v="USD"/>
    <n v="1405486800"/>
    <n v="1405659600"/>
    <b v="0"/>
    <b v="1"/>
    <s v="theater/plays"/>
    <n v="1.0024333619948409"/>
    <n v="32.998301726577978"/>
    <x v="3"/>
    <x v="3"/>
    <x v="752"/>
    <d v="2014-07-18T05:00:00"/>
  </r>
  <r>
    <n v="841"/>
    <s v="Garcia, Dunn and Richardson"/>
    <s v="Automated even-keeled emulation"/>
    <n v="9100"/>
    <n v="12991"/>
    <x v="1"/>
    <n v="155"/>
    <s v="US"/>
    <s v="USD"/>
    <n v="1455861600"/>
    <n v="1457244000"/>
    <b v="0"/>
    <b v="0"/>
    <s v="technology/web"/>
    <n v="1.4275824175824177"/>
    <n v="83.812903225806451"/>
    <x v="2"/>
    <x v="2"/>
    <x v="753"/>
    <d v="2016-03-06T06:00:00"/>
  </r>
  <r>
    <n v="842"/>
    <s v="Lawson and Sons"/>
    <s v="Reverse-engineered multi-tasking product"/>
    <n v="1500"/>
    <n v="8447"/>
    <x v="1"/>
    <n v="132"/>
    <s v="IT"/>
    <s v="EUR"/>
    <n v="1529038800"/>
    <n v="1529298000"/>
    <b v="0"/>
    <b v="0"/>
    <s v="technology/wearables"/>
    <n v="5.6313333333333331"/>
    <n v="63.992424242424242"/>
    <x v="2"/>
    <x v="8"/>
    <x v="754"/>
    <d v="2018-06-18T05:00:00"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n v="0.30715909090909088"/>
    <n v="81.909090909090907"/>
    <x v="7"/>
    <x v="14"/>
    <x v="755"/>
    <d v="2018-09-01T05:00:00"/>
  </r>
  <r>
    <n v="844"/>
    <s v="Rodriguez-Hansen"/>
    <s v="Intuitive cohesive groupware"/>
    <n v="8800"/>
    <n v="8747"/>
    <x v="3"/>
    <n v="94"/>
    <s v="US"/>
    <s v="USD"/>
    <n v="1327212000"/>
    <n v="1327471200"/>
    <b v="0"/>
    <b v="0"/>
    <s v="film &amp; video/documentary"/>
    <n v="0.99397727272727276"/>
    <n v="93.053191489361708"/>
    <x v="4"/>
    <x v="4"/>
    <x v="756"/>
    <d v="2012-01-25T06:00:00"/>
  </r>
  <r>
    <n v="845"/>
    <s v="Williams LLC"/>
    <s v="Up-sized high-level access"/>
    <n v="69900"/>
    <n v="138087"/>
    <x v="1"/>
    <n v="1354"/>
    <s v="GB"/>
    <s v="GBP"/>
    <n v="1526360400"/>
    <n v="1529557200"/>
    <b v="0"/>
    <b v="0"/>
    <s v="technology/web"/>
    <n v="1.9754935622317598"/>
    <n v="101.98449039881831"/>
    <x v="2"/>
    <x v="2"/>
    <x v="757"/>
    <d v="2018-06-21T05:00:00"/>
  </r>
  <r>
    <n v="846"/>
    <s v="Cooper, Stanley and Bryant"/>
    <s v="Phased empowering success"/>
    <n v="1000"/>
    <n v="5085"/>
    <x v="1"/>
    <n v="48"/>
    <s v="US"/>
    <s v="USD"/>
    <n v="1532149200"/>
    <n v="1535259600"/>
    <b v="1"/>
    <b v="1"/>
    <s v="technology/web"/>
    <n v="5.085"/>
    <n v="105.9375"/>
    <x v="2"/>
    <x v="2"/>
    <x v="758"/>
    <d v="2018-08-26T05:00:00"/>
  </r>
  <r>
    <n v="847"/>
    <s v="Miller, Glenn and Adams"/>
    <s v="Distributed actuating project"/>
    <n v="4700"/>
    <n v="11174"/>
    <x v="1"/>
    <n v="110"/>
    <s v="US"/>
    <s v="USD"/>
    <n v="1515304800"/>
    <n v="1515564000"/>
    <b v="0"/>
    <b v="0"/>
    <s v="food/food trucks"/>
    <n v="2.3774468085106384"/>
    <n v="101.58181818181818"/>
    <x v="0"/>
    <x v="0"/>
    <x v="759"/>
    <d v="2018-01-10T06:00:00"/>
  </r>
  <r>
    <n v="848"/>
    <s v="Cole, Salazar and Moreno"/>
    <s v="Robust motivating orchestration"/>
    <n v="3200"/>
    <n v="10831"/>
    <x v="1"/>
    <n v="172"/>
    <s v="US"/>
    <s v="USD"/>
    <n v="1276318800"/>
    <n v="1277096400"/>
    <b v="0"/>
    <b v="0"/>
    <s v="film &amp; video/drama"/>
    <n v="3.3846875000000001"/>
    <n v="62.970930232558139"/>
    <x v="4"/>
    <x v="6"/>
    <x v="760"/>
    <d v="2010-06-21T05:00:00"/>
  </r>
  <r>
    <n v="849"/>
    <s v="Jones-Ryan"/>
    <s v="Vision-oriented uniform instruction set"/>
    <n v="6700"/>
    <n v="8917"/>
    <x v="1"/>
    <n v="307"/>
    <s v="US"/>
    <s v="USD"/>
    <n v="1328767200"/>
    <n v="1329026400"/>
    <b v="0"/>
    <b v="1"/>
    <s v="music/indie rock"/>
    <n v="1.3308955223880596"/>
    <n v="29.045602605863191"/>
    <x v="1"/>
    <x v="7"/>
    <x v="761"/>
    <d v="2012-02-12T06:00:00"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b v="0"/>
    <s v="music/rock"/>
    <n v="0.01"/>
    <n v="1"/>
    <x v="1"/>
    <x v="1"/>
    <x v="762"/>
    <d v="2011-12-04T06:00:00"/>
  </r>
  <r>
    <n v="851"/>
    <s v="Bright and Sons"/>
    <s v="Object-based needs-based info-mediaries"/>
    <n v="6000"/>
    <n v="12468"/>
    <x v="1"/>
    <n v="160"/>
    <s v="US"/>
    <s v="USD"/>
    <n v="1335934800"/>
    <n v="1338786000"/>
    <b v="0"/>
    <b v="0"/>
    <s v="music/electric music"/>
    <n v="2.0779999999999998"/>
    <n v="77.924999999999997"/>
    <x v="1"/>
    <x v="5"/>
    <x v="444"/>
    <d v="2012-06-04T05:00:00"/>
  </r>
  <r>
    <n v="852"/>
    <s v="Brady Ltd"/>
    <s v="Open-source reciprocal standardization"/>
    <n v="4900"/>
    <n v="2505"/>
    <x v="0"/>
    <n v="31"/>
    <s v="US"/>
    <s v="USD"/>
    <n v="1310792400"/>
    <n v="1311656400"/>
    <b v="0"/>
    <b v="1"/>
    <s v="games/video games"/>
    <n v="0.51122448979591839"/>
    <n v="80.806451612903231"/>
    <x v="6"/>
    <x v="11"/>
    <x v="763"/>
    <d v="2011-07-26T05:00:00"/>
  </r>
  <r>
    <n v="853"/>
    <s v="Collier LLC"/>
    <s v="Secured well-modulated projection"/>
    <n v="17100"/>
    <n v="111502"/>
    <x v="1"/>
    <n v="1467"/>
    <s v="CA"/>
    <s v="CAD"/>
    <n v="1308546000"/>
    <n v="1308978000"/>
    <b v="0"/>
    <b v="1"/>
    <s v="music/indie rock"/>
    <n v="6.5205847953216374"/>
    <n v="76.006816632583508"/>
    <x v="1"/>
    <x v="7"/>
    <x v="764"/>
    <d v="2011-06-25T05:00:00"/>
  </r>
  <r>
    <n v="854"/>
    <s v="Campbell, Thomas and Obrien"/>
    <s v="Multi-channeled secondary middleware"/>
    <n v="171000"/>
    <n v="194309"/>
    <x v="1"/>
    <n v="2662"/>
    <s v="CA"/>
    <s v="CAD"/>
    <n v="1574056800"/>
    <n v="1576389600"/>
    <b v="0"/>
    <b v="0"/>
    <s v="publishing/fiction"/>
    <n v="1.1363099415204678"/>
    <n v="72.993613824192337"/>
    <x v="5"/>
    <x v="13"/>
    <x v="765"/>
    <d v="2019-12-15T06:00:00"/>
  </r>
  <r>
    <n v="855"/>
    <s v="Moses-Terry"/>
    <s v="Horizontal clear-thinking framework"/>
    <n v="23400"/>
    <n v="23956"/>
    <x v="1"/>
    <n v="452"/>
    <s v="AU"/>
    <s v="AUD"/>
    <n v="1308373200"/>
    <n v="1311051600"/>
    <b v="0"/>
    <b v="0"/>
    <s v="theater/plays"/>
    <n v="1.0237606837606839"/>
    <n v="53"/>
    <x v="3"/>
    <x v="3"/>
    <x v="766"/>
    <d v="2011-07-19T05:00:00"/>
  </r>
  <r>
    <n v="856"/>
    <s v="Williams and Sons"/>
    <s v="Profound composite core"/>
    <n v="2400"/>
    <n v="8558"/>
    <x v="1"/>
    <n v="158"/>
    <s v="US"/>
    <s v="USD"/>
    <n v="1335243600"/>
    <n v="1336712400"/>
    <b v="0"/>
    <b v="0"/>
    <s v="food/food trucks"/>
    <n v="3.5658333333333334"/>
    <n v="54.164556962025316"/>
    <x v="0"/>
    <x v="0"/>
    <x v="767"/>
    <d v="2012-05-11T05:00:00"/>
  </r>
  <r>
    <n v="857"/>
    <s v="Miranda, Gray and Hale"/>
    <s v="Programmable disintermediate matrices"/>
    <n v="5300"/>
    <n v="7413"/>
    <x v="1"/>
    <n v="225"/>
    <s v="CH"/>
    <s v="CHF"/>
    <n v="1328421600"/>
    <n v="1330408800"/>
    <b v="1"/>
    <b v="0"/>
    <s v="film &amp; video/shorts"/>
    <n v="1.3986792452830188"/>
    <n v="32.946666666666665"/>
    <x v="4"/>
    <x v="12"/>
    <x v="768"/>
    <d v="2012-02-28T06:00:00"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s v="food/food trucks"/>
    <n v="0.69450000000000001"/>
    <n v="79.371428571428567"/>
    <x v="0"/>
    <x v="0"/>
    <x v="769"/>
    <d v="2018-04-28T05:00:00"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b v="1"/>
    <s v="theater/plays"/>
    <n v="0.35534246575342465"/>
    <n v="41.174603174603178"/>
    <x v="3"/>
    <x v="3"/>
    <x v="770"/>
    <d v="2013-03-19T05:00:00"/>
  </r>
  <r>
    <n v="860"/>
    <s v="Lee PLC"/>
    <s v="Re-contextualized leadingedge firmware"/>
    <n v="2000"/>
    <n v="5033"/>
    <x v="1"/>
    <n v="65"/>
    <s v="US"/>
    <s v="USD"/>
    <n v="1550556000"/>
    <n v="1551420000"/>
    <b v="0"/>
    <b v="1"/>
    <s v="technology/wearables"/>
    <n v="2.5165000000000002"/>
    <n v="77.430769230769229"/>
    <x v="2"/>
    <x v="8"/>
    <x v="771"/>
    <d v="2019-03-01T06:00:00"/>
  </r>
  <r>
    <n v="861"/>
    <s v="Young, Ramsey and Powell"/>
    <s v="Devolved disintermediate analyzer"/>
    <n v="8800"/>
    <n v="9317"/>
    <x v="1"/>
    <n v="163"/>
    <s v="US"/>
    <s v="USD"/>
    <n v="1269147600"/>
    <n v="1269838800"/>
    <b v="0"/>
    <b v="0"/>
    <s v="theater/plays"/>
    <n v="1.0587500000000001"/>
    <n v="57.159509202453989"/>
    <x v="3"/>
    <x v="3"/>
    <x v="772"/>
    <d v="2010-03-29T05:00:00"/>
  </r>
  <r>
    <n v="862"/>
    <s v="Lewis and Sons"/>
    <s v="Profound disintermediate open system"/>
    <n v="3500"/>
    <n v="6560"/>
    <x v="1"/>
    <n v="85"/>
    <s v="US"/>
    <s v="USD"/>
    <n v="1312174800"/>
    <n v="1312520400"/>
    <b v="0"/>
    <b v="0"/>
    <s v="theater/plays"/>
    <n v="1.8742857142857143"/>
    <n v="77.17647058823529"/>
    <x v="3"/>
    <x v="3"/>
    <x v="773"/>
    <d v="2011-08-05T05:00:00"/>
  </r>
  <r>
    <n v="863"/>
    <s v="Davis-Johnson"/>
    <s v="Automated reciprocal protocol"/>
    <n v="1400"/>
    <n v="5415"/>
    <x v="1"/>
    <n v="217"/>
    <s v="US"/>
    <s v="USD"/>
    <n v="1434517200"/>
    <n v="1436504400"/>
    <b v="0"/>
    <b v="1"/>
    <s v="film &amp; video/television"/>
    <n v="3.8678571428571429"/>
    <n v="24.953917050691246"/>
    <x v="4"/>
    <x v="19"/>
    <x v="774"/>
    <d v="2015-07-10T05:00:00"/>
  </r>
  <r>
    <n v="864"/>
    <s v="Stevenson-Thompson"/>
    <s v="Automated static workforce"/>
    <n v="4200"/>
    <n v="14577"/>
    <x v="1"/>
    <n v="150"/>
    <s v="US"/>
    <s v="USD"/>
    <n v="1471582800"/>
    <n v="1472014800"/>
    <b v="0"/>
    <b v="0"/>
    <s v="film &amp; video/shorts"/>
    <n v="3.4707142857142856"/>
    <n v="97.18"/>
    <x v="4"/>
    <x v="12"/>
    <x v="775"/>
    <d v="2016-08-24T05:00:00"/>
  </r>
  <r>
    <n v="865"/>
    <s v="Ellis, Smith and Armstrong"/>
    <s v="Horizontal attitude-oriented help-desk"/>
    <n v="81000"/>
    <n v="150515"/>
    <x v="1"/>
    <n v="3272"/>
    <s v="US"/>
    <s v="USD"/>
    <n v="1410757200"/>
    <n v="1411534800"/>
    <b v="0"/>
    <b v="0"/>
    <s v="theater/plays"/>
    <n v="1.8582098765432098"/>
    <n v="46.000916870415651"/>
    <x v="3"/>
    <x v="3"/>
    <x v="776"/>
    <d v="2014-09-24T05:00:00"/>
  </r>
  <r>
    <n v="866"/>
    <s v="Jackson-Brown"/>
    <s v="Versatile 5thgeneration matrices"/>
    <n v="182800"/>
    <n v="79045"/>
    <x v="3"/>
    <n v="898"/>
    <s v="US"/>
    <s v="USD"/>
    <n v="1304830800"/>
    <n v="1304917200"/>
    <b v="0"/>
    <b v="0"/>
    <s v="photography/photography books"/>
    <n v="0.43241247264770238"/>
    <n v="88.023385300668153"/>
    <x v="7"/>
    <x v="14"/>
    <x v="777"/>
    <d v="2011-05-09T05:00:00"/>
  </r>
  <r>
    <n v="867"/>
    <s v="Kane, Pruitt and Rivera"/>
    <s v="Cross-platform next generation service-desk"/>
    <n v="4800"/>
    <n v="7797"/>
    <x v="1"/>
    <n v="300"/>
    <s v="US"/>
    <s v="USD"/>
    <n v="1539061200"/>
    <n v="1539579600"/>
    <b v="0"/>
    <b v="0"/>
    <s v="food/food trucks"/>
    <n v="1.6243749999999999"/>
    <n v="25.99"/>
    <x v="0"/>
    <x v="0"/>
    <x v="778"/>
    <d v="2018-10-15T05:00:00"/>
  </r>
  <r>
    <n v="868"/>
    <s v="Wood, Buckley and Meza"/>
    <s v="Front-line web-enabled installation"/>
    <n v="7000"/>
    <n v="12939"/>
    <x v="1"/>
    <n v="126"/>
    <s v="US"/>
    <s v="USD"/>
    <n v="1381554000"/>
    <n v="1382504400"/>
    <b v="0"/>
    <b v="0"/>
    <s v="theater/plays"/>
    <n v="1.8484285714285715"/>
    <n v="102.69047619047619"/>
    <x v="3"/>
    <x v="3"/>
    <x v="779"/>
    <d v="2013-10-23T05:00:00"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b v="0"/>
    <s v="film &amp; video/drama"/>
    <n v="0.23703520691785052"/>
    <n v="72.958174904942965"/>
    <x v="4"/>
    <x v="6"/>
    <x v="780"/>
    <d v="2010-07-05T05:00:00"/>
  </r>
  <r>
    <n v="870"/>
    <s v="Hansen-Austin"/>
    <s v="Adaptive demand-driven encryption"/>
    <n v="7700"/>
    <n v="6920"/>
    <x v="0"/>
    <n v="121"/>
    <s v="US"/>
    <s v="USD"/>
    <n v="1440392400"/>
    <n v="1442552400"/>
    <b v="0"/>
    <b v="0"/>
    <s v="theater/plays"/>
    <n v="0.89870129870129867"/>
    <n v="57.190082644628099"/>
    <x v="3"/>
    <x v="3"/>
    <x v="335"/>
    <d v="2015-09-18T05:00:00"/>
  </r>
  <r>
    <n v="871"/>
    <s v="Santana-George"/>
    <s v="Re-engineered client-driven knowledge user"/>
    <n v="71500"/>
    <n v="194912"/>
    <x v="1"/>
    <n v="2320"/>
    <s v="US"/>
    <s v="USD"/>
    <n v="1509512400"/>
    <n v="1511071200"/>
    <b v="0"/>
    <b v="1"/>
    <s v="theater/plays"/>
    <n v="2.7260419580419581"/>
    <n v="84.013793103448279"/>
    <x v="3"/>
    <x v="3"/>
    <x v="535"/>
    <d v="2017-11-19T06:00:00"/>
  </r>
  <r>
    <n v="872"/>
    <s v="Davis LLC"/>
    <s v="Compatible logistical paradigm"/>
    <n v="4700"/>
    <n v="7992"/>
    <x v="1"/>
    <n v="81"/>
    <s v="AU"/>
    <s v="AUD"/>
    <n v="1535950800"/>
    <n v="1536382800"/>
    <b v="0"/>
    <b v="0"/>
    <s v="film &amp; video/science fiction"/>
    <n v="1.7004255319148935"/>
    <n v="98.666666666666671"/>
    <x v="4"/>
    <x v="22"/>
    <x v="270"/>
    <d v="2018-09-08T05:00:00"/>
  </r>
  <r>
    <n v="873"/>
    <s v="Vazquez, Ochoa and Clark"/>
    <s v="Intuitive value-added installation"/>
    <n v="42100"/>
    <n v="79268"/>
    <x v="1"/>
    <n v="1887"/>
    <s v="US"/>
    <s v="USD"/>
    <n v="1389160800"/>
    <n v="1389592800"/>
    <b v="0"/>
    <b v="0"/>
    <s v="photography/photography books"/>
    <n v="1.8828503562945369"/>
    <n v="42.007419183889773"/>
    <x v="7"/>
    <x v="14"/>
    <x v="781"/>
    <d v="2014-01-13T06:00:00"/>
  </r>
  <r>
    <n v="874"/>
    <s v="Chung-Nguyen"/>
    <s v="Managed discrete parallelism"/>
    <n v="40200"/>
    <n v="139468"/>
    <x v="1"/>
    <n v="4358"/>
    <s v="US"/>
    <s v="USD"/>
    <n v="1271998800"/>
    <n v="1275282000"/>
    <b v="0"/>
    <b v="1"/>
    <s v="photography/photography books"/>
    <n v="3.4693532338308457"/>
    <n v="32.002753556677376"/>
    <x v="7"/>
    <x v="14"/>
    <x v="782"/>
    <d v="2010-05-31T05:00:00"/>
  </r>
  <r>
    <n v="875"/>
    <s v="Mueller-Harmon"/>
    <s v="Implemented tangible approach"/>
    <n v="7900"/>
    <n v="5465"/>
    <x v="0"/>
    <n v="67"/>
    <s v="US"/>
    <s v="USD"/>
    <n v="1294898400"/>
    <n v="1294984800"/>
    <b v="0"/>
    <b v="0"/>
    <s v="music/rock"/>
    <n v="0.6917721518987342"/>
    <n v="81.567164179104481"/>
    <x v="1"/>
    <x v="1"/>
    <x v="783"/>
    <d v="2011-01-14T06:00:00"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n v="0.25433734939759034"/>
    <n v="37.035087719298247"/>
    <x v="7"/>
    <x v="14"/>
    <x v="784"/>
    <d v="2019-07-02T05:00:00"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b v="0"/>
    <s v="food/food trucks"/>
    <n v="0.77400977995110021"/>
    <n v="103.033360455655"/>
    <x v="0"/>
    <x v="0"/>
    <x v="785"/>
    <d v="2016-07-27T05:00:00"/>
  </r>
  <r>
    <n v="878"/>
    <s v="Lutz Group"/>
    <s v="Enterprise-wide foreground paradigm"/>
    <n v="2700"/>
    <n v="1012"/>
    <x v="0"/>
    <n v="12"/>
    <s v="IT"/>
    <s v="EUR"/>
    <n v="1579068000"/>
    <n v="1581141600"/>
    <b v="0"/>
    <b v="0"/>
    <s v="music/metal"/>
    <n v="0.37481481481481482"/>
    <n v="84.333333333333329"/>
    <x v="1"/>
    <x v="16"/>
    <x v="786"/>
    <d v="2020-02-08T06:00:00"/>
  </r>
  <r>
    <n v="879"/>
    <s v="Ortiz Inc"/>
    <s v="Stand-alone incremental parallelism"/>
    <n v="1000"/>
    <n v="5438"/>
    <x v="1"/>
    <n v="53"/>
    <s v="US"/>
    <s v="USD"/>
    <n v="1487743200"/>
    <n v="1488520800"/>
    <b v="0"/>
    <b v="0"/>
    <s v="publishing/nonfiction"/>
    <n v="5.4379999999999997"/>
    <n v="102.60377358490567"/>
    <x v="5"/>
    <x v="9"/>
    <x v="787"/>
    <d v="2017-03-03T06:00:00"/>
  </r>
  <r>
    <n v="880"/>
    <s v="Craig, Ellis and Miller"/>
    <s v="Persevering 5thgeneration throughput"/>
    <n v="84500"/>
    <n v="193101"/>
    <x v="1"/>
    <n v="2414"/>
    <s v="US"/>
    <s v="USD"/>
    <n v="1563685200"/>
    <n v="1563858000"/>
    <b v="0"/>
    <b v="0"/>
    <s v="music/electric music"/>
    <n v="2.2852189349112426"/>
    <n v="79.992129246064621"/>
    <x v="1"/>
    <x v="5"/>
    <x v="788"/>
    <d v="2019-07-23T05:00:00"/>
  </r>
  <r>
    <n v="881"/>
    <s v="Charles Inc"/>
    <s v="Implemented object-oriented synergy"/>
    <n v="81300"/>
    <n v="31665"/>
    <x v="0"/>
    <n v="452"/>
    <s v="US"/>
    <s v="USD"/>
    <n v="1436418000"/>
    <n v="1438923600"/>
    <b v="0"/>
    <b v="1"/>
    <s v="theater/plays"/>
    <n v="0.38948339483394834"/>
    <n v="70.055309734513273"/>
    <x v="3"/>
    <x v="3"/>
    <x v="330"/>
    <d v="2015-08-07T05:00:00"/>
  </r>
  <r>
    <n v="882"/>
    <s v="White-Rosario"/>
    <s v="Balanced demand-driven definition"/>
    <n v="800"/>
    <n v="2960"/>
    <x v="1"/>
    <n v="80"/>
    <s v="US"/>
    <s v="USD"/>
    <n v="1421820000"/>
    <n v="1422165600"/>
    <b v="0"/>
    <b v="0"/>
    <s v="theater/plays"/>
    <n v="3.7"/>
    <n v="37"/>
    <x v="3"/>
    <x v="3"/>
    <x v="789"/>
    <d v="2015-01-25T06:00:00"/>
  </r>
  <r>
    <n v="883"/>
    <s v="Simmons-Villarreal"/>
    <s v="Customer-focused mobile Graphic Interface"/>
    <n v="3400"/>
    <n v="8089"/>
    <x v="1"/>
    <n v="193"/>
    <s v="US"/>
    <s v="USD"/>
    <n v="1274763600"/>
    <n v="1277874000"/>
    <b v="0"/>
    <b v="0"/>
    <s v="film &amp; video/shorts"/>
    <n v="2.3791176470588233"/>
    <n v="41.911917098445599"/>
    <x v="4"/>
    <x v="12"/>
    <x v="790"/>
    <d v="2010-06-30T05:00:00"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b v="1"/>
    <s v="theater/plays"/>
    <n v="0.64036299765807958"/>
    <n v="57.992576882290564"/>
    <x v="3"/>
    <x v="3"/>
    <x v="791"/>
    <d v="2014-05-06T05:00:00"/>
  </r>
  <r>
    <n v="885"/>
    <s v="Lynch Ltd"/>
    <s v="Virtual analyzing collaboration"/>
    <n v="1800"/>
    <n v="2129"/>
    <x v="1"/>
    <n v="52"/>
    <s v="US"/>
    <s v="USD"/>
    <n v="1275800400"/>
    <n v="1279083600"/>
    <b v="0"/>
    <b v="0"/>
    <s v="theater/plays"/>
    <n v="1.1827777777777777"/>
    <n v="40.942307692307693"/>
    <x v="3"/>
    <x v="3"/>
    <x v="792"/>
    <d v="2010-07-14T05:00:00"/>
  </r>
  <r>
    <n v="886"/>
    <s v="Sanders LLC"/>
    <s v="Multi-tiered explicit focus group"/>
    <n v="150600"/>
    <n v="127745"/>
    <x v="0"/>
    <n v="1825"/>
    <s v="US"/>
    <s v="USD"/>
    <n v="1282798800"/>
    <n v="1284354000"/>
    <b v="0"/>
    <b v="0"/>
    <s v="music/indie rock"/>
    <n v="0.84824037184594958"/>
    <n v="69.9972602739726"/>
    <x v="1"/>
    <x v="7"/>
    <x v="793"/>
    <d v="2010-09-13T05:00:00"/>
  </r>
  <r>
    <n v="887"/>
    <s v="Cooper LLC"/>
    <s v="Multi-layered systematic knowledgebase"/>
    <n v="7800"/>
    <n v="2289"/>
    <x v="0"/>
    <n v="31"/>
    <s v="US"/>
    <s v="USD"/>
    <n v="1437109200"/>
    <n v="1441170000"/>
    <b v="0"/>
    <b v="1"/>
    <s v="theater/plays"/>
    <n v="0.29346153846153844"/>
    <n v="73.838709677419359"/>
    <x v="3"/>
    <x v="3"/>
    <x v="794"/>
    <d v="2015-09-02T05:00:00"/>
  </r>
  <r>
    <n v="888"/>
    <s v="Palmer Ltd"/>
    <s v="Reverse-engineered uniform knowledge user"/>
    <n v="5800"/>
    <n v="12174"/>
    <x v="1"/>
    <n v="290"/>
    <s v="US"/>
    <s v="USD"/>
    <n v="1491886800"/>
    <n v="1493528400"/>
    <b v="0"/>
    <b v="0"/>
    <s v="theater/plays"/>
    <n v="2.0989655172413793"/>
    <n v="41.979310344827589"/>
    <x v="3"/>
    <x v="3"/>
    <x v="795"/>
    <d v="2017-04-30T05:00:00"/>
  </r>
  <r>
    <n v="889"/>
    <s v="Santos Group"/>
    <s v="Secured dynamic capacity"/>
    <n v="5600"/>
    <n v="9508"/>
    <x v="1"/>
    <n v="122"/>
    <s v="US"/>
    <s v="USD"/>
    <n v="1394600400"/>
    <n v="1395205200"/>
    <b v="0"/>
    <b v="1"/>
    <s v="music/electric music"/>
    <n v="1.697857142857143"/>
    <n v="77.93442622950819"/>
    <x v="1"/>
    <x v="5"/>
    <x v="796"/>
    <d v="2014-03-19T05:00:00"/>
  </r>
  <r>
    <n v="890"/>
    <s v="Christian, Kim and Jimenez"/>
    <s v="Devolved foreground throughput"/>
    <n v="134400"/>
    <n v="155849"/>
    <x v="1"/>
    <n v="1470"/>
    <s v="US"/>
    <s v="USD"/>
    <n v="1561352400"/>
    <n v="1561438800"/>
    <b v="0"/>
    <b v="0"/>
    <s v="music/indie rock"/>
    <n v="1.1595907738095239"/>
    <n v="106.01972789115646"/>
    <x v="1"/>
    <x v="7"/>
    <x v="797"/>
    <d v="2019-06-25T05:00:00"/>
  </r>
  <r>
    <n v="891"/>
    <s v="Williams, Price and Hurley"/>
    <s v="Synchronized demand-driven infrastructure"/>
    <n v="3000"/>
    <n v="7758"/>
    <x v="1"/>
    <n v="165"/>
    <s v="CA"/>
    <s v="CAD"/>
    <n v="1322892000"/>
    <n v="1326693600"/>
    <b v="0"/>
    <b v="0"/>
    <s v="film &amp; video/documentary"/>
    <n v="2.5859999999999999"/>
    <n v="47.018181818181816"/>
    <x v="4"/>
    <x v="4"/>
    <x v="798"/>
    <d v="2012-01-16T06:00:00"/>
  </r>
  <r>
    <n v="892"/>
    <s v="Anderson, Parks and Estrada"/>
    <s v="Realigned discrete structure"/>
    <n v="6000"/>
    <n v="13835"/>
    <x v="1"/>
    <n v="182"/>
    <s v="US"/>
    <s v="USD"/>
    <n v="1274418000"/>
    <n v="1277960400"/>
    <b v="0"/>
    <b v="0"/>
    <s v="publishing/translations"/>
    <n v="2.3058333333333332"/>
    <n v="76.016483516483518"/>
    <x v="5"/>
    <x v="18"/>
    <x v="799"/>
    <d v="2010-07-01T05:00:00"/>
  </r>
  <r>
    <n v="893"/>
    <s v="Collins-Martinez"/>
    <s v="Progressive grid-enabled website"/>
    <n v="8400"/>
    <n v="10770"/>
    <x v="1"/>
    <n v="199"/>
    <s v="IT"/>
    <s v="EUR"/>
    <n v="1434344400"/>
    <n v="1434690000"/>
    <b v="0"/>
    <b v="1"/>
    <s v="film &amp; video/documentary"/>
    <n v="1.2821428571428573"/>
    <n v="54.120603015075375"/>
    <x v="4"/>
    <x v="4"/>
    <x v="800"/>
    <d v="2015-06-19T05:00:00"/>
  </r>
  <r>
    <n v="894"/>
    <s v="Barrett Inc"/>
    <s v="Organic cohesive neural-net"/>
    <n v="1700"/>
    <n v="3208"/>
    <x v="1"/>
    <n v="56"/>
    <s v="GB"/>
    <s v="GBP"/>
    <n v="1373518800"/>
    <n v="1376110800"/>
    <b v="0"/>
    <b v="1"/>
    <s v="film &amp; video/television"/>
    <n v="1.8870588235294117"/>
    <n v="57.285714285714285"/>
    <x v="4"/>
    <x v="19"/>
    <x v="801"/>
    <d v="2013-08-10T05:00:00"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b v="0"/>
    <s v="theater/plays"/>
    <n v="6.9511889862327911E-2"/>
    <n v="103.81308411214954"/>
    <x v="3"/>
    <x v="3"/>
    <x v="802"/>
    <d v="2018-02-12T06:00:00"/>
  </r>
  <r>
    <n v="896"/>
    <s v="Wright-Bryant"/>
    <s v="Reverse-engineered client-server extranet"/>
    <n v="19800"/>
    <n v="153338"/>
    <x v="1"/>
    <n v="1460"/>
    <s v="AU"/>
    <s v="AUD"/>
    <n v="1310619600"/>
    <n v="1310878800"/>
    <b v="0"/>
    <b v="1"/>
    <s v="food/food trucks"/>
    <n v="7.7443434343434348"/>
    <n v="105.02602739726028"/>
    <x v="0"/>
    <x v="0"/>
    <x v="803"/>
    <d v="2011-07-17T05:00:00"/>
  </r>
  <r>
    <n v="897"/>
    <s v="Berry-Cannon"/>
    <s v="Organized discrete encoding"/>
    <n v="8800"/>
    <n v="2437"/>
    <x v="0"/>
    <n v="27"/>
    <s v="US"/>
    <s v="USD"/>
    <n v="1556427600"/>
    <n v="1556600400"/>
    <b v="0"/>
    <b v="0"/>
    <s v="theater/plays"/>
    <n v="0.27693181818181817"/>
    <n v="90.259259259259252"/>
    <x v="3"/>
    <x v="3"/>
    <x v="212"/>
    <d v="2019-04-30T05:00:00"/>
  </r>
  <r>
    <n v="898"/>
    <s v="Davis-Gonzalez"/>
    <s v="Balanced regional flexibility"/>
    <n v="179100"/>
    <n v="93991"/>
    <x v="0"/>
    <n v="1221"/>
    <s v="US"/>
    <s v="USD"/>
    <n v="1576476000"/>
    <n v="1576994400"/>
    <b v="0"/>
    <b v="0"/>
    <s v="film &amp; video/documentary"/>
    <n v="0.52479620323841425"/>
    <n v="76.978705978705975"/>
    <x v="4"/>
    <x v="4"/>
    <x v="804"/>
    <d v="2019-12-22T06:00:00"/>
  </r>
  <r>
    <n v="899"/>
    <s v="Best-Young"/>
    <s v="Implemented multimedia time-frame"/>
    <n v="3100"/>
    <n v="12620"/>
    <x v="1"/>
    <n v="123"/>
    <s v="CH"/>
    <s v="CHF"/>
    <n v="1381122000"/>
    <n v="1382677200"/>
    <b v="0"/>
    <b v="0"/>
    <s v="music/jazz"/>
    <n v="4.0709677419354842"/>
    <n v="102.60162601626017"/>
    <x v="1"/>
    <x v="17"/>
    <x v="805"/>
    <d v="2013-10-25T05:00:00"/>
  </r>
  <r>
    <n v="900"/>
    <s v="Powers, Smith and Deleon"/>
    <s v="Enhanced uniform service-desk"/>
    <n v="100"/>
    <n v="2"/>
    <x v="0"/>
    <n v="1"/>
    <s v="US"/>
    <s v="USD"/>
    <n v="1411102800"/>
    <n v="1411189200"/>
    <b v="0"/>
    <b v="1"/>
    <s v="technology/web"/>
    <n v="0.02"/>
    <n v="2"/>
    <x v="2"/>
    <x v="2"/>
    <x v="806"/>
    <d v="2014-09-20T05:00:00"/>
  </r>
  <r>
    <n v="901"/>
    <s v="Hogan Group"/>
    <s v="Versatile bottom-line definition"/>
    <n v="5600"/>
    <n v="8746"/>
    <x v="1"/>
    <n v="159"/>
    <s v="US"/>
    <s v="USD"/>
    <n v="1531803600"/>
    <n v="1534654800"/>
    <b v="0"/>
    <b v="1"/>
    <s v="music/rock"/>
    <n v="1.5617857142857143"/>
    <n v="55.0062893081761"/>
    <x v="1"/>
    <x v="1"/>
    <x v="807"/>
    <d v="2018-08-19T05:00:00"/>
  </r>
  <r>
    <n v="902"/>
    <s v="Wang, Silva and Byrd"/>
    <s v="Integrated bifurcated software"/>
    <n v="1400"/>
    <n v="3534"/>
    <x v="1"/>
    <n v="110"/>
    <s v="US"/>
    <s v="USD"/>
    <n v="1454133600"/>
    <n v="1457762400"/>
    <b v="0"/>
    <b v="0"/>
    <s v="technology/web"/>
    <n v="2.5242857142857145"/>
    <n v="32.127272727272725"/>
    <x v="2"/>
    <x v="2"/>
    <x v="722"/>
    <d v="2016-03-12T06:00:00"/>
  </r>
  <r>
    <n v="903"/>
    <s v="Parker-Morris"/>
    <s v="Assimilated next generation instruction set"/>
    <n v="41000"/>
    <n v="709"/>
    <x v="2"/>
    <n v="14"/>
    <s v="US"/>
    <s v="USD"/>
    <n v="1336194000"/>
    <n v="1337490000"/>
    <b v="0"/>
    <b v="1"/>
    <s v="publishing/nonfiction"/>
    <n v="1.729268292682927E-2"/>
    <n v="50.642857142857146"/>
    <x v="5"/>
    <x v="9"/>
    <x v="477"/>
    <d v="2012-05-20T05:00:00"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b v="0"/>
    <s v="publishing/radio &amp; podcasts"/>
    <n v="0.12230769230769231"/>
    <n v="49.6875"/>
    <x v="5"/>
    <x v="15"/>
    <x v="259"/>
    <d v="2012-10-08T05:00:00"/>
  </r>
  <r>
    <n v="905"/>
    <s v="Haynes PLC"/>
    <s v="Re-engineered clear-thinking project"/>
    <n v="7900"/>
    <n v="12955"/>
    <x v="1"/>
    <n v="236"/>
    <s v="US"/>
    <s v="USD"/>
    <n v="1379566800"/>
    <n v="1379826000"/>
    <b v="0"/>
    <b v="0"/>
    <s v="theater/plays"/>
    <n v="1.6398734177215191"/>
    <n v="54.894067796610166"/>
    <x v="3"/>
    <x v="3"/>
    <x v="9"/>
    <d v="2013-09-22T05:00:00"/>
  </r>
  <r>
    <n v="906"/>
    <s v="Hayes Group"/>
    <s v="Implemented even-keeled standardization"/>
    <n v="5500"/>
    <n v="8964"/>
    <x v="1"/>
    <n v="191"/>
    <s v="US"/>
    <s v="USD"/>
    <n v="1494651600"/>
    <n v="1497762000"/>
    <b v="1"/>
    <b v="1"/>
    <s v="film &amp; video/documentary"/>
    <n v="1.6298181818181818"/>
    <n v="46.931937172774866"/>
    <x v="4"/>
    <x v="4"/>
    <x v="808"/>
    <d v="2017-06-18T05:00:00"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b v="0"/>
    <s v="theater/plays"/>
    <n v="0.20252747252747252"/>
    <n v="44.951219512195124"/>
    <x v="3"/>
    <x v="3"/>
    <x v="809"/>
    <d v="2011-05-04T05:00:00"/>
  </r>
  <r>
    <n v="908"/>
    <s v="Bryant-Pope"/>
    <s v="Networked intangible help-desk"/>
    <n v="38200"/>
    <n v="121950"/>
    <x v="1"/>
    <n v="3934"/>
    <s v="US"/>
    <s v="USD"/>
    <n v="1335934800"/>
    <n v="1336885200"/>
    <b v="0"/>
    <b v="0"/>
    <s v="games/video games"/>
    <n v="3.1924083769633507"/>
    <n v="30.99898322318251"/>
    <x v="6"/>
    <x v="11"/>
    <x v="444"/>
    <d v="2012-05-13T05:00:00"/>
  </r>
  <r>
    <n v="909"/>
    <s v="Gates, Li and Thompson"/>
    <s v="Synchronized attitude-oriented frame"/>
    <n v="1800"/>
    <n v="8621"/>
    <x v="1"/>
    <n v="80"/>
    <s v="CA"/>
    <s v="CAD"/>
    <n v="1528088400"/>
    <n v="1530421200"/>
    <b v="0"/>
    <b v="1"/>
    <s v="theater/plays"/>
    <n v="4.7894444444444444"/>
    <n v="107.7625"/>
    <x v="3"/>
    <x v="3"/>
    <x v="384"/>
    <d v="2018-07-01T05:00:00"/>
  </r>
  <r>
    <n v="910"/>
    <s v="King-Morris"/>
    <s v="Proactive incremental architecture"/>
    <n v="154500"/>
    <n v="30215"/>
    <x v="3"/>
    <n v="296"/>
    <s v="US"/>
    <s v="USD"/>
    <n v="1421906400"/>
    <n v="1421992800"/>
    <b v="0"/>
    <b v="0"/>
    <s v="theater/plays"/>
    <n v="0.19556634304207121"/>
    <n v="102.07770270270271"/>
    <x v="3"/>
    <x v="3"/>
    <x v="810"/>
    <d v="2015-01-23T06:00:00"/>
  </r>
  <r>
    <n v="911"/>
    <s v="Carter, Cole and Curtis"/>
    <s v="Cloned responsive standardization"/>
    <n v="5800"/>
    <n v="11539"/>
    <x v="1"/>
    <n v="462"/>
    <s v="US"/>
    <s v="USD"/>
    <n v="1568005200"/>
    <n v="1568178000"/>
    <b v="1"/>
    <b v="0"/>
    <s v="technology/web"/>
    <n v="1.9894827586206896"/>
    <n v="24.976190476190474"/>
    <x v="2"/>
    <x v="2"/>
    <x v="811"/>
    <d v="2019-09-11T05:00:00"/>
  </r>
  <r>
    <n v="912"/>
    <s v="Sanchez-Parsons"/>
    <s v="Reduced bifurcated pricing structure"/>
    <n v="1800"/>
    <n v="14310"/>
    <x v="1"/>
    <n v="179"/>
    <s v="US"/>
    <s v="USD"/>
    <n v="1346821200"/>
    <n v="1347944400"/>
    <b v="1"/>
    <b v="0"/>
    <s v="film &amp; video/drama"/>
    <n v="7.95"/>
    <n v="79.944134078212286"/>
    <x v="4"/>
    <x v="6"/>
    <x v="812"/>
    <d v="2012-09-18T05:00:00"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b v="0"/>
    <s v="film &amp; video/drama"/>
    <n v="0.50621082621082625"/>
    <n v="67.946462715105156"/>
    <x v="4"/>
    <x v="6"/>
    <x v="813"/>
    <d v="2019-05-25T05:00:00"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s v="theater/plays"/>
    <n v="0.57437499999999997"/>
    <n v="26.070921985815602"/>
    <x v="3"/>
    <x v="3"/>
    <x v="814"/>
    <d v="2013-08-16T05:00:00"/>
  </r>
  <r>
    <n v="915"/>
    <s v="Riggs Group"/>
    <s v="Configurable upward-trending solution"/>
    <n v="125900"/>
    <n v="195936"/>
    <x v="1"/>
    <n v="1866"/>
    <s v="GB"/>
    <s v="GBP"/>
    <n v="1503982800"/>
    <n v="1504760400"/>
    <b v="0"/>
    <b v="0"/>
    <s v="film &amp; video/television"/>
    <n v="1.5562827640984909"/>
    <n v="105.0032154340836"/>
    <x v="4"/>
    <x v="19"/>
    <x v="80"/>
    <d v="2017-09-07T05:00:00"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n v="0.36297297297297298"/>
    <n v="25.826923076923077"/>
    <x v="7"/>
    <x v="14"/>
    <x v="815"/>
    <d v="2014-12-27T06:00:00"/>
  </r>
  <r>
    <n v="917"/>
    <s v="Cooper Inc"/>
    <s v="Polarized discrete product"/>
    <n v="3600"/>
    <n v="2097"/>
    <x v="2"/>
    <n v="27"/>
    <s v="GB"/>
    <s v="GBP"/>
    <n v="1309237200"/>
    <n v="1311310800"/>
    <b v="0"/>
    <b v="1"/>
    <s v="film &amp; video/shorts"/>
    <n v="0.58250000000000002"/>
    <n v="77.666666666666671"/>
    <x v="4"/>
    <x v="12"/>
    <x v="816"/>
    <d v="2011-07-22T05:00:00"/>
  </r>
  <r>
    <n v="918"/>
    <s v="Jones-Gonzalez"/>
    <s v="Seamless dynamic website"/>
    <n v="3800"/>
    <n v="9021"/>
    <x v="1"/>
    <n v="156"/>
    <s v="CH"/>
    <s v="CHF"/>
    <n v="1343365200"/>
    <n v="1344315600"/>
    <b v="0"/>
    <b v="0"/>
    <s v="publishing/radio &amp; podcasts"/>
    <n v="2.3739473684210526"/>
    <n v="57.82692307692308"/>
    <x v="5"/>
    <x v="15"/>
    <x v="474"/>
    <d v="2012-08-07T05:00:00"/>
  </r>
  <r>
    <n v="919"/>
    <s v="Fox Ltd"/>
    <s v="Extended multimedia firmware"/>
    <n v="35600"/>
    <n v="20915"/>
    <x v="0"/>
    <n v="225"/>
    <s v="AU"/>
    <s v="AUD"/>
    <n v="1507957200"/>
    <n v="1510725600"/>
    <b v="0"/>
    <b v="1"/>
    <s v="theater/plays"/>
    <n v="0.58750000000000002"/>
    <n v="92.955555555555549"/>
    <x v="3"/>
    <x v="3"/>
    <x v="817"/>
    <d v="2017-11-15T06:00:00"/>
  </r>
  <r>
    <n v="920"/>
    <s v="Green, Murphy and Webb"/>
    <s v="Versatile directional project"/>
    <n v="5300"/>
    <n v="9676"/>
    <x v="1"/>
    <n v="255"/>
    <s v="US"/>
    <s v="USD"/>
    <n v="1549519200"/>
    <n v="1551247200"/>
    <b v="1"/>
    <b v="0"/>
    <s v="film &amp; video/animation"/>
    <n v="1.8256603773584905"/>
    <n v="37.945098039215686"/>
    <x v="4"/>
    <x v="10"/>
    <x v="818"/>
    <d v="2019-02-27T06:00:00"/>
  </r>
  <r>
    <n v="921"/>
    <s v="Stevenson PLC"/>
    <s v="Profound directional knowledge user"/>
    <n v="160400"/>
    <n v="1210"/>
    <x v="0"/>
    <n v="38"/>
    <s v="US"/>
    <s v="USD"/>
    <n v="1329026400"/>
    <n v="1330236000"/>
    <b v="0"/>
    <b v="0"/>
    <s v="technology/web"/>
    <n v="7.5436408977556111E-3"/>
    <n v="31.842105263157894"/>
    <x v="2"/>
    <x v="2"/>
    <x v="819"/>
    <d v="2012-02-26T06:00:00"/>
  </r>
  <r>
    <n v="922"/>
    <s v="Soto-Anthony"/>
    <s v="Ameliorated logistical capability"/>
    <n v="51400"/>
    <n v="90440"/>
    <x v="1"/>
    <n v="2261"/>
    <s v="US"/>
    <s v="USD"/>
    <n v="1544335200"/>
    <n v="1545112800"/>
    <b v="0"/>
    <b v="1"/>
    <s v="music/world music"/>
    <n v="1.7595330739299611"/>
    <n v="40"/>
    <x v="1"/>
    <x v="21"/>
    <x v="609"/>
    <d v="2018-12-18T06:00:00"/>
  </r>
  <r>
    <n v="923"/>
    <s v="Wise and Sons"/>
    <s v="Sharable discrete definition"/>
    <n v="1700"/>
    <n v="4044"/>
    <x v="1"/>
    <n v="40"/>
    <s v="US"/>
    <s v="USD"/>
    <n v="1279083600"/>
    <n v="1279170000"/>
    <b v="0"/>
    <b v="0"/>
    <s v="theater/plays"/>
    <n v="2.3788235294117648"/>
    <n v="101.1"/>
    <x v="3"/>
    <x v="3"/>
    <x v="547"/>
    <d v="2010-07-15T05:00:00"/>
  </r>
  <r>
    <n v="924"/>
    <s v="Butler-Barr"/>
    <s v="User-friendly next generation core"/>
    <n v="39400"/>
    <n v="192292"/>
    <x v="1"/>
    <n v="2289"/>
    <s v="IT"/>
    <s v="EUR"/>
    <n v="1572498000"/>
    <n v="1573452000"/>
    <b v="0"/>
    <b v="0"/>
    <s v="theater/plays"/>
    <n v="4.8805076142131982"/>
    <n v="84.006989951944078"/>
    <x v="3"/>
    <x v="3"/>
    <x v="820"/>
    <d v="2019-11-11T06:00:00"/>
  </r>
  <r>
    <n v="925"/>
    <s v="Wilson, Jefferson and Anderson"/>
    <s v="Profit-focused empowering system engine"/>
    <n v="3000"/>
    <n v="6722"/>
    <x v="1"/>
    <n v="65"/>
    <s v="US"/>
    <s v="USD"/>
    <n v="1506056400"/>
    <n v="1507093200"/>
    <b v="0"/>
    <b v="0"/>
    <s v="theater/plays"/>
    <n v="2.2406666666666668"/>
    <n v="103.41538461538461"/>
    <x v="3"/>
    <x v="3"/>
    <x v="821"/>
    <d v="2017-10-04T05:00:00"/>
  </r>
  <r>
    <n v="926"/>
    <s v="Brown-Oliver"/>
    <s v="Synchronized cohesive encoding"/>
    <n v="8700"/>
    <n v="1577"/>
    <x v="0"/>
    <n v="15"/>
    <s v="US"/>
    <s v="USD"/>
    <n v="1463029200"/>
    <n v="1463374800"/>
    <b v="0"/>
    <b v="0"/>
    <s v="food/food trucks"/>
    <n v="0.18126436781609195"/>
    <n v="105.13333333333334"/>
    <x v="0"/>
    <x v="0"/>
    <x v="151"/>
    <d v="2016-05-16T05:00:00"/>
  </r>
  <r>
    <n v="927"/>
    <s v="Davis-Gardner"/>
    <s v="Synergistic dynamic utilization"/>
    <n v="7200"/>
    <n v="3301"/>
    <x v="0"/>
    <n v="37"/>
    <s v="US"/>
    <s v="USD"/>
    <n v="1342069200"/>
    <n v="1344574800"/>
    <b v="0"/>
    <b v="0"/>
    <s v="theater/plays"/>
    <n v="0.45847222222222223"/>
    <n v="89.21621621621621"/>
    <x v="3"/>
    <x v="3"/>
    <x v="822"/>
    <d v="2012-08-10T05:00:00"/>
  </r>
  <r>
    <n v="928"/>
    <s v="Dawson Group"/>
    <s v="Triple-buffered bi-directional model"/>
    <n v="167400"/>
    <n v="196386"/>
    <x v="1"/>
    <n v="3777"/>
    <s v="IT"/>
    <s v="EUR"/>
    <n v="1388296800"/>
    <n v="1389074400"/>
    <b v="0"/>
    <b v="0"/>
    <s v="technology/web"/>
    <n v="1.1731541218637993"/>
    <n v="51.995234312946785"/>
    <x v="2"/>
    <x v="2"/>
    <x v="823"/>
    <d v="2014-01-07T06:00:00"/>
  </r>
  <r>
    <n v="929"/>
    <s v="Turner-Terrell"/>
    <s v="Polarized tertiary function"/>
    <n v="5500"/>
    <n v="11952"/>
    <x v="1"/>
    <n v="184"/>
    <s v="GB"/>
    <s v="GBP"/>
    <n v="1493787600"/>
    <n v="1494997200"/>
    <b v="0"/>
    <b v="0"/>
    <s v="theater/plays"/>
    <n v="2.173090909090909"/>
    <n v="64.956521739130437"/>
    <x v="3"/>
    <x v="3"/>
    <x v="824"/>
    <d v="2017-05-17T05:00:00"/>
  </r>
  <r>
    <n v="930"/>
    <s v="Hall, Buchanan and Benton"/>
    <s v="Configurable fault-tolerant structure"/>
    <n v="3500"/>
    <n v="3930"/>
    <x v="1"/>
    <n v="85"/>
    <s v="US"/>
    <s v="USD"/>
    <n v="1424844000"/>
    <n v="1425448800"/>
    <b v="0"/>
    <b v="1"/>
    <s v="theater/plays"/>
    <n v="1.1228571428571428"/>
    <n v="46.235294117647058"/>
    <x v="3"/>
    <x v="3"/>
    <x v="825"/>
    <d v="2015-03-04T06:00:00"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s v="theater/plays"/>
    <n v="0.72518987341772156"/>
    <n v="51.151785714285715"/>
    <x v="3"/>
    <x v="3"/>
    <x v="826"/>
    <d v="2014-06-30T05:00:00"/>
  </r>
  <r>
    <n v="932"/>
    <s v="Mora, Miller and Harper"/>
    <s v="Stand-alone zero tolerance algorithm"/>
    <n v="2300"/>
    <n v="4883"/>
    <x v="1"/>
    <n v="144"/>
    <s v="US"/>
    <s v="USD"/>
    <n v="1394514000"/>
    <n v="1394773200"/>
    <b v="0"/>
    <b v="0"/>
    <s v="music/rock"/>
    <n v="2.1230434782608696"/>
    <n v="33.909722222222221"/>
    <x v="1"/>
    <x v="1"/>
    <x v="827"/>
    <d v="2014-03-14T05:00:00"/>
  </r>
  <r>
    <n v="933"/>
    <s v="Espinoza Group"/>
    <s v="Implemented tangible support"/>
    <n v="73000"/>
    <n v="175015"/>
    <x v="1"/>
    <n v="1902"/>
    <s v="US"/>
    <s v="USD"/>
    <n v="1365397200"/>
    <n v="1366520400"/>
    <b v="0"/>
    <b v="0"/>
    <s v="theater/plays"/>
    <n v="2.3974657534246577"/>
    <n v="92.016298633017882"/>
    <x v="3"/>
    <x v="3"/>
    <x v="828"/>
    <d v="2013-04-21T05:00:00"/>
  </r>
  <r>
    <n v="934"/>
    <s v="Davis, Crawford and Lopez"/>
    <s v="Reactive radical framework"/>
    <n v="6200"/>
    <n v="11280"/>
    <x v="1"/>
    <n v="105"/>
    <s v="US"/>
    <s v="USD"/>
    <n v="1456120800"/>
    <n v="1456639200"/>
    <b v="0"/>
    <b v="0"/>
    <s v="theater/plays"/>
    <n v="1.8193548387096774"/>
    <n v="107.42857142857143"/>
    <x v="3"/>
    <x v="3"/>
    <x v="829"/>
    <d v="2016-02-28T06:00:00"/>
  </r>
  <r>
    <n v="935"/>
    <s v="Richards, Stevens and Fleming"/>
    <s v="Object-based full-range knowledge user"/>
    <n v="6100"/>
    <n v="10012"/>
    <x v="1"/>
    <n v="132"/>
    <s v="US"/>
    <s v="USD"/>
    <n v="1437714000"/>
    <n v="1438318800"/>
    <b v="0"/>
    <b v="0"/>
    <s v="theater/plays"/>
    <n v="1.6413114754098361"/>
    <n v="75.848484848484844"/>
    <x v="3"/>
    <x v="3"/>
    <x v="830"/>
    <d v="2015-07-31T05:00:00"/>
  </r>
  <r>
    <n v="936"/>
    <s v="Brown Ltd"/>
    <s v="Enhanced composite contingency"/>
    <n v="103200"/>
    <n v="1690"/>
    <x v="0"/>
    <n v="21"/>
    <s v="US"/>
    <s v="USD"/>
    <n v="1563771600"/>
    <n v="1564030800"/>
    <b v="1"/>
    <b v="0"/>
    <s v="theater/plays"/>
    <n v="1.6375968992248063E-2"/>
    <n v="80.476190476190482"/>
    <x v="3"/>
    <x v="3"/>
    <x v="831"/>
    <d v="2019-07-25T05:00:00"/>
  </r>
  <r>
    <n v="937"/>
    <s v="Tapia, Sandoval and Hurley"/>
    <s v="Cloned fresh-thinking model"/>
    <n v="171000"/>
    <n v="84891"/>
    <x v="3"/>
    <n v="976"/>
    <s v="US"/>
    <s v="USD"/>
    <n v="1448517600"/>
    <n v="1449295200"/>
    <b v="0"/>
    <b v="0"/>
    <s v="film &amp; video/documentary"/>
    <n v="0.49643859649122807"/>
    <n v="86.978483606557376"/>
    <x v="4"/>
    <x v="4"/>
    <x v="832"/>
    <d v="2015-12-05T06:00:00"/>
  </r>
  <r>
    <n v="938"/>
    <s v="Allen Inc"/>
    <s v="Total dedicated benchmark"/>
    <n v="9200"/>
    <n v="10093"/>
    <x v="1"/>
    <n v="96"/>
    <s v="US"/>
    <s v="USD"/>
    <n v="1528779600"/>
    <n v="1531890000"/>
    <b v="0"/>
    <b v="1"/>
    <s v="publishing/fiction"/>
    <n v="1.0970652173913042"/>
    <n v="105.13541666666667"/>
    <x v="5"/>
    <x v="13"/>
    <x v="833"/>
    <d v="2018-07-18T05:00:00"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s v="games/video games"/>
    <n v="0.49217948717948717"/>
    <n v="57.298507462686565"/>
    <x v="6"/>
    <x v="11"/>
    <x v="834"/>
    <d v="2011-05-24T05:00:00"/>
  </r>
  <r>
    <n v="940"/>
    <s v="Wiggins Ltd"/>
    <s v="Upgradable analyzing core"/>
    <n v="9900"/>
    <n v="6161"/>
    <x v="2"/>
    <n v="66"/>
    <s v="CA"/>
    <s v="CAD"/>
    <n v="1354341600"/>
    <n v="1356242400"/>
    <b v="0"/>
    <b v="0"/>
    <s v="technology/web"/>
    <n v="0.62232323232323228"/>
    <n v="93.348484848484844"/>
    <x v="2"/>
    <x v="2"/>
    <x v="835"/>
    <d v="2012-12-23T06:00:00"/>
  </r>
  <r>
    <n v="941"/>
    <s v="Luna-Horne"/>
    <s v="Profound exuding pricing structure"/>
    <n v="43000"/>
    <n v="5615"/>
    <x v="0"/>
    <n v="78"/>
    <s v="US"/>
    <s v="USD"/>
    <n v="1294552800"/>
    <n v="1297576800"/>
    <b v="1"/>
    <b v="0"/>
    <s v="theater/plays"/>
    <n v="0.1305813953488372"/>
    <n v="71.987179487179489"/>
    <x v="3"/>
    <x v="3"/>
    <x v="836"/>
    <d v="2011-02-13T06:00:00"/>
  </r>
  <r>
    <n v="942"/>
    <s v="Allen Inc"/>
    <s v="Horizontal optimizing model"/>
    <n v="9600"/>
    <n v="6205"/>
    <x v="0"/>
    <n v="67"/>
    <s v="AU"/>
    <s v="AUD"/>
    <n v="1295935200"/>
    <n v="1296194400"/>
    <b v="0"/>
    <b v="0"/>
    <s v="theater/plays"/>
    <n v="0.64635416666666667"/>
    <n v="92.611940298507463"/>
    <x v="3"/>
    <x v="3"/>
    <x v="837"/>
    <d v="2011-01-28T06:00:00"/>
  </r>
  <r>
    <n v="943"/>
    <s v="Peterson, Gonzalez and Spencer"/>
    <s v="Synchronized fault-tolerant algorithm"/>
    <n v="7500"/>
    <n v="11969"/>
    <x v="1"/>
    <n v="114"/>
    <s v="US"/>
    <s v="USD"/>
    <n v="1411534800"/>
    <n v="1414558800"/>
    <b v="0"/>
    <b v="0"/>
    <s v="food/food trucks"/>
    <n v="1.5958666666666668"/>
    <n v="104.99122807017544"/>
    <x v="0"/>
    <x v="0"/>
    <x v="219"/>
    <d v="2014-10-29T05:00:00"/>
  </r>
  <r>
    <n v="944"/>
    <s v="Walter Inc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n v="0.81420000000000003"/>
    <n v="30.958174904942965"/>
    <x v="7"/>
    <x v="14"/>
    <x v="365"/>
    <d v="2017-03-01T06:00:00"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n v="0.32444767441860467"/>
    <n v="33.001182732111175"/>
    <x v="7"/>
    <x v="14"/>
    <x v="838"/>
    <d v="2012-04-20T05:00:00"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s v="theater/plays"/>
    <n v="9.9141184124918666E-2"/>
    <n v="84.187845303867405"/>
    <x v="3"/>
    <x v="3"/>
    <x v="839"/>
    <d v="2011-06-18T05:00:00"/>
  </r>
  <r>
    <n v="947"/>
    <s v="Smith-Powell"/>
    <s v="Upgradable clear-thinking hardware"/>
    <n v="3600"/>
    <n v="961"/>
    <x v="0"/>
    <n v="13"/>
    <s v="US"/>
    <s v="USD"/>
    <n v="1411707600"/>
    <n v="1412312400"/>
    <b v="0"/>
    <b v="0"/>
    <s v="theater/plays"/>
    <n v="0.26694444444444443"/>
    <n v="73.92307692307692"/>
    <x v="3"/>
    <x v="3"/>
    <x v="840"/>
    <d v="2014-10-03T05:00:00"/>
  </r>
  <r>
    <n v="948"/>
    <s v="Smith-Hill"/>
    <s v="Integrated holistic paradigm"/>
    <n v="9400"/>
    <n v="5918"/>
    <x v="3"/>
    <n v="160"/>
    <s v="US"/>
    <s v="USD"/>
    <n v="1418364000"/>
    <n v="1419228000"/>
    <b v="1"/>
    <b v="1"/>
    <s v="film &amp; video/documentary"/>
    <n v="0.62957446808510642"/>
    <n v="36.987499999999997"/>
    <x v="4"/>
    <x v="4"/>
    <x v="841"/>
    <d v="2014-12-22T06:00:00"/>
  </r>
  <r>
    <n v="949"/>
    <s v="Wright LLC"/>
    <s v="Seamless clear-thinking conglomeration"/>
    <n v="5900"/>
    <n v="9520"/>
    <x v="1"/>
    <n v="203"/>
    <s v="US"/>
    <s v="USD"/>
    <n v="1429333200"/>
    <n v="1430974800"/>
    <b v="0"/>
    <b v="0"/>
    <s v="technology/web"/>
    <n v="1.6135593220338984"/>
    <n v="46.896551724137929"/>
    <x v="2"/>
    <x v="2"/>
    <x v="842"/>
    <d v="2015-05-07T05:00:00"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b v="1"/>
    <s v="theater/plays"/>
    <n v="0.05"/>
    <n v="5"/>
    <x v="3"/>
    <x v="3"/>
    <x v="843"/>
    <d v="2019-04-21T05:00:00"/>
  </r>
  <r>
    <n v="951"/>
    <s v="Peterson Ltd"/>
    <s v="Re-engineered 24hour matrix"/>
    <n v="14500"/>
    <n v="159056"/>
    <x v="1"/>
    <n v="1559"/>
    <s v="US"/>
    <s v="USD"/>
    <n v="1482732000"/>
    <n v="1482818400"/>
    <b v="0"/>
    <b v="1"/>
    <s v="music/rock"/>
    <n v="10.969379310344827"/>
    <n v="102.02437459910199"/>
    <x v="1"/>
    <x v="1"/>
    <x v="844"/>
    <d v="2016-12-27T06:00:00"/>
  </r>
  <r>
    <n v="952"/>
    <s v="Cummings-Hayes"/>
    <s v="Virtual multi-tasking core"/>
    <n v="145500"/>
    <n v="101987"/>
    <x v="3"/>
    <n v="2266"/>
    <s v="US"/>
    <s v="USD"/>
    <n v="1470718800"/>
    <n v="1471928400"/>
    <b v="0"/>
    <b v="0"/>
    <s v="film &amp; video/documentary"/>
    <n v="0.70094158075601376"/>
    <n v="45.007502206531335"/>
    <x v="4"/>
    <x v="4"/>
    <x v="845"/>
    <d v="2016-08-23T05:00:00"/>
  </r>
  <r>
    <n v="953"/>
    <s v="Boyle Ltd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n v="0.6"/>
    <n v="94.285714285714292"/>
    <x v="4"/>
    <x v="22"/>
    <x v="846"/>
    <d v="2016-01-25T06:00:00"/>
  </r>
  <r>
    <n v="954"/>
    <s v="Henderson, Parker and Diaz"/>
    <s v="Enterprise-wide client-driven policy"/>
    <n v="42600"/>
    <n v="156384"/>
    <x v="1"/>
    <n v="1548"/>
    <s v="AU"/>
    <s v="AUD"/>
    <n v="1348290000"/>
    <n v="1350363600"/>
    <b v="0"/>
    <b v="0"/>
    <s v="technology/web"/>
    <n v="3.6709859154929578"/>
    <n v="101.02325581395348"/>
    <x v="2"/>
    <x v="2"/>
    <x v="110"/>
    <d v="2012-10-16T05:00:00"/>
  </r>
  <r>
    <n v="955"/>
    <s v="Moss-Obrien"/>
    <s v="Function-based next generation emulation"/>
    <n v="700"/>
    <n v="7763"/>
    <x v="1"/>
    <n v="80"/>
    <s v="US"/>
    <s v="USD"/>
    <n v="1353823200"/>
    <n v="1353996000"/>
    <b v="0"/>
    <b v="0"/>
    <s v="theater/plays"/>
    <n v="11.09"/>
    <n v="97.037499999999994"/>
    <x v="3"/>
    <x v="3"/>
    <x v="847"/>
    <d v="2012-11-27T06:00:00"/>
  </r>
  <r>
    <n v="956"/>
    <s v="Wood Inc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n v="0.19028784648187633"/>
    <n v="43.00963855421687"/>
    <x v="4"/>
    <x v="22"/>
    <x v="848"/>
    <d v="2015-12-26T06:00:00"/>
  </r>
  <r>
    <n v="957"/>
    <s v="Riley, Cohen and Goodman"/>
    <s v="Profound mission-critical function"/>
    <n v="9800"/>
    <n v="12434"/>
    <x v="1"/>
    <n v="131"/>
    <s v="US"/>
    <s v="USD"/>
    <n v="1329372000"/>
    <n v="1329631200"/>
    <b v="0"/>
    <b v="0"/>
    <s v="theater/plays"/>
    <n v="1.2687755102040816"/>
    <n v="94.916030534351151"/>
    <x v="3"/>
    <x v="3"/>
    <x v="849"/>
    <d v="2012-02-19T06:00:00"/>
  </r>
  <r>
    <n v="958"/>
    <s v="Green, Robinson and Ho"/>
    <s v="De-engineered zero-defect open system"/>
    <n v="1100"/>
    <n v="8081"/>
    <x v="1"/>
    <n v="112"/>
    <s v="US"/>
    <s v="USD"/>
    <n v="1277096400"/>
    <n v="1278997200"/>
    <b v="0"/>
    <b v="0"/>
    <s v="film &amp; video/animation"/>
    <n v="7.3463636363636367"/>
    <n v="72.151785714285708"/>
    <x v="4"/>
    <x v="10"/>
    <x v="780"/>
    <d v="2010-07-13T05:00:00"/>
  </r>
  <r>
    <n v="959"/>
    <s v="Black-Graham"/>
    <s v="Operative hybrid utilization"/>
    <n v="145000"/>
    <n v="6631"/>
    <x v="0"/>
    <n v="130"/>
    <s v="US"/>
    <s v="USD"/>
    <n v="1277701200"/>
    <n v="1280120400"/>
    <b v="0"/>
    <b v="0"/>
    <s v="publishing/translations"/>
    <n v="4.5731034482758622E-2"/>
    <n v="51.007692307692309"/>
    <x v="5"/>
    <x v="18"/>
    <x v="140"/>
    <d v="2010-07-26T05:00:00"/>
  </r>
  <r>
    <n v="960"/>
    <s v="Robbins Group"/>
    <s v="Function-based interactive matrix"/>
    <n v="5500"/>
    <n v="4678"/>
    <x v="0"/>
    <n v="55"/>
    <s v="US"/>
    <s v="USD"/>
    <n v="1454911200"/>
    <n v="1458104400"/>
    <b v="0"/>
    <b v="0"/>
    <s v="technology/web"/>
    <n v="0.85054545454545449"/>
    <n v="85.054545454545448"/>
    <x v="2"/>
    <x v="2"/>
    <x v="850"/>
    <d v="2016-03-16T05:00:00"/>
  </r>
  <r>
    <n v="961"/>
    <s v="Mason, Case and May"/>
    <s v="Optimized content-based collaboration"/>
    <n v="5700"/>
    <n v="6800"/>
    <x v="1"/>
    <n v="155"/>
    <s v="US"/>
    <s v="USD"/>
    <n v="1297922400"/>
    <n v="1298268000"/>
    <b v="0"/>
    <b v="0"/>
    <s v="publishing/translations"/>
    <n v="1.1929824561403508"/>
    <n v="43.87096774193548"/>
    <x v="5"/>
    <x v="18"/>
    <x v="851"/>
    <d v="2011-02-21T06:00:00"/>
  </r>
  <r>
    <n v="962"/>
    <s v="Harris, Russell and Mitchell"/>
    <s v="User-centric cohesive policy"/>
    <n v="3600"/>
    <n v="10657"/>
    <x v="1"/>
    <n v="266"/>
    <s v="US"/>
    <s v="USD"/>
    <n v="1384408800"/>
    <n v="1386223200"/>
    <b v="0"/>
    <b v="0"/>
    <s v="food/food trucks"/>
    <n v="2.9602777777777778"/>
    <n v="40.063909774436091"/>
    <x v="0"/>
    <x v="0"/>
    <x v="852"/>
    <d v="2013-12-05T06:00:00"/>
  </r>
  <r>
    <n v="963"/>
    <s v="Rodriguez-Robinson"/>
    <s v="Ergonomic methodical hub"/>
    <n v="5900"/>
    <n v="4997"/>
    <x v="0"/>
    <n v="114"/>
    <s v="IT"/>
    <s v="EUR"/>
    <n v="1299304800"/>
    <n v="1299823200"/>
    <b v="0"/>
    <b v="1"/>
    <s v="photography/photography books"/>
    <n v="0.84694915254237291"/>
    <n v="43.833333333333336"/>
    <x v="7"/>
    <x v="14"/>
    <x v="853"/>
    <d v="2011-03-11T06:00:00"/>
  </r>
  <r>
    <n v="964"/>
    <s v="Peck, Higgins and Smith"/>
    <s v="Devolved disintermediate encryption"/>
    <n v="3700"/>
    <n v="13164"/>
    <x v="1"/>
    <n v="155"/>
    <s v="US"/>
    <s v="USD"/>
    <n v="1431320400"/>
    <n v="1431752400"/>
    <b v="0"/>
    <b v="0"/>
    <s v="theater/plays"/>
    <n v="3.5578378378378379"/>
    <n v="84.92903225806451"/>
    <x v="3"/>
    <x v="3"/>
    <x v="854"/>
    <d v="2015-05-16T05:00:00"/>
  </r>
  <r>
    <n v="965"/>
    <s v="Nunez-King"/>
    <s v="Phased clear-thinking policy"/>
    <n v="2200"/>
    <n v="8501"/>
    <x v="1"/>
    <n v="207"/>
    <s v="GB"/>
    <s v="GBP"/>
    <n v="1264399200"/>
    <n v="1267855200"/>
    <b v="0"/>
    <b v="0"/>
    <s v="music/rock"/>
    <n v="3.8640909090909092"/>
    <n v="41.067632850241544"/>
    <x v="1"/>
    <x v="1"/>
    <x v="67"/>
    <d v="2010-03-06T06:00:00"/>
  </r>
  <r>
    <n v="966"/>
    <s v="Davis and Sons"/>
    <s v="Seamless solution-oriented capacity"/>
    <n v="1700"/>
    <n v="13468"/>
    <x v="1"/>
    <n v="245"/>
    <s v="US"/>
    <s v="USD"/>
    <n v="1497502800"/>
    <n v="1497675600"/>
    <b v="0"/>
    <b v="0"/>
    <s v="theater/plays"/>
    <n v="7.9223529411764702"/>
    <n v="54.971428571428568"/>
    <x v="3"/>
    <x v="3"/>
    <x v="855"/>
    <d v="2017-06-17T05:00:00"/>
  </r>
  <r>
    <n v="967"/>
    <s v="Howard-Douglas"/>
    <s v="Organized human-resource attitude"/>
    <n v="88400"/>
    <n v="121138"/>
    <x v="1"/>
    <n v="1573"/>
    <s v="US"/>
    <s v="USD"/>
    <n v="1333688400"/>
    <n v="1336885200"/>
    <b v="0"/>
    <b v="0"/>
    <s v="music/world music"/>
    <n v="1.3703393665158372"/>
    <n v="77.010807374443743"/>
    <x v="1"/>
    <x v="21"/>
    <x v="107"/>
    <d v="2012-05-13T05:00:00"/>
  </r>
  <r>
    <n v="968"/>
    <s v="Gonzalez-White"/>
    <s v="Open-architected disintermediate budgetary management"/>
    <n v="2400"/>
    <n v="8117"/>
    <x v="1"/>
    <n v="114"/>
    <s v="US"/>
    <s v="USD"/>
    <n v="1293861600"/>
    <n v="1295157600"/>
    <b v="0"/>
    <b v="0"/>
    <s v="food/food trucks"/>
    <n v="3.3820833333333336"/>
    <n v="71.201754385964918"/>
    <x v="0"/>
    <x v="0"/>
    <x v="344"/>
    <d v="2011-01-16T06:00:00"/>
  </r>
  <r>
    <n v="969"/>
    <s v="Lopez-King"/>
    <s v="Multi-lateral radical solution"/>
    <n v="7900"/>
    <n v="8550"/>
    <x v="1"/>
    <n v="93"/>
    <s v="US"/>
    <s v="USD"/>
    <n v="1576994400"/>
    <n v="1577599200"/>
    <b v="0"/>
    <b v="0"/>
    <s v="theater/plays"/>
    <n v="1.0822784810126582"/>
    <n v="91.935483870967744"/>
    <x v="3"/>
    <x v="3"/>
    <x v="856"/>
    <d v="2019-12-29T06:00:00"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b v="0"/>
    <s v="theater/plays"/>
    <n v="0.60757639620653314"/>
    <n v="97.069023569023571"/>
    <x v="3"/>
    <x v="3"/>
    <x v="857"/>
    <d v="2011-05-10T05:00:00"/>
  </r>
  <r>
    <n v="971"/>
    <s v="Garner and Sons"/>
    <s v="Versatile neutral workforce"/>
    <n v="5100"/>
    <n v="1414"/>
    <x v="0"/>
    <n v="24"/>
    <s v="US"/>
    <s v="USD"/>
    <n v="1381208400"/>
    <n v="1381726800"/>
    <b v="0"/>
    <b v="0"/>
    <s v="film &amp; video/television"/>
    <n v="0.27725490196078434"/>
    <n v="58.916666666666664"/>
    <x v="4"/>
    <x v="19"/>
    <x v="858"/>
    <d v="2013-10-14T05:00:00"/>
  </r>
  <r>
    <n v="972"/>
    <s v="Sellers, Roach and Garrison"/>
    <s v="Multi-tiered systematic knowledge user"/>
    <n v="42700"/>
    <n v="97524"/>
    <x v="1"/>
    <n v="1681"/>
    <s v="US"/>
    <s v="USD"/>
    <n v="1401685200"/>
    <n v="1402462800"/>
    <b v="0"/>
    <b v="1"/>
    <s v="technology/web"/>
    <n v="2.283934426229508"/>
    <n v="58.015466983938133"/>
    <x v="2"/>
    <x v="2"/>
    <x v="859"/>
    <d v="2014-06-11T05:00:00"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s v="theater/plays"/>
    <n v="0.21615194054500414"/>
    <n v="103.87301587301587"/>
    <x v="3"/>
    <x v="3"/>
    <x v="860"/>
    <d v="2010-12-12T06:00:00"/>
  </r>
  <r>
    <n v="974"/>
    <s v="Thomas, Clay and Mendoza"/>
    <s v="Multi-channeled reciprocal interface"/>
    <n v="800"/>
    <n v="2991"/>
    <x v="1"/>
    <n v="32"/>
    <s v="US"/>
    <s v="USD"/>
    <n v="1368853200"/>
    <n v="1368939600"/>
    <b v="0"/>
    <b v="0"/>
    <s v="music/indie rock"/>
    <n v="3.73875"/>
    <n v="93.46875"/>
    <x v="1"/>
    <x v="7"/>
    <x v="170"/>
    <d v="2013-05-19T05:00:00"/>
  </r>
  <r>
    <n v="975"/>
    <s v="Ayala Group"/>
    <s v="Right-sized maximized migration"/>
    <n v="5400"/>
    <n v="8366"/>
    <x v="1"/>
    <n v="135"/>
    <s v="US"/>
    <s v="USD"/>
    <n v="1448776800"/>
    <n v="1452146400"/>
    <b v="0"/>
    <b v="1"/>
    <s v="theater/plays"/>
    <n v="1.5492592592592593"/>
    <n v="61.970370370370368"/>
    <x v="3"/>
    <x v="3"/>
    <x v="861"/>
    <d v="2016-01-07T06:00:00"/>
  </r>
  <r>
    <n v="976"/>
    <s v="Huerta, Roberts and Dickerson"/>
    <s v="Self-enabling value-added artificial intelligence"/>
    <n v="4000"/>
    <n v="12886"/>
    <x v="1"/>
    <n v="140"/>
    <s v="US"/>
    <s v="USD"/>
    <n v="1296194400"/>
    <n v="1296712800"/>
    <b v="0"/>
    <b v="1"/>
    <s v="theater/plays"/>
    <n v="3.2214999999999998"/>
    <n v="92.042857142857144"/>
    <x v="3"/>
    <x v="3"/>
    <x v="862"/>
    <d v="2011-02-03T06:00:00"/>
  </r>
  <r>
    <n v="977"/>
    <s v="Johnson Group"/>
    <s v="Vision-oriented interactive solution"/>
    <n v="7000"/>
    <n v="5177"/>
    <x v="0"/>
    <n v="67"/>
    <s v="US"/>
    <s v="USD"/>
    <n v="1517983200"/>
    <n v="1520748000"/>
    <b v="0"/>
    <b v="0"/>
    <s v="food/food trucks"/>
    <n v="0.73957142857142855"/>
    <n v="77.268656716417908"/>
    <x v="0"/>
    <x v="0"/>
    <x v="863"/>
    <d v="2018-03-11T06:00:00"/>
  </r>
  <r>
    <n v="978"/>
    <s v="Bailey, Nguyen and Martinez"/>
    <s v="Fundamental user-facing productivity"/>
    <n v="1000"/>
    <n v="8641"/>
    <x v="1"/>
    <n v="92"/>
    <s v="US"/>
    <s v="USD"/>
    <n v="1478930400"/>
    <n v="1480831200"/>
    <b v="0"/>
    <b v="0"/>
    <s v="games/video games"/>
    <n v="8.641"/>
    <n v="93.923913043478265"/>
    <x v="6"/>
    <x v="11"/>
    <x v="864"/>
    <d v="2016-12-04T06:00:00"/>
  </r>
  <r>
    <n v="979"/>
    <s v="Williams, Martin and Meyer"/>
    <s v="Innovative well-modulated capability"/>
    <n v="60200"/>
    <n v="86244"/>
    <x v="1"/>
    <n v="1015"/>
    <s v="GB"/>
    <s v="GBP"/>
    <n v="1426395600"/>
    <n v="1426914000"/>
    <b v="0"/>
    <b v="0"/>
    <s v="theater/plays"/>
    <n v="1.432624584717608"/>
    <n v="84.969458128078813"/>
    <x v="3"/>
    <x v="3"/>
    <x v="527"/>
    <d v="2015-03-21T05:00:00"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b v="0"/>
    <s v="publishing/nonfiction"/>
    <n v="0.40281762295081969"/>
    <n v="105.97035040431267"/>
    <x v="5"/>
    <x v="9"/>
    <x v="865"/>
    <d v="2015-11-04T06:00:00"/>
  </r>
  <r>
    <n v="981"/>
    <s v="Diaz-Little"/>
    <s v="Grass-roots executive synergy"/>
    <n v="6700"/>
    <n v="11941"/>
    <x v="1"/>
    <n v="323"/>
    <s v="US"/>
    <s v="USD"/>
    <n v="1514181600"/>
    <n v="1517032800"/>
    <b v="0"/>
    <b v="0"/>
    <s v="technology/web"/>
    <n v="1.7822388059701493"/>
    <n v="36.969040247678016"/>
    <x v="2"/>
    <x v="2"/>
    <x v="866"/>
    <d v="2018-01-27T06:00:00"/>
  </r>
  <r>
    <n v="982"/>
    <s v="Freeman-French"/>
    <s v="Multi-layered optimal application"/>
    <n v="7200"/>
    <n v="6115"/>
    <x v="0"/>
    <n v="75"/>
    <s v="US"/>
    <s v="USD"/>
    <n v="1311051600"/>
    <n v="1311224400"/>
    <b v="0"/>
    <b v="1"/>
    <s v="film &amp; video/documentary"/>
    <n v="0.84930555555555554"/>
    <n v="81.533333333333331"/>
    <x v="4"/>
    <x v="4"/>
    <x v="867"/>
    <d v="2011-07-21T05:00:00"/>
  </r>
  <r>
    <n v="983"/>
    <s v="Beck-Weber"/>
    <s v="Business-focused full-range core"/>
    <n v="129100"/>
    <n v="188404"/>
    <x v="1"/>
    <n v="2326"/>
    <s v="US"/>
    <s v="USD"/>
    <n v="1564894800"/>
    <n v="1566190800"/>
    <b v="0"/>
    <b v="0"/>
    <s v="film &amp; video/documentary"/>
    <n v="1.4593648334624323"/>
    <n v="80.999140154772135"/>
    <x v="4"/>
    <x v="4"/>
    <x v="868"/>
    <d v="2019-08-19T05:00:00"/>
  </r>
  <r>
    <n v="984"/>
    <s v="Lewis-Jacobson"/>
    <s v="Exclusive system-worthy Graphic Interface"/>
    <n v="6500"/>
    <n v="9910"/>
    <x v="1"/>
    <n v="381"/>
    <s v="US"/>
    <s v="USD"/>
    <n v="1567918800"/>
    <n v="1570165200"/>
    <b v="0"/>
    <b v="0"/>
    <s v="theater/plays"/>
    <n v="1.5246153846153847"/>
    <n v="26.010498687664043"/>
    <x v="3"/>
    <x v="3"/>
    <x v="105"/>
    <d v="2019-10-04T05:00:00"/>
  </r>
  <r>
    <n v="985"/>
    <s v="Logan-Curtis"/>
    <s v="Enhanced optimal ability"/>
    <n v="170600"/>
    <n v="114523"/>
    <x v="0"/>
    <n v="4405"/>
    <s v="US"/>
    <s v="USD"/>
    <n v="1386309600"/>
    <n v="1388556000"/>
    <b v="0"/>
    <b v="1"/>
    <s v="music/rock"/>
    <n v="0.67129542790152408"/>
    <n v="25.998410896708286"/>
    <x v="1"/>
    <x v="1"/>
    <x v="481"/>
    <d v="2014-01-01T06:00:00"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s v="music/rock"/>
    <n v="0.40307692307692305"/>
    <n v="34.173913043478258"/>
    <x v="1"/>
    <x v="1"/>
    <x v="253"/>
    <d v="2011-04-19T05:00:00"/>
  </r>
  <r>
    <n v="987"/>
    <s v="Wilson Group"/>
    <s v="Ameliorated foreground focus group"/>
    <n v="6200"/>
    <n v="13441"/>
    <x v="1"/>
    <n v="480"/>
    <s v="US"/>
    <s v="USD"/>
    <n v="1493269200"/>
    <n v="1494478800"/>
    <b v="0"/>
    <b v="0"/>
    <s v="film &amp; video/documentary"/>
    <n v="2.1679032258064517"/>
    <n v="28.002083333333335"/>
    <x v="4"/>
    <x v="4"/>
    <x v="869"/>
    <d v="2017-05-11T05:00:00"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n v="0.52117021276595743"/>
    <n v="76.546875"/>
    <x v="5"/>
    <x v="15"/>
    <x v="864"/>
    <d v="2016-12-03T06:00:00"/>
  </r>
  <r>
    <n v="989"/>
    <s v="Hernandez Inc"/>
    <s v="Versatile dedicated migration"/>
    <n v="2400"/>
    <n v="11990"/>
    <x v="1"/>
    <n v="226"/>
    <s v="US"/>
    <s v="USD"/>
    <n v="1555390800"/>
    <n v="1555822800"/>
    <b v="0"/>
    <b v="0"/>
    <s v="publishing/translations"/>
    <n v="4.9958333333333336"/>
    <n v="53.053097345132741"/>
    <x v="5"/>
    <x v="18"/>
    <x v="843"/>
    <d v="2019-04-21T05:00:00"/>
  </r>
  <r>
    <n v="990"/>
    <s v="Ortiz-Roberts"/>
    <s v="Devolved foreground customer loyalty"/>
    <n v="7800"/>
    <n v="6839"/>
    <x v="0"/>
    <n v="64"/>
    <s v="US"/>
    <s v="USD"/>
    <n v="1456984800"/>
    <n v="1458882000"/>
    <b v="0"/>
    <b v="1"/>
    <s v="film &amp; video/drama"/>
    <n v="0.87679487179487181"/>
    <n v="106.859375"/>
    <x v="4"/>
    <x v="6"/>
    <x v="289"/>
    <d v="2016-03-25T05:00:00"/>
  </r>
  <r>
    <n v="991"/>
    <s v="Ramirez LLC"/>
    <s v="Reduced reciprocal focus group"/>
    <n v="9800"/>
    <n v="11091"/>
    <x v="1"/>
    <n v="241"/>
    <s v="US"/>
    <s v="USD"/>
    <n v="1411621200"/>
    <n v="1411966800"/>
    <b v="0"/>
    <b v="1"/>
    <s v="music/rock"/>
    <n v="1.131734693877551"/>
    <n v="46.020746887966808"/>
    <x v="1"/>
    <x v="1"/>
    <x v="870"/>
    <d v="2014-09-29T05:00:00"/>
  </r>
  <r>
    <n v="992"/>
    <s v="Morrow Inc"/>
    <s v="Networked global migration"/>
    <n v="3100"/>
    <n v="13223"/>
    <x v="1"/>
    <n v="132"/>
    <s v="US"/>
    <s v="USD"/>
    <n v="1525669200"/>
    <n v="1526878800"/>
    <b v="0"/>
    <b v="1"/>
    <s v="film &amp; video/drama"/>
    <n v="4.2654838709677421"/>
    <n v="100.17424242424242"/>
    <x v="4"/>
    <x v="6"/>
    <x v="871"/>
    <d v="2018-05-21T05:00:00"/>
  </r>
  <r>
    <n v="993"/>
    <s v="Erickson-Rogers"/>
    <s v="De-engineered even-keeled definition"/>
    <n v="9800"/>
    <n v="7608"/>
    <x v="3"/>
    <n v="75"/>
    <s v="IT"/>
    <s v="EUR"/>
    <n v="1450936800"/>
    <n v="1452405600"/>
    <b v="0"/>
    <b v="1"/>
    <s v="photography/photography books"/>
    <n v="0.77632653061224488"/>
    <n v="101.44"/>
    <x v="7"/>
    <x v="14"/>
    <x v="872"/>
    <d v="2016-01-10T06:00:00"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n v="0.52496810772501767"/>
    <n v="87.972684085510693"/>
    <x v="5"/>
    <x v="18"/>
    <x v="873"/>
    <d v="2014-10-23T05:00:00"/>
  </r>
  <r>
    <n v="995"/>
    <s v="Manning-Hamilton"/>
    <s v="Vision-oriented scalable definition"/>
    <n v="97300"/>
    <n v="153216"/>
    <x v="1"/>
    <n v="2043"/>
    <s v="US"/>
    <s v="USD"/>
    <n v="1541307600"/>
    <n v="1543816800"/>
    <b v="0"/>
    <b v="1"/>
    <s v="food/food trucks"/>
    <n v="1.5746762589928058"/>
    <n v="74.995594713656388"/>
    <x v="0"/>
    <x v="0"/>
    <x v="874"/>
    <d v="2018-12-03T06:00:00"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b v="0"/>
    <s v="theater/plays"/>
    <n v="0.72939393939393937"/>
    <n v="42.982142857142854"/>
    <x v="3"/>
    <x v="3"/>
    <x v="875"/>
    <d v="2013-02-01T06:00:00"/>
  </r>
  <r>
    <n v="997"/>
    <s v="Ball LLC"/>
    <s v="Right-sized full-range throughput"/>
    <n v="7600"/>
    <n v="4603"/>
    <x v="3"/>
    <n v="139"/>
    <s v="IT"/>
    <s v="EUR"/>
    <n v="1390197600"/>
    <n v="1390629600"/>
    <b v="0"/>
    <b v="0"/>
    <s v="theater/plays"/>
    <n v="0.60565789473684206"/>
    <n v="33.115107913669064"/>
    <x v="3"/>
    <x v="3"/>
    <x v="876"/>
    <d v="2014-01-25T06:00:00"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s v="music/indie rock"/>
    <n v="0.5679129129129129"/>
    <n v="101.13101604278074"/>
    <x v="1"/>
    <x v="7"/>
    <x v="877"/>
    <d v="2010-02-25T06:00:00"/>
  </r>
  <r>
    <n v="999"/>
    <s v="Hernandez, Norton and Kelley"/>
    <s v="Expanded eco-centric policy"/>
    <n v="111100"/>
    <n v="62819"/>
    <x v="3"/>
    <n v="1122"/>
    <s v="US"/>
    <s v="USD"/>
    <n v="1467176400"/>
    <n v="1467781200"/>
    <b v="0"/>
    <b v="0"/>
    <s v="food/food trucks"/>
    <n v="0.56542754275427543"/>
    <n v="55.98841354723708"/>
    <x v="0"/>
    <x v="0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2C879D-F225-4E93-B0CB-BC5F60889B5E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>
      <items count="25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t="default"/>
      </items>
    </pivotField>
    <pivotField numFmtId="9" showAll="0"/>
    <pivotField numFmtId="164"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BADE7B-CEAC-4598-8317-B64432169650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numFmtId="164"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A0570E-BC8B-4BD4-9F99-6D18FA2FC1BF}" name="PivotTable2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numFmtId="164"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65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5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001"/>
  <sheetViews>
    <sheetView workbookViewId="0">
      <selection activeCell="Q30" sqref="Q30"/>
    </sheetView>
  </sheetViews>
  <sheetFormatPr defaultColWidth="11" defaultRowHeight="15.75" x14ac:dyDescent="0.25"/>
  <cols>
    <col min="1" max="1" width="4.125" bestFit="1" customWidth="1"/>
    <col min="2" max="2" width="30.625" style="4" bestFit="1" customWidth="1"/>
    <col min="3" max="3" width="33.5" style="3" customWidth="1"/>
    <col min="7" max="7" width="13" bestFit="1" customWidth="1"/>
    <col min="10" max="11" width="11.125" bestFit="1" customWidth="1"/>
    <col min="14" max="14" width="28" bestFit="1" customWidth="1"/>
  </cols>
  <sheetData>
    <row r="1" spans="1:14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</row>
    <row r="2" spans="1:14" x14ac:dyDescent="0.25">
      <c r="A2">
        <v>0</v>
      </c>
      <c r="B2" s="4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</row>
    <row r="3" spans="1:14" x14ac:dyDescent="0.25">
      <c r="A3">
        <v>1</v>
      </c>
      <c r="B3" s="4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</row>
    <row r="4" spans="1:14" ht="31.5" x14ac:dyDescent="0.25">
      <c r="A4">
        <v>2</v>
      </c>
      <c r="B4" s="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</row>
    <row r="5" spans="1:14" ht="31.5" x14ac:dyDescent="0.25">
      <c r="A5">
        <v>3</v>
      </c>
      <c r="B5" s="4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</row>
    <row r="6" spans="1:14" x14ac:dyDescent="0.25">
      <c r="A6">
        <v>4</v>
      </c>
      <c r="B6" s="4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</row>
    <row r="7" spans="1:14" x14ac:dyDescent="0.25">
      <c r="A7">
        <v>5</v>
      </c>
      <c r="B7" s="4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</row>
    <row r="8" spans="1:14" x14ac:dyDescent="0.25">
      <c r="A8">
        <v>6</v>
      </c>
      <c r="B8" s="4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</row>
    <row r="9" spans="1:14" x14ac:dyDescent="0.25">
      <c r="A9">
        <v>7</v>
      </c>
      <c r="B9" s="4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</row>
    <row r="10" spans="1:14" x14ac:dyDescent="0.25">
      <c r="A10">
        <v>8</v>
      </c>
      <c r="B10" s="4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</row>
    <row r="11" spans="1:14" x14ac:dyDescent="0.25">
      <c r="A11">
        <v>9</v>
      </c>
      <c r="B11" s="4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</row>
    <row r="12" spans="1:14" x14ac:dyDescent="0.25">
      <c r="A12">
        <v>10</v>
      </c>
      <c r="B12" s="4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</row>
    <row r="13" spans="1:14" ht="31.5" x14ac:dyDescent="0.25">
      <c r="A13">
        <v>11</v>
      </c>
      <c r="B13" s="4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</row>
    <row r="14" spans="1:14" x14ac:dyDescent="0.25">
      <c r="A14">
        <v>12</v>
      </c>
      <c r="B14" s="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</row>
    <row r="15" spans="1:14" ht="31.5" x14ac:dyDescent="0.25">
      <c r="A15">
        <v>13</v>
      </c>
      <c r="B15" s="4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</row>
    <row r="16" spans="1:14" x14ac:dyDescent="0.25">
      <c r="A16">
        <v>14</v>
      </c>
      <c r="B16" s="4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</row>
    <row r="17" spans="1:14" x14ac:dyDescent="0.25">
      <c r="A17">
        <v>15</v>
      </c>
      <c r="B17" s="4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</row>
    <row r="18" spans="1:14" x14ac:dyDescent="0.25">
      <c r="A18">
        <v>16</v>
      </c>
      <c r="B18" s="4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</row>
    <row r="19" spans="1:14" x14ac:dyDescent="0.25">
      <c r="A19">
        <v>17</v>
      </c>
      <c r="B19" s="4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</row>
    <row r="20" spans="1:14" x14ac:dyDescent="0.25">
      <c r="A20">
        <v>18</v>
      </c>
      <c r="B20" s="4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</row>
    <row r="21" spans="1:14" x14ac:dyDescent="0.25">
      <c r="A21">
        <v>19</v>
      </c>
      <c r="B21" s="4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</row>
    <row r="22" spans="1:14" x14ac:dyDescent="0.25">
      <c r="A22">
        <v>20</v>
      </c>
      <c r="B22" s="4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</row>
    <row r="23" spans="1:14" x14ac:dyDescent="0.25">
      <c r="A23">
        <v>21</v>
      </c>
      <c r="B23" s="4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</row>
    <row r="24" spans="1:14" x14ac:dyDescent="0.25">
      <c r="A24">
        <v>22</v>
      </c>
      <c r="B24" s="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</row>
    <row r="25" spans="1:14" x14ac:dyDescent="0.25">
      <c r="A25">
        <v>23</v>
      </c>
      <c r="B25" s="4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</row>
    <row r="26" spans="1:14" x14ac:dyDescent="0.25">
      <c r="A26">
        <v>24</v>
      </c>
      <c r="B26" s="4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</row>
    <row r="27" spans="1:14" x14ac:dyDescent="0.25">
      <c r="A27">
        <v>25</v>
      </c>
      <c r="B27" s="4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</row>
    <row r="28" spans="1:14" x14ac:dyDescent="0.25">
      <c r="A28">
        <v>26</v>
      </c>
      <c r="B28" s="4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</row>
    <row r="29" spans="1:14" x14ac:dyDescent="0.25">
      <c r="A29">
        <v>27</v>
      </c>
      <c r="B29" s="4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</row>
    <row r="30" spans="1:14" x14ac:dyDescent="0.25">
      <c r="A30">
        <v>28</v>
      </c>
      <c r="B30" s="4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</row>
    <row r="31" spans="1:14" x14ac:dyDescent="0.25">
      <c r="A31">
        <v>29</v>
      </c>
      <c r="B31" s="4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</row>
    <row r="32" spans="1:14" x14ac:dyDescent="0.25">
      <c r="A32">
        <v>30</v>
      </c>
      <c r="B32" s="4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</row>
    <row r="33" spans="1:14" x14ac:dyDescent="0.25">
      <c r="A33">
        <v>31</v>
      </c>
      <c r="B33" s="4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</row>
    <row r="34" spans="1:14" x14ac:dyDescent="0.25">
      <c r="A34">
        <v>32</v>
      </c>
      <c r="B34" s="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</row>
    <row r="35" spans="1:14" x14ac:dyDescent="0.25">
      <c r="A35">
        <v>33</v>
      </c>
      <c r="B35" s="4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</row>
    <row r="36" spans="1:14" ht="31.5" x14ac:dyDescent="0.25">
      <c r="A36">
        <v>34</v>
      </c>
      <c r="B36" s="4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</row>
    <row r="37" spans="1:14" x14ac:dyDescent="0.25">
      <c r="A37">
        <v>35</v>
      </c>
      <c r="B37" s="4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</row>
    <row r="38" spans="1:14" x14ac:dyDescent="0.25">
      <c r="A38">
        <v>36</v>
      </c>
      <c r="B38" s="4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</row>
    <row r="39" spans="1:14" ht="31.5" x14ac:dyDescent="0.25">
      <c r="A39">
        <v>37</v>
      </c>
      <c r="B39" s="4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</row>
    <row r="40" spans="1:14" x14ac:dyDescent="0.25">
      <c r="A40">
        <v>38</v>
      </c>
      <c r="B40" s="4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</row>
    <row r="41" spans="1:14" x14ac:dyDescent="0.25">
      <c r="A41">
        <v>39</v>
      </c>
      <c r="B41" s="4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</row>
    <row r="42" spans="1:14" x14ac:dyDescent="0.25">
      <c r="A42">
        <v>40</v>
      </c>
      <c r="B42" s="4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</row>
    <row r="43" spans="1:14" x14ac:dyDescent="0.25">
      <c r="A43">
        <v>41</v>
      </c>
      <c r="B43" s="4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</row>
    <row r="44" spans="1:14" x14ac:dyDescent="0.25">
      <c r="A44">
        <v>42</v>
      </c>
      <c r="B44" s="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</row>
    <row r="45" spans="1:14" x14ac:dyDescent="0.25">
      <c r="A45">
        <v>43</v>
      </c>
      <c r="B45" s="4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</row>
    <row r="46" spans="1:14" x14ac:dyDescent="0.25">
      <c r="A46">
        <v>44</v>
      </c>
      <c r="B46" s="4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</row>
    <row r="47" spans="1:14" ht="31.5" x14ac:dyDescent="0.25">
      <c r="A47">
        <v>45</v>
      </c>
      <c r="B47" s="4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</row>
    <row r="48" spans="1:14" x14ac:dyDescent="0.25">
      <c r="A48">
        <v>46</v>
      </c>
      <c r="B48" s="4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</row>
    <row r="49" spans="1:14" x14ac:dyDescent="0.25">
      <c r="A49">
        <v>47</v>
      </c>
      <c r="B49" s="4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</row>
    <row r="50" spans="1:14" x14ac:dyDescent="0.25">
      <c r="A50">
        <v>48</v>
      </c>
      <c r="B50" s="4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</row>
    <row r="51" spans="1:14" x14ac:dyDescent="0.25">
      <c r="A51">
        <v>49</v>
      </c>
      <c r="B51" s="4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</row>
    <row r="52" spans="1:14" ht="31.5" x14ac:dyDescent="0.25">
      <c r="A52">
        <v>50</v>
      </c>
      <c r="B52" s="4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</row>
    <row r="53" spans="1:14" x14ac:dyDescent="0.25">
      <c r="A53">
        <v>51</v>
      </c>
      <c r="B53" s="4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</row>
    <row r="54" spans="1:14" x14ac:dyDescent="0.25">
      <c r="A54">
        <v>52</v>
      </c>
      <c r="B54" s="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</row>
    <row r="55" spans="1:14" x14ac:dyDescent="0.25">
      <c r="A55">
        <v>53</v>
      </c>
      <c r="B55" s="4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</row>
    <row r="56" spans="1:14" ht="31.5" x14ac:dyDescent="0.25">
      <c r="A56">
        <v>54</v>
      </c>
      <c r="B56" s="4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</row>
    <row r="57" spans="1:14" ht="31.5" x14ac:dyDescent="0.25">
      <c r="A57">
        <v>55</v>
      </c>
      <c r="B57" s="4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</row>
    <row r="58" spans="1:14" ht="31.5" x14ac:dyDescent="0.25">
      <c r="A58">
        <v>56</v>
      </c>
      <c r="B58" s="4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</row>
    <row r="59" spans="1:14" x14ac:dyDescent="0.25">
      <c r="A59">
        <v>57</v>
      </c>
      <c r="B59" s="4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</row>
    <row r="60" spans="1:14" x14ac:dyDescent="0.25">
      <c r="A60">
        <v>58</v>
      </c>
      <c r="B60" s="4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</row>
    <row r="61" spans="1:14" x14ac:dyDescent="0.25">
      <c r="A61">
        <v>59</v>
      </c>
      <c r="B61" s="4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</row>
    <row r="62" spans="1:14" x14ac:dyDescent="0.25">
      <c r="A62">
        <v>60</v>
      </c>
      <c r="B62" s="4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</row>
    <row r="63" spans="1:14" ht="31.5" x14ac:dyDescent="0.25">
      <c r="A63">
        <v>61</v>
      </c>
      <c r="B63" s="4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</row>
    <row r="64" spans="1:14" x14ac:dyDescent="0.25">
      <c r="A64">
        <v>62</v>
      </c>
      <c r="B64" s="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</row>
    <row r="65" spans="1:14" x14ac:dyDescent="0.25">
      <c r="A65">
        <v>63</v>
      </c>
      <c r="B65" s="4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</row>
    <row r="66" spans="1:14" x14ac:dyDescent="0.25">
      <c r="A66">
        <v>64</v>
      </c>
      <c r="B66" s="4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</row>
    <row r="67" spans="1:14" x14ac:dyDescent="0.25">
      <c r="A67">
        <v>65</v>
      </c>
      <c r="B67" s="4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</row>
    <row r="68" spans="1:14" x14ac:dyDescent="0.25">
      <c r="A68">
        <v>66</v>
      </c>
      <c r="B68" s="4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</row>
    <row r="69" spans="1:14" ht="31.5" x14ac:dyDescent="0.25">
      <c r="A69">
        <v>67</v>
      </c>
      <c r="B69" s="4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</row>
    <row r="70" spans="1:14" x14ac:dyDescent="0.25">
      <c r="A70">
        <v>68</v>
      </c>
      <c r="B70" s="4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</row>
    <row r="71" spans="1:14" x14ac:dyDescent="0.25">
      <c r="A71">
        <v>69</v>
      </c>
      <c r="B71" s="4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</row>
    <row r="72" spans="1:14" x14ac:dyDescent="0.25">
      <c r="A72">
        <v>70</v>
      </c>
      <c r="B72" s="4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</row>
    <row r="73" spans="1:14" ht="31.5" x14ac:dyDescent="0.25">
      <c r="A73">
        <v>71</v>
      </c>
      <c r="B73" s="4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</row>
    <row r="74" spans="1:14" x14ac:dyDescent="0.25">
      <c r="A74">
        <v>72</v>
      </c>
      <c r="B74" s="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</row>
    <row r="75" spans="1:14" x14ac:dyDescent="0.25">
      <c r="A75">
        <v>73</v>
      </c>
      <c r="B75" s="4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</row>
    <row r="76" spans="1:14" x14ac:dyDescent="0.25">
      <c r="A76">
        <v>74</v>
      </c>
      <c r="B76" s="4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</row>
    <row r="77" spans="1:14" x14ac:dyDescent="0.25">
      <c r="A77">
        <v>75</v>
      </c>
      <c r="B77" s="4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</row>
    <row r="78" spans="1:14" x14ac:dyDescent="0.25">
      <c r="A78">
        <v>76</v>
      </c>
      <c r="B78" s="4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</row>
    <row r="79" spans="1:14" x14ac:dyDescent="0.25">
      <c r="A79">
        <v>77</v>
      </c>
      <c r="B79" s="4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</row>
    <row r="80" spans="1:14" x14ac:dyDescent="0.25">
      <c r="A80">
        <v>78</v>
      </c>
      <c r="B80" s="4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</row>
    <row r="81" spans="1:14" x14ac:dyDescent="0.25">
      <c r="A81">
        <v>79</v>
      </c>
      <c r="B81" s="4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</row>
    <row r="82" spans="1:14" x14ac:dyDescent="0.25">
      <c r="A82">
        <v>80</v>
      </c>
      <c r="B82" s="4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</row>
    <row r="83" spans="1:14" x14ac:dyDescent="0.25">
      <c r="A83">
        <v>81</v>
      </c>
      <c r="B83" s="4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</row>
    <row r="84" spans="1:14" x14ac:dyDescent="0.25">
      <c r="A84">
        <v>82</v>
      </c>
      <c r="B84" s="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</row>
    <row r="85" spans="1:14" x14ac:dyDescent="0.25">
      <c r="A85">
        <v>83</v>
      </c>
      <c r="B85" s="4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</row>
    <row r="86" spans="1:14" x14ac:dyDescent="0.25">
      <c r="A86">
        <v>84</v>
      </c>
      <c r="B86" s="4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</row>
    <row r="87" spans="1:14" x14ac:dyDescent="0.25">
      <c r="A87">
        <v>85</v>
      </c>
      <c r="B87" s="4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</row>
    <row r="88" spans="1:14" x14ac:dyDescent="0.25">
      <c r="A88">
        <v>86</v>
      </c>
      <c r="B88" s="4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</row>
    <row r="89" spans="1:14" ht="31.5" x14ac:dyDescent="0.25">
      <c r="A89">
        <v>87</v>
      </c>
      <c r="B89" s="4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</row>
    <row r="90" spans="1:14" x14ac:dyDescent="0.25">
      <c r="A90">
        <v>88</v>
      </c>
      <c r="B90" s="4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</row>
    <row r="91" spans="1:14" x14ac:dyDescent="0.25">
      <c r="A91">
        <v>89</v>
      </c>
      <c r="B91" s="4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</row>
    <row r="92" spans="1:14" x14ac:dyDescent="0.25">
      <c r="A92">
        <v>90</v>
      </c>
      <c r="B92" s="4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</row>
    <row r="93" spans="1:14" x14ac:dyDescent="0.25">
      <c r="A93">
        <v>91</v>
      </c>
      <c r="B93" s="4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</row>
    <row r="94" spans="1:14" ht="31.5" x14ac:dyDescent="0.25">
      <c r="A94">
        <v>92</v>
      </c>
      <c r="B94" s="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</row>
    <row r="95" spans="1:14" x14ac:dyDescent="0.25">
      <c r="A95">
        <v>93</v>
      </c>
      <c r="B95" s="4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</row>
    <row r="96" spans="1:14" x14ac:dyDescent="0.25">
      <c r="A96">
        <v>94</v>
      </c>
      <c r="B96" s="4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</row>
    <row r="97" spans="1:14" ht="31.5" x14ac:dyDescent="0.25">
      <c r="A97">
        <v>95</v>
      </c>
      <c r="B97" s="4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</row>
    <row r="98" spans="1:14" x14ac:dyDescent="0.25">
      <c r="A98">
        <v>96</v>
      </c>
      <c r="B98" s="4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</row>
    <row r="99" spans="1:14" x14ac:dyDescent="0.25">
      <c r="A99">
        <v>97</v>
      </c>
      <c r="B99" s="4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</row>
    <row r="100" spans="1:14" x14ac:dyDescent="0.25">
      <c r="A100">
        <v>98</v>
      </c>
      <c r="B100" s="4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</row>
    <row r="101" spans="1:14" x14ac:dyDescent="0.25">
      <c r="A101">
        <v>99</v>
      </c>
      <c r="B101" s="4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</row>
    <row r="102" spans="1:14" x14ac:dyDescent="0.25">
      <c r="A102">
        <v>100</v>
      </c>
      <c r="B102" s="4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</row>
    <row r="103" spans="1:14" x14ac:dyDescent="0.25">
      <c r="A103">
        <v>101</v>
      </c>
      <c r="B103" s="4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</row>
    <row r="104" spans="1:14" x14ac:dyDescent="0.25">
      <c r="A104">
        <v>102</v>
      </c>
      <c r="B104" s="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</row>
    <row r="105" spans="1:14" x14ac:dyDescent="0.25">
      <c r="A105">
        <v>103</v>
      </c>
      <c r="B105" s="4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</row>
    <row r="106" spans="1:14" x14ac:dyDescent="0.25">
      <c r="A106">
        <v>104</v>
      </c>
      <c r="B106" s="4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</row>
    <row r="107" spans="1:14" x14ac:dyDescent="0.25">
      <c r="A107">
        <v>105</v>
      </c>
      <c r="B107" s="4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</row>
    <row r="108" spans="1:14" x14ac:dyDescent="0.25">
      <c r="A108">
        <v>106</v>
      </c>
      <c r="B108" s="4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</row>
    <row r="109" spans="1:14" ht="31.5" x14ac:dyDescent="0.25">
      <c r="A109">
        <v>107</v>
      </c>
      <c r="B109" s="4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</row>
    <row r="110" spans="1:14" ht="31.5" x14ac:dyDescent="0.25">
      <c r="A110">
        <v>108</v>
      </c>
      <c r="B110" s="4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</row>
    <row r="111" spans="1:14" x14ac:dyDescent="0.25">
      <c r="A111">
        <v>109</v>
      </c>
      <c r="B111" s="4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</row>
    <row r="112" spans="1:14" ht="31.5" x14ac:dyDescent="0.25">
      <c r="A112">
        <v>110</v>
      </c>
      <c r="B112" s="4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</row>
    <row r="113" spans="1:14" x14ac:dyDescent="0.25">
      <c r="A113">
        <v>111</v>
      </c>
      <c r="B113" s="4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</row>
    <row r="114" spans="1:14" x14ac:dyDescent="0.25">
      <c r="A114">
        <v>112</v>
      </c>
      <c r="B114" s="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</row>
    <row r="115" spans="1:14" x14ac:dyDescent="0.25">
      <c r="A115">
        <v>113</v>
      </c>
      <c r="B115" s="4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</row>
    <row r="116" spans="1:14" x14ac:dyDescent="0.25">
      <c r="A116">
        <v>114</v>
      </c>
      <c r="B116" s="4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</row>
    <row r="117" spans="1:14" x14ac:dyDescent="0.25">
      <c r="A117">
        <v>115</v>
      </c>
      <c r="B117" s="4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</row>
    <row r="118" spans="1:14" ht="31.5" x14ac:dyDescent="0.25">
      <c r="A118">
        <v>116</v>
      </c>
      <c r="B118" s="4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</row>
    <row r="119" spans="1:14" x14ac:dyDescent="0.25">
      <c r="A119">
        <v>117</v>
      </c>
      <c r="B119" s="4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</row>
    <row r="120" spans="1:14" x14ac:dyDescent="0.25">
      <c r="A120">
        <v>118</v>
      </c>
      <c r="B120" s="4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</row>
    <row r="121" spans="1:14" ht="31.5" x14ac:dyDescent="0.25">
      <c r="A121">
        <v>119</v>
      </c>
      <c r="B121" s="4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</row>
    <row r="122" spans="1:14" x14ac:dyDescent="0.25">
      <c r="A122">
        <v>120</v>
      </c>
      <c r="B122" s="4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</row>
    <row r="123" spans="1:14" x14ac:dyDescent="0.25">
      <c r="A123">
        <v>121</v>
      </c>
      <c r="B123" s="4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</row>
    <row r="124" spans="1:14" x14ac:dyDescent="0.25">
      <c r="A124">
        <v>122</v>
      </c>
      <c r="B124" s="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</row>
    <row r="125" spans="1:14" x14ac:dyDescent="0.25">
      <c r="A125">
        <v>123</v>
      </c>
      <c r="B125" s="4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</row>
    <row r="126" spans="1:14" x14ac:dyDescent="0.25">
      <c r="A126">
        <v>124</v>
      </c>
      <c r="B126" s="4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</row>
    <row r="127" spans="1:14" x14ac:dyDescent="0.25">
      <c r="A127">
        <v>125</v>
      </c>
      <c r="B127" s="4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</row>
    <row r="128" spans="1:14" x14ac:dyDescent="0.25">
      <c r="A128">
        <v>126</v>
      </c>
      <c r="B128" s="4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</row>
    <row r="129" spans="1:14" x14ac:dyDescent="0.25">
      <c r="A129">
        <v>127</v>
      </c>
      <c r="B129" s="4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</row>
    <row r="130" spans="1:14" x14ac:dyDescent="0.25">
      <c r="A130">
        <v>128</v>
      </c>
      <c r="B130" s="4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</row>
    <row r="131" spans="1:14" x14ac:dyDescent="0.25">
      <c r="A131">
        <v>129</v>
      </c>
      <c r="B131" s="4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</row>
    <row r="132" spans="1:14" x14ac:dyDescent="0.25">
      <c r="A132">
        <v>130</v>
      </c>
      <c r="B132" s="4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</row>
    <row r="133" spans="1:14" ht="31.5" x14ac:dyDescent="0.25">
      <c r="A133">
        <v>131</v>
      </c>
      <c r="B133" s="4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</row>
    <row r="134" spans="1:14" x14ac:dyDescent="0.25">
      <c r="A134">
        <v>132</v>
      </c>
      <c r="B134" s="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</row>
    <row r="135" spans="1:14" x14ac:dyDescent="0.25">
      <c r="A135">
        <v>133</v>
      </c>
      <c r="B135" s="4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</row>
    <row r="136" spans="1:14" x14ac:dyDescent="0.25">
      <c r="A136">
        <v>134</v>
      </c>
      <c r="B136" s="4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</row>
    <row r="137" spans="1:14" x14ac:dyDescent="0.25">
      <c r="A137">
        <v>135</v>
      </c>
      <c r="B137" s="4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</row>
    <row r="138" spans="1:14" x14ac:dyDescent="0.25">
      <c r="A138">
        <v>136</v>
      </c>
      <c r="B138" s="4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</row>
    <row r="139" spans="1:14" x14ac:dyDescent="0.25">
      <c r="A139">
        <v>137</v>
      </c>
      <c r="B139" s="4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</row>
    <row r="140" spans="1:14" ht="31.5" x14ac:dyDescent="0.25">
      <c r="A140">
        <v>138</v>
      </c>
      <c r="B140" s="4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</row>
    <row r="141" spans="1:14" x14ac:dyDescent="0.25">
      <c r="A141">
        <v>139</v>
      </c>
      <c r="B141" s="4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</row>
    <row r="142" spans="1:14" ht="31.5" x14ac:dyDescent="0.25">
      <c r="A142">
        <v>140</v>
      </c>
      <c r="B142" s="4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</row>
    <row r="143" spans="1:14" x14ac:dyDescent="0.25">
      <c r="A143">
        <v>141</v>
      </c>
      <c r="B143" s="4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</row>
    <row r="144" spans="1:14" x14ac:dyDescent="0.25">
      <c r="A144">
        <v>142</v>
      </c>
      <c r="B144" s="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</row>
    <row r="145" spans="1:14" x14ac:dyDescent="0.25">
      <c r="A145">
        <v>143</v>
      </c>
      <c r="B145" s="4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</row>
    <row r="146" spans="1:14" x14ac:dyDescent="0.25">
      <c r="A146">
        <v>144</v>
      </c>
      <c r="B146" s="4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</row>
    <row r="147" spans="1:14" x14ac:dyDescent="0.25">
      <c r="A147">
        <v>145</v>
      </c>
      <c r="B147" s="4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</row>
    <row r="148" spans="1:14" ht="31.5" x14ac:dyDescent="0.25">
      <c r="A148">
        <v>146</v>
      </c>
      <c r="B148" s="4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</row>
    <row r="149" spans="1:14" x14ac:dyDescent="0.25">
      <c r="A149">
        <v>147</v>
      </c>
      <c r="B149" s="4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</row>
    <row r="150" spans="1:14" x14ac:dyDescent="0.25">
      <c r="A150">
        <v>148</v>
      </c>
      <c r="B150" s="4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</row>
    <row r="151" spans="1:14" x14ac:dyDescent="0.25">
      <c r="A151">
        <v>149</v>
      </c>
      <c r="B151" s="4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</row>
    <row r="152" spans="1:14" x14ac:dyDescent="0.25">
      <c r="A152">
        <v>150</v>
      </c>
      <c r="B152" s="4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</row>
    <row r="153" spans="1:14" x14ac:dyDescent="0.25">
      <c r="A153">
        <v>151</v>
      </c>
      <c r="B153" s="4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</row>
    <row r="154" spans="1:14" x14ac:dyDescent="0.25">
      <c r="A154">
        <v>152</v>
      </c>
      <c r="B154" s="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</row>
    <row r="155" spans="1:14" x14ac:dyDescent="0.25">
      <c r="A155">
        <v>153</v>
      </c>
      <c r="B155" s="4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</row>
    <row r="156" spans="1:14" x14ac:dyDescent="0.25">
      <c r="A156">
        <v>154</v>
      </c>
      <c r="B156" s="4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</row>
    <row r="157" spans="1:14" x14ac:dyDescent="0.25">
      <c r="A157">
        <v>155</v>
      </c>
      <c r="B157" s="4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</row>
    <row r="158" spans="1:14" x14ac:dyDescent="0.25">
      <c r="A158">
        <v>156</v>
      </c>
      <c r="B158" s="4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</row>
    <row r="159" spans="1:14" x14ac:dyDescent="0.25">
      <c r="A159">
        <v>157</v>
      </c>
      <c r="B159" s="4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</row>
    <row r="160" spans="1:14" x14ac:dyDescent="0.25">
      <c r="A160">
        <v>158</v>
      </c>
      <c r="B160" s="4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</row>
    <row r="161" spans="1:14" x14ac:dyDescent="0.25">
      <c r="A161">
        <v>159</v>
      </c>
      <c r="B161" s="4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</row>
    <row r="162" spans="1:14" x14ac:dyDescent="0.25">
      <c r="A162">
        <v>160</v>
      </c>
      <c r="B162" s="4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</row>
    <row r="163" spans="1:14" ht="31.5" x14ac:dyDescent="0.25">
      <c r="A163">
        <v>161</v>
      </c>
      <c r="B163" s="4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</row>
    <row r="164" spans="1:14" ht="31.5" x14ac:dyDescent="0.25">
      <c r="A164">
        <v>162</v>
      </c>
      <c r="B164" s="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</row>
    <row r="165" spans="1:14" x14ac:dyDescent="0.25">
      <c r="A165">
        <v>163</v>
      </c>
      <c r="B165" s="4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</row>
    <row r="166" spans="1:14" x14ac:dyDescent="0.25">
      <c r="A166">
        <v>164</v>
      </c>
      <c r="B166" s="4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</row>
    <row r="167" spans="1:14" x14ac:dyDescent="0.25">
      <c r="A167">
        <v>165</v>
      </c>
      <c r="B167" s="4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</row>
    <row r="168" spans="1:14" x14ac:dyDescent="0.25">
      <c r="A168">
        <v>166</v>
      </c>
      <c r="B168" s="4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</row>
    <row r="169" spans="1:14" x14ac:dyDescent="0.25">
      <c r="A169">
        <v>167</v>
      </c>
      <c r="B169" s="4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</row>
    <row r="170" spans="1:14" x14ac:dyDescent="0.25">
      <c r="A170">
        <v>168</v>
      </c>
      <c r="B170" s="4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</row>
    <row r="171" spans="1:14" x14ac:dyDescent="0.25">
      <c r="A171">
        <v>169</v>
      </c>
      <c r="B171" s="4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</row>
    <row r="172" spans="1:14" x14ac:dyDescent="0.25">
      <c r="A172">
        <v>170</v>
      </c>
      <c r="B172" s="4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</row>
    <row r="173" spans="1:14" ht="31.5" x14ac:dyDescent="0.25">
      <c r="A173">
        <v>171</v>
      </c>
      <c r="B173" s="4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</row>
    <row r="174" spans="1:14" x14ac:dyDescent="0.25">
      <c r="A174">
        <v>172</v>
      </c>
      <c r="B174" s="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</row>
    <row r="175" spans="1:14" x14ac:dyDescent="0.25">
      <c r="A175">
        <v>173</v>
      </c>
      <c r="B175" s="4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</row>
    <row r="176" spans="1:14" x14ac:dyDescent="0.25">
      <c r="A176">
        <v>174</v>
      </c>
      <c r="B176" s="4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</row>
    <row r="177" spans="1:14" x14ac:dyDescent="0.25">
      <c r="A177">
        <v>175</v>
      </c>
      <c r="B177" s="4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</row>
    <row r="178" spans="1:14" ht="31.5" x14ac:dyDescent="0.25">
      <c r="A178">
        <v>176</v>
      </c>
      <c r="B178" s="4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</row>
    <row r="179" spans="1:14" x14ac:dyDescent="0.25">
      <c r="A179">
        <v>177</v>
      </c>
      <c r="B179" s="4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</row>
    <row r="180" spans="1:14" x14ac:dyDescent="0.25">
      <c r="A180">
        <v>178</v>
      </c>
      <c r="B180" s="4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</row>
    <row r="181" spans="1:14" ht="31.5" x14ac:dyDescent="0.25">
      <c r="A181">
        <v>179</v>
      </c>
      <c r="B181" s="4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</row>
    <row r="182" spans="1:14" x14ac:dyDescent="0.25">
      <c r="A182">
        <v>180</v>
      </c>
      <c r="B182" s="4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</row>
    <row r="183" spans="1:14" x14ac:dyDescent="0.25">
      <c r="A183">
        <v>181</v>
      </c>
      <c r="B183" s="4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</row>
    <row r="184" spans="1:14" ht="31.5" x14ac:dyDescent="0.25">
      <c r="A184">
        <v>182</v>
      </c>
      <c r="B184" s="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</row>
    <row r="185" spans="1:14" ht="31.5" x14ac:dyDescent="0.25">
      <c r="A185">
        <v>183</v>
      </c>
      <c r="B185" s="4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</row>
    <row r="186" spans="1:14" x14ac:dyDescent="0.25">
      <c r="A186">
        <v>184</v>
      </c>
      <c r="B186" s="4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</row>
    <row r="187" spans="1:14" x14ac:dyDescent="0.25">
      <c r="A187">
        <v>185</v>
      </c>
      <c r="B187" s="4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</row>
    <row r="188" spans="1:14" x14ac:dyDescent="0.25">
      <c r="A188">
        <v>186</v>
      </c>
      <c r="B188" s="4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</row>
    <row r="189" spans="1:14" x14ac:dyDescent="0.25">
      <c r="A189">
        <v>187</v>
      </c>
      <c r="B189" s="4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</row>
    <row r="190" spans="1:14" x14ac:dyDescent="0.25">
      <c r="A190">
        <v>188</v>
      </c>
      <c r="B190" s="4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</row>
    <row r="191" spans="1:14" x14ac:dyDescent="0.25">
      <c r="A191">
        <v>189</v>
      </c>
      <c r="B191" s="4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</row>
    <row r="192" spans="1:14" x14ac:dyDescent="0.25">
      <c r="A192">
        <v>190</v>
      </c>
      <c r="B192" s="4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</row>
    <row r="193" spans="1:14" x14ac:dyDescent="0.25">
      <c r="A193">
        <v>191</v>
      </c>
      <c r="B193" s="4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</row>
    <row r="194" spans="1:14" x14ac:dyDescent="0.25">
      <c r="A194">
        <v>192</v>
      </c>
      <c r="B194" s="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</row>
    <row r="195" spans="1:14" x14ac:dyDescent="0.25">
      <c r="A195">
        <v>193</v>
      </c>
      <c r="B195" s="4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</row>
    <row r="196" spans="1:14" x14ac:dyDescent="0.25">
      <c r="A196">
        <v>194</v>
      </c>
      <c r="B196" s="4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</row>
    <row r="197" spans="1:14" x14ac:dyDescent="0.25">
      <c r="A197">
        <v>195</v>
      </c>
      <c r="B197" s="4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</row>
    <row r="198" spans="1:14" x14ac:dyDescent="0.25">
      <c r="A198">
        <v>196</v>
      </c>
      <c r="B198" s="4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</row>
    <row r="199" spans="1:14" x14ac:dyDescent="0.25">
      <c r="A199">
        <v>197</v>
      </c>
      <c r="B199" s="4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</row>
    <row r="200" spans="1:14" x14ac:dyDescent="0.25">
      <c r="A200">
        <v>198</v>
      </c>
      <c r="B200" s="4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</row>
    <row r="201" spans="1:14" x14ac:dyDescent="0.25">
      <c r="A201">
        <v>199</v>
      </c>
      <c r="B201" s="4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</row>
    <row r="202" spans="1:14" x14ac:dyDescent="0.25">
      <c r="A202">
        <v>200</v>
      </c>
      <c r="B202" s="4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</row>
    <row r="203" spans="1:14" x14ac:dyDescent="0.25">
      <c r="A203">
        <v>201</v>
      </c>
      <c r="B203" s="4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</row>
    <row r="204" spans="1:14" x14ac:dyDescent="0.25">
      <c r="A204">
        <v>202</v>
      </c>
      <c r="B204" s="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</row>
    <row r="205" spans="1:14" ht="31.5" x14ac:dyDescent="0.25">
      <c r="A205">
        <v>203</v>
      </c>
      <c r="B205" s="4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</row>
    <row r="206" spans="1:14" x14ac:dyDescent="0.25">
      <c r="A206">
        <v>204</v>
      </c>
      <c r="B206" s="4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</row>
    <row r="207" spans="1:14" x14ac:dyDescent="0.25">
      <c r="A207">
        <v>205</v>
      </c>
      <c r="B207" s="4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</row>
    <row r="208" spans="1:14" x14ac:dyDescent="0.25">
      <c r="A208">
        <v>206</v>
      </c>
      <c r="B208" s="4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</row>
    <row r="209" spans="1:14" ht="31.5" x14ac:dyDescent="0.25">
      <c r="A209">
        <v>207</v>
      </c>
      <c r="B209" s="4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</row>
    <row r="210" spans="1:14" x14ac:dyDescent="0.25">
      <c r="A210">
        <v>208</v>
      </c>
      <c r="B210" s="4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</row>
    <row r="211" spans="1:14" x14ac:dyDescent="0.25">
      <c r="A211">
        <v>209</v>
      </c>
      <c r="B211" s="4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</row>
    <row r="212" spans="1:14" x14ac:dyDescent="0.25">
      <c r="A212">
        <v>210</v>
      </c>
      <c r="B212" s="4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</row>
    <row r="213" spans="1:14" ht="31.5" x14ac:dyDescent="0.25">
      <c r="A213">
        <v>211</v>
      </c>
      <c r="B213" s="4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</row>
    <row r="214" spans="1:14" x14ac:dyDescent="0.25">
      <c r="A214">
        <v>212</v>
      </c>
      <c r="B214" s="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</row>
    <row r="215" spans="1:14" ht="31.5" x14ac:dyDescent="0.25">
      <c r="A215">
        <v>213</v>
      </c>
      <c r="B215" s="4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</row>
    <row r="216" spans="1:14" x14ac:dyDescent="0.25">
      <c r="A216">
        <v>214</v>
      </c>
      <c r="B216" s="4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</row>
    <row r="217" spans="1:14" x14ac:dyDescent="0.25">
      <c r="A217">
        <v>215</v>
      </c>
      <c r="B217" s="4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</row>
    <row r="218" spans="1:14" x14ac:dyDescent="0.25">
      <c r="A218">
        <v>216</v>
      </c>
      <c r="B218" s="4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</row>
    <row r="219" spans="1:14" x14ac:dyDescent="0.25">
      <c r="A219">
        <v>217</v>
      </c>
      <c r="B219" s="4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</row>
    <row r="220" spans="1:14" x14ac:dyDescent="0.25">
      <c r="A220">
        <v>218</v>
      </c>
      <c r="B220" s="4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</row>
    <row r="221" spans="1:14" x14ac:dyDescent="0.25">
      <c r="A221">
        <v>219</v>
      </c>
      <c r="B221" s="4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</row>
    <row r="222" spans="1:14" x14ac:dyDescent="0.25">
      <c r="A222">
        <v>220</v>
      </c>
      <c r="B222" s="4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</row>
    <row r="223" spans="1:14" ht="31.5" x14ac:dyDescent="0.25">
      <c r="A223">
        <v>221</v>
      </c>
      <c r="B223" s="4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</row>
    <row r="224" spans="1:14" x14ac:dyDescent="0.25">
      <c r="A224">
        <v>222</v>
      </c>
      <c r="B224" s="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</row>
    <row r="225" spans="1:14" x14ac:dyDescent="0.25">
      <c r="A225">
        <v>223</v>
      </c>
      <c r="B225" s="4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</row>
    <row r="226" spans="1:14" x14ac:dyDescent="0.25">
      <c r="A226">
        <v>224</v>
      </c>
      <c r="B226" s="4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</row>
    <row r="227" spans="1:14" x14ac:dyDescent="0.25">
      <c r="A227">
        <v>225</v>
      </c>
      <c r="B227" s="4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</row>
    <row r="228" spans="1:14" x14ac:dyDescent="0.25">
      <c r="A228">
        <v>226</v>
      </c>
      <c r="B228" s="4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</row>
    <row r="229" spans="1:14" x14ac:dyDescent="0.25">
      <c r="A229">
        <v>227</v>
      </c>
      <c r="B229" s="4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</row>
    <row r="230" spans="1:14" x14ac:dyDescent="0.25">
      <c r="A230">
        <v>228</v>
      </c>
      <c r="B230" s="4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</row>
    <row r="231" spans="1:14" x14ac:dyDescent="0.25">
      <c r="A231">
        <v>229</v>
      </c>
      <c r="B231" s="4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</row>
    <row r="232" spans="1:14" x14ac:dyDescent="0.25">
      <c r="A232">
        <v>230</v>
      </c>
      <c r="B232" s="4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</row>
    <row r="233" spans="1:14" x14ac:dyDescent="0.25">
      <c r="A233">
        <v>231</v>
      </c>
      <c r="B233" s="4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</row>
    <row r="234" spans="1:14" x14ac:dyDescent="0.25">
      <c r="A234">
        <v>232</v>
      </c>
      <c r="B234" s="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</row>
    <row r="235" spans="1:14" x14ac:dyDescent="0.25">
      <c r="A235">
        <v>233</v>
      </c>
      <c r="B235" s="4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</row>
    <row r="236" spans="1:14" x14ac:dyDescent="0.25">
      <c r="A236">
        <v>234</v>
      </c>
      <c r="B236" s="4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</row>
    <row r="237" spans="1:14" ht="31.5" x14ac:dyDescent="0.25">
      <c r="A237">
        <v>235</v>
      </c>
      <c r="B237" s="4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</row>
    <row r="238" spans="1:14" x14ac:dyDescent="0.25">
      <c r="A238">
        <v>236</v>
      </c>
      <c r="B238" s="4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</row>
    <row r="239" spans="1:14" ht="31.5" x14ac:dyDescent="0.25">
      <c r="A239">
        <v>237</v>
      </c>
      <c r="B239" s="4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</row>
    <row r="240" spans="1:14" x14ac:dyDescent="0.25">
      <c r="A240">
        <v>238</v>
      </c>
      <c r="B240" s="4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</row>
    <row r="241" spans="1:14" x14ac:dyDescent="0.25">
      <c r="A241">
        <v>239</v>
      </c>
      <c r="B241" s="4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</row>
    <row r="242" spans="1:14" x14ac:dyDescent="0.25">
      <c r="A242">
        <v>240</v>
      </c>
      <c r="B242" s="4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</row>
    <row r="243" spans="1:14" x14ac:dyDescent="0.25">
      <c r="A243">
        <v>241</v>
      </c>
      <c r="B243" s="4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</row>
    <row r="244" spans="1:14" x14ac:dyDescent="0.25">
      <c r="A244">
        <v>242</v>
      </c>
      <c r="B244" s="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</row>
    <row r="245" spans="1:14" ht="31.5" x14ac:dyDescent="0.25">
      <c r="A245">
        <v>243</v>
      </c>
      <c r="B245" s="4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</row>
    <row r="246" spans="1:14" ht="31.5" x14ac:dyDescent="0.25">
      <c r="A246">
        <v>244</v>
      </c>
      <c r="B246" s="4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</row>
    <row r="247" spans="1:14" x14ac:dyDescent="0.25">
      <c r="A247">
        <v>245</v>
      </c>
      <c r="B247" s="4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</row>
    <row r="248" spans="1:14" x14ac:dyDescent="0.25">
      <c r="A248">
        <v>246</v>
      </c>
      <c r="B248" s="4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</row>
    <row r="249" spans="1:14" x14ac:dyDescent="0.25">
      <c r="A249">
        <v>247</v>
      </c>
      <c r="B249" s="4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</row>
    <row r="250" spans="1:14" x14ac:dyDescent="0.25">
      <c r="A250">
        <v>248</v>
      </c>
      <c r="B250" s="4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</row>
    <row r="251" spans="1:14" x14ac:dyDescent="0.25">
      <c r="A251">
        <v>249</v>
      </c>
      <c r="B251" s="4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</row>
    <row r="252" spans="1:14" x14ac:dyDescent="0.25">
      <c r="A252">
        <v>250</v>
      </c>
      <c r="B252" s="4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</row>
    <row r="253" spans="1:14" x14ac:dyDescent="0.25">
      <c r="A253">
        <v>251</v>
      </c>
      <c r="B253" s="4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</row>
    <row r="254" spans="1:14" ht="31.5" x14ac:dyDescent="0.25">
      <c r="A254">
        <v>252</v>
      </c>
      <c r="B254" s="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</row>
    <row r="255" spans="1:14" x14ac:dyDescent="0.25">
      <c r="A255">
        <v>253</v>
      </c>
      <c r="B255" s="4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</row>
    <row r="256" spans="1:14" ht="31.5" x14ac:dyDescent="0.25">
      <c r="A256">
        <v>254</v>
      </c>
      <c r="B256" s="4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</row>
    <row r="257" spans="1:14" ht="31.5" x14ac:dyDescent="0.25">
      <c r="A257">
        <v>255</v>
      </c>
      <c r="B257" s="4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</row>
    <row r="258" spans="1:14" x14ac:dyDescent="0.25">
      <c r="A258">
        <v>256</v>
      </c>
      <c r="B258" s="4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</row>
    <row r="259" spans="1:14" x14ac:dyDescent="0.25">
      <c r="A259">
        <v>257</v>
      </c>
      <c r="B259" s="4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</row>
    <row r="260" spans="1:14" x14ac:dyDescent="0.25">
      <c r="A260">
        <v>258</v>
      </c>
      <c r="B260" s="4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</row>
    <row r="261" spans="1:14" ht="31.5" x14ac:dyDescent="0.25">
      <c r="A261">
        <v>259</v>
      </c>
      <c r="B261" s="4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</row>
    <row r="262" spans="1:14" x14ac:dyDescent="0.25">
      <c r="A262">
        <v>260</v>
      </c>
      <c r="B262" s="4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</row>
    <row r="263" spans="1:14" ht="31.5" x14ac:dyDescent="0.25">
      <c r="A263">
        <v>261</v>
      </c>
      <c r="B263" s="4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</row>
    <row r="264" spans="1:14" x14ac:dyDescent="0.25">
      <c r="A264">
        <v>262</v>
      </c>
      <c r="B264" s="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</row>
    <row r="265" spans="1:14" x14ac:dyDescent="0.25">
      <c r="A265">
        <v>263</v>
      </c>
      <c r="B265" s="4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</row>
    <row r="266" spans="1:14" x14ac:dyDescent="0.25">
      <c r="A266">
        <v>264</v>
      </c>
      <c r="B266" s="4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</row>
    <row r="267" spans="1:14" x14ac:dyDescent="0.25">
      <c r="A267">
        <v>265</v>
      </c>
      <c r="B267" s="4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</row>
    <row r="268" spans="1:14" x14ac:dyDescent="0.25">
      <c r="A268">
        <v>266</v>
      </c>
      <c r="B268" s="4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</row>
    <row r="269" spans="1:14" x14ac:dyDescent="0.25">
      <c r="A269">
        <v>267</v>
      </c>
      <c r="B269" s="4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</row>
    <row r="270" spans="1:14" x14ac:dyDescent="0.25">
      <c r="A270">
        <v>268</v>
      </c>
      <c r="B270" s="4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</row>
    <row r="271" spans="1:14" x14ac:dyDescent="0.25">
      <c r="A271">
        <v>269</v>
      </c>
      <c r="B271" s="4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</row>
    <row r="272" spans="1:14" x14ac:dyDescent="0.25">
      <c r="A272">
        <v>270</v>
      </c>
      <c r="B272" s="4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</row>
    <row r="273" spans="1:14" ht="31.5" x14ac:dyDescent="0.25">
      <c r="A273">
        <v>271</v>
      </c>
      <c r="B273" s="4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</row>
    <row r="274" spans="1:14" x14ac:dyDescent="0.25">
      <c r="A274">
        <v>272</v>
      </c>
      <c r="B274" s="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</row>
    <row r="275" spans="1:14" x14ac:dyDescent="0.25">
      <c r="A275">
        <v>273</v>
      </c>
      <c r="B275" s="4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</row>
    <row r="276" spans="1:14" ht="31.5" x14ac:dyDescent="0.25">
      <c r="A276">
        <v>274</v>
      </c>
      <c r="B276" s="4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</row>
    <row r="277" spans="1:14" ht="31.5" x14ac:dyDescent="0.25">
      <c r="A277">
        <v>275</v>
      </c>
      <c r="B277" s="4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</row>
    <row r="278" spans="1:14" x14ac:dyDescent="0.25">
      <c r="A278">
        <v>276</v>
      </c>
      <c r="B278" s="4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</row>
    <row r="279" spans="1:14" ht="31.5" x14ac:dyDescent="0.25">
      <c r="A279">
        <v>277</v>
      </c>
      <c r="B279" s="4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</row>
    <row r="280" spans="1:14" x14ac:dyDescent="0.25">
      <c r="A280">
        <v>278</v>
      </c>
      <c r="B280" s="4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</row>
    <row r="281" spans="1:14" x14ac:dyDescent="0.25">
      <c r="A281">
        <v>279</v>
      </c>
      <c r="B281" s="4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</row>
    <row r="282" spans="1:14" ht="31.5" x14ac:dyDescent="0.25">
      <c r="A282">
        <v>280</v>
      </c>
      <c r="B282" s="4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</row>
    <row r="283" spans="1:14" x14ac:dyDescent="0.25">
      <c r="A283">
        <v>281</v>
      </c>
      <c r="B283" s="4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</row>
    <row r="284" spans="1:14" x14ac:dyDescent="0.25">
      <c r="A284">
        <v>282</v>
      </c>
      <c r="B284" s="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</row>
    <row r="285" spans="1:14" ht="31.5" x14ac:dyDescent="0.25">
      <c r="A285">
        <v>283</v>
      </c>
      <c r="B285" s="4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</row>
    <row r="286" spans="1:14" x14ac:dyDescent="0.25">
      <c r="A286">
        <v>284</v>
      </c>
      <c r="B286" s="4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</row>
    <row r="287" spans="1:14" x14ac:dyDescent="0.25">
      <c r="A287">
        <v>285</v>
      </c>
      <c r="B287" s="4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</row>
    <row r="288" spans="1:14" x14ac:dyDescent="0.25">
      <c r="A288">
        <v>286</v>
      </c>
      <c r="B288" s="4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</row>
    <row r="289" spans="1:14" x14ac:dyDescent="0.25">
      <c r="A289">
        <v>287</v>
      </c>
      <c r="B289" s="4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</row>
    <row r="290" spans="1:14" x14ac:dyDescent="0.25">
      <c r="A290">
        <v>288</v>
      </c>
      <c r="B290" s="4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</row>
    <row r="291" spans="1:14" x14ac:dyDescent="0.25">
      <c r="A291">
        <v>289</v>
      </c>
      <c r="B291" s="4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</row>
    <row r="292" spans="1:14" x14ac:dyDescent="0.25">
      <c r="A292">
        <v>290</v>
      </c>
      <c r="B292" s="4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</row>
    <row r="293" spans="1:14" x14ac:dyDescent="0.25">
      <c r="A293">
        <v>291</v>
      </c>
      <c r="B293" s="4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</row>
    <row r="294" spans="1:14" x14ac:dyDescent="0.25">
      <c r="A294">
        <v>292</v>
      </c>
      <c r="B294" s="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</row>
    <row r="295" spans="1:14" x14ac:dyDescent="0.25">
      <c r="A295">
        <v>293</v>
      </c>
      <c r="B295" s="4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</row>
    <row r="296" spans="1:14" x14ac:dyDescent="0.25">
      <c r="A296">
        <v>294</v>
      </c>
      <c r="B296" s="4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</row>
    <row r="297" spans="1:14" ht="31.5" x14ac:dyDescent="0.25">
      <c r="A297">
        <v>295</v>
      </c>
      <c r="B297" s="4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</row>
    <row r="298" spans="1:14" ht="31.5" x14ac:dyDescent="0.25">
      <c r="A298">
        <v>296</v>
      </c>
      <c r="B298" s="4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</row>
    <row r="299" spans="1:14" x14ac:dyDescent="0.25">
      <c r="A299">
        <v>297</v>
      </c>
      <c r="B299" s="4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</row>
    <row r="300" spans="1:14" x14ac:dyDescent="0.25">
      <c r="A300">
        <v>298</v>
      </c>
      <c r="B300" s="4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</row>
    <row r="301" spans="1:14" ht="31.5" x14ac:dyDescent="0.25">
      <c r="A301">
        <v>299</v>
      </c>
      <c r="B301" s="4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</row>
    <row r="302" spans="1:14" x14ac:dyDescent="0.25">
      <c r="A302">
        <v>300</v>
      </c>
      <c r="B302" s="4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</row>
    <row r="303" spans="1:14" x14ac:dyDescent="0.25">
      <c r="A303">
        <v>301</v>
      </c>
      <c r="B303" s="4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</row>
    <row r="304" spans="1:14" x14ac:dyDescent="0.25">
      <c r="A304">
        <v>302</v>
      </c>
      <c r="B304" s="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</row>
    <row r="305" spans="1:14" x14ac:dyDescent="0.25">
      <c r="A305">
        <v>303</v>
      </c>
      <c r="B305" s="4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</row>
    <row r="306" spans="1:14" x14ac:dyDescent="0.25">
      <c r="A306">
        <v>304</v>
      </c>
      <c r="B306" s="4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</row>
    <row r="307" spans="1:14" x14ac:dyDescent="0.25">
      <c r="A307">
        <v>305</v>
      </c>
      <c r="B307" s="4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</row>
    <row r="308" spans="1:14" ht="31.5" x14ac:dyDescent="0.25">
      <c r="A308">
        <v>306</v>
      </c>
      <c r="B308" s="4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</row>
    <row r="309" spans="1:14" x14ac:dyDescent="0.25">
      <c r="A309">
        <v>307</v>
      </c>
      <c r="B309" s="4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</row>
    <row r="310" spans="1:14" x14ac:dyDescent="0.25">
      <c r="A310">
        <v>308</v>
      </c>
      <c r="B310" s="4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</row>
    <row r="311" spans="1:14" x14ac:dyDescent="0.25">
      <c r="A311">
        <v>309</v>
      </c>
      <c r="B311" s="4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</row>
    <row r="312" spans="1:14" x14ac:dyDescent="0.25">
      <c r="A312">
        <v>310</v>
      </c>
      <c r="B312" s="4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</row>
    <row r="313" spans="1:14" x14ac:dyDescent="0.25">
      <c r="A313">
        <v>311</v>
      </c>
      <c r="B313" s="4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</row>
    <row r="314" spans="1:14" x14ac:dyDescent="0.25">
      <c r="A314">
        <v>312</v>
      </c>
      <c r="B314" s="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</row>
    <row r="315" spans="1:14" x14ac:dyDescent="0.25">
      <c r="A315">
        <v>313</v>
      </c>
      <c r="B315" s="4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</row>
    <row r="316" spans="1:14" x14ac:dyDescent="0.25">
      <c r="A316">
        <v>314</v>
      </c>
      <c r="B316" s="4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</row>
    <row r="317" spans="1:14" ht="31.5" x14ac:dyDescent="0.25">
      <c r="A317">
        <v>315</v>
      </c>
      <c r="B317" s="4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</row>
    <row r="318" spans="1:14" x14ac:dyDescent="0.25">
      <c r="A318">
        <v>316</v>
      </c>
      <c r="B318" s="4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</row>
    <row r="319" spans="1:14" x14ac:dyDescent="0.25">
      <c r="A319">
        <v>317</v>
      </c>
      <c r="B319" s="4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</row>
    <row r="320" spans="1:14" ht="31.5" x14ac:dyDescent="0.25">
      <c r="A320">
        <v>318</v>
      </c>
      <c r="B320" s="4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</row>
    <row r="321" spans="1:14" x14ac:dyDescent="0.25">
      <c r="A321">
        <v>319</v>
      </c>
      <c r="B321" s="4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</row>
    <row r="322" spans="1:14" x14ac:dyDescent="0.25">
      <c r="A322">
        <v>320</v>
      </c>
      <c r="B322" s="4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</row>
    <row r="323" spans="1:14" ht="31.5" x14ac:dyDescent="0.25">
      <c r="A323">
        <v>321</v>
      </c>
      <c r="B323" s="4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</row>
    <row r="324" spans="1:14" ht="31.5" x14ac:dyDescent="0.25">
      <c r="A324">
        <v>322</v>
      </c>
      <c r="B324" s="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</row>
    <row r="325" spans="1:14" x14ac:dyDescent="0.25">
      <c r="A325">
        <v>323</v>
      </c>
      <c r="B325" s="4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</row>
    <row r="326" spans="1:14" x14ac:dyDescent="0.25">
      <c r="A326">
        <v>324</v>
      </c>
      <c r="B326" s="4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</row>
    <row r="327" spans="1:14" ht="31.5" x14ac:dyDescent="0.25">
      <c r="A327">
        <v>325</v>
      </c>
      <c r="B327" s="4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</row>
    <row r="328" spans="1:14" ht="31.5" x14ac:dyDescent="0.25">
      <c r="A328">
        <v>326</v>
      </c>
      <c r="B328" s="4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</row>
    <row r="329" spans="1:14" x14ac:dyDescent="0.25">
      <c r="A329">
        <v>327</v>
      </c>
      <c r="B329" s="4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</row>
    <row r="330" spans="1:14" ht="31.5" x14ac:dyDescent="0.25">
      <c r="A330">
        <v>328</v>
      </c>
      <c r="B330" s="4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</row>
    <row r="331" spans="1:14" x14ac:dyDescent="0.25">
      <c r="A331">
        <v>329</v>
      </c>
      <c r="B331" s="4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</row>
    <row r="332" spans="1:14" ht="31.5" x14ac:dyDescent="0.25">
      <c r="A332">
        <v>330</v>
      </c>
      <c r="B332" s="4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</row>
    <row r="333" spans="1:14" x14ac:dyDescent="0.25">
      <c r="A333">
        <v>331</v>
      </c>
      <c r="B333" s="4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</row>
    <row r="334" spans="1:14" ht="31.5" x14ac:dyDescent="0.25">
      <c r="A334">
        <v>332</v>
      </c>
      <c r="B334" s="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</row>
    <row r="335" spans="1:14" x14ac:dyDescent="0.25">
      <c r="A335">
        <v>333</v>
      </c>
      <c r="B335" s="4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</row>
    <row r="336" spans="1:14" x14ac:dyDescent="0.25">
      <c r="A336">
        <v>334</v>
      </c>
      <c r="B336" s="4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</row>
    <row r="337" spans="1:14" x14ac:dyDescent="0.25">
      <c r="A337">
        <v>335</v>
      </c>
      <c r="B337" s="4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</row>
    <row r="338" spans="1:14" x14ac:dyDescent="0.25">
      <c r="A338">
        <v>336</v>
      </c>
      <c r="B338" s="4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</row>
    <row r="339" spans="1:14" x14ac:dyDescent="0.25">
      <c r="A339">
        <v>337</v>
      </c>
      <c r="B339" s="4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</row>
    <row r="340" spans="1:14" x14ac:dyDescent="0.25">
      <c r="A340">
        <v>338</v>
      </c>
      <c r="B340" s="4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</row>
    <row r="341" spans="1:14" x14ac:dyDescent="0.25">
      <c r="A341">
        <v>339</v>
      </c>
      <c r="B341" s="4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</row>
    <row r="342" spans="1:14" x14ac:dyDescent="0.25">
      <c r="A342">
        <v>340</v>
      </c>
      <c r="B342" s="4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</row>
    <row r="343" spans="1:14" x14ac:dyDescent="0.25">
      <c r="A343">
        <v>341</v>
      </c>
      <c r="B343" s="4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</row>
    <row r="344" spans="1:14" x14ac:dyDescent="0.25">
      <c r="A344">
        <v>342</v>
      </c>
      <c r="B344" s="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</row>
    <row r="345" spans="1:14" x14ac:dyDescent="0.25">
      <c r="A345">
        <v>343</v>
      </c>
      <c r="B345" s="4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</row>
    <row r="346" spans="1:14" x14ac:dyDescent="0.25">
      <c r="A346">
        <v>344</v>
      </c>
      <c r="B346" s="4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</row>
    <row r="347" spans="1:14" x14ac:dyDescent="0.25">
      <c r="A347">
        <v>345</v>
      </c>
      <c r="B347" s="4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</row>
    <row r="348" spans="1:14" x14ac:dyDescent="0.25">
      <c r="A348">
        <v>346</v>
      </c>
      <c r="B348" s="4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</row>
    <row r="349" spans="1:14" x14ac:dyDescent="0.25">
      <c r="A349">
        <v>347</v>
      </c>
      <c r="B349" s="4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</row>
    <row r="350" spans="1:14" x14ac:dyDescent="0.25">
      <c r="A350">
        <v>348</v>
      </c>
      <c r="B350" s="4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</row>
    <row r="351" spans="1:14" x14ac:dyDescent="0.25">
      <c r="A351">
        <v>349</v>
      </c>
      <c r="B351" s="4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</row>
    <row r="352" spans="1:14" x14ac:dyDescent="0.25">
      <c r="A352">
        <v>350</v>
      </c>
      <c r="B352" s="4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</row>
    <row r="353" spans="1:14" x14ac:dyDescent="0.25">
      <c r="A353">
        <v>351</v>
      </c>
      <c r="B353" s="4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</row>
    <row r="354" spans="1:14" x14ac:dyDescent="0.25">
      <c r="A354">
        <v>352</v>
      </c>
      <c r="B354" s="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</row>
    <row r="355" spans="1:14" x14ac:dyDescent="0.25">
      <c r="A355">
        <v>353</v>
      </c>
      <c r="B355" s="4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</row>
    <row r="356" spans="1:14" x14ac:dyDescent="0.25">
      <c r="A356">
        <v>354</v>
      </c>
      <c r="B356" s="4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</row>
    <row r="357" spans="1:14" x14ac:dyDescent="0.25">
      <c r="A357">
        <v>355</v>
      </c>
      <c r="B357" s="4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</row>
    <row r="358" spans="1:14" x14ac:dyDescent="0.25">
      <c r="A358">
        <v>356</v>
      </c>
      <c r="B358" s="4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</row>
    <row r="359" spans="1:14" x14ac:dyDescent="0.25">
      <c r="A359">
        <v>357</v>
      </c>
      <c r="B359" s="4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</row>
    <row r="360" spans="1:14" x14ac:dyDescent="0.25">
      <c r="A360">
        <v>358</v>
      </c>
      <c r="B360" s="4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</row>
    <row r="361" spans="1:14" x14ac:dyDescent="0.25">
      <c r="A361">
        <v>359</v>
      </c>
      <c r="B361" s="4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</row>
    <row r="362" spans="1:14" x14ac:dyDescent="0.25">
      <c r="A362">
        <v>360</v>
      </c>
      <c r="B362" s="4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</row>
    <row r="363" spans="1:14" x14ac:dyDescent="0.25">
      <c r="A363">
        <v>361</v>
      </c>
      <c r="B363" s="4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</row>
    <row r="364" spans="1:14" x14ac:dyDescent="0.25">
      <c r="A364">
        <v>362</v>
      </c>
      <c r="B364" s="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</row>
    <row r="365" spans="1:14" x14ac:dyDescent="0.25">
      <c r="A365">
        <v>363</v>
      </c>
      <c r="B365" s="4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</row>
    <row r="366" spans="1:14" x14ac:dyDescent="0.25">
      <c r="A366">
        <v>364</v>
      </c>
      <c r="B366" s="4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</row>
    <row r="367" spans="1:14" x14ac:dyDescent="0.25">
      <c r="A367">
        <v>365</v>
      </c>
      <c r="B367" s="4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</row>
    <row r="368" spans="1:14" x14ac:dyDescent="0.25">
      <c r="A368">
        <v>366</v>
      </c>
      <c r="B368" s="4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</row>
    <row r="369" spans="1:14" x14ac:dyDescent="0.25">
      <c r="A369">
        <v>367</v>
      </c>
      <c r="B369" s="4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</row>
    <row r="370" spans="1:14" x14ac:dyDescent="0.25">
      <c r="A370">
        <v>368</v>
      </c>
      <c r="B370" s="4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</row>
    <row r="371" spans="1:14" x14ac:dyDescent="0.25">
      <c r="A371">
        <v>369</v>
      </c>
      <c r="B371" s="4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</row>
    <row r="372" spans="1:14" x14ac:dyDescent="0.25">
      <c r="A372">
        <v>370</v>
      </c>
      <c r="B372" s="4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</row>
    <row r="373" spans="1:14" x14ac:dyDescent="0.25">
      <c r="A373">
        <v>371</v>
      </c>
      <c r="B373" s="4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</row>
    <row r="374" spans="1:14" ht="31.5" x14ac:dyDescent="0.25">
      <c r="A374">
        <v>372</v>
      </c>
      <c r="B374" s="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</row>
    <row r="375" spans="1:14" x14ac:dyDescent="0.25">
      <c r="A375">
        <v>373</v>
      </c>
      <c r="B375" s="4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</row>
    <row r="376" spans="1:14" ht="31.5" x14ac:dyDescent="0.25">
      <c r="A376">
        <v>374</v>
      </c>
      <c r="B376" s="4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</row>
    <row r="377" spans="1:14" ht="31.5" x14ac:dyDescent="0.25">
      <c r="A377">
        <v>375</v>
      </c>
      <c r="B377" s="4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</row>
    <row r="378" spans="1:14" x14ac:dyDescent="0.25">
      <c r="A378">
        <v>376</v>
      </c>
      <c r="B378" s="4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</row>
    <row r="379" spans="1:14" x14ac:dyDescent="0.25">
      <c r="A379">
        <v>377</v>
      </c>
      <c r="B379" s="4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</row>
    <row r="380" spans="1:14" x14ac:dyDescent="0.25">
      <c r="A380">
        <v>378</v>
      </c>
      <c r="B380" s="4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</row>
    <row r="381" spans="1:14" x14ac:dyDescent="0.25">
      <c r="A381">
        <v>379</v>
      </c>
      <c r="B381" s="4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</row>
    <row r="382" spans="1:14" ht="31.5" x14ac:dyDescent="0.25">
      <c r="A382">
        <v>380</v>
      </c>
      <c r="B382" s="4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</row>
    <row r="383" spans="1:14" x14ac:dyDescent="0.25">
      <c r="A383">
        <v>381</v>
      </c>
      <c r="B383" s="4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</row>
    <row r="384" spans="1:14" ht="31.5" x14ac:dyDescent="0.25">
      <c r="A384">
        <v>382</v>
      </c>
      <c r="B384" s="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</row>
    <row r="385" spans="1:14" x14ac:dyDescent="0.25">
      <c r="A385">
        <v>383</v>
      </c>
      <c r="B385" s="4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</row>
    <row r="386" spans="1:14" x14ac:dyDescent="0.25">
      <c r="A386">
        <v>384</v>
      </c>
      <c r="B386" s="4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</row>
    <row r="387" spans="1:14" ht="31.5" x14ac:dyDescent="0.25">
      <c r="A387">
        <v>385</v>
      </c>
      <c r="B387" s="4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</row>
    <row r="388" spans="1:14" ht="31.5" x14ac:dyDescent="0.25">
      <c r="A388">
        <v>386</v>
      </c>
      <c r="B388" s="4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</row>
    <row r="389" spans="1:14" x14ac:dyDescent="0.25">
      <c r="A389">
        <v>387</v>
      </c>
      <c r="B389" s="4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</row>
    <row r="390" spans="1:14" x14ac:dyDescent="0.25">
      <c r="A390">
        <v>388</v>
      </c>
      <c r="B390" s="4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</row>
    <row r="391" spans="1:14" x14ac:dyDescent="0.25">
      <c r="A391">
        <v>389</v>
      </c>
      <c r="B391" s="4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</row>
    <row r="392" spans="1:14" x14ac:dyDescent="0.25">
      <c r="A392">
        <v>390</v>
      </c>
      <c r="B392" s="4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</row>
    <row r="393" spans="1:14" x14ac:dyDescent="0.25">
      <c r="A393">
        <v>391</v>
      </c>
      <c r="B393" s="4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</row>
    <row r="394" spans="1:14" ht="31.5" x14ac:dyDescent="0.25">
      <c r="A394">
        <v>392</v>
      </c>
      <c r="B394" s="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</row>
    <row r="395" spans="1:14" x14ac:dyDescent="0.25">
      <c r="A395">
        <v>393</v>
      </c>
      <c r="B395" s="4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</row>
    <row r="396" spans="1:14" x14ac:dyDescent="0.25">
      <c r="A396">
        <v>394</v>
      </c>
      <c r="B396" s="4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</row>
    <row r="397" spans="1:14" ht="31.5" x14ac:dyDescent="0.25">
      <c r="A397">
        <v>395</v>
      </c>
      <c r="B397" s="4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</row>
    <row r="398" spans="1:14" x14ac:dyDescent="0.25">
      <c r="A398">
        <v>396</v>
      </c>
      <c r="B398" s="4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</row>
    <row r="399" spans="1:14" x14ac:dyDescent="0.25">
      <c r="A399">
        <v>397</v>
      </c>
      <c r="B399" s="4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</row>
    <row r="400" spans="1:14" x14ac:dyDescent="0.25">
      <c r="A400">
        <v>398</v>
      </c>
      <c r="B400" s="4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</row>
    <row r="401" spans="1:14" x14ac:dyDescent="0.25">
      <c r="A401">
        <v>399</v>
      </c>
      <c r="B401" s="4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</row>
    <row r="402" spans="1:14" ht="31.5" x14ac:dyDescent="0.25">
      <c r="A402">
        <v>400</v>
      </c>
      <c r="B402" s="4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</row>
    <row r="403" spans="1:14" x14ac:dyDescent="0.25">
      <c r="A403">
        <v>401</v>
      </c>
      <c r="B403" s="4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</row>
    <row r="404" spans="1:14" x14ac:dyDescent="0.25">
      <c r="A404">
        <v>402</v>
      </c>
      <c r="B404" s="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</row>
    <row r="405" spans="1:14" x14ac:dyDescent="0.25">
      <c r="A405">
        <v>403</v>
      </c>
      <c r="B405" s="4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</row>
    <row r="406" spans="1:14" x14ac:dyDescent="0.25">
      <c r="A406">
        <v>404</v>
      </c>
      <c r="B406" s="4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</row>
    <row r="407" spans="1:14" x14ac:dyDescent="0.25">
      <c r="A407">
        <v>405</v>
      </c>
      <c r="B407" s="4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</row>
    <row r="408" spans="1:14" x14ac:dyDescent="0.25">
      <c r="A408">
        <v>406</v>
      </c>
      <c r="B408" s="4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</row>
    <row r="409" spans="1:14" x14ac:dyDescent="0.25">
      <c r="A409">
        <v>407</v>
      </c>
      <c r="B409" s="4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</row>
    <row r="410" spans="1:14" x14ac:dyDescent="0.25">
      <c r="A410">
        <v>408</v>
      </c>
      <c r="B410" s="4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</row>
    <row r="411" spans="1:14" x14ac:dyDescent="0.25">
      <c r="A411">
        <v>409</v>
      </c>
      <c r="B411" s="4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</row>
    <row r="412" spans="1:14" x14ac:dyDescent="0.25">
      <c r="A412">
        <v>410</v>
      </c>
      <c r="B412" s="4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</row>
    <row r="413" spans="1:14" x14ac:dyDescent="0.25">
      <c r="A413">
        <v>411</v>
      </c>
      <c r="B413" s="4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</row>
    <row r="414" spans="1:14" x14ac:dyDescent="0.25">
      <c r="A414">
        <v>412</v>
      </c>
      <c r="B414" s="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</row>
    <row r="415" spans="1:14" x14ac:dyDescent="0.25">
      <c r="A415">
        <v>413</v>
      </c>
      <c r="B415" s="4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</row>
    <row r="416" spans="1:14" x14ac:dyDescent="0.25">
      <c r="A416">
        <v>414</v>
      </c>
      <c r="B416" s="4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</row>
    <row r="417" spans="1:14" x14ac:dyDescent="0.25">
      <c r="A417">
        <v>415</v>
      </c>
      <c r="B417" s="4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</row>
    <row r="418" spans="1:14" ht="31.5" x14ac:dyDescent="0.25">
      <c r="A418">
        <v>416</v>
      </c>
      <c r="B418" s="4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</row>
    <row r="419" spans="1:14" x14ac:dyDescent="0.25">
      <c r="A419">
        <v>417</v>
      </c>
      <c r="B419" s="4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</row>
    <row r="420" spans="1:14" x14ac:dyDescent="0.25">
      <c r="A420">
        <v>418</v>
      </c>
      <c r="B420" s="4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</row>
    <row r="421" spans="1:14" x14ac:dyDescent="0.25">
      <c r="A421">
        <v>419</v>
      </c>
      <c r="B421" s="4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</row>
    <row r="422" spans="1:14" x14ac:dyDescent="0.25">
      <c r="A422">
        <v>420</v>
      </c>
      <c r="B422" s="4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</row>
    <row r="423" spans="1:14" x14ac:dyDescent="0.25">
      <c r="A423">
        <v>421</v>
      </c>
      <c r="B423" s="4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</row>
    <row r="424" spans="1:14" ht="31.5" x14ac:dyDescent="0.25">
      <c r="A424">
        <v>422</v>
      </c>
      <c r="B424" s="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</row>
    <row r="425" spans="1:14" x14ac:dyDescent="0.25">
      <c r="A425">
        <v>423</v>
      </c>
      <c r="B425" s="4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</row>
    <row r="426" spans="1:14" x14ac:dyDescent="0.25">
      <c r="A426">
        <v>424</v>
      </c>
      <c r="B426" s="4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</row>
    <row r="427" spans="1:14" x14ac:dyDescent="0.25">
      <c r="A427">
        <v>425</v>
      </c>
      <c r="B427" s="4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</row>
    <row r="428" spans="1:14" x14ac:dyDescent="0.25">
      <c r="A428">
        <v>426</v>
      </c>
      <c r="B428" s="4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</row>
    <row r="429" spans="1:14" x14ac:dyDescent="0.25">
      <c r="A429">
        <v>427</v>
      </c>
      <c r="B429" s="4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</row>
    <row r="430" spans="1:14" x14ac:dyDescent="0.25">
      <c r="A430">
        <v>428</v>
      </c>
      <c r="B430" s="4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</row>
    <row r="431" spans="1:14" x14ac:dyDescent="0.25">
      <c r="A431">
        <v>429</v>
      </c>
      <c r="B431" s="4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</row>
    <row r="432" spans="1:14" x14ac:dyDescent="0.25">
      <c r="A432">
        <v>430</v>
      </c>
      <c r="B432" s="4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</row>
    <row r="433" spans="1:14" x14ac:dyDescent="0.25">
      <c r="A433">
        <v>431</v>
      </c>
      <c r="B433" s="4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</row>
    <row r="434" spans="1:14" x14ac:dyDescent="0.25">
      <c r="A434">
        <v>432</v>
      </c>
      <c r="B434" s="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</row>
    <row r="435" spans="1:14" x14ac:dyDescent="0.25">
      <c r="A435">
        <v>433</v>
      </c>
      <c r="B435" s="4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</row>
    <row r="436" spans="1:14" x14ac:dyDescent="0.25">
      <c r="A436">
        <v>434</v>
      </c>
      <c r="B436" s="4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</row>
    <row r="437" spans="1:14" x14ac:dyDescent="0.25">
      <c r="A437">
        <v>435</v>
      </c>
      <c r="B437" s="4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</row>
    <row r="438" spans="1:14" x14ac:dyDescent="0.25">
      <c r="A438">
        <v>436</v>
      </c>
      <c r="B438" s="4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</row>
    <row r="439" spans="1:14" x14ac:dyDescent="0.25">
      <c r="A439">
        <v>437</v>
      </c>
      <c r="B439" s="4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</row>
    <row r="440" spans="1:14" ht="31.5" x14ac:dyDescent="0.25">
      <c r="A440">
        <v>438</v>
      </c>
      <c r="B440" s="4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</row>
    <row r="441" spans="1:14" x14ac:dyDescent="0.25">
      <c r="A441">
        <v>439</v>
      </c>
      <c r="B441" s="4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</row>
    <row r="442" spans="1:14" x14ac:dyDescent="0.25">
      <c r="A442">
        <v>440</v>
      </c>
      <c r="B442" s="4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</row>
    <row r="443" spans="1:14" x14ac:dyDescent="0.25">
      <c r="A443">
        <v>441</v>
      </c>
      <c r="B443" s="4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</row>
    <row r="444" spans="1:14" x14ac:dyDescent="0.25">
      <c r="A444">
        <v>442</v>
      </c>
      <c r="B444" s="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</row>
    <row r="445" spans="1:14" x14ac:dyDescent="0.25">
      <c r="A445">
        <v>443</v>
      </c>
      <c r="B445" s="4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</row>
    <row r="446" spans="1:14" x14ac:dyDescent="0.25">
      <c r="A446">
        <v>444</v>
      </c>
      <c r="B446" s="4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</row>
    <row r="447" spans="1:14" ht="31.5" x14ac:dyDescent="0.25">
      <c r="A447">
        <v>445</v>
      </c>
      <c r="B447" s="4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</row>
    <row r="448" spans="1:14" x14ac:dyDescent="0.25">
      <c r="A448">
        <v>446</v>
      </c>
      <c r="B448" s="4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</row>
    <row r="449" spans="1:14" ht="31.5" x14ac:dyDescent="0.25">
      <c r="A449">
        <v>447</v>
      </c>
      <c r="B449" s="4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</row>
    <row r="450" spans="1:14" x14ac:dyDescent="0.25">
      <c r="A450">
        <v>448</v>
      </c>
      <c r="B450" s="4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</row>
    <row r="451" spans="1:14" x14ac:dyDescent="0.25">
      <c r="A451">
        <v>449</v>
      </c>
      <c r="B451" s="4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</row>
    <row r="452" spans="1:14" x14ac:dyDescent="0.25">
      <c r="A452">
        <v>450</v>
      </c>
      <c r="B452" s="4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</row>
    <row r="453" spans="1:14" x14ac:dyDescent="0.25">
      <c r="A453">
        <v>451</v>
      </c>
      <c r="B453" s="4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</row>
    <row r="454" spans="1:14" ht="31.5" x14ac:dyDescent="0.25">
      <c r="A454">
        <v>452</v>
      </c>
      <c r="B454" s="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</row>
    <row r="455" spans="1:14" ht="31.5" x14ac:dyDescent="0.25">
      <c r="A455">
        <v>453</v>
      </c>
      <c r="B455" s="4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</row>
    <row r="456" spans="1:14" x14ac:dyDescent="0.25">
      <c r="A456">
        <v>454</v>
      </c>
      <c r="B456" s="4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</row>
    <row r="457" spans="1:14" x14ac:dyDescent="0.25">
      <c r="A457">
        <v>455</v>
      </c>
      <c r="B457" s="4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</row>
    <row r="458" spans="1:14" ht="31.5" x14ac:dyDescent="0.25">
      <c r="A458">
        <v>456</v>
      </c>
      <c r="B458" s="4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</row>
    <row r="459" spans="1:14" x14ac:dyDescent="0.25">
      <c r="A459">
        <v>457</v>
      </c>
      <c r="B459" s="4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</row>
    <row r="460" spans="1:14" x14ac:dyDescent="0.25">
      <c r="A460">
        <v>458</v>
      </c>
      <c r="B460" s="4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</row>
    <row r="461" spans="1:14" x14ac:dyDescent="0.25">
      <c r="A461">
        <v>459</v>
      </c>
      <c r="B461" s="4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</row>
    <row r="462" spans="1:14" x14ac:dyDescent="0.25">
      <c r="A462">
        <v>460</v>
      </c>
      <c r="B462" s="4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</row>
    <row r="463" spans="1:14" x14ac:dyDescent="0.25">
      <c r="A463">
        <v>461</v>
      </c>
      <c r="B463" s="4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</row>
    <row r="464" spans="1:14" x14ac:dyDescent="0.25">
      <c r="A464">
        <v>462</v>
      </c>
      <c r="B464" s="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</row>
    <row r="465" spans="1:14" ht="31.5" x14ac:dyDescent="0.25">
      <c r="A465">
        <v>463</v>
      </c>
      <c r="B465" s="4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</row>
    <row r="466" spans="1:14" x14ac:dyDescent="0.25">
      <c r="A466">
        <v>464</v>
      </c>
      <c r="B466" s="4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</row>
    <row r="467" spans="1:14" x14ac:dyDescent="0.25">
      <c r="A467">
        <v>465</v>
      </c>
      <c r="B467" s="4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</row>
    <row r="468" spans="1:14" x14ac:dyDescent="0.25">
      <c r="A468">
        <v>466</v>
      </c>
      <c r="B468" s="4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</row>
    <row r="469" spans="1:14" ht="31.5" x14ac:dyDescent="0.25">
      <c r="A469">
        <v>467</v>
      </c>
      <c r="B469" s="4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</row>
    <row r="470" spans="1:14" x14ac:dyDescent="0.25">
      <c r="A470">
        <v>468</v>
      </c>
      <c r="B470" s="4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</row>
    <row r="471" spans="1:14" x14ac:dyDescent="0.25">
      <c r="A471">
        <v>469</v>
      </c>
      <c r="B471" s="4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</row>
    <row r="472" spans="1:14" x14ac:dyDescent="0.25">
      <c r="A472">
        <v>470</v>
      </c>
      <c r="B472" s="4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</row>
    <row r="473" spans="1:14" x14ac:dyDescent="0.25">
      <c r="A473">
        <v>471</v>
      </c>
      <c r="B473" s="4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</row>
    <row r="474" spans="1:14" x14ac:dyDescent="0.25">
      <c r="A474">
        <v>472</v>
      </c>
      <c r="B474" s="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</row>
    <row r="475" spans="1:14" x14ac:dyDescent="0.25">
      <c r="A475">
        <v>473</v>
      </c>
      <c r="B475" s="4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</row>
    <row r="476" spans="1:14" x14ac:dyDescent="0.25">
      <c r="A476">
        <v>474</v>
      </c>
      <c r="B476" s="4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</row>
    <row r="477" spans="1:14" ht="31.5" x14ac:dyDescent="0.25">
      <c r="A477">
        <v>475</v>
      </c>
      <c r="B477" s="4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</row>
    <row r="478" spans="1:14" ht="31.5" x14ac:dyDescent="0.25">
      <c r="A478">
        <v>476</v>
      </c>
      <c r="B478" s="4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</row>
    <row r="479" spans="1:14" x14ac:dyDescent="0.25">
      <c r="A479">
        <v>477</v>
      </c>
      <c r="B479" s="4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</row>
    <row r="480" spans="1:14" x14ac:dyDescent="0.25">
      <c r="A480">
        <v>478</v>
      </c>
      <c r="B480" s="4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</row>
    <row r="481" spans="1:14" x14ac:dyDescent="0.25">
      <c r="A481">
        <v>479</v>
      </c>
      <c r="B481" s="4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</row>
    <row r="482" spans="1:14" x14ac:dyDescent="0.25">
      <c r="A482">
        <v>480</v>
      </c>
      <c r="B482" s="4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</row>
    <row r="483" spans="1:14" ht="31.5" x14ac:dyDescent="0.25">
      <c r="A483">
        <v>481</v>
      </c>
      <c r="B483" s="4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</row>
    <row r="484" spans="1:14" ht="31.5" x14ac:dyDescent="0.25">
      <c r="A484">
        <v>482</v>
      </c>
      <c r="B484" s="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</row>
    <row r="485" spans="1:14" x14ac:dyDescent="0.25">
      <c r="A485">
        <v>483</v>
      </c>
      <c r="B485" s="4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</row>
    <row r="486" spans="1:14" x14ac:dyDescent="0.25">
      <c r="A486">
        <v>484</v>
      </c>
      <c r="B486" s="4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</row>
    <row r="487" spans="1:14" ht="31.5" x14ac:dyDescent="0.25">
      <c r="A487">
        <v>485</v>
      </c>
      <c r="B487" s="4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</row>
    <row r="488" spans="1:14" ht="31.5" x14ac:dyDescent="0.25">
      <c r="A488">
        <v>486</v>
      </c>
      <c r="B488" s="4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</row>
    <row r="489" spans="1:14" x14ac:dyDescent="0.25">
      <c r="A489">
        <v>487</v>
      </c>
      <c r="B489" s="4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</row>
    <row r="490" spans="1:14" x14ac:dyDescent="0.25">
      <c r="A490">
        <v>488</v>
      </c>
      <c r="B490" s="4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</row>
    <row r="491" spans="1:14" x14ac:dyDescent="0.25">
      <c r="A491">
        <v>489</v>
      </c>
      <c r="B491" s="4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</row>
    <row r="492" spans="1:14" x14ac:dyDescent="0.25">
      <c r="A492">
        <v>490</v>
      </c>
      <c r="B492" s="4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</row>
    <row r="493" spans="1:14" ht="31.5" x14ac:dyDescent="0.25">
      <c r="A493">
        <v>491</v>
      </c>
      <c r="B493" s="4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</row>
    <row r="494" spans="1:14" x14ac:dyDescent="0.25">
      <c r="A494">
        <v>492</v>
      </c>
      <c r="B494" s="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</row>
    <row r="495" spans="1:14" x14ac:dyDescent="0.25">
      <c r="A495">
        <v>493</v>
      </c>
      <c r="B495" s="4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</row>
    <row r="496" spans="1:14" x14ac:dyDescent="0.25">
      <c r="A496">
        <v>494</v>
      </c>
      <c r="B496" s="4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</row>
    <row r="497" spans="1:14" x14ac:dyDescent="0.25">
      <c r="A497">
        <v>495</v>
      </c>
      <c r="B497" s="4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</row>
    <row r="498" spans="1:14" x14ac:dyDescent="0.25">
      <c r="A498">
        <v>496</v>
      </c>
      <c r="B498" s="4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</row>
    <row r="499" spans="1:14" x14ac:dyDescent="0.25">
      <c r="A499">
        <v>497</v>
      </c>
      <c r="B499" s="4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</row>
    <row r="500" spans="1:14" x14ac:dyDescent="0.25">
      <c r="A500">
        <v>498</v>
      </c>
      <c r="B500" s="4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</row>
    <row r="501" spans="1:14" ht="31.5" x14ac:dyDescent="0.25">
      <c r="A501">
        <v>499</v>
      </c>
      <c r="B501" s="4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</row>
    <row r="502" spans="1:14" x14ac:dyDescent="0.25">
      <c r="A502">
        <v>500</v>
      </c>
      <c r="B502" s="4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</row>
    <row r="503" spans="1:14" x14ac:dyDescent="0.25">
      <c r="A503">
        <v>501</v>
      </c>
      <c r="B503" s="4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</row>
    <row r="504" spans="1:14" x14ac:dyDescent="0.25">
      <c r="A504">
        <v>502</v>
      </c>
      <c r="B504" s="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</row>
    <row r="505" spans="1:14" ht="31.5" x14ac:dyDescent="0.25">
      <c r="A505">
        <v>503</v>
      </c>
      <c r="B505" s="4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</row>
    <row r="506" spans="1:14" x14ac:dyDescent="0.25">
      <c r="A506">
        <v>504</v>
      </c>
      <c r="B506" s="4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</row>
    <row r="507" spans="1:14" x14ac:dyDescent="0.25">
      <c r="A507">
        <v>505</v>
      </c>
      <c r="B507" s="4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</row>
    <row r="508" spans="1:14" x14ac:dyDescent="0.25">
      <c r="A508">
        <v>506</v>
      </c>
      <c r="B508" s="4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</row>
    <row r="509" spans="1:14" ht="31.5" x14ac:dyDescent="0.25">
      <c r="A509">
        <v>507</v>
      </c>
      <c r="B509" s="4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</row>
    <row r="510" spans="1:14" x14ac:dyDescent="0.25">
      <c r="A510">
        <v>508</v>
      </c>
      <c r="B510" s="4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</row>
    <row r="511" spans="1:14" x14ac:dyDescent="0.25">
      <c r="A511">
        <v>509</v>
      </c>
      <c r="B511" s="4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</row>
    <row r="512" spans="1:14" x14ac:dyDescent="0.25">
      <c r="A512">
        <v>510</v>
      </c>
      <c r="B512" s="4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</row>
    <row r="513" spans="1:14" x14ac:dyDescent="0.25">
      <c r="A513">
        <v>511</v>
      </c>
      <c r="B513" s="4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</row>
    <row r="514" spans="1:14" x14ac:dyDescent="0.25">
      <c r="A514">
        <v>512</v>
      </c>
      <c r="B514" s="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</row>
    <row r="515" spans="1:14" x14ac:dyDescent="0.25">
      <c r="A515">
        <v>513</v>
      </c>
      <c r="B515" s="4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</row>
    <row r="516" spans="1:14" x14ac:dyDescent="0.25">
      <c r="A516">
        <v>514</v>
      </c>
      <c r="B516" s="4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</row>
    <row r="517" spans="1:14" x14ac:dyDescent="0.25">
      <c r="A517">
        <v>515</v>
      </c>
      <c r="B517" s="4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</row>
    <row r="518" spans="1:14" x14ac:dyDescent="0.25">
      <c r="A518">
        <v>516</v>
      </c>
      <c r="B518" s="4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</row>
    <row r="519" spans="1:14" x14ac:dyDescent="0.25">
      <c r="A519">
        <v>517</v>
      </c>
      <c r="B519" s="4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</row>
    <row r="520" spans="1:14" ht="31.5" x14ac:dyDescent="0.25">
      <c r="A520">
        <v>518</v>
      </c>
      <c r="B520" s="4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</row>
    <row r="521" spans="1:14" x14ac:dyDescent="0.25">
      <c r="A521">
        <v>519</v>
      </c>
      <c r="B521" s="4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</row>
    <row r="522" spans="1:14" x14ac:dyDescent="0.25">
      <c r="A522">
        <v>520</v>
      </c>
      <c r="B522" s="4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</row>
    <row r="523" spans="1:14" x14ac:dyDescent="0.25">
      <c r="A523">
        <v>521</v>
      </c>
      <c r="B523" s="4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</row>
    <row r="524" spans="1:14" ht="31.5" x14ac:dyDescent="0.25">
      <c r="A524">
        <v>522</v>
      </c>
      <c r="B524" s="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</row>
    <row r="525" spans="1:14" x14ac:dyDescent="0.25">
      <c r="A525">
        <v>523</v>
      </c>
      <c r="B525" s="4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</row>
    <row r="526" spans="1:14" x14ac:dyDescent="0.25">
      <c r="A526">
        <v>524</v>
      </c>
      <c r="B526" s="4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</row>
    <row r="527" spans="1:14" x14ac:dyDescent="0.25">
      <c r="A527">
        <v>525</v>
      </c>
      <c r="B527" s="4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</row>
    <row r="528" spans="1:14" ht="31.5" x14ac:dyDescent="0.25">
      <c r="A528">
        <v>526</v>
      </c>
      <c r="B528" s="4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</row>
    <row r="529" spans="1:14" x14ac:dyDescent="0.25">
      <c r="A529">
        <v>527</v>
      </c>
      <c r="B529" s="4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</row>
    <row r="530" spans="1:14" x14ac:dyDescent="0.25">
      <c r="A530">
        <v>528</v>
      </c>
      <c r="B530" s="4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</row>
    <row r="531" spans="1:14" x14ac:dyDescent="0.25">
      <c r="A531">
        <v>529</v>
      </c>
      <c r="B531" s="4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</row>
    <row r="532" spans="1:14" x14ac:dyDescent="0.25">
      <c r="A532">
        <v>530</v>
      </c>
      <c r="B532" s="4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</row>
    <row r="533" spans="1:14" ht="31.5" x14ac:dyDescent="0.25">
      <c r="A533">
        <v>531</v>
      </c>
      <c r="B533" s="4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</row>
    <row r="534" spans="1:14" x14ac:dyDescent="0.25">
      <c r="A534">
        <v>532</v>
      </c>
      <c r="B534" s="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</row>
    <row r="535" spans="1:14" x14ac:dyDescent="0.25">
      <c r="A535">
        <v>533</v>
      </c>
      <c r="B535" s="4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</row>
    <row r="536" spans="1:14" x14ac:dyDescent="0.25">
      <c r="A536">
        <v>534</v>
      </c>
      <c r="B536" s="4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</row>
    <row r="537" spans="1:14" x14ac:dyDescent="0.25">
      <c r="A537">
        <v>535</v>
      </c>
      <c r="B537" s="4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</row>
    <row r="538" spans="1:14" x14ac:dyDescent="0.25">
      <c r="A538">
        <v>536</v>
      </c>
      <c r="B538" s="4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</row>
    <row r="539" spans="1:14" x14ac:dyDescent="0.25">
      <c r="A539">
        <v>537</v>
      </c>
      <c r="B539" s="4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</row>
    <row r="540" spans="1:14" x14ac:dyDescent="0.25">
      <c r="A540">
        <v>538</v>
      </c>
      <c r="B540" s="4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</row>
    <row r="541" spans="1:14" x14ac:dyDescent="0.25">
      <c r="A541">
        <v>539</v>
      </c>
      <c r="B541" s="4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</row>
    <row r="542" spans="1:14" x14ac:dyDescent="0.25">
      <c r="A542">
        <v>540</v>
      </c>
      <c r="B542" s="4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</row>
    <row r="543" spans="1:14" x14ac:dyDescent="0.25">
      <c r="A543">
        <v>541</v>
      </c>
      <c r="B543" s="4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</row>
    <row r="544" spans="1:14" x14ac:dyDescent="0.25">
      <c r="A544">
        <v>542</v>
      </c>
      <c r="B544" s="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</row>
    <row r="545" spans="1:14" x14ac:dyDescent="0.25">
      <c r="A545">
        <v>543</v>
      </c>
      <c r="B545" s="4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</row>
    <row r="546" spans="1:14" ht="31.5" x14ac:dyDescent="0.25">
      <c r="A546">
        <v>544</v>
      </c>
      <c r="B546" s="4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</row>
    <row r="547" spans="1:14" x14ac:dyDescent="0.25">
      <c r="A547">
        <v>545</v>
      </c>
      <c r="B547" s="4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</row>
    <row r="548" spans="1:14" x14ac:dyDescent="0.25">
      <c r="A548">
        <v>546</v>
      </c>
      <c r="B548" s="4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</row>
    <row r="549" spans="1:14" x14ac:dyDescent="0.25">
      <c r="A549">
        <v>547</v>
      </c>
      <c r="B549" s="4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</row>
    <row r="550" spans="1:14" x14ac:dyDescent="0.25">
      <c r="A550">
        <v>548</v>
      </c>
      <c r="B550" s="4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</row>
    <row r="551" spans="1:14" ht="31.5" x14ac:dyDescent="0.25">
      <c r="A551">
        <v>549</v>
      </c>
      <c r="B551" s="4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</row>
    <row r="552" spans="1:14" ht="31.5" x14ac:dyDescent="0.25">
      <c r="A552">
        <v>550</v>
      </c>
      <c r="B552" s="4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</row>
    <row r="553" spans="1:14" x14ac:dyDescent="0.25">
      <c r="A553">
        <v>551</v>
      </c>
      <c r="B553" s="4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</row>
    <row r="554" spans="1:14" x14ac:dyDescent="0.25">
      <c r="A554">
        <v>552</v>
      </c>
      <c r="B554" s="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</row>
    <row r="555" spans="1:14" ht="31.5" x14ac:dyDescent="0.25">
      <c r="A555">
        <v>553</v>
      </c>
      <c r="B555" s="4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</row>
    <row r="556" spans="1:14" ht="31.5" x14ac:dyDescent="0.25">
      <c r="A556">
        <v>554</v>
      </c>
      <c r="B556" s="4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</row>
    <row r="557" spans="1:14" x14ac:dyDescent="0.25">
      <c r="A557">
        <v>555</v>
      </c>
      <c r="B557" s="4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</row>
    <row r="558" spans="1:14" x14ac:dyDescent="0.25">
      <c r="A558">
        <v>556</v>
      </c>
      <c r="B558" s="4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</row>
    <row r="559" spans="1:14" x14ac:dyDescent="0.25">
      <c r="A559">
        <v>557</v>
      </c>
      <c r="B559" s="4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</row>
    <row r="560" spans="1:14" x14ac:dyDescent="0.25">
      <c r="A560">
        <v>558</v>
      </c>
      <c r="B560" s="4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</row>
    <row r="561" spans="1:14" x14ac:dyDescent="0.25">
      <c r="A561">
        <v>559</v>
      </c>
      <c r="B561" s="4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</row>
    <row r="562" spans="1:14" x14ac:dyDescent="0.25">
      <c r="A562">
        <v>560</v>
      </c>
      <c r="B562" s="4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</row>
    <row r="563" spans="1:14" x14ac:dyDescent="0.25">
      <c r="A563">
        <v>561</v>
      </c>
      <c r="B563" s="4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</row>
    <row r="564" spans="1:14" ht="31.5" x14ac:dyDescent="0.25">
      <c r="A564">
        <v>562</v>
      </c>
      <c r="B564" s="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</row>
    <row r="565" spans="1:14" x14ac:dyDescent="0.25">
      <c r="A565">
        <v>563</v>
      </c>
      <c r="B565" s="4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</row>
    <row r="566" spans="1:14" x14ac:dyDescent="0.25">
      <c r="A566">
        <v>564</v>
      </c>
      <c r="B566" s="4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</row>
    <row r="567" spans="1:14" x14ac:dyDescent="0.25">
      <c r="A567">
        <v>565</v>
      </c>
      <c r="B567" s="4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</row>
    <row r="568" spans="1:14" x14ac:dyDescent="0.25">
      <c r="A568">
        <v>566</v>
      </c>
      <c r="B568" s="4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</row>
    <row r="569" spans="1:14" ht="31.5" x14ac:dyDescent="0.25">
      <c r="A569">
        <v>567</v>
      </c>
      <c r="B569" s="4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</row>
    <row r="570" spans="1:14" x14ac:dyDescent="0.25">
      <c r="A570">
        <v>568</v>
      </c>
      <c r="B570" s="4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</row>
    <row r="571" spans="1:14" x14ac:dyDescent="0.25">
      <c r="A571">
        <v>569</v>
      </c>
      <c r="B571" s="4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</row>
    <row r="572" spans="1:14" x14ac:dyDescent="0.25">
      <c r="A572">
        <v>570</v>
      </c>
      <c r="B572" s="4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</row>
    <row r="573" spans="1:14" x14ac:dyDescent="0.25">
      <c r="A573">
        <v>571</v>
      </c>
      <c r="B573" s="4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</row>
    <row r="574" spans="1:14" x14ac:dyDescent="0.25">
      <c r="A574">
        <v>572</v>
      </c>
      <c r="B574" s="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</row>
    <row r="575" spans="1:14" x14ac:dyDescent="0.25">
      <c r="A575">
        <v>573</v>
      </c>
      <c r="B575" s="4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</row>
    <row r="576" spans="1:14" x14ac:dyDescent="0.25">
      <c r="A576">
        <v>574</v>
      </c>
      <c r="B576" s="4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</row>
    <row r="577" spans="1:14" x14ac:dyDescent="0.25">
      <c r="A577">
        <v>575</v>
      </c>
      <c r="B577" s="4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</row>
    <row r="578" spans="1:14" ht="31.5" x14ac:dyDescent="0.25">
      <c r="A578">
        <v>576</v>
      </c>
      <c r="B578" s="4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</row>
    <row r="579" spans="1:14" x14ac:dyDescent="0.25">
      <c r="A579">
        <v>577</v>
      </c>
      <c r="B579" s="4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</row>
    <row r="580" spans="1:14" x14ac:dyDescent="0.25">
      <c r="A580">
        <v>578</v>
      </c>
      <c r="B580" s="4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</row>
    <row r="581" spans="1:14" x14ac:dyDescent="0.25">
      <c r="A581">
        <v>579</v>
      </c>
      <c r="B581" s="4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</row>
    <row r="582" spans="1:14" x14ac:dyDescent="0.25">
      <c r="A582">
        <v>580</v>
      </c>
      <c r="B582" s="4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</row>
    <row r="583" spans="1:14" x14ac:dyDescent="0.25">
      <c r="A583">
        <v>581</v>
      </c>
      <c r="B583" s="4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</row>
    <row r="584" spans="1:14" x14ac:dyDescent="0.25">
      <c r="A584">
        <v>582</v>
      </c>
      <c r="B584" s="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</row>
    <row r="585" spans="1:14" ht="31.5" x14ac:dyDescent="0.25">
      <c r="A585">
        <v>583</v>
      </c>
      <c r="B585" s="4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</row>
    <row r="586" spans="1:14" x14ac:dyDescent="0.25">
      <c r="A586">
        <v>584</v>
      </c>
      <c r="B586" s="4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</row>
    <row r="587" spans="1:14" x14ac:dyDescent="0.25">
      <c r="A587">
        <v>585</v>
      </c>
      <c r="B587" s="4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</row>
    <row r="588" spans="1:14" x14ac:dyDescent="0.25">
      <c r="A588">
        <v>586</v>
      </c>
      <c r="B588" s="4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</row>
    <row r="589" spans="1:14" x14ac:dyDescent="0.25">
      <c r="A589">
        <v>587</v>
      </c>
      <c r="B589" s="4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</row>
    <row r="590" spans="1:14" x14ac:dyDescent="0.25">
      <c r="A590">
        <v>588</v>
      </c>
      <c r="B590" s="4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</row>
    <row r="591" spans="1:14" x14ac:dyDescent="0.25">
      <c r="A591">
        <v>589</v>
      </c>
      <c r="B591" s="4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</row>
    <row r="592" spans="1:14" ht="31.5" x14ac:dyDescent="0.25">
      <c r="A592">
        <v>590</v>
      </c>
      <c r="B592" s="4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</row>
    <row r="593" spans="1:14" x14ac:dyDescent="0.25">
      <c r="A593">
        <v>591</v>
      </c>
      <c r="B593" s="4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</row>
    <row r="594" spans="1:14" ht="31.5" x14ac:dyDescent="0.25">
      <c r="A594">
        <v>592</v>
      </c>
      <c r="B594" s="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</row>
    <row r="595" spans="1:14" x14ac:dyDescent="0.25">
      <c r="A595">
        <v>593</v>
      </c>
      <c r="B595" s="4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</row>
    <row r="596" spans="1:14" ht="31.5" x14ac:dyDescent="0.25">
      <c r="A596">
        <v>594</v>
      </c>
      <c r="B596" s="4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</row>
    <row r="597" spans="1:14" ht="31.5" x14ac:dyDescent="0.25">
      <c r="A597">
        <v>595</v>
      </c>
      <c r="B597" s="4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</row>
    <row r="598" spans="1:14" x14ac:dyDescent="0.25">
      <c r="A598">
        <v>596</v>
      </c>
      <c r="B598" s="4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</row>
    <row r="599" spans="1:14" x14ac:dyDescent="0.25">
      <c r="A599">
        <v>597</v>
      </c>
      <c r="B599" s="4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</row>
    <row r="600" spans="1:14" x14ac:dyDescent="0.25">
      <c r="A600">
        <v>598</v>
      </c>
      <c r="B600" s="4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</row>
    <row r="601" spans="1:14" ht="31.5" x14ac:dyDescent="0.25">
      <c r="A601">
        <v>599</v>
      </c>
      <c r="B601" s="4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</row>
    <row r="602" spans="1:14" x14ac:dyDescent="0.25">
      <c r="A602">
        <v>600</v>
      </c>
      <c r="B602" s="4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</row>
    <row r="603" spans="1:14" x14ac:dyDescent="0.25">
      <c r="A603">
        <v>601</v>
      </c>
      <c r="B603" s="4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</row>
    <row r="604" spans="1:14" x14ac:dyDescent="0.25">
      <c r="A604">
        <v>602</v>
      </c>
      <c r="B604" s="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</row>
    <row r="605" spans="1:14" x14ac:dyDescent="0.25">
      <c r="A605">
        <v>603</v>
      </c>
      <c r="B605" s="4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</row>
    <row r="606" spans="1:14" x14ac:dyDescent="0.25">
      <c r="A606">
        <v>604</v>
      </c>
      <c r="B606" s="4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</row>
    <row r="607" spans="1:14" x14ac:dyDescent="0.25">
      <c r="A607">
        <v>605</v>
      </c>
      <c r="B607" s="4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</row>
    <row r="608" spans="1:14" x14ac:dyDescent="0.25">
      <c r="A608">
        <v>606</v>
      </c>
      <c r="B608" s="4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</row>
    <row r="609" spans="1:14" x14ac:dyDescent="0.25">
      <c r="A609">
        <v>607</v>
      </c>
      <c r="B609" s="4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</row>
    <row r="610" spans="1:14" x14ac:dyDescent="0.25">
      <c r="A610">
        <v>608</v>
      </c>
      <c r="B610" s="4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</row>
    <row r="611" spans="1:14" x14ac:dyDescent="0.25">
      <c r="A611">
        <v>609</v>
      </c>
      <c r="B611" s="4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</row>
    <row r="612" spans="1:14" ht="31.5" x14ac:dyDescent="0.25">
      <c r="A612">
        <v>610</v>
      </c>
      <c r="B612" s="4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</row>
    <row r="613" spans="1:14" x14ac:dyDescent="0.25">
      <c r="A613">
        <v>611</v>
      </c>
      <c r="B613" s="4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</row>
    <row r="614" spans="1:14" x14ac:dyDescent="0.25">
      <c r="A614">
        <v>612</v>
      </c>
      <c r="B614" s="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</row>
    <row r="615" spans="1:14" x14ac:dyDescent="0.25">
      <c r="A615">
        <v>613</v>
      </c>
      <c r="B615" s="4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</row>
    <row r="616" spans="1:14" ht="31.5" x14ac:dyDescent="0.25">
      <c r="A616">
        <v>614</v>
      </c>
      <c r="B616" s="4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</row>
    <row r="617" spans="1:14" x14ac:dyDescent="0.25">
      <c r="A617">
        <v>615</v>
      </c>
      <c r="B617" s="4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</row>
    <row r="618" spans="1:14" x14ac:dyDescent="0.25">
      <c r="A618">
        <v>616</v>
      </c>
      <c r="B618" s="4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</row>
    <row r="619" spans="1:14" x14ac:dyDescent="0.25">
      <c r="A619">
        <v>617</v>
      </c>
      <c r="B619" s="4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</row>
    <row r="620" spans="1:14" x14ac:dyDescent="0.25">
      <c r="A620">
        <v>618</v>
      </c>
      <c r="B620" s="4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</row>
    <row r="621" spans="1:14" x14ac:dyDescent="0.25">
      <c r="A621">
        <v>619</v>
      </c>
      <c r="B621" s="4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</row>
    <row r="622" spans="1:14" x14ac:dyDescent="0.25">
      <c r="A622">
        <v>620</v>
      </c>
      <c r="B622" s="4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</row>
    <row r="623" spans="1:14" x14ac:dyDescent="0.25">
      <c r="A623">
        <v>621</v>
      </c>
      <c r="B623" s="4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</row>
    <row r="624" spans="1:14" x14ac:dyDescent="0.25">
      <c r="A624">
        <v>622</v>
      </c>
      <c r="B624" s="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</row>
    <row r="625" spans="1:14" x14ac:dyDescent="0.25">
      <c r="A625">
        <v>623</v>
      </c>
      <c r="B625" s="4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</row>
    <row r="626" spans="1:14" x14ac:dyDescent="0.25">
      <c r="A626">
        <v>624</v>
      </c>
      <c r="B626" s="4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</row>
    <row r="627" spans="1:14" ht="31.5" x14ac:dyDescent="0.25">
      <c r="A627">
        <v>625</v>
      </c>
      <c r="B627" s="4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</row>
    <row r="628" spans="1:14" ht="31.5" x14ac:dyDescent="0.25">
      <c r="A628">
        <v>626</v>
      </c>
      <c r="B628" s="4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</row>
    <row r="629" spans="1:14" x14ac:dyDescent="0.25">
      <c r="A629">
        <v>627</v>
      </c>
      <c r="B629" s="4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</row>
    <row r="630" spans="1:14" x14ac:dyDescent="0.25">
      <c r="A630">
        <v>628</v>
      </c>
      <c r="B630" s="4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</row>
    <row r="631" spans="1:14" x14ac:dyDescent="0.25">
      <c r="A631">
        <v>629</v>
      </c>
      <c r="B631" s="4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</row>
    <row r="632" spans="1:14" x14ac:dyDescent="0.25">
      <c r="A632">
        <v>630</v>
      </c>
      <c r="B632" s="4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</row>
    <row r="633" spans="1:14" x14ac:dyDescent="0.25">
      <c r="A633">
        <v>631</v>
      </c>
      <c r="B633" s="4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</row>
    <row r="634" spans="1:14" x14ac:dyDescent="0.25">
      <c r="A634">
        <v>632</v>
      </c>
      <c r="B634" s="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</row>
    <row r="635" spans="1:14" x14ac:dyDescent="0.25">
      <c r="A635">
        <v>633</v>
      </c>
      <c r="B635" s="4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</row>
    <row r="636" spans="1:14" x14ac:dyDescent="0.25">
      <c r="A636">
        <v>634</v>
      </c>
      <c r="B636" s="4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</row>
    <row r="637" spans="1:14" x14ac:dyDescent="0.25">
      <c r="A637">
        <v>635</v>
      </c>
      <c r="B637" s="4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</row>
    <row r="638" spans="1:14" x14ac:dyDescent="0.25">
      <c r="A638">
        <v>636</v>
      </c>
      <c r="B638" s="4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</row>
    <row r="639" spans="1:14" x14ac:dyDescent="0.25">
      <c r="A639">
        <v>637</v>
      </c>
      <c r="B639" s="4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</row>
    <row r="640" spans="1:14" x14ac:dyDescent="0.25">
      <c r="A640">
        <v>638</v>
      </c>
      <c r="B640" s="4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</row>
    <row r="641" spans="1:14" x14ac:dyDescent="0.25">
      <c r="A641">
        <v>639</v>
      </c>
      <c r="B641" s="4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</row>
    <row r="642" spans="1:14" x14ac:dyDescent="0.25">
      <c r="A642">
        <v>640</v>
      </c>
      <c r="B642" s="4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</row>
    <row r="643" spans="1:14" ht="31.5" x14ac:dyDescent="0.25">
      <c r="A643">
        <v>641</v>
      </c>
      <c r="B643" s="4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</row>
    <row r="644" spans="1:14" x14ac:dyDescent="0.25">
      <c r="A644">
        <v>642</v>
      </c>
      <c r="B644" s="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</row>
    <row r="645" spans="1:14" x14ac:dyDescent="0.25">
      <c r="A645">
        <v>643</v>
      </c>
      <c r="B645" s="4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</row>
    <row r="646" spans="1:14" x14ac:dyDescent="0.25">
      <c r="A646">
        <v>644</v>
      </c>
      <c r="B646" s="4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</row>
    <row r="647" spans="1:14" x14ac:dyDescent="0.25">
      <c r="A647">
        <v>645</v>
      </c>
      <c r="B647" s="4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</row>
    <row r="648" spans="1:14" x14ac:dyDescent="0.25">
      <c r="A648">
        <v>646</v>
      </c>
      <c r="B648" s="4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</row>
    <row r="649" spans="1:14" x14ac:dyDescent="0.25">
      <c r="A649">
        <v>647</v>
      </c>
      <c r="B649" s="4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</row>
    <row r="650" spans="1:14" x14ac:dyDescent="0.25">
      <c r="A650">
        <v>648</v>
      </c>
      <c r="B650" s="4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</row>
    <row r="651" spans="1:14" x14ac:dyDescent="0.25">
      <c r="A651">
        <v>649</v>
      </c>
      <c r="B651" s="4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</row>
    <row r="652" spans="1:14" x14ac:dyDescent="0.25">
      <c r="A652">
        <v>650</v>
      </c>
      <c r="B652" s="4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</row>
    <row r="653" spans="1:14" x14ac:dyDescent="0.25">
      <c r="A653">
        <v>651</v>
      </c>
      <c r="B653" s="4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</row>
    <row r="654" spans="1:14" x14ac:dyDescent="0.25">
      <c r="A654">
        <v>652</v>
      </c>
      <c r="B654" s="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</row>
    <row r="655" spans="1:14" x14ac:dyDescent="0.25">
      <c r="A655">
        <v>653</v>
      </c>
      <c r="B655" s="4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</row>
    <row r="656" spans="1:14" x14ac:dyDescent="0.25">
      <c r="A656">
        <v>654</v>
      </c>
      <c r="B656" s="4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</row>
    <row r="657" spans="1:14" x14ac:dyDescent="0.25">
      <c r="A657">
        <v>655</v>
      </c>
      <c r="B657" s="4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</row>
    <row r="658" spans="1:14" ht="31.5" x14ac:dyDescent="0.25">
      <c r="A658">
        <v>656</v>
      </c>
      <c r="B658" s="4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</row>
    <row r="659" spans="1:14" x14ac:dyDescent="0.25">
      <c r="A659">
        <v>657</v>
      </c>
      <c r="B659" s="4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</row>
    <row r="660" spans="1:14" x14ac:dyDescent="0.25">
      <c r="A660">
        <v>658</v>
      </c>
      <c r="B660" s="4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</row>
    <row r="661" spans="1:14" x14ac:dyDescent="0.25">
      <c r="A661">
        <v>659</v>
      </c>
      <c r="B661" s="4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</row>
    <row r="662" spans="1:14" x14ac:dyDescent="0.25">
      <c r="A662">
        <v>660</v>
      </c>
      <c r="B662" s="4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</row>
    <row r="663" spans="1:14" x14ac:dyDescent="0.25">
      <c r="A663">
        <v>661</v>
      </c>
      <c r="B663" s="4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</row>
    <row r="664" spans="1:14" x14ac:dyDescent="0.25">
      <c r="A664">
        <v>662</v>
      </c>
      <c r="B664" s="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</row>
    <row r="665" spans="1:14" x14ac:dyDescent="0.25">
      <c r="A665">
        <v>663</v>
      </c>
      <c r="B665" s="4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</row>
    <row r="666" spans="1:14" x14ac:dyDescent="0.25">
      <c r="A666">
        <v>664</v>
      </c>
      <c r="B666" s="4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</row>
    <row r="667" spans="1:14" x14ac:dyDescent="0.25">
      <c r="A667">
        <v>665</v>
      </c>
      <c r="B667" s="4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</row>
    <row r="668" spans="1:14" x14ac:dyDescent="0.25">
      <c r="A668">
        <v>666</v>
      </c>
      <c r="B668" s="4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</row>
    <row r="669" spans="1:14" ht="31.5" x14ac:dyDescent="0.25">
      <c r="A669">
        <v>667</v>
      </c>
      <c r="B669" s="4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</row>
    <row r="670" spans="1:14" ht="31.5" x14ac:dyDescent="0.25">
      <c r="A670">
        <v>668</v>
      </c>
      <c r="B670" s="4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</row>
    <row r="671" spans="1:14" x14ac:dyDescent="0.25">
      <c r="A671">
        <v>669</v>
      </c>
      <c r="B671" s="4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</row>
    <row r="672" spans="1:14" ht="31.5" x14ac:dyDescent="0.25">
      <c r="A672">
        <v>670</v>
      </c>
      <c r="B672" s="4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</row>
    <row r="673" spans="1:14" ht="31.5" x14ac:dyDescent="0.25">
      <c r="A673">
        <v>671</v>
      </c>
      <c r="B673" s="4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</row>
    <row r="674" spans="1:14" x14ac:dyDescent="0.25">
      <c r="A674">
        <v>672</v>
      </c>
      <c r="B674" s="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</row>
    <row r="675" spans="1:14" x14ac:dyDescent="0.25">
      <c r="A675">
        <v>673</v>
      </c>
      <c r="B675" s="4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</row>
    <row r="676" spans="1:14" x14ac:dyDescent="0.25">
      <c r="A676">
        <v>674</v>
      </c>
      <c r="B676" s="4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</row>
    <row r="677" spans="1:14" x14ac:dyDescent="0.25">
      <c r="A677">
        <v>675</v>
      </c>
      <c r="B677" s="4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</row>
    <row r="678" spans="1:14" x14ac:dyDescent="0.25">
      <c r="A678">
        <v>676</v>
      </c>
      <c r="B678" s="4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</row>
    <row r="679" spans="1:14" x14ac:dyDescent="0.25">
      <c r="A679">
        <v>677</v>
      </c>
      <c r="B679" s="4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</row>
    <row r="680" spans="1:14" x14ac:dyDescent="0.25">
      <c r="A680">
        <v>678</v>
      </c>
      <c r="B680" s="4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</row>
    <row r="681" spans="1:14" x14ac:dyDescent="0.25">
      <c r="A681">
        <v>679</v>
      </c>
      <c r="B681" s="4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</row>
    <row r="682" spans="1:14" ht="31.5" x14ac:dyDescent="0.25">
      <c r="A682">
        <v>680</v>
      </c>
      <c r="B682" s="4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</row>
    <row r="683" spans="1:14" ht="31.5" x14ac:dyDescent="0.25">
      <c r="A683">
        <v>681</v>
      </c>
      <c r="B683" s="4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</row>
    <row r="684" spans="1:14" x14ac:dyDescent="0.25">
      <c r="A684">
        <v>682</v>
      </c>
      <c r="B684" s="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</row>
    <row r="685" spans="1:14" x14ac:dyDescent="0.25">
      <c r="A685">
        <v>683</v>
      </c>
      <c r="B685" s="4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</row>
    <row r="686" spans="1:14" x14ac:dyDescent="0.25">
      <c r="A686">
        <v>684</v>
      </c>
      <c r="B686" s="4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</row>
    <row r="687" spans="1:14" x14ac:dyDescent="0.25">
      <c r="A687">
        <v>685</v>
      </c>
      <c r="B687" s="4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</row>
    <row r="688" spans="1:14" x14ac:dyDescent="0.25">
      <c r="A688">
        <v>686</v>
      </c>
      <c r="B688" s="4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</row>
    <row r="689" spans="1:14" x14ac:dyDescent="0.25">
      <c r="A689">
        <v>687</v>
      </c>
      <c r="B689" s="4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</row>
    <row r="690" spans="1:14" x14ac:dyDescent="0.25">
      <c r="A690">
        <v>688</v>
      </c>
      <c r="B690" s="4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</row>
    <row r="691" spans="1:14" x14ac:dyDescent="0.25">
      <c r="A691">
        <v>689</v>
      </c>
      <c r="B691" s="4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</row>
    <row r="692" spans="1:14" x14ac:dyDescent="0.25">
      <c r="A692">
        <v>690</v>
      </c>
      <c r="B692" s="4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</row>
    <row r="693" spans="1:14" x14ac:dyDescent="0.25">
      <c r="A693">
        <v>691</v>
      </c>
      <c r="B693" s="4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</row>
    <row r="694" spans="1:14" x14ac:dyDescent="0.25">
      <c r="A694">
        <v>692</v>
      </c>
      <c r="B694" s="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</row>
    <row r="695" spans="1:14" ht="31.5" x14ac:dyDescent="0.25">
      <c r="A695">
        <v>693</v>
      </c>
      <c r="B695" s="4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</row>
    <row r="696" spans="1:14" x14ac:dyDescent="0.25">
      <c r="A696">
        <v>694</v>
      </c>
      <c r="B696" s="4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</row>
    <row r="697" spans="1:14" x14ac:dyDescent="0.25">
      <c r="A697">
        <v>695</v>
      </c>
      <c r="B697" s="4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</row>
    <row r="698" spans="1:14" x14ac:dyDescent="0.25">
      <c r="A698">
        <v>696</v>
      </c>
      <c r="B698" s="4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</row>
    <row r="699" spans="1:14" x14ac:dyDescent="0.25">
      <c r="A699">
        <v>697</v>
      </c>
      <c r="B699" s="4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</row>
    <row r="700" spans="1:14" x14ac:dyDescent="0.25">
      <c r="A700">
        <v>698</v>
      </c>
      <c r="B700" s="4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</row>
    <row r="701" spans="1:14" x14ac:dyDescent="0.25">
      <c r="A701">
        <v>699</v>
      </c>
      <c r="B701" s="4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</row>
    <row r="702" spans="1:14" ht="31.5" x14ac:dyDescent="0.25">
      <c r="A702">
        <v>700</v>
      </c>
      <c r="B702" s="4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</row>
    <row r="703" spans="1:14" ht="31.5" x14ac:dyDescent="0.25">
      <c r="A703">
        <v>701</v>
      </c>
      <c r="B703" s="4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</row>
    <row r="704" spans="1:14" ht="31.5" x14ac:dyDescent="0.25">
      <c r="A704">
        <v>702</v>
      </c>
      <c r="B704" s="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</row>
    <row r="705" spans="1:14" x14ac:dyDescent="0.25">
      <c r="A705">
        <v>703</v>
      </c>
      <c r="B705" s="4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</row>
    <row r="706" spans="1:14" ht="31.5" x14ac:dyDescent="0.25">
      <c r="A706">
        <v>704</v>
      </c>
      <c r="B706" s="4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</row>
    <row r="707" spans="1:14" x14ac:dyDescent="0.25">
      <c r="A707">
        <v>705</v>
      </c>
      <c r="B707" s="4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</row>
    <row r="708" spans="1:14" ht="31.5" x14ac:dyDescent="0.25">
      <c r="A708">
        <v>706</v>
      </c>
      <c r="B708" s="4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</row>
    <row r="709" spans="1:14" ht="31.5" x14ac:dyDescent="0.25">
      <c r="A709">
        <v>707</v>
      </c>
      <c r="B709" s="4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</row>
    <row r="710" spans="1:14" x14ac:dyDescent="0.25">
      <c r="A710">
        <v>708</v>
      </c>
      <c r="B710" s="4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</row>
    <row r="711" spans="1:14" x14ac:dyDescent="0.25">
      <c r="A711">
        <v>709</v>
      </c>
      <c r="B711" s="4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</row>
    <row r="712" spans="1:14" ht="31.5" x14ac:dyDescent="0.25">
      <c r="A712">
        <v>710</v>
      </c>
      <c r="B712" s="4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</row>
    <row r="713" spans="1:14" ht="31.5" x14ac:dyDescent="0.25">
      <c r="A713">
        <v>711</v>
      </c>
      <c r="B713" s="4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</row>
    <row r="714" spans="1:14" ht="31.5" x14ac:dyDescent="0.25">
      <c r="A714">
        <v>712</v>
      </c>
      <c r="B714" s="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</row>
    <row r="715" spans="1:14" x14ac:dyDescent="0.25">
      <c r="A715">
        <v>713</v>
      </c>
      <c r="B715" s="4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</row>
    <row r="716" spans="1:14" x14ac:dyDescent="0.25">
      <c r="A716">
        <v>714</v>
      </c>
      <c r="B716" s="4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</row>
    <row r="717" spans="1:14" x14ac:dyDescent="0.25">
      <c r="A717">
        <v>715</v>
      </c>
      <c r="B717" s="4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</row>
    <row r="718" spans="1:14" x14ac:dyDescent="0.25">
      <c r="A718">
        <v>716</v>
      </c>
      <c r="B718" s="4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</row>
    <row r="719" spans="1:14" ht="31.5" x14ac:dyDescent="0.25">
      <c r="A719">
        <v>717</v>
      </c>
      <c r="B719" s="4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</row>
    <row r="720" spans="1:14" x14ac:dyDescent="0.25">
      <c r="A720">
        <v>718</v>
      </c>
      <c r="B720" s="4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</row>
    <row r="721" spans="1:14" x14ac:dyDescent="0.25">
      <c r="A721">
        <v>719</v>
      </c>
      <c r="B721" s="4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</row>
    <row r="722" spans="1:14" ht="31.5" x14ac:dyDescent="0.25">
      <c r="A722">
        <v>720</v>
      </c>
      <c r="B722" s="4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</row>
    <row r="723" spans="1:14" x14ac:dyDescent="0.25">
      <c r="A723">
        <v>721</v>
      </c>
      <c r="B723" s="4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</row>
    <row r="724" spans="1:14" x14ac:dyDescent="0.25">
      <c r="A724">
        <v>722</v>
      </c>
      <c r="B724" s="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</row>
    <row r="725" spans="1:14" x14ac:dyDescent="0.25">
      <c r="A725">
        <v>723</v>
      </c>
      <c r="B725" s="4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</row>
    <row r="726" spans="1:14" ht="31.5" x14ac:dyDescent="0.25">
      <c r="A726">
        <v>724</v>
      </c>
      <c r="B726" s="4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</row>
    <row r="727" spans="1:14" x14ac:dyDescent="0.25">
      <c r="A727">
        <v>725</v>
      </c>
      <c r="B727" s="4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</row>
    <row r="728" spans="1:14" x14ac:dyDescent="0.25">
      <c r="A728">
        <v>726</v>
      </c>
      <c r="B728" s="4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</row>
    <row r="729" spans="1:14" x14ac:dyDescent="0.25">
      <c r="A729">
        <v>727</v>
      </c>
      <c r="B729" s="4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</row>
    <row r="730" spans="1:14" ht="31.5" x14ac:dyDescent="0.25">
      <c r="A730">
        <v>728</v>
      </c>
      <c r="B730" s="4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</row>
    <row r="731" spans="1:14" ht="31.5" x14ac:dyDescent="0.25">
      <c r="A731">
        <v>729</v>
      </c>
      <c r="B731" s="4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</row>
    <row r="732" spans="1:14" x14ac:dyDescent="0.25">
      <c r="A732">
        <v>730</v>
      </c>
      <c r="B732" s="4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</row>
    <row r="733" spans="1:14" x14ac:dyDescent="0.25">
      <c r="A733">
        <v>731</v>
      </c>
      <c r="B733" s="4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</row>
    <row r="734" spans="1:14" x14ac:dyDescent="0.25">
      <c r="A734">
        <v>732</v>
      </c>
      <c r="B734" s="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</row>
    <row r="735" spans="1:14" x14ac:dyDescent="0.25">
      <c r="A735">
        <v>733</v>
      </c>
      <c r="B735" s="4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</row>
    <row r="736" spans="1:14" x14ac:dyDescent="0.25">
      <c r="A736">
        <v>734</v>
      </c>
      <c r="B736" s="4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</row>
    <row r="737" spans="1:14" ht="31.5" x14ac:dyDescent="0.25">
      <c r="A737">
        <v>735</v>
      </c>
      <c r="B737" s="4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</row>
    <row r="738" spans="1:14" x14ac:dyDescent="0.25">
      <c r="A738">
        <v>736</v>
      </c>
      <c r="B738" s="4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</row>
    <row r="739" spans="1:14" ht="31.5" x14ac:dyDescent="0.25">
      <c r="A739">
        <v>737</v>
      </c>
      <c r="B739" s="4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</row>
    <row r="740" spans="1:14" x14ac:dyDescent="0.25">
      <c r="A740">
        <v>738</v>
      </c>
      <c r="B740" s="4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</row>
    <row r="741" spans="1:14" x14ac:dyDescent="0.25">
      <c r="A741">
        <v>739</v>
      </c>
      <c r="B741" s="4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</row>
    <row r="742" spans="1:14" x14ac:dyDescent="0.25">
      <c r="A742">
        <v>740</v>
      </c>
      <c r="B742" s="4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</row>
    <row r="743" spans="1:14" x14ac:dyDescent="0.25">
      <c r="A743">
        <v>741</v>
      </c>
      <c r="B743" s="4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</row>
    <row r="744" spans="1:14" x14ac:dyDescent="0.25">
      <c r="A744">
        <v>742</v>
      </c>
      <c r="B744" s="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</row>
    <row r="745" spans="1:14" ht="31.5" x14ac:dyDescent="0.25">
      <c r="A745">
        <v>743</v>
      </c>
      <c r="B745" s="4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</row>
    <row r="746" spans="1:14" x14ac:dyDescent="0.25">
      <c r="A746">
        <v>744</v>
      </c>
      <c r="B746" s="4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</row>
    <row r="747" spans="1:14" ht="31.5" x14ac:dyDescent="0.25">
      <c r="A747">
        <v>745</v>
      </c>
      <c r="B747" s="4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</row>
    <row r="748" spans="1:14" x14ac:dyDescent="0.25">
      <c r="A748">
        <v>746</v>
      </c>
      <c r="B748" s="4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</row>
    <row r="749" spans="1:14" x14ac:dyDescent="0.25">
      <c r="A749">
        <v>747</v>
      </c>
      <c r="B749" s="4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</row>
    <row r="750" spans="1:14" x14ac:dyDescent="0.25">
      <c r="A750">
        <v>748</v>
      </c>
      <c r="B750" s="4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</row>
    <row r="751" spans="1:14" x14ac:dyDescent="0.25">
      <c r="A751">
        <v>749</v>
      </c>
      <c r="B751" s="4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</row>
    <row r="752" spans="1:14" x14ac:dyDescent="0.25">
      <c r="A752">
        <v>750</v>
      </c>
      <c r="B752" s="4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</row>
    <row r="753" spans="1:14" x14ac:dyDescent="0.25">
      <c r="A753">
        <v>751</v>
      </c>
      <c r="B753" s="4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</row>
    <row r="754" spans="1:14" x14ac:dyDescent="0.25">
      <c r="A754">
        <v>752</v>
      </c>
      <c r="B754" s="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</row>
    <row r="755" spans="1:14" x14ac:dyDescent="0.25">
      <c r="A755">
        <v>753</v>
      </c>
      <c r="B755" s="4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</row>
    <row r="756" spans="1:14" x14ac:dyDescent="0.25">
      <c r="A756">
        <v>754</v>
      </c>
      <c r="B756" s="4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</row>
    <row r="757" spans="1:14" x14ac:dyDescent="0.25">
      <c r="A757">
        <v>755</v>
      </c>
      <c r="B757" s="4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</row>
    <row r="758" spans="1:14" x14ac:dyDescent="0.25">
      <c r="A758">
        <v>756</v>
      </c>
      <c r="B758" s="4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</row>
    <row r="759" spans="1:14" x14ac:dyDescent="0.25">
      <c r="A759">
        <v>757</v>
      </c>
      <c r="B759" s="4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</row>
    <row r="760" spans="1:14" x14ac:dyDescent="0.25">
      <c r="A760">
        <v>758</v>
      </c>
      <c r="B760" s="4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</row>
    <row r="761" spans="1:14" ht="31.5" x14ac:dyDescent="0.25">
      <c r="A761">
        <v>759</v>
      </c>
      <c r="B761" s="4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</row>
    <row r="762" spans="1:14" x14ac:dyDescent="0.25">
      <c r="A762">
        <v>760</v>
      </c>
      <c r="B762" s="4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</row>
    <row r="763" spans="1:14" x14ac:dyDescent="0.25">
      <c r="A763">
        <v>761</v>
      </c>
      <c r="B763" s="4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</row>
    <row r="764" spans="1:14" x14ac:dyDescent="0.25">
      <c r="A764">
        <v>762</v>
      </c>
      <c r="B764" s="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</row>
    <row r="765" spans="1:14" x14ac:dyDescent="0.25">
      <c r="A765">
        <v>763</v>
      </c>
      <c r="B765" s="4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</row>
    <row r="766" spans="1:14" ht="31.5" x14ac:dyDescent="0.25">
      <c r="A766">
        <v>764</v>
      </c>
      <c r="B766" s="4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</row>
    <row r="767" spans="1:14" x14ac:dyDescent="0.25">
      <c r="A767">
        <v>765</v>
      </c>
      <c r="B767" s="4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</row>
    <row r="768" spans="1:14" ht="31.5" x14ac:dyDescent="0.25">
      <c r="A768">
        <v>766</v>
      </c>
      <c r="B768" s="4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</row>
    <row r="769" spans="1:14" x14ac:dyDescent="0.25">
      <c r="A769">
        <v>767</v>
      </c>
      <c r="B769" s="4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</row>
    <row r="770" spans="1:14" x14ac:dyDescent="0.25">
      <c r="A770">
        <v>768</v>
      </c>
      <c r="B770" s="4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</row>
    <row r="771" spans="1:14" x14ac:dyDescent="0.25">
      <c r="A771">
        <v>769</v>
      </c>
      <c r="B771" s="4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</row>
    <row r="772" spans="1:14" x14ac:dyDescent="0.25">
      <c r="A772">
        <v>770</v>
      </c>
      <c r="B772" s="4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</row>
    <row r="773" spans="1:14" x14ac:dyDescent="0.25">
      <c r="A773">
        <v>771</v>
      </c>
      <c r="B773" s="4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</row>
    <row r="774" spans="1:14" x14ac:dyDescent="0.25">
      <c r="A774">
        <v>772</v>
      </c>
      <c r="B774" s="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</row>
    <row r="775" spans="1:14" x14ac:dyDescent="0.25">
      <c r="A775">
        <v>773</v>
      </c>
      <c r="B775" s="4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</row>
    <row r="776" spans="1:14" x14ac:dyDescent="0.25">
      <c r="A776">
        <v>774</v>
      </c>
      <c r="B776" s="4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</row>
    <row r="777" spans="1:14" ht="31.5" x14ac:dyDescent="0.25">
      <c r="A777">
        <v>775</v>
      </c>
      <c r="B777" s="4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</row>
    <row r="778" spans="1:14" x14ac:dyDescent="0.25">
      <c r="A778">
        <v>776</v>
      </c>
      <c r="B778" s="4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</row>
    <row r="779" spans="1:14" x14ac:dyDescent="0.25">
      <c r="A779">
        <v>777</v>
      </c>
      <c r="B779" s="4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</row>
    <row r="780" spans="1:14" x14ac:dyDescent="0.25">
      <c r="A780">
        <v>778</v>
      </c>
      <c r="B780" s="4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</row>
    <row r="781" spans="1:14" x14ac:dyDescent="0.25">
      <c r="A781">
        <v>779</v>
      </c>
      <c r="B781" s="4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</row>
    <row r="782" spans="1:14" x14ac:dyDescent="0.25">
      <c r="A782">
        <v>780</v>
      </c>
      <c r="B782" s="4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</row>
    <row r="783" spans="1:14" x14ac:dyDescent="0.25">
      <c r="A783">
        <v>781</v>
      </c>
      <c r="B783" s="4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</row>
    <row r="784" spans="1:14" x14ac:dyDescent="0.25">
      <c r="A784">
        <v>782</v>
      </c>
      <c r="B784" s="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</row>
    <row r="785" spans="1:14" x14ac:dyDescent="0.25">
      <c r="A785">
        <v>783</v>
      </c>
      <c r="B785" s="4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</row>
    <row r="786" spans="1:14" x14ac:dyDescent="0.25">
      <c r="A786">
        <v>784</v>
      </c>
      <c r="B786" s="4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</row>
    <row r="787" spans="1:14" ht="31.5" x14ac:dyDescent="0.25">
      <c r="A787">
        <v>785</v>
      </c>
      <c r="B787" s="4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</row>
    <row r="788" spans="1:14" x14ac:dyDescent="0.25">
      <c r="A788">
        <v>786</v>
      </c>
      <c r="B788" s="4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</row>
    <row r="789" spans="1:14" x14ac:dyDescent="0.25">
      <c r="A789">
        <v>787</v>
      </c>
      <c r="B789" s="4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</row>
    <row r="790" spans="1:14" x14ac:dyDescent="0.25">
      <c r="A790">
        <v>788</v>
      </c>
      <c r="B790" s="4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</row>
    <row r="791" spans="1:14" x14ac:dyDescent="0.25">
      <c r="A791">
        <v>789</v>
      </c>
      <c r="B791" s="4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</row>
    <row r="792" spans="1:14" x14ac:dyDescent="0.25">
      <c r="A792">
        <v>790</v>
      </c>
      <c r="B792" s="4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</row>
    <row r="793" spans="1:14" x14ac:dyDescent="0.25">
      <c r="A793">
        <v>791</v>
      </c>
      <c r="B793" s="4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</row>
    <row r="794" spans="1:14" x14ac:dyDescent="0.25">
      <c r="A794">
        <v>792</v>
      </c>
      <c r="B794" s="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</row>
    <row r="795" spans="1:14" x14ac:dyDescent="0.25">
      <c r="A795">
        <v>793</v>
      </c>
      <c r="B795" s="4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</row>
    <row r="796" spans="1:14" x14ac:dyDescent="0.25">
      <c r="A796">
        <v>794</v>
      </c>
      <c r="B796" s="4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</row>
    <row r="797" spans="1:14" ht="31.5" x14ac:dyDescent="0.25">
      <c r="A797">
        <v>795</v>
      </c>
      <c r="B797" s="4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</row>
    <row r="798" spans="1:14" x14ac:dyDescent="0.25">
      <c r="A798">
        <v>796</v>
      </c>
      <c r="B798" s="4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</row>
    <row r="799" spans="1:14" x14ac:dyDescent="0.25">
      <c r="A799">
        <v>797</v>
      </c>
      <c r="B799" s="4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</row>
    <row r="800" spans="1:14" x14ac:dyDescent="0.25">
      <c r="A800">
        <v>798</v>
      </c>
      <c r="B800" s="4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</row>
    <row r="801" spans="1:14" x14ac:dyDescent="0.25">
      <c r="A801">
        <v>799</v>
      </c>
      <c r="B801" s="4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</row>
    <row r="802" spans="1:14" x14ac:dyDescent="0.25">
      <c r="A802">
        <v>800</v>
      </c>
      <c r="B802" s="4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</row>
    <row r="803" spans="1:14" x14ac:dyDescent="0.25">
      <c r="A803">
        <v>801</v>
      </c>
      <c r="B803" s="4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</row>
    <row r="804" spans="1:14" ht="31.5" x14ac:dyDescent="0.25">
      <c r="A804">
        <v>802</v>
      </c>
      <c r="B804" s="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</row>
    <row r="805" spans="1:14" ht="31.5" x14ac:dyDescent="0.25">
      <c r="A805">
        <v>803</v>
      </c>
      <c r="B805" s="4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</row>
    <row r="806" spans="1:14" x14ac:dyDescent="0.25">
      <c r="A806">
        <v>804</v>
      </c>
      <c r="B806" s="4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</row>
    <row r="807" spans="1:14" ht="31.5" x14ac:dyDescent="0.25">
      <c r="A807">
        <v>805</v>
      </c>
      <c r="B807" s="4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</row>
    <row r="808" spans="1:14" x14ac:dyDescent="0.25">
      <c r="A808">
        <v>806</v>
      </c>
      <c r="B808" s="4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</row>
    <row r="809" spans="1:14" x14ac:dyDescent="0.25">
      <c r="A809">
        <v>807</v>
      </c>
      <c r="B809" s="4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</row>
    <row r="810" spans="1:14" x14ac:dyDescent="0.25">
      <c r="A810">
        <v>808</v>
      </c>
      <c r="B810" s="4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</row>
    <row r="811" spans="1:14" x14ac:dyDescent="0.25">
      <c r="A811">
        <v>809</v>
      </c>
      <c r="B811" s="4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</row>
    <row r="812" spans="1:14" x14ac:dyDescent="0.25">
      <c r="A812">
        <v>810</v>
      </c>
      <c r="B812" s="4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</row>
    <row r="813" spans="1:14" x14ac:dyDescent="0.25">
      <c r="A813">
        <v>811</v>
      </c>
      <c r="B813" s="4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</row>
    <row r="814" spans="1:14" x14ac:dyDescent="0.25">
      <c r="A814">
        <v>812</v>
      </c>
      <c r="B814" s="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</row>
    <row r="815" spans="1:14" x14ac:dyDescent="0.25">
      <c r="A815">
        <v>813</v>
      </c>
      <c r="B815" s="4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</row>
    <row r="816" spans="1:14" x14ac:dyDescent="0.25">
      <c r="A816">
        <v>814</v>
      </c>
      <c r="B816" s="4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</row>
    <row r="817" spans="1:14" ht="31.5" x14ac:dyDescent="0.25">
      <c r="A817">
        <v>815</v>
      </c>
      <c r="B817" s="4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</row>
    <row r="818" spans="1:14" x14ac:dyDescent="0.25">
      <c r="A818">
        <v>816</v>
      </c>
      <c r="B818" s="4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</row>
    <row r="819" spans="1:14" x14ac:dyDescent="0.25">
      <c r="A819">
        <v>817</v>
      </c>
      <c r="B819" s="4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</row>
    <row r="820" spans="1:14" x14ac:dyDescent="0.25">
      <c r="A820">
        <v>818</v>
      </c>
      <c r="B820" s="4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</row>
    <row r="821" spans="1:14" ht="31.5" x14ac:dyDescent="0.25">
      <c r="A821">
        <v>819</v>
      </c>
      <c r="B821" s="4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</row>
    <row r="822" spans="1:14" x14ac:dyDescent="0.25">
      <c r="A822">
        <v>820</v>
      </c>
      <c r="B822" s="4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</row>
    <row r="823" spans="1:14" x14ac:dyDescent="0.25">
      <c r="A823">
        <v>821</v>
      </c>
      <c r="B823" s="4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</row>
    <row r="824" spans="1:14" x14ac:dyDescent="0.25">
      <c r="A824">
        <v>822</v>
      </c>
      <c r="B824" s="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</row>
    <row r="825" spans="1:14" x14ac:dyDescent="0.25">
      <c r="A825">
        <v>823</v>
      </c>
      <c r="B825" s="4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</row>
    <row r="826" spans="1:14" x14ac:dyDescent="0.25">
      <c r="A826">
        <v>824</v>
      </c>
      <c r="B826" s="4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</row>
    <row r="827" spans="1:14" x14ac:dyDescent="0.25">
      <c r="A827">
        <v>825</v>
      </c>
      <c r="B827" s="4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</row>
    <row r="828" spans="1:14" ht="31.5" x14ac:dyDescent="0.25">
      <c r="A828">
        <v>826</v>
      </c>
      <c r="B828" s="4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</row>
    <row r="829" spans="1:14" ht="31.5" x14ac:dyDescent="0.25">
      <c r="A829">
        <v>827</v>
      </c>
      <c r="B829" s="4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</row>
    <row r="830" spans="1:14" ht="31.5" x14ac:dyDescent="0.25">
      <c r="A830">
        <v>828</v>
      </c>
      <c r="B830" s="4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</row>
    <row r="831" spans="1:14" x14ac:dyDescent="0.25">
      <c r="A831">
        <v>829</v>
      </c>
      <c r="B831" s="4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</row>
    <row r="832" spans="1:14" ht="31.5" x14ac:dyDescent="0.25">
      <c r="A832">
        <v>830</v>
      </c>
      <c r="B832" s="4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</row>
    <row r="833" spans="1:14" ht="31.5" x14ac:dyDescent="0.25">
      <c r="A833">
        <v>831</v>
      </c>
      <c r="B833" s="4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</row>
    <row r="834" spans="1:14" x14ac:dyDescent="0.25">
      <c r="A834">
        <v>832</v>
      </c>
      <c r="B834" s="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</row>
    <row r="835" spans="1:14" x14ac:dyDescent="0.25">
      <c r="A835">
        <v>833</v>
      </c>
      <c r="B835" s="4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</row>
    <row r="836" spans="1:14" x14ac:dyDescent="0.25">
      <c r="A836">
        <v>834</v>
      </c>
      <c r="B836" s="4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</row>
    <row r="837" spans="1:14" x14ac:dyDescent="0.25">
      <c r="A837">
        <v>835</v>
      </c>
      <c r="B837" s="4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</row>
    <row r="838" spans="1:14" x14ac:dyDescent="0.25">
      <c r="A838">
        <v>836</v>
      </c>
      <c r="B838" s="4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</row>
    <row r="839" spans="1:14" x14ac:dyDescent="0.25">
      <c r="A839">
        <v>837</v>
      </c>
      <c r="B839" s="4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</row>
    <row r="840" spans="1:14" x14ac:dyDescent="0.25">
      <c r="A840">
        <v>838</v>
      </c>
      <c r="B840" s="4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</row>
    <row r="841" spans="1:14" x14ac:dyDescent="0.25">
      <c r="A841">
        <v>839</v>
      </c>
      <c r="B841" s="4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</row>
    <row r="842" spans="1:14" x14ac:dyDescent="0.25">
      <c r="A842">
        <v>840</v>
      </c>
      <c r="B842" s="4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</row>
    <row r="843" spans="1:14" x14ac:dyDescent="0.25">
      <c r="A843">
        <v>841</v>
      </c>
      <c r="B843" s="4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</row>
    <row r="844" spans="1:14" ht="31.5" x14ac:dyDescent="0.25">
      <c r="A844">
        <v>842</v>
      </c>
      <c r="B844" s="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</row>
    <row r="845" spans="1:14" ht="31.5" x14ac:dyDescent="0.25">
      <c r="A845">
        <v>843</v>
      </c>
      <c r="B845" s="4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</row>
    <row r="846" spans="1:14" x14ac:dyDescent="0.25">
      <c r="A846">
        <v>844</v>
      </c>
      <c r="B846" s="4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</row>
    <row r="847" spans="1:14" x14ac:dyDescent="0.25">
      <c r="A847">
        <v>845</v>
      </c>
      <c r="B847" s="4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</row>
    <row r="848" spans="1:14" x14ac:dyDescent="0.25">
      <c r="A848">
        <v>846</v>
      </c>
      <c r="B848" s="4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</row>
    <row r="849" spans="1:14" x14ac:dyDescent="0.25">
      <c r="A849">
        <v>847</v>
      </c>
      <c r="B849" s="4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</row>
    <row r="850" spans="1:14" x14ac:dyDescent="0.25">
      <c r="A850">
        <v>848</v>
      </c>
      <c r="B850" s="4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</row>
    <row r="851" spans="1:14" x14ac:dyDescent="0.25">
      <c r="A851">
        <v>849</v>
      </c>
      <c r="B851" s="4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</row>
    <row r="852" spans="1:14" x14ac:dyDescent="0.25">
      <c r="A852">
        <v>850</v>
      </c>
      <c r="B852" s="4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</row>
    <row r="853" spans="1:14" ht="31.5" x14ac:dyDescent="0.25">
      <c r="A853">
        <v>851</v>
      </c>
      <c r="B853" s="4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</row>
    <row r="854" spans="1:14" x14ac:dyDescent="0.25">
      <c r="A854">
        <v>852</v>
      </c>
      <c r="B854" s="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</row>
    <row r="855" spans="1:14" x14ac:dyDescent="0.25">
      <c r="A855">
        <v>853</v>
      </c>
      <c r="B855" s="4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</row>
    <row r="856" spans="1:14" x14ac:dyDescent="0.25">
      <c r="A856">
        <v>854</v>
      </c>
      <c r="B856" s="4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</row>
    <row r="857" spans="1:14" x14ac:dyDescent="0.25">
      <c r="A857">
        <v>855</v>
      </c>
      <c r="B857" s="4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</row>
    <row r="858" spans="1:14" x14ac:dyDescent="0.25">
      <c r="A858">
        <v>856</v>
      </c>
      <c r="B858" s="4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</row>
    <row r="859" spans="1:14" ht="31.5" x14ac:dyDescent="0.25">
      <c r="A859">
        <v>857</v>
      </c>
      <c r="B859" s="4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</row>
    <row r="860" spans="1:14" ht="31.5" x14ac:dyDescent="0.25">
      <c r="A860">
        <v>858</v>
      </c>
      <c r="B860" s="4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</row>
    <row r="861" spans="1:14" ht="31.5" x14ac:dyDescent="0.25">
      <c r="A861">
        <v>859</v>
      </c>
      <c r="B861" s="4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</row>
    <row r="862" spans="1:14" ht="31.5" x14ac:dyDescent="0.25">
      <c r="A862">
        <v>860</v>
      </c>
      <c r="B862" s="4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</row>
    <row r="863" spans="1:14" x14ac:dyDescent="0.25">
      <c r="A863">
        <v>861</v>
      </c>
      <c r="B863" s="4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</row>
    <row r="864" spans="1:14" x14ac:dyDescent="0.25">
      <c r="A864">
        <v>862</v>
      </c>
      <c r="B864" s="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</row>
    <row r="865" spans="1:14" x14ac:dyDescent="0.25">
      <c r="A865">
        <v>863</v>
      </c>
      <c r="B865" s="4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</row>
    <row r="866" spans="1:14" x14ac:dyDescent="0.25">
      <c r="A866">
        <v>864</v>
      </c>
      <c r="B866" s="4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</row>
    <row r="867" spans="1:14" x14ac:dyDescent="0.25">
      <c r="A867">
        <v>865</v>
      </c>
      <c r="B867" s="4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</row>
    <row r="868" spans="1:14" x14ac:dyDescent="0.25">
      <c r="A868">
        <v>866</v>
      </c>
      <c r="B868" s="4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</row>
    <row r="869" spans="1:14" ht="31.5" x14ac:dyDescent="0.25">
      <c r="A869">
        <v>867</v>
      </c>
      <c r="B869" s="4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</row>
    <row r="870" spans="1:14" x14ac:dyDescent="0.25">
      <c r="A870">
        <v>868</v>
      </c>
      <c r="B870" s="4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</row>
    <row r="871" spans="1:14" x14ac:dyDescent="0.25">
      <c r="A871">
        <v>869</v>
      </c>
      <c r="B871" s="4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</row>
    <row r="872" spans="1:14" x14ac:dyDescent="0.25">
      <c r="A872">
        <v>870</v>
      </c>
      <c r="B872" s="4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</row>
    <row r="873" spans="1:14" ht="31.5" x14ac:dyDescent="0.25">
      <c r="A873">
        <v>871</v>
      </c>
      <c r="B873" s="4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</row>
    <row r="874" spans="1:14" x14ac:dyDescent="0.25">
      <c r="A874">
        <v>872</v>
      </c>
      <c r="B874" s="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</row>
    <row r="875" spans="1:14" x14ac:dyDescent="0.25">
      <c r="A875">
        <v>873</v>
      </c>
      <c r="B875" s="4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</row>
    <row r="876" spans="1:14" x14ac:dyDescent="0.25">
      <c r="A876">
        <v>874</v>
      </c>
      <c r="B876" s="4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</row>
    <row r="877" spans="1:14" x14ac:dyDescent="0.25">
      <c r="A877">
        <v>875</v>
      </c>
      <c r="B877" s="4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</row>
    <row r="878" spans="1:14" ht="31.5" x14ac:dyDescent="0.25">
      <c r="A878">
        <v>876</v>
      </c>
      <c r="B878" s="4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</row>
    <row r="879" spans="1:14" x14ac:dyDescent="0.25">
      <c r="A879">
        <v>877</v>
      </c>
      <c r="B879" s="4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</row>
    <row r="880" spans="1:14" x14ac:dyDescent="0.25">
      <c r="A880">
        <v>878</v>
      </c>
      <c r="B880" s="4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</row>
    <row r="881" spans="1:14" x14ac:dyDescent="0.25">
      <c r="A881">
        <v>879</v>
      </c>
      <c r="B881" s="4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</row>
    <row r="882" spans="1:14" x14ac:dyDescent="0.25">
      <c r="A882">
        <v>880</v>
      </c>
      <c r="B882" s="4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</row>
    <row r="883" spans="1:14" x14ac:dyDescent="0.25">
      <c r="A883">
        <v>881</v>
      </c>
      <c r="B883" s="4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</row>
    <row r="884" spans="1:14" x14ac:dyDescent="0.25">
      <c r="A884">
        <v>882</v>
      </c>
      <c r="B884" s="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</row>
    <row r="885" spans="1:14" ht="31.5" x14ac:dyDescent="0.25">
      <c r="A885">
        <v>883</v>
      </c>
      <c r="B885" s="4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</row>
    <row r="886" spans="1:14" x14ac:dyDescent="0.25">
      <c r="A886">
        <v>884</v>
      </c>
      <c r="B886" s="4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</row>
    <row r="887" spans="1:14" x14ac:dyDescent="0.25">
      <c r="A887">
        <v>885</v>
      </c>
      <c r="B887" s="4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</row>
    <row r="888" spans="1:14" x14ac:dyDescent="0.25">
      <c r="A888">
        <v>886</v>
      </c>
      <c r="B888" s="4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</row>
    <row r="889" spans="1:14" ht="31.5" x14ac:dyDescent="0.25">
      <c r="A889">
        <v>887</v>
      </c>
      <c r="B889" s="4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</row>
    <row r="890" spans="1:14" ht="31.5" x14ac:dyDescent="0.25">
      <c r="A890">
        <v>888</v>
      </c>
      <c r="B890" s="4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</row>
    <row r="891" spans="1:14" x14ac:dyDescent="0.25">
      <c r="A891">
        <v>889</v>
      </c>
      <c r="B891" s="4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</row>
    <row r="892" spans="1:14" x14ac:dyDescent="0.25">
      <c r="A892">
        <v>890</v>
      </c>
      <c r="B892" s="4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</row>
    <row r="893" spans="1:14" ht="31.5" x14ac:dyDescent="0.25">
      <c r="A893">
        <v>891</v>
      </c>
      <c r="B893" s="4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</row>
    <row r="894" spans="1:14" x14ac:dyDescent="0.25">
      <c r="A894">
        <v>892</v>
      </c>
      <c r="B894" s="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</row>
    <row r="895" spans="1:14" x14ac:dyDescent="0.25">
      <c r="A895">
        <v>893</v>
      </c>
      <c r="B895" s="4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</row>
    <row r="896" spans="1:14" x14ac:dyDescent="0.25">
      <c r="A896">
        <v>894</v>
      </c>
      <c r="B896" s="4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</row>
    <row r="897" spans="1:14" ht="31.5" x14ac:dyDescent="0.25">
      <c r="A897">
        <v>895</v>
      </c>
      <c r="B897" s="4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</row>
    <row r="898" spans="1:14" ht="31.5" x14ac:dyDescent="0.25">
      <c r="A898">
        <v>896</v>
      </c>
      <c r="B898" s="4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</row>
    <row r="899" spans="1:14" x14ac:dyDescent="0.25">
      <c r="A899">
        <v>897</v>
      </c>
      <c r="B899" s="4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</row>
    <row r="900" spans="1:14" x14ac:dyDescent="0.25">
      <c r="A900">
        <v>898</v>
      </c>
      <c r="B900" s="4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</row>
    <row r="901" spans="1:14" x14ac:dyDescent="0.25">
      <c r="A901">
        <v>899</v>
      </c>
      <c r="B901" s="4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</row>
    <row r="902" spans="1:14" x14ac:dyDescent="0.25">
      <c r="A902">
        <v>900</v>
      </c>
      <c r="B902" s="4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</row>
    <row r="903" spans="1:14" x14ac:dyDescent="0.25">
      <c r="A903">
        <v>901</v>
      </c>
      <c r="B903" s="4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</row>
    <row r="904" spans="1:14" x14ac:dyDescent="0.25">
      <c r="A904">
        <v>902</v>
      </c>
      <c r="B904" s="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</row>
    <row r="905" spans="1:14" ht="31.5" x14ac:dyDescent="0.25">
      <c r="A905">
        <v>903</v>
      </c>
      <c r="B905" s="4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</row>
    <row r="906" spans="1:14" x14ac:dyDescent="0.25">
      <c r="A906">
        <v>904</v>
      </c>
      <c r="B906" s="4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</row>
    <row r="907" spans="1:14" x14ac:dyDescent="0.25">
      <c r="A907">
        <v>905</v>
      </c>
      <c r="B907" s="4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</row>
    <row r="908" spans="1:14" ht="31.5" x14ac:dyDescent="0.25">
      <c r="A908">
        <v>906</v>
      </c>
      <c r="B908" s="4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</row>
    <row r="909" spans="1:14" x14ac:dyDescent="0.25">
      <c r="A909">
        <v>907</v>
      </c>
      <c r="B909" s="4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</row>
    <row r="910" spans="1:14" x14ac:dyDescent="0.25">
      <c r="A910">
        <v>908</v>
      </c>
      <c r="B910" s="4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</row>
    <row r="911" spans="1:14" x14ac:dyDescent="0.25">
      <c r="A911">
        <v>909</v>
      </c>
      <c r="B911" s="4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</row>
    <row r="912" spans="1:14" x14ac:dyDescent="0.25">
      <c r="A912">
        <v>910</v>
      </c>
      <c r="B912" s="4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</row>
    <row r="913" spans="1:14" x14ac:dyDescent="0.25">
      <c r="A913">
        <v>911</v>
      </c>
      <c r="B913" s="4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</row>
    <row r="914" spans="1:14" x14ac:dyDescent="0.25">
      <c r="A914">
        <v>912</v>
      </c>
      <c r="B914" s="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</row>
    <row r="915" spans="1:14" x14ac:dyDescent="0.25">
      <c r="A915">
        <v>913</v>
      </c>
      <c r="B915" s="4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</row>
    <row r="916" spans="1:14" x14ac:dyDescent="0.25">
      <c r="A916">
        <v>914</v>
      </c>
      <c r="B916" s="4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</row>
    <row r="917" spans="1:14" x14ac:dyDescent="0.25">
      <c r="A917">
        <v>915</v>
      </c>
      <c r="B917" s="4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</row>
    <row r="918" spans="1:14" ht="31.5" x14ac:dyDescent="0.25">
      <c r="A918">
        <v>916</v>
      </c>
      <c r="B918" s="4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</row>
    <row r="919" spans="1:14" x14ac:dyDescent="0.25">
      <c r="A919">
        <v>917</v>
      </c>
      <c r="B919" s="4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</row>
    <row r="920" spans="1:14" x14ac:dyDescent="0.25">
      <c r="A920">
        <v>918</v>
      </c>
      <c r="B920" s="4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</row>
    <row r="921" spans="1:14" x14ac:dyDescent="0.25">
      <c r="A921">
        <v>919</v>
      </c>
      <c r="B921" s="4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</row>
    <row r="922" spans="1:14" x14ac:dyDescent="0.25">
      <c r="A922">
        <v>920</v>
      </c>
      <c r="B922" s="4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</row>
    <row r="923" spans="1:14" x14ac:dyDescent="0.25">
      <c r="A923">
        <v>921</v>
      </c>
      <c r="B923" s="4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</row>
    <row r="924" spans="1:14" x14ac:dyDescent="0.25">
      <c r="A924">
        <v>922</v>
      </c>
      <c r="B924" s="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</row>
    <row r="925" spans="1:14" x14ac:dyDescent="0.25">
      <c r="A925">
        <v>923</v>
      </c>
      <c r="B925" s="4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</row>
    <row r="926" spans="1:14" x14ac:dyDescent="0.25">
      <c r="A926">
        <v>924</v>
      </c>
      <c r="B926" s="4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</row>
    <row r="927" spans="1:14" ht="31.5" x14ac:dyDescent="0.25">
      <c r="A927">
        <v>925</v>
      </c>
      <c r="B927" s="4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</row>
    <row r="928" spans="1:14" x14ac:dyDescent="0.25">
      <c r="A928">
        <v>926</v>
      </c>
      <c r="B928" s="4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</row>
    <row r="929" spans="1:14" x14ac:dyDescent="0.25">
      <c r="A929">
        <v>927</v>
      </c>
      <c r="B929" s="4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</row>
    <row r="930" spans="1:14" x14ac:dyDescent="0.25">
      <c r="A930">
        <v>928</v>
      </c>
      <c r="B930" s="4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</row>
    <row r="931" spans="1:14" x14ac:dyDescent="0.25">
      <c r="A931">
        <v>929</v>
      </c>
      <c r="B931" s="4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</row>
    <row r="932" spans="1:14" x14ac:dyDescent="0.25">
      <c r="A932">
        <v>930</v>
      </c>
      <c r="B932" s="4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</row>
    <row r="933" spans="1:14" x14ac:dyDescent="0.25">
      <c r="A933">
        <v>931</v>
      </c>
      <c r="B933" s="4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</row>
    <row r="934" spans="1:14" x14ac:dyDescent="0.25">
      <c r="A934">
        <v>932</v>
      </c>
      <c r="B934" s="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</row>
    <row r="935" spans="1:14" x14ac:dyDescent="0.25">
      <c r="A935">
        <v>933</v>
      </c>
      <c r="B935" s="4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</row>
    <row r="936" spans="1:14" x14ac:dyDescent="0.25">
      <c r="A936">
        <v>934</v>
      </c>
      <c r="B936" s="4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</row>
    <row r="937" spans="1:14" ht="31.5" x14ac:dyDescent="0.25">
      <c r="A937">
        <v>935</v>
      </c>
      <c r="B937" s="4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</row>
    <row r="938" spans="1:14" x14ac:dyDescent="0.25">
      <c r="A938">
        <v>936</v>
      </c>
      <c r="B938" s="4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</row>
    <row r="939" spans="1:14" x14ac:dyDescent="0.25">
      <c r="A939">
        <v>937</v>
      </c>
      <c r="B939" s="4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</row>
    <row r="940" spans="1:14" x14ac:dyDescent="0.25">
      <c r="A940">
        <v>938</v>
      </c>
      <c r="B940" s="4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</row>
    <row r="941" spans="1:14" ht="31.5" x14ac:dyDescent="0.25">
      <c r="A941">
        <v>939</v>
      </c>
      <c r="B941" s="4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</row>
    <row r="942" spans="1:14" x14ac:dyDescent="0.25">
      <c r="A942">
        <v>940</v>
      </c>
      <c r="B942" s="4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</row>
    <row r="943" spans="1:14" x14ac:dyDescent="0.25">
      <c r="A943">
        <v>941</v>
      </c>
      <c r="B943" s="4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</row>
    <row r="944" spans="1:14" x14ac:dyDescent="0.25">
      <c r="A944">
        <v>942</v>
      </c>
      <c r="B944" s="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</row>
    <row r="945" spans="1:14" x14ac:dyDescent="0.25">
      <c r="A945">
        <v>943</v>
      </c>
      <c r="B945" s="4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</row>
    <row r="946" spans="1:14" x14ac:dyDescent="0.25">
      <c r="A946">
        <v>944</v>
      </c>
      <c r="B946" s="4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</row>
    <row r="947" spans="1:14" x14ac:dyDescent="0.25">
      <c r="A947">
        <v>945</v>
      </c>
      <c r="B947" s="4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</row>
    <row r="948" spans="1:14" ht="31.5" x14ac:dyDescent="0.25">
      <c r="A948">
        <v>946</v>
      </c>
      <c r="B948" s="4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</row>
    <row r="949" spans="1:14" x14ac:dyDescent="0.25">
      <c r="A949">
        <v>947</v>
      </c>
      <c r="B949" s="4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</row>
    <row r="950" spans="1:14" x14ac:dyDescent="0.25">
      <c r="A950">
        <v>948</v>
      </c>
      <c r="B950" s="4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</row>
    <row r="951" spans="1:14" ht="31.5" x14ac:dyDescent="0.25">
      <c r="A951">
        <v>949</v>
      </c>
      <c r="B951" s="4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</row>
    <row r="952" spans="1:14" x14ac:dyDescent="0.25">
      <c r="A952">
        <v>950</v>
      </c>
      <c r="B952" s="4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</row>
    <row r="953" spans="1:14" x14ac:dyDescent="0.25">
      <c r="A953">
        <v>951</v>
      </c>
      <c r="B953" s="4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</row>
    <row r="954" spans="1:14" x14ac:dyDescent="0.25">
      <c r="A954">
        <v>952</v>
      </c>
      <c r="B954" s="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</row>
    <row r="955" spans="1:14" ht="31.5" x14ac:dyDescent="0.25">
      <c r="A955">
        <v>953</v>
      </c>
      <c r="B955" s="4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</row>
    <row r="956" spans="1:14" x14ac:dyDescent="0.25">
      <c r="A956">
        <v>954</v>
      </c>
      <c r="B956" s="4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</row>
    <row r="957" spans="1:14" ht="31.5" x14ac:dyDescent="0.25">
      <c r="A957">
        <v>955</v>
      </c>
      <c r="B957" s="4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</row>
    <row r="958" spans="1:14" x14ac:dyDescent="0.25">
      <c r="A958">
        <v>956</v>
      </c>
      <c r="B958" s="4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</row>
    <row r="959" spans="1:14" x14ac:dyDescent="0.25">
      <c r="A959">
        <v>957</v>
      </c>
      <c r="B959" s="4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</row>
    <row r="960" spans="1:14" ht="31.5" x14ac:dyDescent="0.25">
      <c r="A960">
        <v>958</v>
      </c>
      <c r="B960" s="4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</row>
    <row r="961" spans="1:14" x14ac:dyDescent="0.25">
      <c r="A961">
        <v>959</v>
      </c>
      <c r="B961" s="4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</row>
    <row r="962" spans="1:14" x14ac:dyDescent="0.25">
      <c r="A962">
        <v>960</v>
      </c>
      <c r="B962" s="4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</row>
    <row r="963" spans="1:14" x14ac:dyDescent="0.25">
      <c r="A963">
        <v>961</v>
      </c>
      <c r="B963" s="4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</row>
    <row r="964" spans="1:14" x14ac:dyDescent="0.25">
      <c r="A964">
        <v>962</v>
      </c>
      <c r="B964" s="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</row>
    <row r="965" spans="1:14" x14ac:dyDescent="0.25">
      <c r="A965">
        <v>963</v>
      </c>
      <c r="B965" s="4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</row>
    <row r="966" spans="1:14" x14ac:dyDescent="0.25">
      <c r="A966">
        <v>964</v>
      </c>
      <c r="B966" s="4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</row>
    <row r="967" spans="1:14" x14ac:dyDescent="0.25">
      <c r="A967">
        <v>965</v>
      </c>
      <c r="B967" s="4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</row>
    <row r="968" spans="1:14" x14ac:dyDescent="0.25">
      <c r="A968">
        <v>966</v>
      </c>
      <c r="B968" s="4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</row>
    <row r="969" spans="1:14" x14ac:dyDescent="0.25">
      <c r="A969">
        <v>967</v>
      </c>
      <c r="B969" s="4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</row>
    <row r="970" spans="1:14" ht="31.5" x14ac:dyDescent="0.25">
      <c r="A970">
        <v>968</v>
      </c>
      <c r="B970" s="4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</row>
    <row r="971" spans="1:14" x14ac:dyDescent="0.25">
      <c r="A971">
        <v>969</v>
      </c>
      <c r="B971" s="4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</row>
    <row r="972" spans="1:14" ht="31.5" x14ac:dyDescent="0.25">
      <c r="A972">
        <v>970</v>
      </c>
      <c r="B972" s="4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</row>
    <row r="973" spans="1:14" x14ac:dyDescent="0.25">
      <c r="A973">
        <v>971</v>
      </c>
      <c r="B973" s="4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</row>
    <row r="974" spans="1:14" ht="31.5" x14ac:dyDescent="0.25">
      <c r="A974">
        <v>972</v>
      </c>
      <c r="B974" s="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</row>
    <row r="975" spans="1:14" x14ac:dyDescent="0.25">
      <c r="A975">
        <v>973</v>
      </c>
      <c r="B975" s="4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</row>
    <row r="976" spans="1:14" x14ac:dyDescent="0.25">
      <c r="A976">
        <v>974</v>
      </c>
      <c r="B976" s="4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</row>
    <row r="977" spans="1:14" x14ac:dyDescent="0.25">
      <c r="A977">
        <v>975</v>
      </c>
      <c r="B977" s="4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</row>
    <row r="978" spans="1:14" ht="31.5" x14ac:dyDescent="0.25">
      <c r="A978">
        <v>976</v>
      </c>
      <c r="B978" s="4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</row>
    <row r="979" spans="1:14" x14ac:dyDescent="0.25">
      <c r="A979">
        <v>977</v>
      </c>
      <c r="B979" s="4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</row>
    <row r="980" spans="1:14" x14ac:dyDescent="0.25">
      <c r="A980">
        <v>978</v>
      </c>
      <c r="B980" s="4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</row>
    <row r="981" spans="1:14" x14ac:dyDescent="0.25">
      <c r="A981">
        <v>979</v>
      </c>
      <c r="B981" s="4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</row>
    <row r="982" spans="1:14" x14ac:dyDescent="0.25">
      <c r="A982">
        <v>980</v>
      </c>
      <c r="B982" s="4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</row>
    <row r="983" spans="1:14" x14ac:dyDescent="0.25">
      <c r="A983">
        <v>981</v>
      </c>
      <c r="B983" s="4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</row>
    <row r="984" spans="1:14" x14ac:dyDescent="0.25">
      <c r="A984">
        <v>982</v>
      </c>
      <c r="B984" s="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</row>
    <row r="985" spans="1:14" x14ac:dyDescent="0.25">
      <c r="A985">
        <v>983</v>
      </c>
      <c r="B985" s="4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</row>
    <row r="986" spans="1:14" ht="31.5" x14ac:dyDescent="0.25">
      <c r="A986">
        <v>984</v>
      </c>
      <c r="B986" s="4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</row>
    <row r="987" spans="1:14" x14ac:dyDescent="0.25">
      <c r="A987">
        <v>985</v>
      </c>
      <c r="B987" s="4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</row>
    <row r="988" spans="1:14" x14ac:dyDescent="0.25">
      <c r="A988">
        <v>986</v>
      </c>
      <c r="B988" s="4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</row>
    <row r="989" spans="1:14" x14ac:dyDescent="0.25">
      <c r="A989">
        <v>987</v>
      </c>
      <c r="B989" s="4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</row>
    <row r="990" spans="1:14" x14ac:dyDescent="0.25">
      <c r="A990">
        <v>988</v>
      </c>
      <c r="B990" s="4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</row>
    <row r="991" spans="1:14" x14ac:dyDescent="0.25">
      <c r="A991">
        <v>989</v>
      </c>
      <c r="B991" s="4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</row>
    <row r="992" spans="1:14" x14ac:dyDescent="0.25">
      <c r="A992">
        <v>990</v>
      </c>
      <c r="B992" s="4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</row>
    <row r="993" spans="1:14" x14ac:dyDescent="0.25">
      <c r="A993">
        <v>991</v>
      </c>
      <c r="B993" s="4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</row>
    <row r="994" spans="1:14" x14ac:dyDescent="0.25">
      <c r="A994">
        <v>992</v>
      </c>
      <c r="B994" s="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</row>
    <row r="995" spans="1:14" x14ac:dyDescent="0.25">
      <c r="A995">
        <v>993</v>
      </c>
      <c r="B995" s="4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</row>
    <row r="996" spans="1:14" x14ac:dyDescent="0.25">
      <c r="A996">
        <v>994</v>
      </c>
      <c r="B996" s="4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</row>
    <row r="997" spans="1:14" x14ac:dyDescent="0.25">
      <c r="A997">
        <v>995</v>
      </c>
      <c r="B997" s="4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</row>
    <row r="998" spans="1:14" ht="31.5" x14ac:dyDescent="0.25">
      <c r="A998">
        <v>996</v>
      </c>
      <c r="B998" s="4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</row>
    <row r="999" spans="1:14" x14ac:dyDescent="0.25">
      <c r="A999">
        <v>997</v>
      </c>
      <c r="B999" s="4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</row>
    <row r="1000" spans="1:14" x14ac:dyDescent="0.25">
      <c r="A1000">
        <v>998</v>
      </c>
      <c r="B1000" s="4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</row>
    <row r="1001" spans="1:14" x14ac:dyDescent="0.25">
      <c r="A1001">
        <v>999</v>
      </c>
      <c r="B1001" s="4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1BE34-D065-486A-9E92-0436ABAA562A}">
  <sheetPr codeName="Sheet2"/>
  <dimension ref="A1:T1001"/>
  <sheetViews>
    <sheetView tabSelected="1" workbookViewId="0">
      <selection activeCell="L15" sqref="L15"/>
    </sheetView>
  </sheetViews>
  <sheetFormatPr defaultColWidth="11" defaultRowHeight="15.75" x14ac:dyDescent="0.25"/>
  <cols>
    <col min="1" max="1" width="4.125" bestFit="1" customWidth="1"/>
    <col min="2" max="2" width="30.625" style="4" bestFit="1" customWidth="1"/>
    <col min="3" max="3" width="33.5" style="3" customWidth="1"/>
    <col min="7" max="7" width="13" bestFit="1" customWidth="1"/>
    <col min="10" max="11" width="11.125" bestFit="1" customWidth="1"/>
    <col min="14" max="14" width="28" bestFit="1" customWidth="1"/>
    <col min="15" max="15" width="14.5" bestFit="1" customWidth="1"/>
    <col min="16" max="16" width="17.125" bestFit="1" customWidth="1"/>
    <col min="17" max="17" width="14.875" bestFit="1" customWidth="1"/>
    <col min="18" max="18" width="16.375" bestFit="1" customWidth="1"/>
    <col min="19" max="19" width="21.875" bestFit="1" customWidth="1"/>
    <col min="20" max="20" width="21" bestFit="1" customWidth="1"/>
  </cols>
  <sheetData>
    <row r="1" spans="1:20" s="1" customFormat="1" ht="31.5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1" t="s">
        <v>2029</v>
      </c>
      <c r="P1" s="1" t="s">
        <v>2030</v>
      </c>
      <c r="Q1" s="1" t="s">
        <v>2031</v>
      </c>
      <c r="R1" s="1" t="s">
        <v>2032</v>
      </c>
      <c r="S1" s="2" t="s">
        <v>2071</v>
      </c>
      <c r="T1" s="1" t="s">
        <v>2072</v>
      </c>
    </row>
    <row r="2" spans="1:20" x14ac:dyDescent="0.25">
      <c r="A2">
        <v>0</v>
      </c>
      <c r="B2" s="4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s="5">
        <f>E2/D2</f>
        <v>0</v>
      </c>
      <c r="P2" s="6">
        <v>0</v>
      </c>
      <c r="Q2" t="str" cm="1">
        <f t="array" ref="Q2:R2">_xlfn.TEXTSPLIT(N2,"/")</f>
        <v>food</v>
      </c>
      <c r="R2" t="str">
        <v>food trucks</v>
      </c>
      <c r="S2" s="10">
        <f>(((J2/60)/60)/24)+DATE(1970,1,1)</f>
        <v>42336.25</v>
      </c>
      <c r="T2" s="10">
        <f>(((K2/60)/60)/24)+DATE(1970,1,1)</f>
        <v>42353.25</v>
      </c>
    </row>
    <row r="3" spans="1:20" x14ac:dyDescent="0.25">
      <c r="A3">
        <v>1</v>
      </c>
      <c r="B3" s="4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s="5">
        <f t="shared" ref="O3:O66" si="0">E3/D3</f>
        <v>10.4</v>
      </c>
      <c r="P3" s="6">
        <f>E3/G3</f>
        <v>92.151898734177209</v>
      </c>
      <c r="Q3" t="str" cm="1">
        <f t="array" ref="Q3:R3">_xlfn.TEXTSPLIT(N3,"/")</f>
        <v>music</v>
      </c>
      <c r="R3" t="str">
        <v>rock</v>
      </c>
      <c r="S3" s="10">
        <f t="shared" ref="S3:S66" si="1">(((J3/60)/60)/24)+DATE(1970,1,1)</f>
        <v>41870.208333333336</v>
      </c>
      <c r="T3" s="10">
        <f t="shared" ref="T3:T66" si="2">(((K3/60)/60)/24)+DATE(1970,1,1)</f>
        <v>41872.208333333336</v>
      </c>
    </row>
    <row r="4" spans="1:20" ht="31.5" x14ac:dyDescent="0.25">
      <c r="A4">
        <v>2</v>
      </c>
      <c r="B4" s="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s="5">
        <f t="shared" si="0"/>
        <v>1.3147878228782288</v>
      </c>
      <c r="P4" s="6">
        <f t="shared" ref="P4:P67" si="3">E4/G4</f>
        <v>100.01614035087719</v>
      </c>
      <c r="Q4" t="str" cm="1">
        <f t="array" ref="Q4:R4">_xlfn.TEXTSPLIT(N4,"/")</f>
        <v>technology</v>
      </c>
      <c r="R4" t="str">
        <v>web</v>
      </c>
      <c r="S4" s="10">
        <f t="shared" si="1"/>
        <v>41595.25</v>
      </c>
      <c r="T4" s="10">
        <f t="shared" si="2"/>
        <v>41597.25</v>
      </c>
    </row>
    <row r="5" spans="1:20" ht="31.5" x14ac:dyDescent="0.25">
      <c r="A5">
        <v>3</v>
      </c>
      <c r="B5" s="4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s="5">
        <f t="shared" si="0"/>
        <v>0.58976190476190471</v>
      </c>
      <c r="P5" s="6">
        <f t="shared" si="3"/>
        <v>103.20833333333333</v>
      </c>
      <c r="Q5" t="str" cm="1">
        <f t="array" ref="Q5:R5">_xlfn.TEXTSPLIT(N5,"/")</f>
        <v>music</v>
      </c>
      <c r="R5" t="str">
        <v>rock</v>
      </c>
      <c r="S5" s="10">
        <f t="shared" si="1"/>
        <v>43688.208333333328</v>
      </c>
      <c r="T5" s="10">
        <f t="shared" si="2"/>
        <v>43728.208333333328</v>
      </c>
    </row>
    <row r="6" spans="1:20" x14ac:dyDescent="0.25">
      <c r="A6">
        <v>4</v>
      </c>
      <c r="B6" s="4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s="5">
        <f t="shared" si="0"/>
        <v>0.69276315789473686</v>
      </c>
      <c r="P6" s="6">
        <f t="shared" si="3"/>
        <v>99.339622641509436</v>
      </c>
      <c r="Q6" t="str" cm="1">
        <f t="array" ref="Q6:R6">_xlfn.TEXTSPLIT(N6,"/")</f>
        <v>theater</v>
      </c>
      <c r="R6" t="str">
        <v>plays</v>
      </c>
      <c r="S6" s="10">
        <f t="shared" si="1"/>
        <v>43485.25</v>
      </c>
      <c r="T6" s="10">
        <f t="shared" si="2"/>
        <v>43489.25</v>
      </c>
    </row>
    <row r="7" spans="1:20" x14ac:dyDescent="0.25">
      <c r="A7">
        <v>5</v>
      </c>
      <c r="B7" s="4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s="5">
        <f t="shared" si="0"/>
        <v>1.7361842105263159</v>
      </c>
      <c r="P7" s="6">
        <f t="shared" si="3"/>
        <v>75.833333333333329</v>
      </c>
      <c r="Q7" t="str" cm="1">
        <f t="array" ref="Q7:R7">_xlfn.TEXTSPLIT(N7,"/")</f>
        <v>theater</v>
      </c>
      <c r="R7" t="str">
        <v>plays</v>
      </c>
      <c r="S7" s="10">
        <f t="shared" si="1"/>
        <v>41149.208333333336</v>
      </c>
      <c r="T7" s="10">
        <f t="shared" si="2"/>
        <v>41160.208333333336</v>
      </c>
    </row>
    <row r="8" spans="1:20" x14ac:dyDescent="0.25">
      <c r="A8">
        <v>6</v>
      </c>
      <c r="B8" s="4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s="5">
        <f t="shared" si="0"/>
        <v>0.20961538461538462</v>
      </c>
      <c r="P8" s="6">
        <f t="shared" si="3"/>
        <v>60.555555555555557</v>
      </c>
      <c r="Q8" t="str" cm="1">
        <f t="array" ref="Q8:R8">_xlfn.TEXTSPLIT(N8,"/")</f>
        <v>film &amp; video</v>
      </c>
      <c r="R8" t="str">
        <v>documentary</v>
      </c>
      <c r="S8" s="10">
        <f t="shared" si="1"/>
        <v>42991.208333333328</v>
      </c>
      <c r="T8" s="10">
        <f t="shared" si="2"/>
        <v>42992.208333333328</v>
      </c>
    </row>
    <row r="9" spans="1:20" x14ac:dyDescent="0.25">
      <c r="A9">
        <v>7</v>
      </c>
      <c r="B9" s="4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s="5">
        <f t="shared" si="0"/>
        <v>3.2757777777777779</v>
      </c>
      <c r="P9" s="6">
        <f t="shared" si="3"/>
        <v>64.93832599118943</v>
      </c>
      <c r="Q9" t="str" cm="1">
        <f t="array" ref="Q9:R9">_xlfn.TEXTSPLIT(N9,"/")</f>
        <v>theater</v>
      </c>
      <c r="R9" t="str">
        <v>plays</v>
      </c>
      <c r="S9" s="10">
        <f t="shared" si="1"/>
        <v>42229.208333333328</v>
      </c>
      <c r="T9" s="10">
        <f t="shared" si="2"/>
        <v>42231.208333333328</v>
      </c>
    </row>
    <row r="10" spans="1:20" x14ac:dyDescent="0.25">
      <c r="A10">
        <v>8</v>
      </c>
      <c r="B10" s="4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5">
        <f t="shared" si="0"/>
        <v>0.19932788374205268</v>
      </c>
      <c r="P10" s="6">
        <f t="shared" si="3"/>
        <v>30.997175141242938</v>
      </c>
      <c r="Q10" t="str" cm="1">
        <f t="array" ref="Q10:R10">_xlfn.TEXTSPLIT(N10,"/")</f>
        <v>theater</v>
      </c>
      <c r="R10" t="str">
        <v>plays</v>
      </c>
      <c r="S10" s="10">
        <f t="shared" si="1"/>
        <v>40399.208333333336</v>
      </c>
      <c r="T10" s="10">
        <f t="shared" si="2"/>
        <v>40401.208333333336</v>
      </c>
    </row>
    <row r="11" spans="1:20" x14ac:dyDescent="0.25">
      <c r="A11">
        <v>9</v>
      </c>
      <c r="B11" s="4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s="5">
        <f t="shared" si="0"/>
        <v>0.51741935483870971</v>
      </c>
      <c r="P11" s="6">
        <f t="shared" si="3"/>
        <v>72.909090909090907</v>
      </c>
      <c r="Q11" t="str" cm="1">
        <f t="array" ref="Q11:R11">_xlfn.TEXTSPLIT(N11,"/")</f>
        <v>music</v>
      </c>
      <c r="R11" t="str">
        <v>electric music</v>
      </c>
      <c r="S11" s="10">
        <f t="shared" si="1"/>
        <v>41536.208333333336</v>
      </c>
      <c r="T11" s="10">
        <f t="shared" si="2"/>
        <v>41585.25</v>
      </c>
    </row>
    <row r="12" spans="1:20" x14ac:dyDescent="0.25">
      <c r="A12">
        <v>10</v>
      </c>
      <c r="B12" s="4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s="5">
        <f t="shared" si="0"/>
        <v>2.6611538461538462</v>
      </c>
      <c r="P12" s="6">
        <f t="shared" si="3"/>
        <v>62.9</v>
      </c>
      <c r="Q12" t="str" cm="1">
        <f t="array" ref="Q12:R12">_xlfn.TEXTSPLIT(N12,"/")</f>
        <v>film &amp; video</v>
      </c>
      <c r="R12" t="str">
        <v>drama</v>
      </c>
      <c r="S12" s="10">
        <f t="shared" si="1"/>
        <v>40404.208333333336</v>
      </c>
      <c r="T12" s="10">
        <f t="shared" si="2"/>
        <v>40452.208333333336</v>
      </c>
    </row>
    <row r="13" spans="1:20" ht="31.5" x14ac:dyDescent="0.25">
      <c r="A13">
        <v>11</v>
      </c>
      <c r="B13" s="4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s="5">
        <f t="shared" si="0"/>
        <v>0.48095238095238096</v>
      </c>
      <c r="P13" s="6">
        <f t="shared" si="3"/>
        <v>112.22222222222223</v>
      </c>
      <c r="Q13" t="str" cm="1">
        <f t="array" ref="Q13:R13">_xlfn.TEXTSPLIT(N13,"/")</f>
        <v>theater</v>
      </c>
      <c r="R13" t="str">
        <v>plays</v>
      </c>
      <c r="S13" s="10">
        <f t="shared" si="1"/>
        <v>40442.208333333336</v>
      </c>
      <c r="T13" s="10">
        <f t="shared" si="2"/>
        <v>40448.208333333336</v>
      </c>
    </row>
    <row r="14" spans="1:20" x14ac:dyDescent="0.25">
      <c r="A14">
        <v>12</v>
      </c>
      <c r="B14" s="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s="5">
        <f t="shared" si="0"/>
        <v>0.89349206349206345</v>
      </c>
      <c r="P14" s="6">
        <f t="shared" si="3"/>
        <v>102.34545454545454</v>
      </c>
      <c r="Q14" t="str" cm="1">
        <f t="array" ref="Q14:R14">_xlfn.TEXTSPLIT(N14,"/")</f>
        <v>film &amp; video</v>
      </c>
      <c r="R14" t="str">
        <v>drama</v>
      </c>
      <c r="S14" s="10">
        <f t="shared" si="1"/>
        <v>43760.208333333328</v>
      </c>
      <c r="T14" s="10">
        <f t="shared" si="2"/>
        <v>43768.208333333328</v>
      </c>
    </row>
    <row r="15" spans="1:20" ht="31.5" x14ac:dyDescent="0.25">
      <c r="A15">
        <v>13</v>
      </c>
      <c r="B15" s="4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s="5">
        <f t="shared" si="0"/>
        <v>2.4511904761904764</v>
      </c>
      <c r="P15" s="6">
        <f t="shared" si="3"/>
        <v>105.05102040816327</v>
      </c>
      <c r="Q15" t="str" cm="1">
        <f t="array" ref="Q15:R15">_xlfn.TEXTSPLIT(N15,"/")</f>
        <v>music</v>
      </c>
      <c r="R15" t="str">
        <v>indie rock</v>
      </c>
      <c r="S15" s="10">
        <f t="shared" si="1"/>
        <v>42532.208333333328</v>
      </c>
      <c r="T15" s="10">
        <f t="shared" si="2"/>
        <v>42544.208333333328</v>
      </c>
    </row>
    <row r="16" spans="1:20" x14ac:dyDescent="0.25">
      <c r="A16">
        <v>14</v>
      </c>
      <c r="B16" s="4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s="5">
        <f t="shared" si="0"/>
        <v>0.66769503546099296</v>
      </c>
      <c r="P16" s="6">
        <f t="shared" si="3"/>
        <v>94.144999999999996</v>
      </c>
      <c r="Q16" t="str" cm="1">
        <f t="array" ref="Q16:R16">_xlfn.TEXTSPLIT(N16,"/")</f>
        <v>music</v>
      </c>
      <c r="R16" t="str">
        <v>indie rock</v>
      </c>
      <c r="S16" s="10">
        <f t="shared" si="1"/>
        <v>40974.25</v>
      </c>
      <c r="T16" s="10">
        <f t="shared" si="2"/>
        <v>41001.208333333336</v>
      </c>
    </row>
    <row r="17" spans="1:20" x14ac:dyDescent="0.25">
      <c r="A17">
        <v>15</v>
      </c>
      <c r="B17" s="4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s="5">
        <f t="shared" si="0"/>
        <v>0.47307881773399013</v>
      </c>
      <c r="P17" s="6">
        <f t="shared" si="3"/>
        <v>84.986725663716811</v>
      </c>
      <c r="Q17" t="str" cm="1">
        <f t="array" ref="Q17:R17">_xlfn.TEXTSPLIT(N17,"/")</f>
        <v>technology</v>
      </c>
      <c r="R17" t="str">
        <v>wearables</v>
      </c>
      <c r="S17" s="10">
        <f t="shared" si="1"/>
        <v>43809.25</v>
      </c>
      <c r="T17" s="10">
        <f t="shared" si="2"/>
        <v>43813.25</v>
      </c>
    </row>
    <row r="18" spans="1:20" x14ac:dyDescent="0.25">
      <c r="A18">
        <v>16</v>
      </c>
      <c r="B18" s="4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s="5">
        <f t="shared" si="0"/>
        <v>6.4947058823529416</v>
      </c>
      <c r="P18" s="6">
        <f t="shared" si="3"/>
        <v>110.41</v>
      </c>
      <c r="Q18" t="str" cm="1">
        <f t="array" ref="Q18:R18">_xlfn.TEXTSPLIT(N18,"/")</f>
        <v>publishing</v>
      </c>
      <c r="R18" t="str">
        <v>nonfiction</v>
      </c>
      <c r="S18" s="10">
        <f t="shared" si="1"/>
        <v>41661.25</v>
      </c>
      <c r="T18" s="10">
        <f t="shared" si="2"/>
        <v>41683.25</v>
      </c>
    </row>
    <row r="19" spans="1:20" x14ac:dyDescent="0.25">
      <c r="A19">
        <v>17</v>
      </c>
      <c r="B19" s="4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s="5">
        <f t="shared" si="0"/>
        <v>1.5939125295508274</v>
      </c>
      <c r="P19" s="6">
        <f t="shared" si="3"/>
        <v>107.96236989591674</v>
      </c>
      <c r="Q19" t="str" cm="1">
        <f t="array" ref="Q19:R19">_xlfn.TEXTSPLIT(N19,"/")</f>
        <v>film &amp; video</v>
      </c>
      <c r="R19" t="str">
        <v>animation</v>
      </c>
      <c r="S19" s="10">
        <f t="shared" si="1"/>
        <v>40555.25</v>
      </c>
      <c r="T19" s="10">
        <f t="shared" si="2"/>
        <v>40556.25</v>
      </c>
    </row>
    <row r="20" spans="1:20" x14ac:dyDescent="0.25">
      <c r="A20">
        <v>18</v>
      </c>
      <c r="B20" s="4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s="5">
        <f t="shared" si="0"/>
        <v>0.66912087912087914</v>
      </c>
      <c r="P20" s="6">
        <f t="shared" si="3"/>
        <v>45.103703703703701</v>
      </c>
      <c r="Q20" t="str" cm="1">
        <f t="array" ref="Q20:R20">_xlfn.TEXTSPLIT(N20,"/")</f>
        <v>theater</v>
      </c>
      <c r="R20" t="str">
        <v>plays</v>
      </c>
      <c r="S20" s="10">
        <f t="shared" si="1"/>
        <v>43351.208333333328</v>
      </c>
      <c r="T20" s="10">
        <f t="shared" si="2"/>
        <v>43359.208333333328</v>
      </c>
    </row>
    <row r="21" spans="1:20" x14ac:dyDescent="0.25">
      <c r="A21">
        <v>19</v>
      </c>
      <c r="B21" s="4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s="5">
        <f t="shared" si="0"/>
        <v>0.48529600000000001</v>
      </c>
      <c r="P21" s="6">
        <f t="shared" si="3"/>
        <v>45.001483679525222</v>
      </c>
      <c r="Q21" t="str" cm="1">
        <f t="array" ref="Q21:R21">_xlfn.TEXTSPLIT(N21,"/")</f>
        <v>theater</v>
      </c>
      <c r="R21" t="str">
        <v>plays</v>
      </c>
      <c r="S21" s="10">
        <f t="shared" si="1"/>
        <v>43528.25</v>
      </c>
      <c r="T21" s="10">
        <f t="shared" si="2"/>
        <v>43549.208333333328</v>
      </c>
    </row>
    <row r="22" spans="1:20" x14ac:dyDescent="0.25">
      <c r="A22">
        <v>20</v>
      </c>
      <c r="B22" s="4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s="5">
        <f t="shared" si="0"/>
        <v>1.1224279210925645</v>
      </c>
      <c r="P22" s="6">
        <f t="shared" si="3"/>
        <v>105.97134670487107</v>
      </c>
      <c r="Q22" t="str" cm="1">
        <f t="array" ref="Q22:R22">_xlfn.TEXTSPLIT(N22,"/")</f>
        <v>film &amp; video</v>
      </c>
      <c r="R22" t="str">
        <v>drama</v>
      </c>
      <c r="S22" s="10">
        <f t="shared" si="1"/>
        <v>41848.208333333336</v>
      </c>
      <c r="T22" s="10">
        <f t="shared" si="2"/>
        <v>41848.208333333336</v>
      </c>
    </row>
    <row r="23" spans="1:20" x14ac:dyDescent="0.25">
      <c r="A23">
        <v>21</v>
      </c>
      <c r="B23" s="4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s="5">
        <f t="shared" si="0"/>
        <v>0.40992553191489361</v>
      </c>
      <c r="P23" s="6">
        <f t="shared" si="3"/>
        <v>69.055555555555557</v>
      </c>
      <c r="Q23" t="str" cm="1">
        <f t="array" ref="Q23:R23">_xlfn.TEXTSPLIT(N23,"/")</f>
        <v>theater</v>
      </c>
      <c r="R23" t="str">
        <v>plays</v>
      </c>
      <c r="S23" s="10">
        <f t="shared" si="1"/>
        <v>40770.208333333336</v>
      </c>
      <c r="T23" s="10">
        <f t="shared" si="2"/>
        <v>40804.208333333336</v>
      </c>
    </row>
    <row r="24" spans="1:20" x14ac:dyDescent="0.25">
      <c r="A24">
        <v>22</v>
      </c>
      <c r="B24" s="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s="5">
        <f t="shared" si="0"/>
        <v>1.2807106598984772</v>
      </c>
      <c r="P24" s="6">
        <f t="shared" si="3"/>
        <v>85.044943820224717</v>
      </c>
      <c r="Q24" t="str" cm="1">
        <f t="array" ref="Q24:R24">_xlfn.TEXTSPLIT(N24,"/")</f>
        <v>theater</v>
      </c>
      <c r="R24" t="str">
        <v>plays</v>
      </c>
      <c r="S24" s="10">
        <f t="shared" si="1"/>
        <v>43193.208333333328</v>
      </c>
      <c r="T24" s="10">
        <f t="shared" si="2"/>
        <v>43208.208333333328</v>
      </c>
    </row>
    <row r="25" spans="1:20" x14ac:dyDescent="0.25">
      <c r="A25">
        <v>23</v>
      </c>
      <c r="B25" s="4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s="5">
        <f t="shared" si="0"/>
        <v>3.3204444444444445</v>
      </c>
      <c r="P25" s="6">
        <f t="shared" si="3"/>
        <v>105.22535211267606</v>
      </c>
      <c r="Q25" t="str" cm="1">
        <f t="array" ref="Q25:R25">_xlfn.TEXTSPLIT(N25,"/")</f>
        <v>film &amp; video</v>
      </c>
      <c r="R25" t="str">
        <v>documentary</v>
      </c>
      <c r="S25" s="10">
        <f t="shared" si="1"/>
        <v>43510.25</v>
      </c>
      <c r="T25" s="10">
        <f t="shared" si="2"/>
        <v>43563.208333333328</v>
      </c>
    </row>
    <row r="26" spans="1:20" x14ac:dyDescent="0.25">
      <c r="A26">
        <v>24</v>
      </c>
      <c r="B26" s="4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s="5">
        <f t="shared" si="0"/>
        <v>1.1283225108225108</v>
      </c>
      <c r="P26" s="6">
        <f t="shared" si="3"/>
        <v>39.003741114852225</v>
      </c>
      <c r="Q26" t="str" cm="1">
        <f t="array" ref="Q26:R26">_xlfn.TEXTSPLIT(N26,"/")</f>
        <v>technology</v>
      </c>
      <c r="R26" t="str">
        <v>wearables</v>
      </c>
      <c r="S26" s="10">
        <f t="shared" si="1"/>
        <v>41811.208333333336</v>
      </c>
      <c r="T26" s="10">
        <f t="shared" si="2"/>
        <v>41813.208333333336</v>
      </c>
    </row>
    <row r="27" spans="1:20" x14ac:dyDescent="0.25">
      <c r="A27">
        <v>25</v>
      </c>
      <c r="B27" s="4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s="5">
        <f t="shared" si="0"/>
        <v>2.1643636363636363</v>
      </c>
      <c r="P27" s="6">
        <f t="shared" si="3"/>
        <v>73.030674846625772</v>
      </c>
      <c r="Q27" t="str" cm="1">
        <f t="array" ref="Q27:R27">_xlfn.TEXTSPLIT(N27,"/")</f>
        <v>games</v>
      </c>
      <c r="R27" t="str">
        <v>video games</v>
      </c>
      <c r="S27" s="10">
        <f t="shared" si="1"/>
        <v>40681.208333333336</v>
      </c>
      <c r="T27" s="10">
        <f t="shared" si="2"/>
        <v>40701.208333333336</v>
      </c>
    </row>
    <row r="28" spans="1:20" x14ac:dyDescent="0.25">
      <c r="A28">
        <v>26</v>
      </c>
      <c r="B28" s="4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s="5">
        <f t="shared" si="0"/>
        <v>0.4819906976744186</v>
      </c>
      <c r="P28" s="6">
        <f t="shared" si="3"/>
        <v>35.009459459459457</v>
      </c>
      <c r="Q28" t="str" cm="1">
        <f t="array" ref="Q28:R28">_xlfn.TEXTSPLIT(N28,"/")</f>
        <v>theater</v>
      </c>
      <c r="R28" t="str">
        <v>plays</v>
      </c>
      <c r="S28" s="10">
        <f t="shared" si="1"/>
        <v>43312.208333333328</v>
      </c>
      <c r="T28" s="10">
        <f t="shared" si="2"/>
        <v>43339.208333333328</v>
      </c>
    </row>
    <row r="29" spans="1:20" x14ac:dyDescent="0.25">
      <c r="A29">
        <v>27</v>
      </c>
      <c r="B29" s="4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s="5">
        <f t="shared" si="0"/>
        <v>0.79949999999999999</v>
      </c>
      <c r="P29" s="6">
        <f t="shared" si="3"/>
        <v>106.6</v>
      </c>
      <c r="Q29" t="str" cm="1">
        <f t="array" ref="Q29:R29">_xlfn.TEXTSPLIT(N29,"/")</f>
        <v>music</v>
      </c>
      <c r="R29" t="str">
        <v>rock</v>
      </c>
      <c r="S29" s="10">
        <f t="shared" si="1"/>
        <v>42280.208333333328</v>
      </c>
      <c r="T29" s="10">
        <f t="shared" si="2"/>
        <v>42288.208333333328</v>
      </c>
    </row>
    <row r="30" spans="1:20" x14ac:dyDescent="0.25">
      <c r="A30">
        <v>28</v>
      </c>
      <c r="B30" s="4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s="5">
        <f t="shared" si="0"/>
        <v>1.0522553516819573</v>
      </c>
      <c r="P30" s="6">
        <f t="shared" si="3"/>
        <v>61.997747747747745</v>
      </c>
      <c r="Q30" t="str" cm="1">
        <f t="array" ref="Q30:R30">_xlfn.TEXTSPLIT(N30,"/")</f>
        <v>theater</v>
      </c>
      <c r="R30" t="str">
        <v>plays</v>
      </c>
      <c r="S30" s="10">
        <f t="shared" si="1"/>
        <v>40218.25</v>
      </c>
      <c r="T30" s="10">
        <f t="shared" si="2"/>
        <v>40241.25</v>
      </c>
    </row>
    <row r="31" spans="1:20" x14ac:dyDescent="0.25">
      <c r="A31">
        <v>29</v>
      </c>
      <c r="B31" s="4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s="5">
        <f t="shared" si="0"/>
        <v>3.2889978213507627</v>
      </c>
      <c r="P31" s="6">
        <f t="shared" si="3"/>
        <v>94.000622665006233</v>
      </c>
      <c r="Q31" t="str" cm="1">
        <f t="array" ref="Q31:R31">_xlfn.TEXTSPLIT(N31,"/")</f>
        <v>film &amp; video</v>
      </c>
      <c r="R31" t="str">
        <v>shorts</v>
      </c>
      <c r="S31" s="10">
        <f t="shared" si="1"/>
        <v>43301.208333333328</v>
      </c>
      <c r="T31" s="10">
        <f t="shared" si="2"/>
        <v>43341.208333333328</v>
      </c>
    </row>
    <row r="32" spans="1:20" x14ac:dyDescent="0.25">
      <c r="A32">
        <v>30</v>
      </c>
      <c r="B32" s="4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s="5">
        <f t="shared" si="0"/>
        <v>1.606111111111111</v>
      </c>
      <c r="P32" s="6">
        <f t="shared" si="3"/>
        <v>112.05426356589147</v>
      </c>
      <c r="Q32" t="str" cm="1">
        <f t="array" ref="Q32:R32">_xlfn.TEXTSPLIT(N32,"/")</f>
        <v>film &amp; video</v>
      </c>
      <c r="R32" t="str">
        <v>animation</v>
      </c>
      <c r="S32" s="10">
        <f t="shared" si="1"/>
        <v>43609.208333333328</v>
      </c>
      <c r="T32" s="10">
        <f t="shared" si="2"/>
        <v>43614.208333333328</v>
      </c>
    </row>
    <row r="33" spans="1:20" x14ac:dyDescent="0.25">
      <c r="A33">
        <v>31</v>
      </c>
      <c r="B33" s="4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s="5">
        <f t="shared" si="0"/>
        <v>3.1</v>
      </c>
      <c r="P33" s="6">
        <f t="shared" si="3"/>
        <v>48.008849557522126</v>
      </c>
      <c r="Q33" t="str" cm="1">
        <f t="array" ref="Q33:R33">_xlfn.TEXTSPLIT(N33,"/")</f>
        <v>games</v>
      </c>
      <c r="R33" t="str">
        <v>video games</v>
      </c>
      <c r="S33" s="10">
        <f t="shared" si="1"/>
        <v>42374.25</v>
      </c>
      <c r="T33" s="10">
        <f t="shared" si="2"/>
        <v>42402.25</v>
      </c>
    </row>
    <row r="34" spans="1:20" x14ac:dyDescent="0.25">
      <c r="A34">
        <v>32</v>
      </c>
      <c r="B34" s="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s="5">
        <f t="shared" si="0"/>
        <v>0.86807920792079207</v>
      </c>
      <c r="P34" s="6">
        <f t="shared" si="3"/>
        <v>38.004334633723452</v>
      </c>
      <c r="Q34" t="str" cm="1">
        <f t="array" ref="Q34:R34">_xlfn.TEXTSPLIT(N34,"/")</f>
        <v>film &amp; video</v>
      </c>
      <c r="R34" t="str">
        <v>documentary</v>
      </c>
      <c r="S34" s="10">
        <f t="shared" si="1"/>
        <v>43110.25</v>
      </c>
      <c r="T34" s="10">
        <f t="shared" si="2"/>
        <v>43137.25</v>
      </c>
    </row>
    <row r="35" spans="1:20" x14ac:dyDescent="0.25">
      <c r="A35">
        <v>33</v>
      </c>
      <c r="B35" s="4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s="5">
        <f t="shared" si="0"/>
        <v>3.7782071713147412</v>
      </c>
      <c r="P35" s="6">
        <f t="shared" si="3"/>
        <v>35.000184535892231</v>
      </c>
      <c r="Q35" t="str" cm="1">
        <f t="array" ref="Q35:R35">_xlfn.TEXTSPLIT(N35,"/")</f>
        <v>theater</v>
      </c>
      <c r="R35" t="str">
        <v>plays</v>
      </c>
      <c r="S35" s="10">
        <f t="shared" si="1"/>
        <v>41917.208333333336</v>
      </c>
      <c r="T35" s="10">
        <f t="shared" si="2"/>
        <v>41954.25</v>
      </c>
    </row>
    <row r="36" spans="1:20" ht="31.5" x14ac:dyDescent="0.25">
      <c r="A36">
        <v>34</v>
      </c>
      <c r="B36" s="4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s="5">
        <f t="shared" si="0"/>
        <v>1.5080645161290323</v>
      </c>
      <c r="P36" s="6">
        <f t="shared" si="3"/>
        <v>85</v>
      </c>
      <c r="Q36" t="str" cm="1">
        <f t="array" ref="Q36:R36">_xlfn.TEXTSPLIT(N36,"/")</f>
        <v>film &amp; video</v>
      </c>
      <c r="R36" t="str">
        <v>documentary</v>
      </c>
      <c r="S36" s="10">
        <f t="shared" si="1"/>
        <v>42817.208333333328</v>
      </c>
      <c r="T36" s="10">
        <f t="shared" si="2"/>
        <v>42822.208333333328</v>
      </c>
    </row>
    <row r="37" spans="1:20" x14ac:dyDescent="0.25">
      <c r="A37">
        <v>35</v>
      </c>
      <c r="B37" s="4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s="5">
        <f t="shared" si="0"/>
        <v>1.5030119521912351</v>
      </c>
      <c r="P37" s="6">
        <f t="shared" si="3"/>
        <v>95.993893129770996</v>
      </c>
      <c r="Q37" t="str" cm="1">
        <f t="array" ref="Q37:R37">_xlfn.TEXTSPLIT(N37,"/")</f>
        <v>film &amp; video</v>
      </c>
      <c r="R37" t="str">
        <v>drama</v>
      </c>
      <c r="S37" s="10">
        <f t="shared" si="1"/>
        <v>43484.25</v>
      </c>
      <c r="T37" s="10">
        <f t="shared" si="2"/>
        <v>43526.25</v>
      </c>
    </row>
    <row r="38" spans="1:20" x14ac:dyDescent="0.25">
      <c r="A38">
        <v>36</v>
      </c>
      <c r="B38" s="4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s="5">
        <f t="shared" si="0"/>
        <v>1.572857142857143</v>
      </c>
      <c r="P38" s="6">
        <f t="shared" si="3"/>
        <v>68.8125</v>
      </c>
      <c r="Q38" t="str" cm="1">
        <f t="array" ref="Q38:R38">_xlfn.TEXTSPLIT(N38,"/")</f>
        <v>theater</v>
      </c>
      <c r="R38" t="str">
        <v>plays</v>
      </c>
      <c r="S38" s="10">
        <f t="shared" si="1"/>
        <v>40600.25</v>
      </c>
      <c r="T38" s="10">
        <f t="shared" si="2"/>
        <v>40625.208333333336</v>
      </c>
    </row>
    <row r="39" spans="1:20" ht="31.5" x14ac:dyDescent="0.25">
      <c r="A39">
        <v>37</v>
      </c>
      <c r="B39" s="4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s="5">
        <f t="shared" si="0"/>
        <v>1.3998765432098765</v>
      </c>
      <c r="P39" s="6">
        <f t="shared" si="3"/>
        <v>105.97196261682242</v>
      </c>
      <c r="Q39" t="str" cm="1">
        <f t="array" ref="Q39:R39">_xlfn.TEXTSPLIT(N39,"/")</f>
        <v>publishing</v>
      </c>
      <c r="R39" t="str">
        <v>fiction</v>
      </c>
      <c r="S39" s="10">
        <f t="shared" si="1"/>
        <v>43744.208333333328</v>
      </c>
      <c r="T39" s="10">
        <f t="shared" si="2"/>
        <v>43777.25</v>
      </c>
    </row>
    <row r="40" spans="1:20" x14ac:dyDescent="0.25">
      <c r="A40">
        <v>38</v>
      </c>
      <c r="B40" s="4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s="5">
        <f t="shared" si="0"/>
        <v>3.2532258064516131</v>
      </c>
      <c r="P40" s="6">
        <f t="shared" si="3"/>
        <v>75.261194029850742</v>
      </c>
      <c r="Q40" t="str" cm="1">
        <f t="array" ref="Q40:R40">_xlfn.TEXTSPLIT(N40,"/")</f>
        <v>photography</v>
      </c>
      <c r="R40" t="str">
        <v>photography books</v>
      </c>
      <c r="S40" s="10">
        <f t="shared" si="1"/>
        <v>40469.208333333336</v>
      </c>
      <c r="T40" s="10">
        <f t="shared" si="2"/>
        <v>40474.208333333336</v>
      </c>
    </row>
    <row r="41" spans="1:20" x14ac:dyDescent="0.25">
      <c r="A41">
        <v>39</v>
      </c>
      <c r="B41" s="4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s="5">
        <f t="shared" si="0"/>
        <v>0.50777777777777777</v>
      </c>
      <c r="P41" s="6">
        <f t="shared" si="3"/>
        <v>57.125</v>
      </c>
      <c r="Q41" t="str" cm="1">
        <f t="array" ref="Q41:R41">_xlfn.TEXTSPLIT(N41,"/")</f>
        <v>theater</v>
      </c>
      <c r="R41" t="str">
        <v>plays</v>
      </c>
      <c r="S41" s="10">
        <f t="shared" si="1"/>
        <v>41330.25</v>
      </c>
      <c r="T41" s="10">
        <f t="shared" si="2"/>
        <v>41344.208333333336</v>
      </c>
    </row>
    <row r="42" spans="1:20" x14ac:dyDescent="0.25">
      <c r="A42">
        <v>40</v>
      </c>
      <c r="B42" s="4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s="5">
        <f t="shared" si="0"/>
        <v>1.6906818181818182</v>
      </c>
      <c r="P42" s="6">
        <f t="shared" si="3"/>
        <v>75.141414141414145</v>
      </c>
      <c r="Q42" t="str" cm="1">
        <f t="array" ref="Q42:R42">_xlfn.TEXTSPLIT(N42,"/")</f>
        <v>technology</v>
      </c>
      <c r="R42" t="str">
        <v>wearables</v>
      </c>
      <c r="S42" s="10">
        <f t="shared" si="1"/>
        <v>40334.208333333336</v>
      </c>
      <c r="T42" s="10">
        <f t="shared" si="2"/>
        <v>40353.208333333336</v>
      </c>
    </row>
    <row r="43" spans="1:20" x14ac:dyDescent="0.25">
      <c r="A43">
        <v>41</v>
      </c>
      <c r="B43" s="4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s="5">
        <f t="shared" si="0"/>
        <v>2.1292857142857144</v>
      </c>
      <c r="P43" s="6">
        <f t="shared" si="3"/>
        <v>107.42342342342343</v>
      </c>
      <c r="Q43" t="str" cm="1">
        <f t="array" ref="Q43:R43">_xlfn.TEXTSPLIT(N43,"/")</f>
        <v>music</v>
      </c>
      <c r="R43" t="str">
        <v>rock</v>
      </c>
      <c r="S43" s="10">
        <f t="shared" si="1"/>
        <v>41156.208333333336</v>
      </c>
      <c r="T43" s="10">
        <f t="shared" si="2"/>
        <v>41182.208333333336</v>
      </c>
    </row>
    <row r="44" spans="1:20" x14ac:dyDescent="0.25">
      <c r="A44">
        <v>42</v>
      </c>
      <c r="B44" s="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s="5">
        <f t="shared" si="0"/>
        <v>4.4394444444444447</v>
      </c>
      <c r="P44" s="6">
        <f t="shared" si="3"/>
        <v>35.995495495495497</v>
      </c>
      <c r="Q44" t="str" cm="1">
        <f t="array" ref="Q44:R44">_xlfn.TEXTSPLIT(N44,"/")</f>
        <v>food</v>
      </c>
      <c r="R44" t="str">
        <v>food trucks</v>
      </c>
      <c r="S44" s="10">
        <f t="shared" si="1"/>
        <v>40728.208333333336</v>
      </c>
      <c r="T44" s="10">
        <f t="shared" si="2"/>
        <v>40737.208333333336</v>
      </c>
    </row>
    <row r="45" spans="1:20" x14ac:dyDescent="0.25">
      <c r="A45">
        <v>43</v>
      </c>
      <c r="B45" s="4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s="5">
        <f t="shared" si="0"/>
        <v>1.859390243902439</v>
      </c>
      <c r="P45" s="6">
        <f t="shared" si="3"/>
        <v>26.998873148744366</v>
      </c>
      <c r="Q45" t="str" cm="1">
        <f t="array" ref="Q45:R45">_xlfn.TEXTSPLIT(N45,"/")</f>
        <v>publishing</v>
      </c>
      <c r="R45" t="str">
        <v>radio &amp; podcasts</v>
      </c>
      <c r="S45" s="10">
        <f t="shared" si="1"/>
        <v>41844.208333333336</v>
      </c>
      <c r="T45" s="10">
        <f t="shared" si="2"/>
        <v>41860.208333333336</v>
      </c>
    </row>
    <row r="46" spans="1:20" x14ac:dyDescent="0.25">
      <c r="A46">
        <v>44</v>
      </c>
      <c r="B46" s="4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s="5">
        <f t="shared" si="0"/>
        <v>6.5881249999999998</v>
      </c>
      <c r="P46" s="6">
        <f t="shared" si="3"/>
        <v>107.56122448979592</v>
      </c>
      <c r="Q46" t="str" cm="1">
        <f t="array" ref="Q46:R46">_xlfn.TEXTSPLIT(N46,"/")</f>
        <v>publishing</v>
      </c>
      <c r="R46" t="str">
        <v>fiction</v>
      </c>
      <c r="S46" s="10">
        <f t="shared" si="1"/>
        <v>43541.208333333328</v>
      </c>
      <c r="T46" s="10">
        <f t="shared" si="2"/>
        <v>43542.208333333328</v>
      </c>
    </row>
    <row r="47" spans="1:20" ht="31.5" x14ac:dyDescent="0.25">
      <c r="A47">
        <v>45</v>
      </c>
      <c r="B47" s="4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s="5">
        <f t="shared" si="0"/>
        <v>0.4768421052631579</v>
      </c>
      <c r="P47" s="6">
        <f t="shared" si="3"/>
        <v>94.375</v>
      </c>
      <c r="Q47" t="str" cm="1">
        <f t="array" ref="Q47:R47">_xlfn.TEXTSPLIT(N47,"/")</f>
        <v>theater</v>
      </c>
      <c r="R47" t="str">
        <v>plays</v>
      </c>
      <c r="S47" s="10">
        <f t="shared" si="1"/>
        <v>42676.208333333328</v>
      </c>
      <c r="T47" s="10">
        <f t="shared" si="2"/>
        <v>42691.25</v>
      </c>
    </row>
    <row r="48" spans="1:20" x14ac:dyDescent="0.25">
      <c r="A48">
        <v>46</v>
      </c>
      <c r="B48" s="4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s="5">
        <f t="shared" si="0"/>
        <v>1.1478378378378378</v>
      </c>
      <c r="P48" s="6">
        <f t="shared" si="3"/>
        <v>46.163043478260867</v>
      </c>
      <c r="Q48" t="str" cm="1">
        <f t="array" ref="Q48:R48">_xlfn.TEXTSPLIT(N48,"/")</f>
        <v>music</v>
      </c>
      <c r="R48" t="str">
        <v>rock</v>
      </c>
      <c r="S48" s="10">
        <f t="shared" si="1"/>
        <v>40367.208333333336</v>
      </c>
      <c r="T48" s="10">
        <f t="shared" si="2"/>
        <v>40390.208333333336</v>
      </c>
    </row>
    <row r="49" spans="1:20" x14ac:dyDescent="0.25">
      <c r="A49">
        <v>47</v>
      </c>
      <c r="B49" s="4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s="5">
        <f t="shared" si="0"/>
        <v>4.7526666666666664</v>
      </c>
      <c r="P49" s="6">
        <f t="shared" si="3"/>
        <v>47.845637583892618</v>
      </c>
      <c r="Q49" t="str" cm="1">
        <f t="array" ref="Q49:R49">_xlfn.TEXTSPLIT(N49,"/")</f>
        <v>theater</v>
      </c>
      <c r="R49" t="str">
        <v>plays</v>
      </c>
      <c r="S49" s="10">
        <f t="shared" si="1"/>
        <v>41727.208333333336</v>
      </c>
      <c r="T49" s="10">
        <f t="shared" si="2"/>
        <v>41757.208333333336</v>
      </c>
    </row>
    <row r="50" spans="1:20" x14ac:dyDescent="0.25">
      <c r="A50">
        <v>48</v>
      </c>
      <c r="B50" s="4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s="5">
        <f t="shared" si="0"/>
        <v>3.86972972972973</v>
      </c>
      <c r="P50" s="6">
        <f t="shared" si="3"/>
        <v>53.007815713698065</v>
      </c>
      <c r="Q50" t="str" cm="1">
        <f t="array" ref="Q50:R50">_xlfn.TEXTSPLIT(N50,"/")</f>
        <v>theater</v>
      </c>
      <c r="R50" t="str">
        <v>plays</v>
      </c>
      <c r="S50" s="10">
        <f t="shared" si="1"/>
        <v>42180.208333333328</v>
      </c>
      <c r="T50" s="10">
        <f t="shared" si="2"/>
        <v>42192.208333333328</v>
      </c>
    </row>
    <row r="51" spans="1:20" x14ac:dyDescent="0.25">
      <c r="A51">
        <v>49</v>
      </c>
      <c r="B51" s="4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s="5">
        <f t="shared" si="0"/>
        <v>1.89625</v>
      </c>
      <c r="P51" s="6">
        <f t="shared" si="3"/>
        <v>45.059405940594061</v>
      </c>
      <c r="Q51" t="str" cm="1">
        <f t="array" ref="Q51:R51">_xlfn.TEXTSPLIT(N51,"/")</f>
        <v>music</v>
      </c>
      <c r="R51" t="str">
        <v>rock</v>
      </c>
      <c r="S51" s="10">
        <f t="shared" si="1"/>
        <v>43758.208333333328</v>
      </c>
      <c r="T51" s="10">
        <f t="shared" si="2"/>
        <v>43803.25</v>
      </c>
    </row>
    <row r="52" spans="1:20" ht="31.5" x14ac:dyDescent="0.25">
      <c r="A52">
        <v>50</v>
      </c>
      <c r="B52" s="4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s="5">
        <f t="shared" si="0"/>
        <v>0.02</v>
      </c>
      <c r="P52" s="6">
        <f t="shared" si="3"/>
        <v>2</v>
      </c>
      <c r="Q52" t="str" cm="1">
        <f t="array" ref="Q52:R52">_xlfn.TEXTSPLIT(N52,"/")</f>
        <v>music</v>
      </c>
      <c r="R52" t="str">
        <v>metal</v>
      </c>
      <c r="S52" s="10">
        <f t="shared" si="1"/>
        <v>41487.208333333336</v>
      </c>
      <c r="T52" s="10">
        <f t="shared" si="2"/>
        <v>41515.208333333336</v>
      </c>
    </row>
    <row r="53" spans="1:20" x14ac:dyDescent="0.25">
      <c r="A53">
        <v>51</v>
      </c>
      <c r="B53" s="4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s="5">
        <f t="shared" si="0"/>
        <v>0.91867805186590767</v>
      </c>
      <c r="P53" s="6">
        <f t="shared" si="3"/>
        <v>99.006816632583508</v>
      </c>
      <c r="Q53" t="str" cm="1">
        <f t="array" ref="Q53:R53">_xlfn.TEXTSPLIT(N53,"/")</f>
        <v>technology</v>
      </c>
      <c r="R53" t="str">
        <v>wearables</v>
      </c>
      <c r="S53" s="10">
        <f t="shared" si="1"/>
        <v>40995.208333333336</v>
      </c>
      <c r="T53" s="10">
        <f t="shared" si="2"/>
        <v>41011.208333333336</v>
      </c>
    </row>
    <row r="54" spans="1:20" x14ac:dyDescent="0.25">
      <c r="A54">
        <v>52</v>
      </c>
      <c r="B54" s="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s="5">
        <f t="shared" si="0"/>
        <v>0.34152777777777776</v>
      </c>
      <c r="P54" s="6">
        <f t="shared" si="3"/>
        <v>32.786666666666669</v>
      </c>
      <c r="Q54" t="str" cm="1">
        <f t="array" ref="Q54:R54">_xlfn.TEXTSPLIT(N54,"/")</f>
        <v>theater</v>
      </c>
      <c r="R54" t="str">
        <v>plays</v>
      </c>
      <c r="S54" s="10">
        <f t="shared" si="1"/>
        <v>40436.208333333336</v>
      </c>
      <c r="T54" s="10">
        <f t="shared" si="2"/>
        <v>40440.208333333336</v>
      </c>
    </row>
    <row r="55" spans="1:20" x14ac:dyDescent="0.25">
      <c r="A55">
        <v>53</v>
      </c>
      <c r="B55" s="4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s="5">
        <f t="shared" si="0"/>
        <v>1.4040909090909091</v>
      </c>
      <c r="P55" s="6">
        <f t="shared" si="3"/>
        <v>59.119617224880386</v>
      </c>
      <c r="Q55" t="str" cm="1">
        <f t="array" ref="Q55:R55">_xlfn.TEXTSPLIT(N55,"/")</f>
        <v>film &amp; video</v>
      </c>
      <c r="R55" t="str">
        <v>drama</v>
      </c>
      <c r="S55" s="10">
        <f t="shared" si="1"/>
        <v>41779.208333333336</v>
      </c>
      <c r="T55" s="10">
        <f t="shared" si="2"/>
        <v>41818.208333333336</v>
      </c>
    </row>
    <row r="56" spans="1:20" ht="31.5" x14ac:dyDescent="0.25">
      <c r="A56">
        <v>54</v>
      </c>
      <c r="B56" s="4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s="5">
        <f t="shared" si="0"/>
        <v>0.89866666666666661</v>
      </c>
      <c r="P56" s="6">
        <f t="shared" si="3"/>
        <v>44.93333333333333</v>
      </c>
      <c r="Q56" t="str" cm="1">
        <f t="array" ref="Q56:R56">_xlfn.TEXTSPLIT(N56,"/")</f>
        <v>technology</v>
      </c>
      <c r="R56" t="str">
        <v>wearables</v>
      </c>
      <c r="S56" s="10">
        <f t="shared" si="1"/>
        <v>43170.25</v>
      </c>
      <c r="T56" s="10">
        <f t="shared" si="2"/>
        <v>43176.208333333328</v>
      </c>
    </row>
    <row r="57" spans="1:20" ht="31.5" x14ac:dyDescent="0.25">
      <c r="A57">
        <v>55</v>
      </c>
      <c r="B57" s="4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s="5">
        <f t="shared" si="0"/>
        <v>1.7796969696969698</v>
      </c>
      <c r="P57" s="6">
        <f t="shared" si="3"/>
        <v>89.664122137404576</v>
      </c>
      <c r="Q57" t="str" cm="1">
        <f t="array" ref="Q57:R57">_xlfn.TEXTSPLIT(N57,"/")</f>
        <v>music</v>
      </c>
      <c r="R57" t="str">
        <v>jazz</v>
      </c>
      <c r="S57" s="10">
        <f t="shared" si="1"/>
        <v>43311.208333333328</v>
      </c>
      <c r="T57" s="10">
        <f t="shared" si="2"/>
        <v>43316.208333333328</v>
      </c>
    </row>
    <row r="58" spans="1:20" ht="31.5" x14ac:dyDescent="0.25">
      <c r="A58">
        <v>56</v>
      </c>
      <c r="B58" s="4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s="5">
        <f t="shared" si="0"/>
        <v>1.436625</v>
      </c>
      <c r="P58" s="6">
        <f t="shared" si="3"/>
        <v>70.079268292682926</v>
      </c>
      <c r="Q58" t="str" cm="1">
        <f t="array" ref="Q58:R58">_xlfn.TEXTSPLIT(N58,"/")</f>
        <v>technology</v>
      </c>
      <c r="R58" t="str">
        <v>wearables</v>
      </c>
      <c r="S58" s="10">
        <f t="shared" si="1"/>
        <v>42014.25</v>
      </c>
      <c r="T58" s="10">
        <f t="shared" si="2"/>
        <v>42021.25</v>
      </c>
    </row>
    <row r="59" spans="1:20" x14ac:dyDescent="0.25">
      <c r="A59">
        <v>57</v>
      </c>
      <c r="B59" s="4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s="5">
        <f t="shared" si="0"/>
        <v>2.1527586206896552</v>
      </c>
      <c r="P59" s="6">
        <f t="shared" si="3"/>
        <v>31.059701492537314</v>
      </c>
      <c r="Q59" t="str" cm="1">
        <f t="array" ref="Q59:R59">_xlfn.TEXTSPLIT(N59,"/")</f>
        <v>games</v>
      </c>
      <c r="R59" t="str">
        <v>video games</v>
      </c>
      <c r="S59" s="10">
        <f t="shared" si="1"/>
        <v>42979.208333333328</v>
      </c>
      <c r="T59" s="10">
        <f t="shared" si="2"/>
        <v>42991.208333333328</v>
      </c>
    </row>
    <row r="60" spans="1:20" x14ac:dyDescent="0.25">
      <c r="A60">
        <v>58</v>
      </c>
      <c r="B60" s="4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s="5">
        <f t="shared" si="0"/>
        <v>2.2711111111111113</v>
      </c>
      <c r="P60" s="6">
        <f t="shared" si="3"/>
        <v>29.061611374407583</v>
      </c>
      <c r="Q60" t="str" cm="1">
        <f t="array" ref="Q60:R60">_xlfn.TEXTSPLIT(N60,"/")</f>
        <v>theater</v>
      </c>
      <c r="R60" t="str">
        <v>plays</v>
      </c>
      <c r="S60" s="10">
        <f t="shared" si="1"/>
        <v>42268.208333333328</v>
      </c>
      <c r="T60" s="10">
        <f t="shared" si="2"/>
        <v>42281.208333333328</v>
      </c>
    </row>
    <row r="61" spans="1:20" x14ac:dyDescent="0.25">
      <c r="A61">
        <v>59</v>
      </c>
      <c r="B61" s="4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s="5">
        <f t="shared" si="0"/>
        <v>2.7507142857142859</v>
      </c>
      <c r="P61" s="6">
        <f t="shared" si="3"/>
        <v>30.0859375</v>
      </c>
      <c r="Q61" t="str" cm="1">
        <f t="array" ref="Q61:R61">_xlfn.TEXTSPLIT(N61,"/")</f>
        <v>theater</v>
      </c>
      <c r="R61" t="str">
        <v>plays</v>
      </c>
      <c r="S61" s="10">
        <f t="shared" si="1"/>
        <v>42898.208333333328</v>
      </c>
      <c r="T61" s="10">
        <f t="shared" si="2"/>
        <v>42913.208333333328</v>
      </c>
    </row>
    <row r="62" spans="1:20" x14ac:dyDescent="0.25">
      <c r="A62">
        <v>60</v>
      </c>
      <c r="B62" s="4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s="5">
        <f t="shared" si="0"/>
        <v>1.4437048832271762</v>
      </c>
      <c r="P62" s="6">
        <f t="shared" si="3"/>
        <v>84.998125000000002</v>
      </c>
      <c r="Q62" t="str" cm="1">
        <f t="array" ref="Q62:R62">_xlfn.TEXTSPLIT(N62,"/")</f>
        <v>theater</v>
      </c>
      <c r="R62" t="str">
        <v>plays</v>
      </c>
      <c r="S62" s="10">
        <f t="shared" si="1"/>
        <v>41107.208333333336</v>
      </c>
      <c r="T62" s="10">
        <f t="shared" si="2"/>
        <v>41110.208333333336</v>
      </c>
    </row>
    <row r="63" spans="1:20" ht="31.5" x14ac:dyDescent="0.25">
      <c r="A63">
        <v>61</v>
      </c>
      <c r="B63" s="4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s="5">
        <f t="shared" si="0"/>
        <v>0.92745983935742971</v>
      </c>
      <c r="P63" s="6">
        <f t="shared" si="3"/>
        <v>82.001775410563695</v>
      </c>
      <c r="Q63" t="str" cm="1">
        <f t="array" ref="Q63:R63">_xlfn.TEXTSPLIT(N63,"/")</f>
        <v>theater</v>
      </c>
      <c r="R63" t="str">
        <v>plays</v>
      </c>
      <c r="S63" s="10">
        <f t="shared" si="1"/>
        <v>40595.25</v>
      </c>
      <c r="T63" s="10">
        <f t="shared" si="2"/>
        <v>40635.208333333336</v>
      </c>
    </row>
    <row r="64" spans="1:20" x14ac:dyDescent="0.25">
      <c r="A64">
        <v>62</v>
      </c>
      <c r="B64" s="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s="5">
        <f t="shared" si="0"/>
        <v>7.226</v>
      </c>
      <c r="P64" s="6">
        <f t="shared" si="3"/>
        <v>58.040160642570278</v>
      </c>
      <c r="Q64" t="str" cm="1">
        <f t="array" ref="Q64:R64">_xlfn.TEXTSPLIT(N64,"/")</f>
        <v>technology</v>
      </c>
      <c r="R64" t="str">
        <v>web</v>
      </c>
      <c r="S64" s="10">
        <f t="shared" si="1"/>
        <v>42160.208333333328</v>
      </c>
      <c r="T64" s="10">
        <f t="shared" si="2"/>
        <v>42161.208333333328</v>
      </c>
    </row>
    <row r="65" spans="1:20" x14ac:dyDescent="0.25">
      <c r="A65">
        <v>63</v>
      </c>
      <c r="B65" s="4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s="5">
        <f t="shared" si="0"/>
        <v>0.11851063829787234</v>
      </c>
      <c r="P65" s="6">
        <f t="shared" si="3"/>
        <v>111.4</v>
      </c>
      <c r="Q65" t="str" cm="1">
        <f t="array" ref="Q65:R65">_xlfn.TEXTSPLIT(N65,"/")</f>
        <v>theater</v>
      </c>
      <c r="R65" t="str">
        <v>plays</v>
      </c>
      <c r="S65" s="10">
        <f t="shared" si="1"/>
        <v>42853.208333333328</v>
      </c>
      <c r="T65" s="10">
        <f t="shared" si="2"/>
        <v>42859.208333333328</v>
      </c>
    </row>
    <row r="66" spans="1:20" x14ac:dyDescent="0.25">
      <c r="A66">
        <v>64</v>
      </c>
      <c r="B66" s="4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s="5">
        <f t="shared" si="0"/>
        <v>0.97642857142857142</v>
      </c>
      <c r="P66" s="6">
        <f t="shared" si="3"/>
        <v>71.94736842105263</v>
      </c>
      <c r="Q66" t="str" cm="1">
        <f t="array" ref="Q66:R66">_xlfn.TEXTSPLIT(N66,"/")</f>
        <v>technology</v>
      </c>
      <c r="R66" t="str">
        <v>web</v>
      </c>
      <c r="S66" s="10">
        <f t="shared" si="1"/>
        <v>43283.208333333328</v>
      </c>
      <c r="T66" s="10">
        <f t="shared" si="2"/>
        <v>43298.208333333328</v>
      </c>
    </row>
    <row r="67" spans="1:20" x14ac:dyDescent="0.25">
      <c r="A67">
        <v>65</v>
      </c>
      <c r="B67" s="4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s="5">
        <f t="shared" ref="O67:O130" si="4">E67/D67</f>
        <v>2.3614754098360655</v>
      </c>
      <c r="P67" s="6">
        <f t="shared" si="3"/>
        <v>61.038135593220339</v>
      </c>
      <c r="Q67" t="str" cm="1">
        <f t="array" ref="Q67:R67">_xlfn.TEXTSPLIT(N67,"/")</f>
        <v>theater</v>
      </c>
      <c r="R67" t="str">
        <v>plays</v>
      </c>
      <c r="S67" s="10">
        <f t="shared" ref="S67:S130" si="5">(((J67/60)/60)/24)+DATE(1970,1,1)</f>
        <v>40570.25</v>
      </c>
      <c r="T67" s="10">
        <f t="shared" ref="T67:T130" si="6">(((K67/60)/60)/24)+DATE(1970,1,1)</f>
        <v>40577.25</v>
      </c>
    </row>
    <row r="68" spans="1:20" x14ac:dyDescent="0.25">
      <c r="A68">
        <v>66</v>
      </c>
      <c r="B68" s="4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s="5">
        <f t="shared" si="4"/>
        <v>0.45068965517241377</v>
      </c>
      <c r="P68" s="6">
        <f t="shared" ref="P68:P131" si="7">E68/G68</f>
        <v>108.91666666666667</v>
      </c>
      <c r="Q68" t="str" cm="1">
        <f t="array" ref="Q68:R68">_xlfn.TEXTSPLIT(N68,"/")</f>
        <v>theater</v>
      </c>
      <c r="R68" t="str">
        <v>plays</v>
      </c>
      <c r="S68" s="10">
        <f t="shared" si="5"/>
        <v>42102.208333333328</v>
      </c>
      <c r="T68" s="10">
        <f t="shared" si="6"/>
        <v>42107.208333333328</v>
      </c>
    </row>
    <row r="69" spans="1:20" ht="31.5" x14ac:dyDescent="0.25">
      <c r="A69">
        <v>67</v>
      </c>
      <c r="B69" s="4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s="5">
        <f t="shared" si="4"/>
        <v>1.6238567493112948</v>
      </c>
      <c r="P69" s="6">
        <f t="shared" si="7"/>
        <v>29.001722017220171</v>
      </c>
      <c r="Q69" t="str" cm="1">
        <f t="array" ref="Q69:R69">_xlfn.TEXTSPLIT(N69,"/")</f>
        <v>technology</v>
      </c>
      <c r="R69" t="str">
        <v>wearables</v>
      </c>
      <c r="S69" s="10">
        <f t="shared" si="5"/>
        <v>40203.25</v>
      </c>
      <c r="T69" s="10">
        <f t="shared" si="6"/>
        <v>40208.25</v>
      </c>
    </row>
    <row r="70" spans="1:20" x14ac:dyDescent="0.25">
      <c r="A70">
        <v>68</v>
      </c>
      <c r="B70" s="4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s="5">
        <f t="shared" si="4"/>
        <v>2.5452631578947367</v>
      </c>
      <c r="P70" s="6">
        <f t="shared" si="7"/>
        <v>58.975609756097562</v>
      </c>
      <c r="Q70" t="str" cm="1">
        <f t="array" ref="Q70:R70">_xlfn.TEXTSPLIT(N70,"/")</f>
        <v>theater</v>
      </c>
      <c r="R70" t="str">
        <v>plays</v>
      </c>
      <c r="S70" s="10">
        <f t="shared" si="5"/>
        <v>42943.208333333328</v>
      </c>
      <c r="T70" s="10">
        <f t="shared" si="6"/>
        <v>42990.208333333328</v>
      </c>
    </row>
    <row r="71" spans="1:20" x14ac:dyDescent="0.25">
      <c r="A71">
        <v>69</v>
      </c>
      <c r="B71" s="4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s="5">
        <f t="shared" si="4"/>
        <v>0.24063291139240506</v>
      </c>
      <c r="P71" s="6">
        <f t="shared" si="7"/>
        <v>111.82352941176471</v>
      </c>
      <c r="Q71" t="str" cm="1">
        <f t="array" ref="Q71:R71">_xlfn.TEXTSPLIT(N71,"/")</f>
        <v>theater</v>
      </c>
      <c r="R71" t="str">
        <v>plays</v>
      </c>
      <c r="S71" s="10">
        <f t="shared" si="5"/>
        <v>40531.25</v>
      </c>
      <c r="T71" s="10">
        <f t="shared" si="6"/>
        <v>40565.25</v>
      </c>
    </row>
    <row r="72" spans="1:20" x14ac:dyDescent="0.25">
      <c r="A72">
        <v>70</v>
      </c>
      <c r="B72" s="4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s="5">
        <f t="shared" si="4"/>
        <v>1.2374140625000001</v>
      </c>
      <c r="P72" s="6">
        <f t="shared" si="7"/>
        <v>63.995555555555555</v>
      </c>
      <c r="Q72" t="str" cm="1">
        <f t="array" ref="Q72:R72">_xlfn.TEXTSPLIT(N72,"/")</f>
        <v>theater</v>
      </c>
      <c r="R72" t="str">
        <v>plays</v>
      </c>
      <c r="S72" s="10">
        <f t="shared" si="5"/>
        <v>40484.208333333336</v>
      </c>
      <c r="T72" s="10">
        <f t="shared" si="6"/>
        <v>40533.25</v>
      </c>
    </row>
    <row r="73" spans="1:20" ht="31.5" x14ac:dyDescent="0.25">
      <c r="A73">
        <v>71</v>
      </c>
      <c r="B73" s="4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s="5">
        <f t="shared" si="4"/>
        <v>1.0806666666666667</v>
      </c>
      <c r="P73" s="6">
        <f t="shared" si="7"/>
        <v>85.315789473684205</v>
      </c>
      <c r="Q73" t="str" cm="1">
        <f t="array" ref="Q73:R73">_xlfn.TEXTSPLIT(N73,"/")</f>
        <v>theater</v>
      </c>
      <c r="R73" t="str">
        <v>plays</v>
      </c>
      <c r="S73" s="10">
        <f t="shared" si="5"/>
        <v>43799.25</v>
      </c>
      <c r="T73" s="10">
        <f t="shared" si="6"/>
        <v>43803.25</v>
      </c>
    </row>
    <row r="74" spans="1:20" x14ac:dyDescent="0.25">
      <c r="A74">
        <v>72</v>
      </c>
      <c r="B74" s="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s="5">
        <f t="shared" si="4"/>
        <v>6.7033333333333331</v>
      </c>
      <c r="P74" s="6">
        <f t="shared" si="7"/>
        <v>74.481481481481481</v>
      </c>
      <c r="Q74" t="str" cm="1">
        <f t="array" ref="Q74:R74">_xlfn.TEXTSPLIT(N74,"/")</f>
        <v>film &amp; video</v>
      </c>
      <c r="R74" t="str">
        <v>animation</v>
      </c>
      <c r="S74" s="10">
        <f t="shared" si="5"/>
        <v>42186.208333333328</v>
      </c>
      <c r="T74" s="10">
        <f t="shared" si="6"/>
        <v>42222.208333333328</v>
      </c>
    </row>
    <row r="75" spans="1:20" x14ac:dyDescent="0.25">
      <c r="A75">
        <v>73</v>
      </c>
      <c r="B75" s="4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s="5">
        <f t="shared" si="4"/>
        <v>6.609285714285714</v>
      </c>
      <c r="P75" s="6">
        <f t="shared" si="7"/>
        <v>105.14772727272727</v>
      </c>
      <c r="Q75" t="str" cm="1">
        <f t="array" ref="Q75:R75">_xlfn.TEXTSPLIT(N75,"/")</f>
        <v>music</v>
      </c>
      <c r="R75" t="str">
        <v>jazz</v>
      </c>
      <c r="S75" s="10">
        <f t="shared" si="5"/>
        <v>42701.25</v>
      </c>
      <c r="T75" s="10">
        <f t="shared" si="6"/>
        <v>42704.25</v>
      </c>
    </row>
    <row r="76" spans="1:20" x14ac:dyDescent="0.25">
      <c r="A76">
        <v>74</v>
      </c>
      <c r="B76" s="4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s="5">
        <f t="shared" si="4"/>
        <v>1.2246153846153847</v>
      </c>
      <c r="P76" s="6">
        <f t="shared" si="7"/>
        <v>56.188235294117646</v>
      </c>
      <c r="Q76" t="str" cm="1">
        <f t="array" ref="Q76:R76">_xlfn.TEXTSPLIT(N76,"/")</f>
        <v>music</v>
      </c>
      <c r="R76" t="str">
        <v>metal</v>
      </c>
      <c r="S76" s="10">
        <f t="shared" si="5"/>
        <v>42456.208333333328</v>
      </c>
      <c r="T76" s="10">
        <f t="shared" si="6"/>
        <v>42457.208333333328</v>
      </c>
    </row>
    <row r="77" spans="1:20" x14ac:dyDescent="0.25">
      <c r="A77">
        <v>75</v>
      </c>
      <c r="B77" s="4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s="5">
        <f t="shared" si="4"/>
        <v>1.5057731958762886</v>
      </c>
      <c r="P77" s="6">
        <f t="shared" si="7"/>
        <v>85.917647058823533</v>
      </c>
      <c r="Q77" t="str" cm="1">
        <f t="array" ref="Q77:R77">_xlfn.TEXTSPLIT(N77,"/")</f>
        <v>photography</v>
      </c>
      <c r="R77" t="str">
        <v>photography books</v>
      </c>
      <c r="S77" s="10">
        <f t="shared" si="5"/>
        <v>43296.208333333328</v>
      </c>
      <c r="T77" s="10">
        <f t="shared" si="6"/>
        <v>43304.208333333328</v>
      </c>
    </row>
    <row r="78" spans="1:20" x14ac:dyDescent="0.25">
      <c r="A78">
        <v>76</v>
      </c>
      <c r="B78" s="4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s="5">
        <f t="shared" si="4"/>
        <v>0.78106590724165992</v>
      </c>
      <c r="P78" s="6">
        <f t="shared" si="7"/>
        <v>57.00296912114014</v>
      </c>
      <c r="Q78" t="str" cm="1">
        <f t="array" ref="Q78:R78">_xlfn.TEXTSPLIT(N78,"/")</f>
        <v>theater</v>
      </c>
      <c r="R78" t="str">
        <v>plays</v>
      </c>
      <c r="S78" s="10">
        <f t="shared" si="5"/>
        <v>42027.25</v>
      </c>
      <c r="T78" s="10">
        <f t="shared" si="6"/>
        <v>42076.208333333328</v>
      </c>
    </row>
    <row r="79" spans="1:20" x14ac:dyDescent="0.25">
      <c r="A79">
        <v>77</v>
      </c>
      <c r="B79" s="4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s="5">
        <f t="shared" si="4"/>
        <v>0.46947368421052632</v>
      </c>
      <c r="P79" s="6">
        <f t="shared" si="7"/>
        <v>79.642857142857139</v>
      </c>
      <c r="Q79" t="str" cm="1">
        <f t="array" ref="Q79:R79">_xlfn.TEXTSPLIT(N79,"/")</f>
        <v>film &amp; video</v>
      </c>
      <c r="R79" t="str">
        <v>animation</v>
      </c>
      <c r="S79" s="10">
        <f t="shared" si="5"/>
        <v>40448.208333333336</v>
      </c>
      <c r="T79" s="10">
        <f t="shared" si="6"/>
        <v>40462.208333333336</v>
      </c>
    </row>
    <row r="80" spans="1:20" x14ac:dyDescent="0.25">
      <c r="A80">
        <v>78</v>
      </c>
      <c r="B80" s="4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s="5">
        <f t="shared" si="4"/>
        <v>3.008</v>
      </c>
      <c r="P80" s="6">
        <f t="shared" si="7"/>
        <v>41.018181818181816</v>
      </c>
      <c r="Q80" t="str" cm="1">
        <f t="array" ref="Q80:R80">_xlfn.TEXTSPLIT(N80,"/")</f>
        <v>publishing</v>
      </c>
      <c r="R80" t="str">
        <v>translations</v>
      </c>
      <c r="S80" s="10">
        <f t="shared" si="5"/>
        <v>43206.208333333328</v>
      </c>
      <c r="T80" s="10">
        <f t="shared" si="6"/>
        <v>43207.208333333328</v>
      </c>
    </row>
    <row r="81" spans="1:20" x14ac:dyDescent="0.25">
      <c r="A81">
        <v>79</v>
      </c>
      <c r="B81" s="4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s="5">
        <f t="shared" si="4"/>
        <v>0.6959861591695502</v>
      </c>
      <c r="P81" s="6">
        <f t="shared" si="7"/>
        <v>48.004773269689736</v>
      </c>
      <c r="Q81" t="str" cm="1">
        <f t="array" ref="Q81:R81">_xlfn.TEXTSPLIT(N81,"/")</f>
        <v>theater</v>
      </c>
      <c r="R81" t="str">
        <v>plays</v>
      </c>
      <c r="S81" s="10">
        <f t="shared" si="5"/>
        <v>43267.208333333328</v>
      </c>
      <c r="T81" s="10">
        <f t="shared" si="6"/>
        <v>43272.208333333328</v>
      </c>
    </row>
    <row r="82" spans="1:20" x14ac:dyDescent="0.25">
      <c r="A82">
        <v>80</v>
      </c>
      <c r="B82" s="4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s="5">
        <f t="shared" si="4"/>
        <v>6.374545454545455</v>
      </c>
      <c r="P82" s="6">
        <f t="shared" si="7"/>
        <v>55.212598425196852</v>
      </c>
      <c r="Q82" t="str" cm="1">
        <f t="array" ref="Q82:R82">_xlfn.TEXTSPLIT(N82,"/")</f>
        <v>games</v>
      </c>
      <c r="R82" t="str">
        <v>video games</v>
      </c>
      <c r="S82" s="10">
        <f t="shared" si="5"/>
        <v>42976.208333333328</v>
      </c>
      <c r="T82" s="10">
        <f t="shared" si="6"/>
        <v>43006.208333333328</v>
      </c>
    </row>
    <row r="83" spans="1:20" x14ac:dyDescent="0.25">
      <c r="A83">
        <v>81</v>
      </c>
      <c r="B83" s="4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s="5">
        <f t="shared" si="4"/>
        <v>2.253392857142857</v>
      </c>
      <c r="P83" s="6">
        <f t="shared" si="7"/>
        <v>92.109489051094897</v>
      </c>
      <c r="Q83" t="str" cm="1">
        <f t="array" ref="Q83:R83">_xlfn.TEXTSPLIT(N83,"/")</f>
        <v>music</v>
      </c>
      <c r="R83" t="str">
        <v>rock</v>
      </c>
      <c r="S83" s="10">
        <f t="shared" si="5"/>
        <v>43062.25</v>
      </c>
      <c r="T83" s="10">
        <f t="shared" si="6"/>
        <v>43087.25</v>
      </c>
    </row>
    <row r="84" spans="1:20" x14ac:dyDescent="0.25">
      <c r="A84">
        <v>82</v>
      </c>
      <c r="B84" s="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s="5">
        <f t="shared" si="4"/>
        <v>14.973000000000001</v>
      </c>
      <c r="P84" s="6">
        <f t="shared" si="7"/>
        <v>83.183333333333337</v>
      </c>
      <c r="Q84" t="str" cm="1">
        <f t="array" ref="Q84:R84">_xlfn.TEXTSPLIT(N84,"/")</f>
        <v>games</v>
      </c>
      <c r="R84" t="str">
        <v>video games</v>
      </c>
      <c r="S84" s="10">
        <f t="shared" si="5"/>
        <v>43482.25</v>
      </c>
      <c r="T84" s="10">
        <f t="shared" si="6"/>
        <v>43489.25</v>
      </c>
    </row>
    <row r="85" spans="1:20" x14ac:dyDescent="0.25">
      <c r="A85">
        <v>83</v>
      </c>
      <c r="B85" s="4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s="5">
        <f t="shared" si="4"/>
        <v>0.37590225563909774</v>
      </c>
      <c r="P85" s="6">
        <f t="shared" si="7"/>
        <v>39.996000000000002</v>
      </c>
      <c r="Q85" t="str" cm="1">
        <f t="array" ref="Q85:R85">_xlfn.TEXTSPLIT(N85,"/")</f>
        <v>music</v>
      </c>
      <c r="R85" t="str">
        <v>electric music</v>
      </c>
      <c r="S85" s="10">
        <f t="shared" si="5"/>
        <v>42579.208333333328</v>
      </c>
      <c r="T85" s="10">
        <f t="shared" si="6"/>
        <v>42601.208333333328</v>
      </c>
    </row>
    <row r="86" spans="1:20" x14ac:dyDescent="0.25">
      <c r="A86">
        <v>84</v>
      </c>
      <c r="B86" s="4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s="5">
        <f t="shared" si="4"/>
        <v>1.3236942675159236</v>
      </c>
      <c r="P86" s="6">
        <f t="shared" si="7"/>
        <v>111.1336898395722</v>
      </c>
      <c r="Q86" t="str" cm="1">
        <f t="array" ref="Q86:R86">_xlfn.TEXTSPLIT(N86,"/")</f>
        <v>technology</v>
      </c>
      <c r="R86" t="str">
        <v>wearables</v>
      </c>
      <c r="S86" s="10">
        <f t="shared" si="5"/>
        <v>41118.208333333336</v>
      </c>
      <c r="T86" s="10">
        <f t="shared" si="6"/>
        <v>41128.208333333336</v>
      </c>
    </row>
    <row r="87" spans="1:20" x14ac:dyDescent="0.25">
      <c r="A87">
        <v>85</v>
      </c>
      <c r="B87" s="4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s="5">
        <f t="shared" si="4"/>
        <v>1.3122448979591836</v>
      </c>
      <c r="P87" s="6">
        <f t="shared" si="7"/>
        <v>90.563380281690144</v>
      </c>
      <c r="Q87" t="str" cm="1">
        <f t="array" ref="Q87:R87">_xlfn.TEXTSPLIT(N87,"/")</f>
        <v>music</v>
      </c>
      <c r="R87" t="str">
        <v>indie rock</v>
      </c>
      <c r="S87" s="10">
        <f t="shared" si="5"/>
        <v>40797.208333333336</v>
      </c>
      <c r="T87" s="10">
        <f t="shared" si="6"/>
        <v>40805.208333333336</v>
      </c>
    </row>
    <row r="88" spans="1:20" x14ac:dyDescent="0.25">
      <c r="A88">
        <v>86</v>
      </c>
      <c r="B88" s="4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s="5">
        <f t="shared" si="4"/>
        <v>1.6763513513513513</v>
      </c>
      <c r="P88" s="6">
        <f t="shared" si="7"/>
        <v>61.108374384236456</v>
      </c>
      <c r="Q88" t="str" cm="1">
        <f t="array" ref="Q88:R88">_xlfn.TEXTSPLIT(N88,"/")</f>
        <v>theater</v>
      </c>
      <c r="R88" t="str">
        <v>plays</v>
      </c>
      <c r="S88" s="10">
        <f t="shared" si="5"/>
        <v>42128.208333333328</v>
      </c>
      <c r="T88" s="10">
        <f t="shared" si="6"/>
        <v>42141.208333333328</v>
      </c>
    </row>
    <row r="89" spans="1:20" ht="31.5" x14ac:dyDescent="0.25">
      <c r="A89">
        <v>87</v>
      </c>
      <c r="B89" s="4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s="5">
        <f t="shared" si="4"/>
        <v>0.6198488664987406</v>
      </c>
      <c r="P89" s="6">
        <f t="shared" si="7"/>
        <v>83.022941970310384</v>
      </c>
      <c r="Q89" t="str" cm="1">
        <f t="array" ref="Q89:R89">_xlfn.TEXTSPLIT(N89,"/")</f>
        <v>music</v>
      </c>
      <c r="R89" t="str">
        <v>rock</v>
      </c>
      <c r="S89" s="10">
        <f t="shared" si="5"/>
        <v>40610.25</v>
      </c>
      <c r="T89" s="10">
        <f t="shared" si="6"/>
        <v>40621.208333333336</v>
      </c>
    </row>
    <row r="90" spans="1:20" x14ac:dyDescent="0.25">
      <c r="A90">
        <v>88</v>
      </c>
      <c r="B90" s="4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s="5">
        <f t="shared" si="4"/>
        <v>2.6074999999999999</v>
      </c>
      <c r="P90" s="6">
        <f t="shared" si="7"/>
        <v>110.76106194690266</v>
      </c>
      <c r="Q90" t="str" cm="1">
        <f t="array" ref="Q90:R90">_xlfn.TEXTSPLIT(N90,"/")</f>
        <v>publishing</v>
      </c>
      <c r="R90" t="str">
        <v>translations</v>
      </c>
      <c r="S90" s="10">
        <f t="shared" si="5"/>
        <v>42110.208333333328</v>
      </c>
      <c r="T90" s="10">
        <f t="shared" si="6"/>
        <v>42132.208333333328</v>
      </c>
    </row>
    <row r="91" spans="1:20" x14ac:dyDescent="0.25">
      <c r="A91">
        <v>89</v>
      </c>
      <c r="B91" s="4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s="5">
        <f t="shared" si="4"/>
        <v>2.5258823529411765</v>
      </c>
      <c r="P91" s="6">
        <f t="shared" si="7"/>
        <v>89.458333333333329</v>
      </c>
      <c r="Q91" t="str" cm="1">
        <f t="array" ref="Q91:R91">_xlfn.TEXTSPLIT(N91,"/")</f>
        <v>theater</v>
      </c>
      <c r="R91" t="str">
        <v>plays</v>
      </c>
      <c r="S91" s="10">
        <f t="shared" si="5"/>
        <v>40283.208333333336</v>
      </c>
      <c r="T91" s="10">
        <f t="shared" si="6"/>
        <v>40285.208333333336</v>
      </c>
    </row>
    <row r="92" spans="1:20" x14ac:dyDescent="0.25">
      <c r="A92">
        <v>90</v>
      </c>
      <c r="B92" s="4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s="5">
        <f t="shared" si="4"/>
        <v>0.7861538461538462</v>
      </c>
      <c r="P92" s="6">
        <f t="shared" si="7"/>
        <v>57.849056603773583</v>
      </c>
      <c r="Q92" t="str" cm="1">
        <f t="array" ref="Q92:R92">_xlfn.TEXTSPLIT(N92,"/")</f>
        <v>theater</v>
      </c>
      <c r="R92" t="str">
        <v>plays</v>
      </c>
      <c r="S92" s="10">
        <f t="shared" si="5"/>
        <v>42425.25</v>
      </c>
      <c r="T92" s="10">
        <f t="shared" si="6"/>
        <v>42425.25</v>
      </c>
    </row>
    <row r="93" spans="1:20" x14ac:dyDescent="0.25">
      <c r="A93">
        <v>91</v>
      </c>
      <c r="B93" s="4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s="5">
        <f t="shared" si="4"/>
        <v>0.48404406999351912</v>
      </c>
      <c r="P93" s="6">
        <f t="shared" si="7"/>
        <v>109.99705449189985</v>
      </c>
      <c r="Q93" t="str" cm="1">
        <f t="array" ref="Q93:R93">_xlfn.TEXTSPLIT(N93,"/")</f>
        <v>publishing</v>
      </c>
      <c r="R93" t="str">
        <v>translations</v>
      </c>
      <c r="S93" s="10">
        <f t="shared" si="5"/>
        <v>42588.208333333328</v>
      </c>
      <c r="T93" s="10">
        <f t="shared" si="6"/>
        <v>42616.208333333328</v>
      </c>
    </row>
    <row r="94" spans="1:20" ht="31.5" x14ac:dyDescent="0.25">
      <c r="A94">
        <v>92</v>
      </c>
      <c r="B94" s="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s="5">
        <f t="shared" si="4"/>
        <v>2.5887500000000001</v>
      </c>
      <c r="P94" s="6">
        <f t="shared" si="7"/>
        <v>103.96586345381526</v>
      </c>
      <c r="Q94" t="str" cm="1">
        <f t="array" ref="Q94:R94">_xlfn.TEXTSPLIT(N94,"/")</f>
        <v>games</v>
      </c>
      <c r="R94" t="str">
        <v>video games</v>
      </c>
      <c r="S94" s="10">
        <f t="shared" si="5"/>
        <v>40352.208333333336</v>
      </c>
      <c r="T94" s="10">
        <f t="shared" si="6"/>
        <v>40353.208333333336</v>
      </c>
    </row>
    <row r="95" spans="1:20" x14ac:dyDescent="0.25">
      <c r="A95">
        <v>93</v>
      </c>
      <c r="B95" s="4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s="5">
        <f t="shared" si="4"/>
        <v>0.60548713235294116</v>
      </c>
      <c r="P95" s="6">
        <f t="shared" si="7"/>
        <v>107.99508196721311</v>
      </c>
      <c r="Q95" t="str" cm="1">
        <f t="array" ref="Q95:R95">_xlfn.TEXTSPLIT(N95,"/")</f>
        <v>theater</v>
      </c>
      <c r="R95" t="str">
        <v>plays</v>
      </c>
      <c r="S95" s="10">
        <f t="shared" si="5"/>
        <v>41202.208333333336</v>
      </c>
      <c r="T95" s="10">
        <f t="shared" si="6"/>
        <v>41206.208333333336</v>
      </c>
    </row>
    <row r="96" spans="1:20" x14ac:dyDescent="0.25">
      <c r="A96">
        <v>94</v>
      </c>
      <c r="B96" s="4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s="5">
        <f t="shared" si="4"/>
        <v>3.036896551724138</v>
      </c>
      <c r="P96" s="6">
        <f t="shared" si="7"/>
        <v>48.927777777777777</v>
      </c>
      <c r="Q96" t="str" cm="1">
        <f t="array" ref="Q96:R96">_xlfn.TEXTSPLIT(N96,"/")</f>
        <v>technology</v>
      </c>
      <c r="R96" t="str">
        <v>web</v>
      </c>
      <c r="S96" s="10">
        <f t="shared" si="5"/>
        <v>43562.208333333328</v>
      </c>
      <c r="T96" s="10">
        <f t="shared" si="6"/>
        <v>43573.208333333328</v>
      </c>
    </row>
    <row r="97" spans="1:20" ht="31.5" x14ac:dyDescent="0.25">
      <c r="A97">
        <v>95</v>
      </c>
      <c r="B97" s="4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s="5">
        <f t="shared" si="4"/>
        <v>1.1299999999999999</v>
      </c>
      <c r="P97" s="6">
        <f t="shared" si="7"/>
        <v>37.666666666666664</v>
      </c>
      <c r="Q97" t="str" cm="1">
        <f t="array" ref="Q97:R97">_xlfn.TEXTSPLIT(N97,"/")</f>
        <v>film &amp; video</v>
      </c>
      <c r="R97" t="str">
        <v>documentary</v>
      </c>
      <c r="S97" s="10">
        <f t="shared" si="5"/>
        <v>43752.208333333328</v>
      </c>
      <c r="T97" s="10">
        <f t="shared" si="6"/>
        <v>43759.208333333328</v>
      </c>
    </row>
    <row r="98" spans="1:20" x14ac:dyDescent="0.25">
      <c r="A98">
        <v>96</v>
      </c>
      <c r="B98" s="4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s="5">
        <f t="shared" si="4"/>
        <v>2.1737876614060259</v>
      </c>
      <c r="P98" s="6">
        <f t="shared" si="7"/>
        <v>64.999141999141997</v>
      </c>
      <c r="Q98" t="str" cm="1">
        <f t="array" ref="Q98:R98">_xlfn.TEXTSPLIT(N98,"/")</f>
        <v>theater</v>
      </c>
      <c r="R98" t="str">
        <v>plays</v>
      </c>
      <c r="S98" s="10">
        <f t="shared" si="5"/>
        <v>40612.25</v>
      </c>
      <c r="T98" s="10">
        <f t="shared" si="6"/>
        <v>40625.208333333336</v>
      </c>
    </row>
    <row r="99" spans="1:20" x14ac:dyDescent="0.25">
      <c r="A99">
        <v>97</v>
      </c>
      <c r="B99" s="4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s="5">
        <f t="shared" si="4"/>
        <v>9.2669230769230762</v>
      </c>
      <c r="P99" s="6">
        <f t="shared" si="7"/>
        <v>106.61061946902655</v>
      </c>
      <c r="Q99" t="str" cm="1">
        <f t="array" ref="Q99:R99">_xlfn.TEXTSPLIT(N99,"/")</f>
        <v>food</v>
      </c>
      <c r="R99" t="str">
        <v>food trucks</v>
      </c>
      <c r="S99" s="10">
        <f t="shared" si="5"/>
        <v>42180.208333333328</v>
      </c>
      <c r="T99" s="10">
        <f t="shared" si="6"/>
        <v>42234.208333333328</v>
      </c>
    </row>
    <row r="100" spans="1:20" x14ac:dyDescent="0.25">
      <c r="A100">
        <v>98</v>
      </c>
      <c r="B100" s="4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s="5">
        <f t="shared" si="4"/>
        <v>0.33692229038854804</v>
      </c>
      <c r="P100" s="6">
        <f t="shared" si="7"/>
        <v>27.009016393442622</v>
      </c>
      <c r="Q100" t="str" cm="1">
        <f t="array" ref="Q100:R100">_xlfn.TEXTSPLIT(N100,"/")</f>
        <v>games</v>
      </c>
      <c r="R100" t="str">
        <v>video games</v>
      </c>
      <c r="S100" s="10">
        <f t="shared" si="5"/>
        <v>42212.208333333328</v>
      </c>
      <c r="T100" s="10">
        <f t="shared" si="6"/>
        <v>42216.208333333328</v>
      </c>
    </row>
    <row r="101" spans="1:20" x14ac:dyDescent="0.25">
      <c r="A101">
        <v>99</v>
      </c>
      <c r="B101" s="4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s="5">
        <f t="shared" si="4"/>
        <v>1.9672368421052631</v>
      </c>
      <c r="P101" s="6">
        <f t="shared" si="7"/>
        <v>91.16463414634147</v>
      </c>
      <c r="Q101" t="str" cm="1">
        <f t="array" ref="Q101:R101">_xlfn.TEXTSPLIT(N101,"/")</f>
        <v>theater</v>
      </c>
      <c r="R101" t="str">
        <v>plays</v>
      </c>
      <c r="S101" s="10">
        <f t="shared" si="5"/>
        <v>41968.25</v>
      </c>
      <c r="T101" s="10">
        <f t="shared" si="6"/>
        <v>41997.25</v>
      </c>
    </row>
    <row r="102" spans="1:20" x14ac:dyDescent="0.25">
      <c r="A102">
        <v>100</v>
      </c>
      <c r="B102" s="4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s="5">
        <f t="shared" si="4"/>
        <v>0.01</v>
      </c>
      <c r="P102" s="6">
        <f t="shared" si="7"/>
        <v>1</v>
      </c>
      <c r="Q102" t="str" cm="1">
        <f t="array" ref="Q102:R102">_xlfn.TEXTSPLIT(N102,"/")</f>
        <v>theater</v>
      </c>
      <c r="R102" t="str">
        <v>plays</v>
      </c>
      <c r="S102" s="10">
        <f t="shared" si="5"/>
        <v>40835.208333333336</v>
      </c>
      <c r="T102" s="10">
        <f t="shared" si="6"/>
        <v>40853.208333333336</v>
      </c>
    </row>
    <row r="103" spans="1:20" x14ac:dyDescent="0.25">
      <c r="A103">
        <v>101</v>
      </c>
      <c r="B103" s="4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s="5">
        <f t="shared" si="4"/>
        <v>10.214444444444444</v>
      </c>
      <c r="P103" s="6">
        <f t="shared" si="7"/>
        <v>56.054878048780488</v>
      </c>
      <c r="Q103" t="str" cm="1">
        <f t="array" ref="Q103:R103">_xlfn.TEXTSPLIT(N103,"/")</f>
        <v>music</v>
      </c>
      <c r="R103" t="str">
        <v>electric music</v>
      </c>
      <c r="S103" s="10">
        <f t="shared" si="5"/>
        <v>42056.25</v>
      </c>
      <c r="T103" s="10">
        <f t="shared" si="6"/>
        <v>42063.25</v>
      </c>
    </row>
    <row r="104" spans="1:20" x14ac:dyDescent="0.25">
      <c r="A104">
        <v>102</v>
      </c>
      <c r="B104" s="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s="5">
        <f t="shared" si="4"/>
        <v>2.8167567567567566</v>
      </c>
      <c r="P104" s="6">
        <f t="shared" si="7"/>
        <v>31.017857142857142</v>
      </c>
      <c r="Q104" t="str" cm="1">
        <f t="array" ref="Q104:R104">_xlfn.TEXTSPLIT(N104,"/")</f>
        <v>technology</v>
      </c>
      <c r="R104" t="str">
        <v>wearables</v>
      </c>
      <c r="S104" s="10">
        <f t="shared" si="5"/>
        <v>43234.208333333328</v>
      </c>
      <c r="T104" s="10">
        <f t="shared" si="6"/>
        <v>43241.208333333328</v>
      </c>
    </row>
    <row r="105" spans="1:20" x14ac:dyDescent="0.25">
      <c r="A105">
        <v>103</v>
      </c>
      <c r="B105" s="4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s="5">
        <f t="shared" si="4"/>
        <v>0.24610000000000001</v>
      </c>
      <c r="P105" s="6">
        <f t="shared" si="7"/>
        <v>66.513513513513516</v>
      </c>
      <c r="Q105" t="str" cm="1">
        <f t="array" ref="Q105:R105">_xlfn.TEXTSPLIT(N105,"/")</f>
        <v>music</v>
      </c>
      <c r="R105" t="str">
        <v>electric music</v>
      </c>
      <c r="S105" s="10">
        <f t="shared" si="5"/>
        <v>40475.208333333336</v>
      </c>
      <c r="T105" s="10">
        <f t="shared" si="6"/>
        <v>40484.208333333336</v>
      </c>
    </row>
    <row r="106" spans="1:20" x14ac:dyDescent="0.25">
      <c r="A106">
        <v>104</v>
      </c>
      <c r="B106" s="4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s="5">
        <f t="shared" si="4"/>
        <v>1.4314010067114094</v>
      </c>
      <c r="P106" s="6">
        <f t="shared" si="7"/>
        <v>89.005216484089729</v>
      </c>
      <c r="Q106" t="str" cm="1">
        <f t="array" ref="Q106:R106">_xlfn.TEXTSPLIT(N106,"/")</f>
        <v>music</v>
      </c>
      <c r="R106" t="str">
        <v>indie rock</v>
      </c>
      <c r="S106" s="10">
        <f t="shared" si="5"/>
        <v>42878.208333333328</v>
      </c>
      <c r="T106" s="10">
        <f t="shared" si="6"/>
        <v>42879.208333333328</v>
      </c>
    </row>
    <row r="107" spans="1:20" x14ac:dyDescent="0.25">
      <c r="A107">
        <v>105</v>
      </c>
      <c r="B107" s="4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s="5">
        <f t="shared" si="4"/>
        <v>1.4454411764705883</v>
      </c>
      <c r="P107" s="6">
        <f t="shared" si="7"/>
        <v>103.46315789473684</v>
      </c>
      <c r="Q107" t="str" cm="1">
        <f t="array" ref="Q107:R107">_xlfn.TEXTSPLIT(N107,"/")</f>
        <v>technology</v>
      </c>
      <c r="R107" t="str">
        <v>web</v>
      </c>
      <c r="S107" s="10">
        <f t="shared" si="5"/>
        <v>41366.208333333336</v>
      </c>
      <c r="T107" s="10">
        <f t="shared" si="6"/>
        <v>41384.208333333336</v>
      </c>
    </row>
    <row r="108" spans="1:20" x14ac:dyDescent="0.25">
      <c r="A108">
        <v>106</v>
      </c>
      <c r="B108" s="4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s="5">
        <f t="shared" si="4"/>
        <v>3.5912820512820511</v>
      </c>
      <c r="P108" s="6">
        <f t="shared" si="7"/>
        <v>95.278911564625844</v>
      </c>
      <c r="Q108" t="str" cm="1">
        <f t="array" ref="Q108:R108">_xlfn.TEXTSPLIT(N108,"/")</f>
        <v>theater</v>
      </c>
      <c r="R108" t="str">
        <v>plays</v>
      </c>
      <c r="S108" s="10">
        <f t="shared" si="5"/>
        <v>43716.208333333328</v>
      </c>
      <c r="T108" s="10">
        <f t="shared" si="6"/>
        <v>43721.208333333328</v>
      </c>
    </row>
    <row r="109" spans="1:20" ht="31.5" x14ac:dyDescent="0.25">
      <c r="A109">
        <v>107</v>
      </c>
      <c r="B109" s="4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s="5">
        <f t="shared" si="4"/>
        <v>1.8648571428571428</v>
      </c>
      <c r="P109" s="6">
        <f t="shared" si="7"/>
        <v>75.895348837209298</v>
      </c>
      <c r="Q109" t="str" cm="1">
        <f t="array" ref="Q109:R109">_xlfn.TEXTSPLIT(N109,"/")</f>
        <v>theater</v>
      </c>
      <c r="R109" t="str">
        <v>plays</v>
      </c>
      <c r="S109" s="10">
        <f t="shared" si="5"/>
        <v>43213.208333333328</v>
      </c>
      <c r="T109" s="10">
        <f t="shared" si="6"/>
        <v>43230.208333333328</v>
      </c>
    </row>
    <row r="110" spans="1:20" ht="31.5" x14ac:dyDescent="0.25">
      <c r="A110">
        <v>108</v>
      </c>
      <c r="B110" s="4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s="5">
        <f t="shared" si="4"/>
        <v>5.9526666666666666</v>
      </c>
      <c r="P110" s="6">
        <f t="shared" si="7"/>
        <v>107.57831325301204</v>
      </c>
      <c r="Q110" t="str" cm="1">
        <f t="array" ref="Q110:R110">_xlfn.TEXTSPLIT(N110,"/")</f>
        <v>film &amp; video</v>
      </c>
      <c r="R110" t="str">
        <v>documentary</v>
      </c>
      <c r="S110" s="10">
        <f t="shared" si="5"/>
        <v>41005.208333333336</v>
      </c>
      <c r="T110" s="10">
        <f t="shared" si="6"/>
        <v>41042.208333333336</v>
      </c>
    </row>
    <row r="111" spans="1:20" x14ac:dyDescent="0.25">
      <c r="A111">
        <v>109</v>
      </c>
      <c r="B111" s="4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s="5">
        <f t="shared" si="4"/>
        <v>0.5921153846153846</v>
      </c>
      <c r="P111" s="6">
        <f t="shared" si="7"/>
        <v>51.31666666666667</v>
      </c>
      <c r="Q111" t="str" cm="1">
        <f t="array" ref="Q111:R111">_xlfn.TEXTSPLIT(N111,"/")</f>
        <v>film &amp; video</v>
      </c>
      <c r="R111" t="str">
        <v>television</v>
      </c>
      <c r="S111" s="10">
        <f t="shared" si="5"/>
        <v>41651.25</v>
      </c>
      <c r="T111" s="10">
        <f t="shared" si="6"/>
        <v>41653.25</v>
      </c>
    </row>
    <row r="112" spans="1:20" ht="31.5" x14ac:dyDescent="0.25">
      <c r="A112">
        <v>110</v>
      </c>
      <c r="B112" s="4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s="5">
        <f t="shared" si="4"/>
        <v>0.14962780898876404</v>
      </c>
      <c r="P112" s="6">
        <f t="shared" si="7"/>
        <v>71.983108108108112</v>
      </c>
      <c r="Q112" t="str" cm="1">
        <f t="array" ref="Q112:R112">_xlfn.TEXTSPLIT(N112,"/")</f>
        <v>food</v>
      </c>
      <c r="R112" t="str">
        <v>food trucks</v>
      </c>
      <c r="S112" s="10">
        <f t="shared" si="5"/>
        <v>43354.208333333328</v>
      </c>
      <c r="T112" s="10">
        <f t="shared" si="6"/>
        <v>43373.208333333328</v>
      </c>
    </row>
    <row r="113" spans="1:20" x14ac:dyDescent="0.25">
      <c r="A113">
        <v>111</v>
      </c>
      <c r="B113" s="4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s="5">
        <f t="shared" si="4"/>
        <v>1.1995602605863191</v>
      </c>
      <c r="P113" s="6">
        <f t="shared" si="7"/>
        <v>108.95414201183432</v>
      </c>
      <c r="Q113" t="str" cm="1">
        <f t="array" ref="Q113:R113">_xlfn.TEXTSPLIT(N113,"/")</f>
        <v>publishing</v>
      </c>
      <c r="R113" t="str">
        <v>radio &amp; podcasts</v>
      </c>
      <c r="S113" s="10">
        <f t="shared" si="5"/>
        <v>41174.208333333336</v>
      </c>
      <c r="T113" s="10">
        <f t="shared" si="6"/>
        <v>41180.208333333336</v>
      </c>
    </row>
    <row r="114" spans="1:20" x14ac:dyDescent="0.25">
      <c r="A114">
        <v>112</v>
      </c>
      <c r="B114" s="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s="5">
        <f t="shared" si="4"/>
        <v>2.6882978723404256</v>
      </c>
      <c r="P114" s="6">
        <f t="shared" si="7"/>
        <v>35</v>
      </c>
      <c r="Q114" t="str" cm="1">
        <f t="array" ref="Q114:R114">_xlfn.TEXTSPLIT(N114,"/")</f>
        <v>technology</v>
      </c>
      <c r="R114" t="str">
        <v>web</v>
      </c>
      <c r="S114" s="10">
        <f t="shared" si="5"/>
        <v>41875.208333333336</v>
      </c>
      <c r="T114" s="10">
        <f t="shared" si="6"/>
        <v>41890.208333333336</v>
      </c>
    </row>
    <row r="115" spans="1:20" x14ac:dyDescent="0.25">
      <c r="A115">
        <v>113</v>
      </c>
      <c r="B115" s="4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s="5">
        <f t="shared" si="4"/>
        <v>3.7687878787878786</v>
      </c>
      <c r="P115" s="6">
        <f t="shared" si="7"/>
        <v>94.938931297709928</v>
      </c>
      <c r="Q115" t="str" cm="1">
        <f t="array" ref="Q115:R115">_xlfn.TEXTSPLIT(N115,"/")</f>
        <v>food</v>
      </c>
      <c r="R115" t="str">
        <v>food trucks</v>
      </c>
      <c r="S115" s="10">
        <f t="shared" si="5"/>
        <v>42990.208333333328</v>
      </c>
      <c r="T115" s="10">
        <f t="shared" si="6"/>
        <v>42997.208333333328</v>
      </c>
    </row>
    <row r="116" spans="1:20" x14ac:dyDescent="0.25">
      <c r="A116">
        <v>114</v>
      </c>
      <c r="B116" s="4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s="5">
        <f t="shared" si="4"/>
        <v>7.2715789473684209</v>
      </c>
      <c r="P116" s="6">
        <f t="shared" si="7"/>
        <v>109.65079365079364</v>
      </c>
      <c r="Q116" t="str" cm="1">
        <f t="array" ref="Q116:R116">_xlfn.TEXTSPLIT(N116,"/")</f>
        <v>technology</v>
      </c>
      <c r="R116" t="str">
        <v>wearables</v>
      </c>
      <c r="S116" s="10">
        <f t="shared" si="5"/>
        <v>43564.208333333328</v>
      </c>
      <c r="T116" s="10">
        <f t="shared" si="6"/>
        <v>43565.208333333328</v>
      </c>
    </row>
    <row r="117" spans="1:20" x14ac:dyDescent="0.25">
      <c r="A117">
        <v>115</v>
      </c>
      <c r="B117" s="4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s="5">
        <f t="shared" si="4"/>
        <v>0.87211757648470301</v>
      </c>
      <c r="P117" s="6">
        <f t="shared" si="7"/>
        <v>44.001815980629537</v>
      </c>
      <c r="Q117" t="str" cm="1">
        <f t="array" ref="Q117:R117">_xlfn.TEXTSPLIT(N117,"/")</f>
        <v>publishing</v>
      </c>
      <c r="R117" t="str">
        <v>fiction</v>
      </c>
      <c r="S117" s="10">
        <f t="shared" si="5"/>
        <v>43056.25</v>
      </c>
      <c r="T117" s="10">
        <f t="shared" si="6"/>
        <v>43091.25</v>
      </c>
    </row>
    <row r="118" spans="1:20" ht="31.5" x14ac:dyDescent="0.25">
      <c r="A118">
        <v>116</v>
      </c>
      <c r="B118" s="4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s="5">
        <f t="shared" si="4"/>
        <v>0.88</v>
      </c>
      <c r="P118" s="6">
        <f t="shared" si="7"/>
        <v>86.794520547945211</v>
      </c>
      <c r="Q118" t="str" cm="1">
        <f t="array" ref="Q118:R118">_xlfn.TEXTSPLIT(N118,"/")</f>
        <v>theater</v>
      </c>
      <c r="R118" t="str">
        <v>plays</v>
      </c>
      <c r="S118" s="10">
        <f t="shared" si="5"/>
        <v>42265.208333333328</v>
      </c>
      <c r="T118" s="10">
        <f t="shared" si="6"/>
        <v>42266.208333333328</v>
      </c>
    </row>
    <row r="119" spans="1:20" x14ac:dyDescent="0.25">
      <c r="A119">
        <v>117</v>
      </c>
      <c r="B119" s="4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s="5">
        <f t="shared" si="4"/>
        <v>1.7393877551020409</v>
      </c>
      <c r="P119" s="6">
        <f t="shared" si="7"/>
        <v>30.992727272727272</v>
      </c>
      <c r="Q119" t="str" cm="1">
        <f t="array" ref="Q119:R119">_xlfn.TEXTSPLIT(N119,"/")</f>
        <v>film &amp; video</v>
      </c>
      <c r="R119" t="str">
        <v>television</v>
      </c>
      <c r="S119" s="10">
        <f t="shared" si="5"/>
        <v>40808.208333333336</v>
      </c>
      <c r="T119" s="10">
        <f t="shared" si="6"/>
        <v>40814.208333333336</v>
      </c>
    </row>
    <row r="120" spans="1:20" x14ac:dyDescent="0.25">
      <c r="A120">
        <v>118</v>
      </c>
      <c r="B120" s="4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s="5">
        <f t="shared" si="4"/>
        <v>1.1761111111111111</v>
      </c>
      <c r="P120" s="6">
        <f t="shared" si="7"/>
        <v>94.791044776119406</v>
      </c>
      <c r="Q120" t="str" cm="1">
        <f t="array" ref="Q120:R120">_xlfn.TEXTSPLIT(N120,"/")</f>
        <v>photography</v>
      </c>
      <c r="R120" t="str">
        <v>photography books</v>
      </c>
      <c r="S120" s="10">
        <f t="shared" si="5"/>
        <v>41665.25</v>
      </c>
      <c r="T120" s="10">
        <f t="shared" si="6"/>
        <v>41671.25</v>
      </c>
    </row>
    <row r="121" spans="1:20" ht="31.5" x14ac:dyDescent="0.25">
      <c r="A121">
        <v>119</v>
      </c>
      <c r="B121" s="4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s="5">
        <f t="shared" si="4"/>
        <v>2.1496</v>
      </c>
      <c r="P121" s="6">
        <f t="shared" si="7"/>
        <v>69.79220779220779</v>
      </c>
      <c r="Q121" t="str" cm="1">
        <f t="array" ref="Q121:R121">_xlfn.TEXTSPLIT(N121,"/")</f>
        <v>film &amp; video</v>
      </c>
      <c r="R121" t="str">
        <v>documentary</v>
      </c>
      <c r="S121" s="10">
        <f t="shared" si="5"/>
        <v>41806.208333333336</v>
      </c>
      <c r="T121" s="10">
        <f t="shared" si="6"/>
        <v>41823.208333333336</v>
      </c>
    </row>
    <row r="122" spans="1:20" x14ac:dyDescent="0.25">
      <c r="A122">
        <v>120</v>
      </c>
      <c r="B122" s="4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s="5">
        <f t="shared" si="4"/>
        <v>1.4949667110519307</v>
      </c>
      <c r="P122" s="6">
        <f t="shared" si="7"/>
        <v>63.003367003367003</v>
      </c>
      <c r="Q122" t="str" cm="1">
        <f t="array" ref="Q122:R122">_xlfn.TEXTSPLIT(N122,"/")</f>
        <v>games</v>
      </c>
      <c r="R122" t="str">
        <v>mobile games</v>
      </c>
      <c r="S122" s="10">
        <f t="shared" si="5"/>
        <v>42111.208333333328</v>
      </c>
      <c r="T122" s="10">
        <f t="shared" si="6"/>
        <v>42115.208333333328</v>
      </c>
    </row>
    <row r="123" spans="1:20" x14ac:dyDescent="0.25">
      <c r="A123">
        <v>121</v>
      </c>
      <c r="B123" s="4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s="5">
        <f t="shared" si="4"/>
        <v>2.1933995584988963</v>
      </c>
      <c r="P123" s="6">
        <f t="shared" si="7"/>
        <v>110.0343300110742</v>
      </c>
      <c r="Q123" t="str" cm="1">
        <f t="array" ref="Q123:R123">_xlfn.TEXTSPLIT(N123,"/")</f>
        <v>games</v>
      </c>
      <c r="R123" t="str">
        <v>video games</v>
      </c>
      <c r="S123" s="10">
        <f t="shared" si="5"/>
        <v>41917.208333333336</v>
      </c>
      <c r="T123" s="10">
        <f t="shared" si="6"/>
        <v>41930.208333333336</v>
      </c>
    </row>
    <row r="124" spans="1:20" x14ac:dyDescent="0.25">
      <c r="A124">
        <v>122</v>
      </c>
      <c r="B124" s="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s="5">
        <f t="shared" si="4"/>
        <v>0.64367690058479532</v>
      </c>
      <c r="P124" s="6">
        <f t="shared" si="7"/>
        <v>25.997933274284026</v>
      </c>
      <c r="Q124" t="str" cm="1">
        <f t="array" ref="Q124:R124">_xlfn.TEXTSPLIT(N124,"/")</f>
        <v>publishing</v>
      </c>
      <c r="R124" t="str">
        <v>fiction</v>
      </c>
      <c r="S124" s="10">
        <f t="shared" si="5"/>
        <v>41970.25</v>
      </c>
      <c r="T124" s="10">
        <f t="shared" si="6"/>
        <v>41997.25</v>
      </c>
    </row>
    <row r="125" spans="1:20" x14ac:dyDescent="0.25">
      <c r="A125">
        <v>123</v>
      </c>
      <c r="B125" s="4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s="5">
        <f t="shared" si="4"/>
        <v>0.18622397298818233</v>
      </c>
      <c r="P125" s="6">
        <f t="shared" si="7"/>
        <v>49.987915407854985</v>
      </c>
      <c r="Q125" t="str" cm="1">
        <f t="array" ref="Q125:R125">_xlfn.TEXTSPLIT(N125,"/")</f>
        <v>theater</v>
      </c>
      <c r="R125" t="str">
        <v>plays</v>
      </c>
      <c r="S125" s="10">
        <f t="shared" si="5"/>
        <v>42332.25</v>
      </c>
      <c r="T125" s="10">
        <f t="shared" si="6"/>
        <v>42335.25</v>
      </c>
    </row>
    <row r="126" spans="1:20" x14ac:dyDescent="0.25">
      <c r="A126">
        <v>124</v>
      </c>
      <c r="B126" s="4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s="5">
        <f t="shared" si="4"/>
        <v>3.6776923076923076</v>
      </c>
      <c r="P126" s="6">
        <f t="shared" si="7"/>
        <v>101.72340425531915</v>
      </c>
      <c r="Q126" t="str" cm="1">
        <f t="array" ref="Q126:R126">_xlfn.TEXTSPLIT(N126,"/")</f>
        <v>photography</v>
      </c>
      <c r="R126" t="str">
        <v>photography books</v>
      </c>
      <c r="S126" s="10">
        <f t="shared" si="5"/>
        <v>43598.208333333328</v>
      </c>
      <c r="T126" s="10">
        <f t="shared" si="6"/>
        <v>43651.208333333328</v>
      </c>
    </row>
    <row r="127" spans="1:20" x14ac:dyDescent="0.25">
      <c r="A127">
        <v>125</v>
      </c>
      <c r="B127" s="4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s="5">
        <f t="shared" si="4"/>
        <v>1.5990566037735849</v>
      </c>
      <c r="P127" s="6">
        <f t="shared" si="7"/>
        <v>47.083333333333336</v>
      </c>
      <c r="Q127" t="str" cm="1">
        <f t="array" ref="Q127:R127">_xlfn.TEXTSPLIT(N127,"/")</f>
        <v>theater</v>
      </c>
      <c r="R127" t="str">
        <v>plays</v>
      </c>
      <c r="S127" s="10">
        <f t="shared" si="5"/>
        <v>43362.208333333328</v>
      </c>
      <c r="T127" s="10">
        <f t="shared" si="6"/>
        <v>43366.208333333328</v>
      </c>
    </row>
    <row r="128" spans="1:20" x14ac:dyDescent="0.25">
      <c r="A128">
        <v>126</v>
      </c>
      <c r="B128" s="4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s="5">
        <f t="shared" si="4"/>
        <v>0.38633185349611543</v>
      </c>
      <c r="P128" s="6">
        <f t="shared" si="7"/>
        <v>89.944444444444443</v>
      </c>
      <c r="Q128" t="str" cm="1">
        <f t="array" ref="Q128:R128">_xlfn.TEXTSPLIT(N128,"/")</f>
        <v>theater</v>
      </c>
      <c r="R128" t="str">
        <v>plays</v>
      </c>
      <c r="S128" s="10">
        <f t="shared" si="5"/>
        <v>42596.208333333328</v>
      </c>
      <c r="T128" s="10">
        <f t="shared" si="6"/>
        <v>42624.208333333328</v>
      </c>
    </row>
    <row r="129" spans="1:20" x14ac:dyDescent="0.25">
      <c r="A129">
        <v>127</v>
      </c>
      <c r="B129" s="4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s="5">
        <f t="shared" si="4"/>
        <v>0.51421511627906979</v>
      </c>
      <c r="P129" s="6">
        <f t="shared" si="7"/>
        <v>78.96875</v>
      </c>
      <c r="Q129" t="str" cm="1">
        <f t="array" ref="Q129:R129">_xlfn.TEXTSPLIT(N129,"/")</f>
        <v>theater</v>
      </c>
      <c r="R129" t="str">
        <v>plays</v>
      </c>
      <c r="S129" s="10">
        <f t="shared" si="5"/>
        <v>40310.208333333336</v>
      </c>
      <c r="T129" s="10">
        <f t="shared" si="6"/>
        <v>40313.208333333336</v>
      </c>
    </row>
    <row r="130" spans="1:20" x14ac:dyDescent="0.25">
      <c r="A130">
        <v>128</v>
      </c>
      <c r="B130" s="4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5">
        <f t="shared" si="4"/>
        <v>0.60334277620396604</v>
      </c>
      <c r="P130" s="6">
        <f t="shared" si="7"/>
        <v>80.067669172932327</v>
      </c>
      <c r="Q130" t="str" cm="1">
        <f t="array" ref="Q130:R130">_xlfn.TEXTSPLIT(N130,"/")</f>
        <v>music</v>
      </c>
      <c r="R130" t="str">
        <v>rock</v>
      </c>
      <c r="S130" s="10">
        <f t="shared" si="5"/>
        <v>40417.208333333336</v>
      </c>
      <c r="T130" s="10">
        <f t="shared" si="6"/>
        <v>40430.208333333336</v>
      </c>
    </row>
    <row r="131" spans="1:20" x14ac:dyDescent="0.25">
      <c r="A131">
        <v>129</v>
      </c>
      <c r="B131" s="4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5">
        <f t="shared" ref="O131:O194" si="8">E131/D131</f>
        <v>3.2026936026936029E-2</v>
      </c>
      <c r="P131" s="6">
        <f t="shared" si="7"/>
        <v>86.472727272727269</v>
      </c>
      <c r="Q131" t="str" cm="1">
        <f t="array" ref="Q131:R131">_xlfn.TEXTSPLIT(N131,"/")</f>
        <v>food</v>
      </c>
      <c r="R131" t="str">
        <v>food trucks</v>
      </c>
      <c r="S131" s="10">
        <f t="shared" ref="S131:S194" si="9">(((J131/60)/60)/24)+DATE(1970,1,1)</f>
        <v>42038.25</v>
      </c>
      <c r="T131" s="10">
        <f t="shared" ref="T131:T194" si="10">(((K131/60)/60)/24)+DATE(1970,1,1)</f>
        <v>42063.25</v>
      </c>
    </row>
    <row r="132" spans="1:20" x14ac:dyDescent="0.25">
      <c r="A132">
        <v>130</v>
      </c>
      <c r="B132" s="4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s="5">
        <f t="shared" si="8"/>
        <v>1.5546875</v>
      </c>
      <c r="P132" s="6">
        <f t="shared" ref="P132:P195" si="11">E132/G132</f>
        <v>28.001876172607879</v>
      </c>
      <c r="Q132" t="str" cm="1">
        <f t="array" ref="Q132:R132">_xlfn.TEXTSPLIT(N132,"/")</f>
        <v>film &amp; video</v>
      </c>
      <c r="R132" t="str">
        <v>drama</v>
      </c>
      <c r="S132" s="10">
        <f t="shared" si="9"/>
        <v>40842.208333333336</v>
      </c>
      <c r="T132" s="10">
        <f t="shared" si="10"/>
        <v>40858.25</v>
      </c>
    </row>
    <row r="133" spans="1:20" ht="31.5" x14ac:dyDescent="0.25">
      <c r="A133">
        <v>131</v>
      </c>
      <c r="B133" s="4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s="5">
        <f t="shared" si="8"/>
        <v>1.0085974499089254</v>
      </c>
      <c r="P133" s="6">
        <f t="shared" si="11"/>
        <v>67.996725337699544</v>
      </c>
      <c r="Q133" t="str" cm="1">
        <f t="array" ref="Q133:R133">_xlfn.TEXTSPLIT(N133,"/")</f>
        <v>technology</v>
      </c>
      <c r="R133" t="str">
        <v>web</v>
      </c>
      <c r="S133" s="10">
        <f t="shared" si="9"/>
        <v>41607.25</v>
      </c>
      <c r="T133" s="10">
        <f t="shared" si="10"/>
        <v>41620.25</v>
      </c>
    </row>
    <row r="134" spans="1:20" x14ac:dyDescent="0.25">
      <c r="A134">
        <v>132</v>
      </c>
      <c r="B134" s="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s="5">
        <f t="shared" si="8"/>
        <v>1.1618181818181819</v>
      </c>
      <c r="P134" s="6">
        <f t="shared" si="11"/>
        <v>43.078651685393261</v>
      </c>
      <c r="Q134" t="str" cm="1">
        <f t="array" ref="Q134:R134">_xlfn.TEXTSPLIT(N134,"/")</f>
        <v>theater</v>
      </c>
      <c r="R134" t="str">
        <v>plays</v>
      </c>
      <c r="S134" s="10">
        <f t="shared" si="9"/>
        <v>43112.25</v>
      </c>
      <c r="T134" s="10">
        <f t="shared" si="10"/>
        <v>43128.25</v>
      </c>
    </row>
    <row r="135" spans="1:20" x14ac:dyDescent="0.25">
      <c r="A135">
        <v>133</v>
      </c>
      <c r="B135" s="4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s="5">
        <f t="shared" si="8"/>
        <v>3.1077777777777778</v>
      </c>
      <c r="P135" s="6">
        <f t="shared" si="11"/>
        <v>87.95597484276729</v>
      </c>
      <c r="Q135" t="str" cm="1">
        <f t="array" ref="Q135:R135">_xlfn.TEXTSPLIT(N135,"/")</f>
        <v>music</v>
      </c>
      <c r="R135" t="str">
        <v>world music</v>
      </c>
      <c r="S135" s="10">
        <f t="shared" si="9"/>
        <v>40767.208333333336</v>
      </c>
      <c r="T135" s="10">
        <f t="shared" si="10"/>
        <v>40789.208333333336</v>
      </c>
    </row>
    <row r="136" spans="1:20" x14ac:dyDescent="0.25">
      <c r="A136">
        <v>134</v>
      </c>
      <c r="B136" s="4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s="5">
        <f t="shared" si="8"/>
        <v>0.89736683417085428</v>
      </c>
      <c r="P136" s="6">
        <f t="shared" si="11"/>
        <v>94.987234042553197</v>
      </c>
      <c r="Q136" t="str" cm="1">
        <f t="array" ref="Q136:R136">_xlfn.TEXTSPLIT(N136,"/")</f>
        <v>film &amp; video</v>
      </c>
      <c r="R136" t="str">
        <v>documentary</v>
      </c>
      <c r="S136" s="10">
        <f t="shared" si="9"/>
        <v>40713.208333333336</v>
      </c>
      <c r="T136" s="10">
        <f t="shared" si="10"/>
        <v>40762.208333333336</v>
      </c>
    </row>
    <row r="137" spans="1:20" x14ac:dyDescent="0.25">
      <c r="A137">
        <v>135</v>
      </c>
      <c r="B137" s="4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s="5">
        <f t="shared" si="8"/>
        <v>0.71272727272727276</v>
      </c>
      <c r="P137" s="6">
        <f t="shared" si="11"/>
        <v>46.905982905982903</v>
      </c>
      <c r="Q137" t="str" cm="1">
        <f t="array" ref="Q137:R137">_xlfn.TEXTSPLIT(N137,"/")</f>
        <v>theater</v>
      </c>
      <c r="R137" t="str">
        <v>plays</v>
      </c>
      <c r="S137" s="10">
        <f t="shared" si="9"/>
        <v>41340.25</v>
      </c>
      <c r="T137" s="10">
        <f t="shared" si="10"/>
        <v>41345.208333333336</v>
      </c>
    </row>
    <row r="138" spans="1:20" x14ac:dyDescent="0.25">
      <c r="A138">
        <v>136</v>
      </c>
      <c r="B138" s="4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5">
        <f t="shared" si="8"/>
        <v>3.2862318840579711E-2</v>
      </c>
      <c r="P138" s="6">
        <f t="shared" si="11"/>
        <v>46.913793103448278</v>
      </c>
      <c r="Q138" t="str" cm="1">
        <f t="array" ref="Q138:R138">_xlfn.TEXTSPLIT(N138,"/")</f>
        <v>film &amp; video</v>
      </c>
      <c r="R138" t="str">
        <v>drama</v>
      </c>
      <c r="S138" s="10">
        <f t="shared" si="9"/>
        <v>41797.208333333336</v>
      </c>
      <c r="T138" s="10">
        <f t="shared" si="10"/>
        <v>41809.208333333336</v>
      </c>
    </row>
    <row r="139" spans="1:20" x14ac:dyDescent="0.25">
      <c r="A139">
        <v>137</v>
      </c>
      <c r="B139" s="4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s="5">
        <f t="shared" si="8"/>
        <v>2.617777777777778</v>
      </c>
      <c r="P139" s="6">
        <f t="shared" si="11"/>
        <v>94.24</v>
      </c>
      <c r="Q139" t="str" cm="1">
        <f t="array" ref="Q139:R139">_xlfn.TEXTSPLIT(N139,"/")</f>
        <v>publishing</v>
      </c>
      <c r="R139" t="str">
        <v>nonfiction</v>
      </c>
      <c r="S139" s="10">
        <f t="shared" si="9"/>
        <v>40457.208333333336</v>
      </c>
      <c r="T139" s="10">
        <f t="shared" si="10"/>
        <v>40463.208333333336</v>
      </c>
    </row>
    <row r="140" spans="1:20" ht="31.5" x14ac:dyDescent="0.25">
      <c r="A140">
        <v>138</v>
      </c>
      <c r="B140" s="4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s="5">
        <f t="shared" si="8"/>
        <v>0.96</v>
      </c>
      <c r="P140" s="6">
        <f t="shared" si="11"/>
        <v>80.139130434782615</v>
      </c>
      <c r="Q140" t="str" cm="1">
        <f t="array" ref="Q140:R140">_xlfn.TEXTSPLIT(N140,"/")</f>
        <v>games</v>
      </c>
      <c r="R140" t="str">
        <v>mobile games</v>
      </c>
      <c r="S140" s="10">
        <f t="shared" si="9"/>
        <v>41180.208333333336</v>
      </c>
      <c r="T140" s="10">
        <f t="shared" si="10"/>
        <v>41186.208333333336</v>
      </c>
    </row>
    <row r="141" spans="1:20" x14ac:dyDescent="0.25">
      <c r="A141">
        <v>139</v>
      </c>
      <c r="B141" s="4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s="5">
        <f t="shared" si="8"/>
        <v>0.20896851248642778</v>
      </c>
      <c r="P141" s="6">
        <f t="shared" si="11"/>
        <v>59.036809815950917</v>
      </c>
      <c r="Q141" t="str" cm="1">
        <f t="array" ref="Q141:R141">_xlfn.TEXTSPLIT(N141,"/")</f>
        <v>technology</v>
      </c>
      <c r="R141" t="str">
        <v>wearables</v>
      </c>
      <c r="S141" s="10">
        <f t="shared" si="9"/>
        <v>42115.208333333328</v>
      </c>
      <c r="T141" s="10">
        <f t="shared" si="10"/>
        <v>42131.208333333328</v>
      </c>
    </row>
    <row r="142" spans="1:20" ht="31.5" x14ac:dyDescent="0.25">
      <c r="A142">
        <v>140</v>
      </c>
      <c r="B142" s="4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s="5">
        <f t="shared" si="8"/>
        <v>2.2316363636363636</v>
      </c>
      <c r="P142" s="6">
        <f t="shared" si="11"/>
        <v>65.989247311827953</v>
      </c>
      <c r="Q142" t="str" cm="1">
        <f t="array" ref="Q142:R142">_xlfn.TEXTSPLIT(N142,"/")</f>
        <v>film &amp; video</v>
      </c>
      <c r="R142" t="str">
        <v>documentary</v>
      </c>
      <c r="S142" s="10">
        <f t="shared" si="9"/>
        <v>43156.25</v>
      </c>
      <c r="T142" s="10">
        <f t="shared" si="10"/>
        <v>43161.25</v>
      </c>
    </row>
    <row r="143" spans="1:20" x14ac:dyDescent="0.25">
      <c r="A143">
        <v>141</v>
      </c>
      <c r="B143" s="4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s="5">
        <f t="shared" si="8"/>
        <v>1.0159097978227061</v>
      </c>
      <c r="P143" s="6">
        <f t="shared" si="11"/>
        <v>60.992530345471522</v>
      </c>
      <c r="Q143" t="str" cm="1">
        <f t="array" ref="Q143:R143">_xlfn.TEXTSPLIT(N143,"/")</f>
        <v>technology</v>
      </c>
      <c r="R143" t="str">
        <v>web</v>
      </c>
      <c r="S143" s="10">
        <f t="shared" si="9"/>
        <v>42167.208333333328</v>
      </c>
      <c r="T143" s="10">
        <f t="shared" si="10"/>
        <v>42173.208333333328</v>
      </c>
    </row>
    <row r="144" spans="1:20" x14ac:dyDescent="0.25">
      <c r="A144">
        <v>142</v>
      </c>
      <c r="B144" s="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s="5">
        <f t="shared" si="8"/>
        <v>2.3003999999999998</v>
      </c>
      <c r="P144" s="6">
        <f t="shared" si="11"/>
        <v>98.307692307692307</v>
      </c>
      <c r="Q144" t="str" cm="1">
        <f t="array" ref="Q144:R144">_xlfn.TEXTSPLIT(N144,"/")</f>
        <v>technology</v>
      </c>
      <c r="R144" t="str">
        <v>web</v>
      </c>
      <c r="S144" s="10">
        <f t="shared" si="9"/>
        <v>41005.208333333336</v>
      </c>
      <c r="T144" s="10">
        <f t="shared" si="10"/>
        <v>41046.208333333336</v>
      </c>
    </row>
    <row r="145" spans="1:20" x14ac:dyDescent="0.25">
      <c r="A145">
        <v>143</v>
      </c>
      <c r="B145" s="4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s="5">
        <f t="shared" si="8"/>
        <v>1.355925925925926</v>
      </c>
      <c r="P145" s="6">
        <f t="shared" si="11"/>
        <v>104.6</v>
      </c>
      <c r="Q145" t="str" cm="1">
        <f t="array" ref="Q145:R145">_xlfn.TEXTSPLIT(N145,"/")</f>
        <v>music</v>
      </c>
      <c r="R145" t="str">
        <v>indie rock</v>
      </c>
      <c r="S145" s="10">
        <f t="shared" si="9"/>
        <v>40357.208333333336</v>
      </c>
      <c r="T145" s="10">
        <f t="shared" si="10"/>
        <v>40377.208333333336</v>
      </c>
    </row>
    <row r="146" spans="1:20" x14ac:dyDescent="0.25">
      <c r="A146">
        <v>144</v>
      </c>
      <c r="B146" s="4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s="5">
        <f t="shared" si="8"/>
        <v>1.2909999999999999</v>
      </c>
      <c r="P146" s="6">
        <f t="shared" si="11"/>
        <v>86.066666666666663</v>
      </c>
      <c r="Q146" t="str" cm="1">
        <f t="array" ref="Q146:R146">_xlfn.TEXTSPLIT(N146,"/")</f>
        <v>theater</v>
      </c>
      <c r="R146" t="str">
        <v>plays</v>
      </c>
      <c r="S146" s="10">
        <f t="shared" si="9"/>
        <v>43633.208333333328</v>
      </c>
      <c r="T146" s="10">
        <f t="shared" si="10"/>
        <v>43641.208333333328</v>
      </c>
    </row>
    <row r="147" spans="1:20" x14ac:dyDescent="0.25">
      <c r="A147">
        <v>145</v>
      </c>
      <c r="B147" s="4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s="5">
        <f t="shared" si="8"/>
        <v>2.3651200000000001</v>
      </c>
      <c r="P147" s="6">
        <f t="shared" si="11"/>
        <v>76.989583333333329</v>
      </c>
      <c r="Q147" t="str" cm="1">
        <f t="array" ref="Q147:R147">_xlfn.TEXTSPLIT(N147,"/")</f>
        <v>technology</v>
      </c>
      <c r="R147" t="str">
        <v>wearables</v>
      </c>
      <c r="S147" s="10">
        <f t="shared" si="9"/>
        <v>41889.208333333336</v>
      </c>
      <c r="T147" s="10">
        <f t="shared" si="10"/>
        <v>41894.208333333336</v>
      </c>
    </row>
    <row r="148" spans="1:20" ht="31.5" x14ac:dyDescent="0.25">
      <c r="A148">
        <v>146</v>
      </c>
      <c r="B148" s="4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s="5">
        <f t="shared" si="8"/>
        <v>0.17249999999999999</v>
      </c>
      <c r="P148" s="6">
        <f t="shared" si="11"/>
        <v>29.764705882352942</v>
      </c>
      <c r="Q148" t="str" cm="1">
        <f t="array" ref="Q148:R148">_xlfn.TEXTSPLIT(N148,"/")</f>
        <v>theater</v>
      </c>
      <c r="R148" t="str">
        <v>plays</v>
      </c>
      <c r="S148" s="10">
        <f t="shared" si="9"/>
        <v>40855.25</v>
      </c>
      <c r="T148" s="10">
        <f t="shared" si="10"/>
        <v>40875.25</v>
      </c>
    </row>
    <row r="149" spans="1:20" x14ac:dyDescent="0.25">
      <c r="A149">
        <v>147</v>
      </c>
      <c r="B149" s="4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s="5">
        <f t="shared" si="8"/>
        <v>1.1249397590361445</v>
      </c>
      <c r="P149" s="6">
        <f t="shared" si="11"/>
        <v>46.91959798994975</v>
      </c>
      <c r="Q149" t="str" cm="1">
        <f t="array" ref="Q149:R149">_xlfn.TEXTSPLIT(N149,"/")</f>
        <v>theater</v>
      </c>
      <c r="R149" t="str">
        <v>plays</v>
      </c>
      <c r="S149" s="10">
        <f t="shared" si="9"/>
        <v>42534.208333333328</v>
      </c>
      <c r="T149" s="10">
        <f t="shared" si="10"/>
        <v>42540.208333333328</v>
      </c>
    </row>
    <row r="150" spans="1:20" x14ac:dyDescent="0.25">
      <c r="A150">
        <v>148</v>
      </c>
      <c r="B150" s="4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s="5">
        <f t="shared" si="8"/>
        <v>1.2102150537634409</v>
      </c>
      <c r="P150" s="6">
        <f t="shared" si="11"/>
        <v>105.18691588785046</v>
      </c>
      <c r="Q150" t="str" cm="1">
        <f t="array" ref="Q150:R150">_xlfn.TEXTSPLIT(N150,"/")</f>
        <v>technology</v>
      </c>
      <c r="R150" t="str">
        <v>wearables</v>
      </c>
      <c r="S150" s="10">
        <f t="shared" si="9"/>
        <v>42941.208333333328</v>
      </c>
      <c r="T150" s="10">
        <f t="shared" si="10"/>
        <v>42950.208333333328</v>
      </c>
    </row>
    <row r="151" spans="1:20" x14ac:dyDescent="0.25">
      <c r="A151">
        <v>149</v>
      </c>
      <c r="B151" s="4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s="5">
        <f t="shared" si="8"/>
        <v>2.1987096774193549</v>
      </c>
      <c r="P151" s="6">
        <f t="shared" si="11"/>
        <v>69.907692307692301</v>
      </c>
      <c r="Q151" t="str" cm="1">
        <f t="array" ref="Q151:R151">_xlfn.TEXTSPLIT(N151,"/")</f>
        <v>music</v>
      </c>
      <c r="R151" t="str">
        <v>indie rock</v>
      </c>
      <c r="S151" s="10">
        <f t="shared" si="9"/>
        <v>41275.25</v>
      </c>
      <c r="T151" s="10">
        <f t="shared" si="10"/>
        <v>41327.25</v>
      </c>
    </row>
    <row r="152" spans="1:20" x14ac:dyDescent="0.25">
      <c r="A152">
        <v>150</v>
      </c>
      <c r="B152" s="4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s="5">
        <f t="shared" si="8"/>
        <v>0.01</v>
      </c>
      <c r="P152" s="6">
        <f t="shared" si="11"/>
        <v>1</v>
      </c>
      <c r="Q152" t="str" cm="1">
        <f t="array" ref="Q152:R152">_xlfn.TEXTSPLIT(N152,"/")</f>
        <v>music</v>
      </c>
      <c r="R152" t="str">
        <v>rock</v>
      </c>
      <c r="S152" s="10">
        <f t="shared" si="9"/>
        <v>43450.25</v>
      </c>
      <c r="T152" s="10">
        <f t="shared" si="10"/>
        <v>43451.25</v>
      </c>
    </row>
    <row r="153" spans="1:20" x14ac:dyDescent="0.25">
      <c r="A153">
        <v>151</v>
      </c>
      <c r="B153" s="4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s="5">
        <f t="shared" si="8"/>
        <v>0.64166909620991253</v>
      </c>
      <c r="P153" s="6">
        <f t="shared" si="11"/>
        <v>60.011588275391958</v>
      </c>
      <c r="Q153" t="str" cm="1">
        <f t="array" ref="Q153:R153">_xlfn.TEXTSPLIT(N153,"/")</f>
        <v>music</v>
      </c>
      <c r="R153" t="str">
        <v>electric music</v>
      </c>
      <c r="S153" s="10">
        <f t="shared" si="9"/>
        <v>41799.208333333336</v>
      </c>
      <c r="T153" s="10">
        <f t="shared" si="10"/>
        <v>41850.208333333336</v>
      </c>
    </row>
    <row r="154" spans="1:20" x14ac:dyDescent="0.25">
      <c r="A154">
        <v>152</v>
      </c>
      <c r="B154" s="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s="5">
        <f t="shared" si="8"/>
        <v>4.2306746987951804</v>
      </c>
      <c r="P154" s="6">
        <f t="shared" si="11"/>
        <v>52.006220379146917</v>
      </c>
      <c r="Q154" t="str" cm="1">
        <f t="array" ref="Q154:R154">_xlfn.TEXTSPLIT(N154,"/")</f>
        <v>music</v>
      </c>
      <c r="R154" t="str">
        <v>indie rock</v>
      </c>
      <c r="S154" s="10">
        <f t="shared" si="9"/>
        <v>42783.25</v>
      </c>
      <c r="T154" s="10">
        <f t="shared" si="10"/>
        <v>42790.25</v>
      </c>
    </row>
    <row r="155" spans="1:20" x14ac:dyDescent="0.25">
      <c r="A155">
        <v>153</v>
      </c>
      <c r="B155" s="4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s="5">
        <f t="shared" si="8"/>
        <v>0.92984160506863778</v>
      </c>
      <c r="P155" s="6">
        <f t="shared" si="11"/>
        <v>31.000176025347649</v>
      </c>
      <c r="Q155" t="str" cm="1">
        <f t="array" ref="Q155:R155">_xlfn.TEXTSPLIT(N155,"/")</f>
        <v>theater</v>
      </c>
      <c r="R155" t="str">
        <v>plays</v>
      </c>
      <c r="S155" s="10">
        <f t="shared" si="9"/>
        <v>41201.208333333336</v>
      </c>
      <c r="T155" s="10">
        <f t="shared" si="10"/>
        <v>41207.208333333336</v>
      </c>
    </row>
    <row r="156" spans="1:20" x14ac:dyDescent="0.25">
      <c r="A156">
        <v>154</v>
      </c>
      <c r="B156" s="4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s="5">
        <f t="shared" si="8"/>
        <v>0.58756567425569173</v>
      </c>
      <c r="P156" s="6">
        <f t="shared" si="11"/>
        <v>95.042492917847028</v>
      </c>
      <c r="Q156" t="str" cm="1">
        <f t="array" ref="Q156:R156">_xlfn.TEXTSPLIT(N156,"/")</f>
        <v>music</v>
      </c>
      <c r="R156" t="str">
        <v>indie rock</v>
      </c>
      <c r="S156" s="10">
        <f t="shared" si="9"/>
        <v>42502.208333333328</v>
      </c>
      <c r="T156" s="10">
        <f t="shared" si="10"/>
        <v>42525.208333333328</v>
      </c>
    </row>
    <row r="157" spans="1:20" x14ac:dyDescent="0.25">
      <c r="A157">
        <v>155</v>
      </c>
      <c r="B157" s="4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s="5">
        <f t="shared" si="8"/>
        <v>0.65022222222222226</v>
      </c>
      <c r="P157" s="6">
        <f t="shared" si="11"/>
        <v>75.968174204355108</v>
      </c>
      <c r="Q157" t="str" cm="1">
        <f t="array" ref="Q157:R157">_xlfn.TEXTSPLIT(N157,"/")</f>
        <v>theater</v>
      </c>
      <c r="R157" t="str">
        <v>plays</v>
      </c>
      <c r="S157" s="10">
        <f t="shared" si="9"/>
        <v>40262.208333333336</v>
      </c>
      <c r="T157" s="10">
        <f t="shared" si="10"/>
        <v>40277.208333333336</v>
      </c>
    </row>
    <row r="158" spans="1:20" x14ac:dyDescent="0.25">
      <c r="A158">
        <v>156</v>
      </c>
      <c r="B158" s="4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5">
        <f t="shared" si="8"/>
        <v>0.73939560439560437</v>
      </c>
      <c r="P158" s="6">
        <f t="shared" si="11"/>
        <v>71.013192612137203</v>
      </c>
      <c r="Q158" t="str" cm="1">
        <f t="array" ref="Q158:R158">_xlfn.TEXTSPLIT(N158,"/")</f>
        <v>music</v>
      </c>
      <c r="R158" t="str">
        <v>rock</v>
      </c>
      <c r="S158" s="10">
        <f t="shared" si="9"/>
        <v>43743.208333333328</v>
      </c>
      <c r="T158" s="10">
        <f t="shared" si="10"/>
        <v>43767.208333333328</v>
      </c>
    </row>
    <row r="159" spans="1:20" x14ac:dyDescent="0.25">
      <c r="A159">
        <v>157</v>
      </c>
      <c r="B159" s="4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s="5">
        <f t="shared" si="8"/>
        <v>0.52666666666666662</v>
      </c>
      <c r="P159" s="6">
        <f t="shared" si="11"/>
        <v>73.733333333333334</v>
      </c>
      <c r="Q159" t="str" cm="1">
        <f t="array" ref="Q159:R159">_xlfn.TEXTSPLIT(N159,"/")</f>
        <v>photography</v>
      </c>
      <c r="R159" t="str">
        <v>photography books</v>
      </c>
      <c r="S159" s="10">
        <f t="shared" si="9"/>
        <v>41638.25</v>
      </c>
      <c r="T159" s="10">
        <f t="shared" si="10"/>
        <v>41650.25</v>
      </c>
    </row>
    <row r="160" spans="1:20" x14ac:dyDescent="0.25">
      <c r="A160">
        <v>158</v>
      </c>
      <c r="B160" s="4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s="5">
        <f t="shared" si="8"/>
        <v>2.2095238095238097</v>
      </c>
      <c r="P160" s="6">
        <f t="shared" si="11"/>
        <v>113.17073170731707</v>
      </c>
      <c r="Q160" t="str" cm="1">
        <f t="array" ref="Q160:R160">_xlfn.TEXTSPLIT(N160,"/")</f>
        <v>music</v>
      </c>
      <c r="R160" t="str">
        <v>rock</v>
      </c>
      <c r="S160" s="10">
        <f t="shared" si="9"/>
        <v>42346.25</v>
      </c>
      <c r="T160" s="10">
        <f t="shared" si="10"/>
        <v>42347.25</v>
      </c>
    </row>
    <row r="161" spans="1:20" x14ac:dyDescent="0.25">
      <c r="A161">
        <v>159</v>
      </c>
      <c r="B161" s="4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s="5">
        <f t="shared" si="8"/>
        <v>1.0001150627615063</v>
      </c>
      <c r="P161" s="6">
        <f t="shared" si="11"/>
        <v>105.00933552992861</v>
      </c>
      <c r="Q161" t="str" cm="1">
        <f t="array" ref="Q161:R161">_xlfn.TEXTSPLIT(N161,"/")</f>
        <v>theater</v>
      </c>
      <c r="R161" t="str">
        <v>plays</v>
      </c>
      <c r="S161" s="10">
        <f t="shared" si="9"/>
        <v>43551.208333333328</v>
      </c>
      <c r="T161" s="10">
        <f t="shared" si="10"/>
        <v>43569.208333333328</v>
      </c>
    </row>
    <row r="162" spans="1:20" x14ac:dyDescent="0.25">
      <c r="A162">
        <v>160</v>
      </c>
      <c r="B162" s="4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s="5">
        <f t="shared" si="8"/>
        <v>1.6231249999999999</v>
      </c>
      <c r="P162" s="6">
        <f t="shared" si="11"/>
        <v>79.176829268292678</v>
      </c>
      <c r="Q162" t="str" cm="1">
        <f t="array" ref="Q162:R162">_xlfn.TEXTSPLIT(N162,"/")</f>
        <v>technology</v>
      </c>
      <c r="R162" t="str">
        <v>wearables</v>
      </c>
      <c r="S162" s="10">
        <f t="shared" si="9"/>
        <v>43582.208333333328</v>
      </c>
      <c r="T162" s="10">
        <f t="shared" si="10"/>
        <v>43598.208333333328</v>
      </c>
    </row>
    <row r="163" spans="1:20" ht="31.5" x14ac:dyDescent="0.25">
      <c r="A163">
        <v>161</v>
      </c>
      <c r="B163" s="4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s="5">
        <f t="shared" si="8"/>
        <v>0.78181818181818186</v>
      </c>
      <c r="P163" s="6">
        <f t="shared" si="11"/>
        <v>57.333333333333336</v>
      </c>
      <c r="Q163" t="str" cm="1">
        <f t="array" ref="Q163:R163">_xlfn.TEXTSPLIT(N163,"/")</f>
        <v>technology</v>
      </c>
      <c r="R163" t="str">
        <v>web</v>
      </c>
      <c r="S163" s="10">
        <f t="shared" si="9"/>
        <v>42270.208333333328</v>
      </c>
      <c r="T163" s="10">
        <f t="shared" si="10"/>
        <v>42276.208333333328</v>
      </c>
    </row>
    <row r="164" spans="1:20" ht="31.5" x14ac:dyDescent="0.25">
      <c r="A164">
        <v>162</v>
      </c>
      <c r="B164" s="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s="5">
        <f t="shared" si="8"/>
        <v>1.4973770491803278</v>
      </c>
      <c r="P164" s="6">
        <f t="shared" si="11"/>
        <v>58.178343949044589</v>
      </c>
      <c r="Q164" t="str" cm="1">
        <f t="array" ref="Q164:R164">_xlfn.TEXTSPLIT(N164,"/")</f>
        <v>music</v>
      </c>
      <c r="R164" t="str">
        <v>rock</v>
      </c>
      <c r="S164" s="10">
        <f t="shared" si="9"/>
        <v>43442.25</v>
      </c>
      <c r="T164" s="10">
        <f t="shared" si="10"/>
        <v>43472.25</v>
      </c>
    </row>
    <row r="165" spans="1:20" x14ac:dyDescent="0.25">
      <c r="A165">
        <v>163</v>
      </c>
      <c r="B165" s="4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s="5">
        <f t="shared" si="8"/>
        <v>2.5325714285714285</v>
      </c>
      <c r="P165" s="6">
        <f t="shared" si="11"/>
        <v>36.032520325203251</v>
      </c>
      <c r="Q165" t="str" cm="1">
        <f t="array" ref="Q165:R165">_xlfn.TEXTSPLIT(N165,"/")</f>
        <v>photography</v>
      </c>
      <c r="R165" t="str">
        <v>photography books</v>
      </c>
      <c r="S165" s="10">
        <f t="shared" si="9"/>
        <v>43028.208333333328</v>
      </c>
      <c r="T165" s="10">
        <f t="shared" si="10"/>
        <v>43077.25</v>
      </c>
    </row>
    <row r="166" spans="1:20" x14ac:dyDescent="0.25">
      <c r="A166">
        <v>164</v>
      </c>
      <c r="B166" s="4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s="5">
        <f t="shared" si="8"/>
        <v>1.0016943521594683</v>
      </c>
      <c r="P166" s="6">
        <f t="shared" si="11"/>
        <v>107.99068767908309</v>
      </c>
      <c r="Q166" t="str" cm="1">
        <f t="array" ref="Q166:R166">_xlfn.TEXTSPLIT(N166,"/")</f>
        <v>theater</v>
      </c>
      <c r="R166" t="str">
        <v>plays</v>
      </c>
      <c r="S166" s="10">
        <f t="shared" si="9"/>
        <v>43016.208333333328</v>
      </c>
      <c r="T166" s="10">
        <f t="shared" si="10"/>
        <v>43017.208333333328</v>
      </c>
    </row>
    <row r="167" spans="1:20" x14ac:dyDescent="0.25">
      <c r="A167">
        <v>165</v>
      </c>
      <c r="B167" s="4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s="5">
        <f t="shared" si="8"/>
        <v>1.2199004424778761</v>
      </c>
      <c r="P167" s="6">
        <f t="shared" si="11"/>
        <v>44.005985634477256</v>
      </c>
      <c r="Q167" t="str" cm="1">
        <f t="array" ref="Q167:R167">_xlfn.TEXTSPLIT(N167,"/")</f>
        <v>technology</v>
      </c>
      <c r="R167" t="str">
        <v>web</v>
      </c>
      <c r="S167" s="10">
        <f t="shared" si="9"/>
        <v>42948.208333333328</v>
      </c>
      <c r="T167" s="10">
        <f t="shared" si="10"/>
        <v>42980.208333333328</v>
      </c>
    </row>
    <row r="168" spans="1:20" x14ac:dyDescent="0.25">
      <c r="A168">
        <v>166</v>
      </c>
      <c r="B168" s="4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s="5">
        <f t="shared" si="8"/>
        <v>1.3713265306122449</v>
      </c>
      <c r="P168" s="6">
        <f t="shared" si="11"/>
        <v>55.077868852459019</v>
      </c>
      <c r="Q168" t="str" cm="1">
        <f t="array" ref="Q168:R168">_xlfn.TEXTSPLIT(N168,"/")</f>
        <v>photography</v>
      </c>
      <c r="R168" t="str">
        <v>photography books</v>
      </c>
      <c r="S168" s="10">
        <f t="shared" si="9"/>
        <v>40534.25</v>
      </c>
      <c r="T168" s="10">
        <f t="shared" si="10"/>
        <v>40538.25</v>
      </c>
    </row>
    <row r="169" spans="1:20" x14ac:dyDescent="0.25">
      <c r="A169">
        <v>167</v>
      </c>
      <c r="B169" s="4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s="5">
        <f t="shared" si="8"/>
        <v>4.155384615384615</v>
      </c>
      <c r="P169" s="6">
        <f t="shared" si="11"/>
        <v>74</v>
      </c>
      <c r="Q169" t="str" cm="1">
        <f t="array" ref="Q169:R169">_xlfn.TEXTSPLIT(N169,"/")</f>
        <v>theater</v>
      </c>
      <c r="R169" t="str">
        <v>plays</v>
      </c>
      <c r="S169" s="10">
        <f t="shared" si="9"/>
        <v>41435.208333333336</v>
      </c>
      <c r="T169" s="10">
        <f t="shared" si="10"/>
        <v>41445.208333333336</v>
      </c>
    </row>
    <row r="170" spans="1:20" x14ac:dyDescent="0.25">
      <c r="A170">
        <v>168</v>
      </c>
      <c r="B170" s="4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s="5">
        <f t="shared" si="8"/>
        <v>0.3130913348946136</v>
      </c>
      <c r="P170" s="6">
        <f t="shared" si="11"/>
        <v>41.996858638743454</v>
      </c>
      <c r="Q170" t="str" cm="1">
        <f t="array" ref="Q170:R170">_xlfn.TEXTSPLIT(N170,"/")</f>
        <v>music</v>
      </c>
      <c r="R170" t="str">
        <v>indie rock</v>
      </c>
      <c r="S170" s="10">
        <f t="shared" si="9"/>
        <v>43518.25</v>
      </c>
      <c r="T170" s="10">
        <f t="shared" si="10"/>
        <v>43541.208333333328</v>
      </c>
    </row>
    <row r="171" spans="1:20" x14ac:dyDescent="0.25">
      <c r="A171">
        <v>169</v>
      </c>
      <c r="B171" s="4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s="5">
        <f t="shared" si="8"/>
        <v>4.240815450643777</v>
      </c>
      <c r="P171" s="6">
        <f t="shared" si="11"/>
        <v>77.988161010260455</v>
      </c>
      <c r="Q171" t="str" cm="1">
        <f t="array" ref="Q171:R171">_xlfn.TEXTSPLIT(N171,"/")</f>
        <v>film &amp; video</v>
      </c>
      <c r="R171" t="str">
        <v>shorts</v>
      </c>
      <c r="S171" s="10">
        <f t="shared" si="9"/>
        <v>41077.208333333336</v>
      </c>
      <c r="T171" s="10">
        <f t="shared" si="10"/>
        <v>41105.208333333336</v>
      </c>
    </row>
    <row r="172" spans="1:20" x14ac:dyDescent="0.25">
      <c r="A172">
        <v>170</v>
      </c>
      <c r="B172" s="4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s="5">
        <f t="shared" si="8"/>
        <v>2.9388623072833599E-2</v>
      </c>
      <c r="P172" s="6">
        <f t="shared" si="11"/>
        <v>82.507462686567166</v>
      </c>
      <c r="Q172" t="str" cm="1">
        <f t="array" ref="Q172:R172">_xlfn.TEXTSPLIT(N172,"/")</f>
        <v>music</v>
      </c>
      <c r="R172" t="str">
        <v>indie rock</v>
      </c>
      <c r="S172" s="10">
        <f t="shared" si="9"/>
        <v>42950.208333333328</v>
      </c>
      <c r="T172" s="10">
        <f t="shared" si="10"/>
        <v>42957.208333333328</v>
      </c>
    </row>
    <row r="173" spans="1:20" ht="31.5" x14ac:dyDescent="0.25">
      <c r="A173">
        <v>171</v>
      </c>
      <c r="B173" s="4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s="5">
        <f t="shared" si="8"/>
        <v>0.1063265306122449</v>
      </c>
      <c r="P173" s="6">
        <f t="shared" si="11"/>
        <v>104.2</v>
      </c>
      <c r="Q173" t="str" cm="1">
        <f t="array" ref="Q173:R173">_xlfn.TEXTSPLIT(N173,"/")</f>
        <v>publishing</v>
      </c>
      <c r="R173" t="str">
        <v>translations</v>
      </c>
      <c r="S173" s="10">
        <f t="shared" si="9"/>
        <v>41718.208333333336</v>
      </c>
      <c r="T173" s="10">
        <f t="shared" si="10"/>
        <v>41740.208333333336</v>
      </c>
    </row>
    <row r="174" spans="1:20" x14ac:dyDescent="0.25">
      <c r="A174">
        <v>172</v>
      </c>
      <c r="B174" s="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s="5">
        <f t="shared" si="8"/>
        <v>0.82874999999999999</v>
      </c>
      <c r="P174" s="6">
        <f t="shared" si="11"/>
        <v>25.5</v>
      </c>
      <c r="Q174" t="str" cm="1">
        <f t="array" ref="Q174:R174">_xlfn.TEXTSPLIT(N174,"/")</f>
        <v>film &amp; video</v>
      </c>
      <c r="R174" t="str">
        <v>documentary</v>
      </c>
      <c r="S174" s="10">
        <f t="shared" si="9"/>
        <v>41839.208333333336</v>
      </c>
      <c r="T174" s="10">
        <f t="shared" si="10"/>
        <v>41854.208333333336</v>
      </c>
    </row>
    <row r="175" spans="1:20" x14ac:dyDescent="0.25">
      <c r="A175">
        <v>173</v>
      </c>
      <c r="B175" s="4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s="5">
        <f t="shared" si="8"/>
        <v>1.6301447776628748</v>
      </c>
      <c r="P175" s="6">
        <f t="shared" si="11"/>
        <v>100.98334401024984</v>
      </c>
      <c r="Q175" t="str" cm="1">
        <f t="array" ref="Q175:R175">_xlfn.TEXTSPLIT(N175,"/")</f>
        <v>theater</v>
      </c>
      <c r="R175" t="str">
        <v>plays</v>
      </c>
      <c r="S175" s="10">
        <f t="shared" si="9"/>
        <v>41412.208333333336</v>
      </c>
      <c r="T175" s="10">
        <f t="shared" si="10"/>
        <v>41418.208333333336</v>
      </c>
    </row>
    <row r="176" spans="1:20" x14ac:dyDescent="0.25">
      <c r="A176">
        <v>174</v>
      </c>
      <c r="B176" s="4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s="5">
        <f t="shared" si="8"/>
        <v>8.9466666666666672</v>
      </c>
      <c r="P176" s="6">
        <f t="shared" si="11"/>
        <v>111.83333333333333</v>
      </c>
      <c r="Q176" t="str" cm="1">
        <f t="array" ref="Q176:R176">_xlfn.TEXTSPLIT(N176,"/")</f>
        <v>technology</v>
      </c>
      <c r="R176" t="str">
        <v>wearables</v>
      </c>
      <c r="S176" s="10">
        <f t="shared" si="9"/>
        <v>42282.208333333328</v>
      </c>
      <c r="T176" s="10">
        <f t="shared" si="10"/>
        <v>42283.208333333328</v>
      </c>
    </row>
    <row r="177" spans="1:20" x14ac:dyDescent="0.25">
      <c r="A177">
        <v>175</v>
      </c>
      <c r="B177" s="4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s="5">
        <f t="shared" si="8"/>
        <v>0.26191501103752757</v>
      </c>
      <c r="P177" s="6">
        <f t="shared" si="11"/>
        <v>41.999115044247787</v>
      </c>
      <c r="Q177" t="str" cm="1">
        <f t="array" ref="Q177:R177">_xlfn.TEXTSPLIT(N177,"/")</f>
        <v>theater</v>
      </c>
      <c r="R177" t="str">
        <v>plays</v>
      </c>
      <c r="S177" s="10">
        <f t="shared" si="9"/>
        <v>42613.208333333328</v>
      </c>
      <c r="T177" s="10">
        <f t="shared" si="10"/>
        <v>42632.208333333328</v>
      </c>
    </row>
    <row r="178" spans="1:20" ht="31.5" x14ac:dyDescent="0.25">
      <c r="A178">
        <v>176</v>
      </c>
      <c r="B178" s="4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s="5">
        <f t="shared" si="8"/>
        <v>0.74834782608695649</v>
      </c>
      <c r="P178" s="6">
        <f t="shared" si="11"/>
        <v>110.05115089514067</v>
      </c>
      <c r="Q178" t="str" cm="1">
        <f t="array" ref="Q178:R178">_xlfn.TEXTSPLIT(N178,"/")</f>
        <v>theater</v>
      </c>
      <c r="R178" t="str">
        <v>plays</v>
      </c>
      <c r="S178" s="10">
        <f t="shared" si="9"/>
        <v>42616.208333333328</v>
      </c>
      <c r="T178" s="10">
        <f t="shared" si="10"/>
        <v>42625.208333333328</v>
      </c>
    </row>
    <row r="179" spans="1:20" x14ac:dyDescent="0.25">
      <c r="A179">
        <v>177</v>
      </c>
      <c r="B179" s="4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s="5">
        <f t="shared" si="8"/>
        <v>4.1647680412371137</v>
      </c>
      <c r="P179" s="6">
        <f t="shared" si="11"/>
        <v>58.997079225994888</v>
      </c>
      <c r="Q179" t="str" cm="1">
        <f t="array" ref="Q179:R179">_xlfn.TEXTSPLIT(N179,"/")</f>
        <v>theater</v>
      </c>
      <c r="R179" t="str">
        <v>plays</v>
      </c>
      <c r="S179" s="10">
        <f t="shared" si="9"/>
        <v>40497.25</v>
      </c>
      <c r="T179" s="10">
        <f t="shared" si="10"/>
        <v>40522.25</v>
      </c>
    </row>
    <row r="180" spans="1:20" x14ac:dyDescent="0.25">
      <c r="A180">
        <v>178</v>
      </c>
      <c r="B180" s="4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s="5">
        <f t="shared" si="8"/>
        <v>0.96208333333333329</v>
      </c>
      <c r="P180" s="6">
        <f t="shared" si="11"/>
        <v>32.985714285714288</v>
      </c>
      <c r="Q180" t="str" cm="1">
        <f t="array" ref="Q180:R180">_xlfn.TEXTSPLIT(N180,"/")</f>
        <v>food</v>
      </c>
      <c r="R180" t="str">
        <v>food trucks</v>
      </c>
      <c r="S180" s="10">
        <f t="shared" si="9"/>
        <v>42999.208333333328</v>
      </c>
      <c r="T180" s="10">
        <f t="shared" si="10"/>
        <v>43008.208333333328</v>
      </c>
    </row>
    <row r="181" spans="1:20" ht="31.5" x14ac:dyDescent="0.25">
      <c r="A181">
        <v>179</v>
      </c>
      <c r="B181" s="4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s="5">
        <f t="shared" si="8"/>
        <v>3.5771910112359548</v>
      </c>
      <c r="P181" s="6">
        <f t="shared" si="11"/>
        <v>45.005654509471306</v>
      </c>
      <c r="Q181" t="str" cm="1">
        <f t="array" ref="Q181:R181">_xlfn.TEXTSPLIT(N181,"/")</f>
        <v>theater</v>
      </c>
      <c r="R181" t="str">
        <v>plays</v>
      </c>
      <c r="S181" s="10">
        <f t="shared" si="9"/>
        <v>41350.208333333336</v>
      </c>
      <c r="T181" s="10">
        <f t="shared" si="10"/>
        <v>41351.208333333336</v>
      </c>
    </row>
    <row r="182" spans="1:20" x14ac:dyDescent="0.25">
      <c r="A182">
        <v>180</v>
      </c>
      <c r="B182" s="4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s="5">
        <f t="shared" si="8"/>
        <v>3.0845714285714285</v>
      </c>
      <c r="P182" s="6">
        <f t="shared" si="11"/>
        <v>81.98196487897485</v>
      </c>
      <c r="Q182" t="str" cm="1">
        <f t="array" ref="Q182:R182">_xlfn.TEXTSPLIT(N182,"/")</f>
        <v>technology</v>
      </c>
      <c r="R182" t="str">
        <v>wearables</v>
      </c>
      <c r="S182" s="10">
        <f t="shared" si="9"/>
        <v>40259.208333333336</v>
      </c>
      <c r="T182" s="10">
        <f t="shared" si="10"/>
        <v>40264.208333333336</v>
      </c>
    </row>
    <row r="183" spans="1:20" x14ac:dyDescent="0.25">
      <c r="A183">
        <v>181</v>
      </c>
      <c r="B183" s="4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s="5">
        <f t="shared" si="8"/>
        <v>0.61802325581395345</v>
      </c>
      <c r="P183" s="6">
        <f t="shared" si="11"/>
        <v>39.080882352941174</v>
      </c>
      <c r="Q183" t="str" cm="1">
        <f t="array" ref="Q183:R183">_xlfn.TEXTSPLIT(N183,"/")</f>
        <v>technology</v>
      </c>
      <c r="R183" t="str">
        <v>web</v>
      </c>
      <c r="S183" s="10">
        <f t="shared" si="9"/>
        <v>43012.208333333328</v>
      </c>
      <c r="T183" s="10">
        <f t="shared" si="10"/>
        <v>43030.208333333328</v>
      </c>
    </row>
    <row r="184" spans="1:20" ht="31.5" x14ac:dyDescent="0.25">
      <c r="A184">
        <v>182</v>
      </c>
      <c r="B184" s="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s="5">
        <f t="shared" si="8"/>
        <v>7.2232472324723247</v>
      </c>
      <c r="P184" s="6">
        <f t="shared" si="11"/>
        <v>58.996383363471971</v>
      </c>
      <c r="Q184" t="str" cm="1">
        <f t="array" ref="Q184:R184">_xlfn.TEXTSPLIT(N184,"/")</f>
        <v>theater</v>
      </c>
      <c r="R184" t="str">
        <v>plays</v>
      </c>
      <c r="S184" s="10">
        <f t="shared" si="9"/>
        <v>43631.208333333328</v>
      </c>
      <c r="T184" s="10">
        <f t="shared" si="10"/>
        <v>43647.208333333328</v>
      </c>
    </row>
    <row r="185" spans="1:20" ht="31.5" x14ac:dyDescent="0.25">
      <c r="A185">
        <v>183</v>
      </c>
      <c r="B185" s="4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s="5">
        <f t="shared" si="8"/>
        <v>0.69117647058823528</v>
      </c>
      <c r="P185" s="6">
        <f t="shared" si="11"/>
        <v>40.988372093023258</v>
      </c>
      <c r="Q185" t="str" cm="1">
        <f t="array" ref="Q185:R185">_xlfn.TEXTSPLIT(N185,"/")</f>
        <v>music</v>
      </c>
      <c r="R185" t="str">
        <v>rock</v>
      </c>
      <c r="S185" s="10">
        <f t="shared" si="9"/>
        <v>40430.208333333336</v>
      </c>
      <c r="T185" s="10">
        <f t="shared" si="10"/>
        <v>40443.208333333336</v>
      </c>
    </row>
    <row r="186" spans="1:20" x14ac:dyDescent="0.25">
      <c r="A186">
        <v>184</v>
      </c>
      <c r="B186" s="4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s="5">
        <f t="shared" si="8"/>
        <v>2.9305555555555554</v>
      </c>
      <c r="P186" s="6">
        <f t="shared" si="11"/>
        <v>31.029411764705884</v>
      </c>
      <c r="Q186" t="str" cm="1">
        <f t="array" ref="Q186:R186">_xlfn.TEXTSPLIT(N186,"/")</f>
        <v>theater</v>
      </c>
      <c r="R186" t="str">
        <v>plays</v>
      </c>
      <c r="S186" s="10">
        <f t="shared" si="9"/>
        <v>43588.208333333328</v>
      </c>
      <c r="T186" s="10">
        <f t="shared" si="10"/>
        <v>43589.208333333328</v>
      </c>
    </row>
    <row r="187" spans="1:20" x14ac:dyDescent="0.25">
      <c r="A187">
        <v>185</v>
      </c>
      <c r="B187" s="4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s="5">
        <f t="shared" si="8"/>
        <v>0.71799999999999997</v>
      </c>
      <c r="P187" s="6">
        <f t="shared" si="11"/>
        <v>37.789473684210527</v>
      </c>
      <c r="Q187" t="str" cm="1">
        <f t="array" ref="Q187:R187">_xlfn.TEXTSPLIT(N187,"/")</f>
        <v>film &amp; video</v>
      </c>
      <c r="R187" t="str">
        <v>television</v>
      </c>
      <c r="S187" s="10">
        <f t="shared" si="9"/>
        <v>43233.208333333328</v>
      </c>
      <c r="T187" s="10">
        <f t="shared" si="10"/>
        <v>43244.208333333328</v>
      </c>
    </row>
    <row r="188" spans="1:20" x14ac:dyDescent="0.25">
      <c r="A188">
        <v>186</v>
      </c>
      <c r="B188" s="4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s="5">
        <f t="shared" si="8"/>
        <v>0.31934684684684683</v>
      </c>
      <c r="P188" s="6">
        <f t="shared" si="11"/>
        <v>32.006772009029348</v>
      </c>
      <c r="Q188" t="str" cm="1">
        <f t="array" ref="Q188:R188">_xlfn.TEXTSPLIT(N188,"/")</f>
        <v>theater</v>
      </c>
      <c r="R188" t="str">
        <v>plays</v>
      </c>
      <c r="S188" s="10">
        <f t="shared" si="9"/>
        <v>41782.208333333336</v>
      </c>
      <c r="T188" s="10">
        <f t="shared" si="10"/>
        <v>41797.208333333336</v>
      </c>
    </row>
    <row r="189" spans="1:20" x14ac:dyDescent="0.25">
      <c r="A189">
        <v>187</v>
      </c>
      <c r="B189" s="4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s="5">
        <f t="shared" si="8"/>
        <v>2.2987375415282392</v>
      </c>
      <c r="P189" s="6">
        <f t="shared" si="11"/>
        <v>95.966712898751737</v>
      </c>
      <c r="Q189" t="str" cm="1">
        <f t="array" ref="Q189:R189">_xlfn.TEXTSPLIT(N189,"/")</f>
        <v>film &amp; video</v>
      </c>
      <c r="R189" t="str">
        <v>shorts</v>
      </c>
      <c r="S189" s="10">
        <f t="shared" si="9"/>
        <v>41328.25</v>
      </c>
      <c r="T189" s="10">
        <f t="shared" si="10"/>
        <v>41356.208333333336</v>
      </c>
    </row>
    <row r="190" spans="1:20" x14ac:dyDescent="0.25">
      <c r="A190">
        <v>188</v>
      </c>
      <c r="B190" s="4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s="5">
        <f t="shared" si="8"/>
        <v>0.3201219512195122</v>
      </c>
      <c r="P190" s="6">
        <f t="shared" si="11"/>
        <v>75</v>
      </c>
      <c r="Q190" t="str" cm="1">
        <f t="array" ref="Q190:R190">_xlfn.TEXTSPLIT(N190,"/")</f>
        <v>theater</v>
      </c>
      <c r="R190" t="str">
        <v>plays</v>
      </c>
      <c r="S190" s="10">
        <f t="shared" si="9"/>
        <v>41975.25</v>
      </c>
      <c r="T190" s="10">
        <f t="shared" si="10"/>
        <v>41976.25</v>
      </c>
    </row>
    <row r="191" spans="1:20" x14ac:dyDescent="0.25">
      <c r="A191">
        <v>189</v>
      </c>
      <c r="B191" s="4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s="5">
        <f t="shared" si="8"/>
        <v>0.23525352848928385</v>
      </c>
      <c r="P191" s="6">
        <f t="shared" si="11"/>
        <v>102.0498866213152</v>
      </c>
      <c r="Q191" t="str" cm="1">
        <f t="array" ref="Q191:R191">_xlfn.TEXTSPLIT(N191,"/")</f>
        <v>theater</v>
      </c>
      <c r="R191" t="str">
        <v>plays</v>
      </c>
      <c r="S191" s="10">
        <f t="shared" si="9"/>
        <v>42433.25</v>
      </c>
      <c r="T191" s="10">
        <f t="shared" si="10"/>
        <v>42433.25</v>
      </c>
    </row>
    <row r="192" spans="1:20" x14ac:dyDescent="0.25">
      <c r="A192">
        <v>190</v>
      </c>
      <c r="B192" s="4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s="5">
        <f t="shared" si="8"/>
        <v>0.68594594594594593</v>
      </c>
      <c r="P192" s="6">
        <f t="shared" si="11"/>
        <v>105.75</v>
      </c>
      <c r="Q192" t="str" cm="1">
        <f t="array" ref="Q192:R192">_xlfn.TEXTSPLIT(N192,"/")</f>
        <v>theater</v>
      </c>
      <c r="R192" t="str">
        <v>plays</v>
      </c>
      <c r="S192" s="10">
        <f t="shared" si="9"/>
        <v>41429.208333333336</v>
      </c>
      <c r="T192" s="10">
        <f t="shared" si="10"/>
        <v>41430.208333333336</v>
      </c>
    </row>
    <row r="193" spans="1:20" x14ac:dyDescent="0.25">
      <c r="A193">
        <v>191</v>
      </c>
      <c r="B193" s="4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s="5">
        <f t="shared" si="8"/>
        <v>0.37952380952380954</v>
      </c>
      <c r="P193" s="6">
        <f t="shared" si="11"/>
        <v>37.069767441860463</v>
      </c>
      <c r="Q193" t="str" cm="1">
        <f t="array" ref="Q193:R193">_xlfn.TEXTSPLIT(N193,"/")</f>
        <v>theater</v>
      </c>
      <c r="R193" t="str">
        <v>plays</v>
      </c>
      <c r="S193" s="10">
        <f t="shared" si="9"/>
        <v>43536.208333333328</v>
      </c>
      <c r="T193" s="10">
        <f t="shared" si="10"/>
        <v>43539.208333333328</v>
      </c>
    </row>
    <row r="194" spans="1:20" x14ac:dyDescent="0.25">
      <c r="A194">
        <v>192</v>
      </c>
      <c r="B194" s="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s="5">
        <f t="shared" si="8"/>
        <v>0.19992957746478873</v>
      </c>
      <c r="P194" s="6">
        <f t="shared" si="11"/>
        <v>35.049382716049379</v>
      </c>
      <c r="Q194" t="str" cm="1">
        <f t="array" ref="Q194:R194">_xlfn.TEXTSPLIT(N194,"/")</f>
        <v>music</v>
      </c>
      <c r="R194" t="str">
        <v>rock</v>
      </c>
      <c r="S194" s="10">
        <f t="shared" si="9"/>
        <v>41817.208333333336</v>
      </c>
      <c r="T194" s="10">
        <f t="shared" si="10"/>
        <v>41821.208333333336</v>
      </c>
    </row>
    <row r="195" spans="1:20" x14ac:dyDescent="0.25">
      <c r="A195">
        <v>193</v>
      </c>
      <c r="B195" s="4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s="5">
        <f t="shared" ref="O195:O258" si="12">E195/D195</f>
        <v>0.45636363636363636</v>
      </c>
      <c r="P195" s="6">
        <f t="shared" si="11"/>
        <v>46.338461538461537</v>
      </c>
      <c r="Q195" t="str" cm="1">
        <f t="array" ref="Q195:R195">_xlfn.TEXTSPLIT(N195,"/")</f>
        <v>music</v>
      </c>
      <c r="R195" t="str">
        <v>indie rock</v>
      </c>
      <c r="S195" s="10">
        <f t="shared" ref="S195:S258" si="13">(((J195/60)/60)/24)+DATE(1970,1,1)</f>
        <v>43198.208333333328</v>
      </c>
      <c r="T195" s="10">
        <f t="shared" ref="T195:T258" si="14">(((K195/60)/60)/24)+DATE(1970,1,1)</f>
        <v>43202.208333333328</v>
      </c>
    </row>
    <row r="196" spans="1:20" x14ac:dyDescent="0.25">
      <c r="A196">
        <v>194</v>
      </c>
      <c r="B196" s="4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s="5">
        <f t="shared" si="12"/>
        <v>1.227605633802817</v>
      </c>
      <c r="P196" s="6">
        <f t="shared" ref="P196:P259" si="15">E196/G196</f>
        <v>69.174603174603178</v>
      </c>
      <c r="Q196" t="str" cm="1">
        <f t="array" ref="Q196:R196">_xlfn.TEXTSPLIT(N196,"/")</f>
        <v>music</v>
      </c>
      <c r="R196" t="str">
        <v>metal</v>
      </c>
      <c r="S196" s="10">
        <f t="shared" si="13"/>
        <v>42261.208333333328</v>
      </c>
      <c r="T196" s="10">
        <f t="shared" si="14"/>
        <v>42277.208333333328</v>
      </c>
    </row>
    <row r="197" spans="1:20" x14ac:dyDescent="0.25">
      <c r="A197">
        <v>195</v>
      </c>
      <c r="B197" s="4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s="5">
        <f t="shared" si="12"/>
        <v>3.61753164556962</v>
      </c>
      <c r="P197" s="6">
        <f t="shared" si="15"/>
        <v>109.07824427480917</v>
      </c>
      <c r="Q197" t="str" cm="1">
        <f t="array" ref="Q197:R197">_xlfn.TEXTSPLIT(N197,"/")</f>
        <v>music</v>
      </c>
      <c r="R197" t="str">
        <v>electric music</v>
      </c>
      <c r="S197" s="10">
        <f t="shared" si="13"/>
        <v>43310.208333333328</v>
      </c>
      <c r="T197" s="10">
        <f t="shared" si="14"/>
        <v>43317.208333333328</v>
      </c>
    </row>
    <row r="198" spans="1:20" x14ac:dyDescent="0.25">
      <c r="A198">
        <v>196</v>
      </c>
      <c r="B198" s="4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s="5">
        <f t="shared" si="12"/>
        <v>0.63146341463414635</v>
      </c>
      <c r="P198" s="6">
        <f t="shared" si="15"/>
        <v>51.78</v>
      </c>
      <c r="Q198" t="str" cm="1">
        <f t="array" ref="Q198:R198">_xlfn.TEXTSPLIT(N198,"/")</f>
        <v>technology</v>
      </c>
      <c r="R198" t="str">
        <v>wearables</v>
      </c>
      <c r="S198" s="10">
        <f t="shared" si="13"/>
        <v>42616.208333333328</v>
      </c>
      <c r="T198" s="10">
        <f t="shared" si="14"/>
        <v>42635.208333333328</v>
      </c>
    </row>
    <row r="199" spans="1:20" x14ac:dyDescent="0.25">
      <c r="A199">
        <v>197</v>
      </c>
      <c r="B199" s="4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s="5">
        <f t="shared" si="12"/>
        <v>2.9820475319926874</v>
      </c>
      <c r="P199" s="6">
        <f t="shared" si="15"/>
        <v>82.010055304172951</v>
      </c>
      <c r="Q199" t="str" cm="1">
        <f t="array" ref="Q199:R199">_xlfn.TEXTSPLIT(N199,"/")</f>
        <v>film &amp; video</v>
      </c>
      <c r="R199" t="str">
        <v>drama</v>
      </c>
      <c r="S199" s="10">
        <f t="shared" si="13"/>
        <v>42909.208333333328</v>
      </c>
      <c r="T199" s="10">
        <f t="shared" si="14"/>
        <v>42923.208333333328</v>
      </c>
    </row>
    <row r="200" spans="1:20" x14ac:dyDescent="0.25">
      <c r="A200">
        <v>198</v>
      </c>
      <c r="B200" s="4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s="5">
        <f t="shared" si="12"/>
        <v>9.5585443037974685E-2</v>
      </c>
      <c r="P200" s="6">
        <f t="shared" si="15"/>
        <v>35.958333333333336</v>
      </c>
      <c r="Q200" t="str" cm="1">
        <f t="array" ref="Q200:R200">_xlfn.TEXTSPLIT(N200,"/")</f>
        <v>music</v>
      </c>
      <c r="R200" t="str">
        <v>electric music</v>
      </c>
      <c r="S200" s="10">
        <f t="shared" si="13"/>
        <v>40396.208333333336</v>
      </c>
      <c r="T200" s="10">
        <f t="shared" si="14"/>
        <v>40425.208333333336</v>
      </c>
    </row>
    <row r="201" spans="1:20" x14ac:dyDescent="0.25">
      <c r="A201">
        <v>199</v>
      </c>
      <c r="B201" s="4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s="5">
        <f t="shared" si="12"/>
        <v>0.5377777777777778</v>
      </c>
      <c r="P201" s="6">
        <f t="shared" si="15"/>
        <v>74.461538461538467</v>
      </c>
      <c r="Q201" t="str" cm="1">
        <f t="array" ref="Q201:R201">_xlfn.TEXTSPLIT(N201,"/")</f>
        <v>music</v>
      </c>
      <c r="R201" t="str">
        <v>rock</v>
      </c>
      <c r="S201" s="10">
        <f t="shared" si="13"/>
        <v>42192.208333333328</v>
      </c>
      <c r="T201" s="10">
        <f t="shared" si="14"/>
        <v>42196.208333333328</v>
      </c>
    </row>
    <row r="202" spans="1:20" x14ac:dyDescent="0.25">
      <c r="A202">
        <v>200</v>
      </c>
      <c r="B202" s="4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s="5">
        <f t="shared" si="12"/>
        <v>0.02</v>
      </c>
      <c r="P202" s="6">
        <f t="shared" si="15"/>
        <v>2</v>
      </c>
      <c r="Q202" t="str" cm="1">
        <f t="array" ref="Q202:R202">_xlfn.TEXTSPLIT(N202,"/")</f>
        <v>theater</v>
      </c>
      <c r="R202" t="str">
        <v>plays</v>
      </c>
      <c r="S202" s="10">
        <f t="shared" si="13"/>
        <v>40262.208333333336</v>
      </c>
      <c r="T202" s="10">
        <f t="shared" si="14"/>
        <v>40273.208333333336</v>
      </c>
    </row>
    <row r="203" spans="1:20" x14ac:dyDescent="0.25">
      <c r="A203">
        <v>201</v>
      </c>
      <c r="B203" s="4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s="5">
        <f t="shared" si="12"/>
        <v>6.8119047619047617</v>
      </c>
      <c r="P203" s="6">
        <f t="shared" si="15"/>
        <v>91.114649681528661</v>
      </c>
      <c r="Q203" t="str" cm="1">
        <f t="array" ref="Q203:R203">_xlfn.TEXTSPLIT(N203,"/")</f>
        <v>technology</v>
      </c>
      <c r="R203" t="str">
        <v>web</v>
      </c>
      <c r="S203" s="10">
        <f t="shared" si="13"/>
        <v>41845.208333333336</v>
      </c>
      <c r="T203" s="10">
        <f t="shared" si="14"/>
        <v>41863.208333333336</v>
      </c>
    </row>
    <row r="204" spans="1:20" x14ac:dyDescent="0.25">
      <c r="A204">
        <v>202</v>
      </c>
      <c r="B204" s="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5">
        <f t="shared" si="12"/>
        <v>0.78831325301204824</v>
      </c>
      <c r="P204" s="6">
        <f t="shared" si="15"/>
        <v>79.792682926829272</v>
      </c>
      <c r="Q204" t="str" cm="1">
        <f t="array" ref="Q204:R204">_xlfn.TEXTSPLIT(N204,"/")</f>
        <v>food</v>
      </c>
      <c r="R204" t="str">
        <v>food trucks</v>
      </c>
      <c r="S204" s="10">
        <f t="shared" si="13"/>
        <v>40818.208333333336</v>
      </c>
      <c r="T204" s="10">
        <f t="shared" si="14"/>
        <v>40822.208333333336</v>
      </c>
    </row>
    <row r="205" spans="1:20" ht="31.5" x14ac:dyDescent="0.25">
      <c r="A205">
        <v>203</v>
      </c>
      <c r="B205" s="4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s="5">
        <f t="shared" si="12"/>
        <v>1.3440792216817234</v>
      </c>
      <c r="P205" s="6">
        <f t="shared" si="15"/>
        <v>42.999777678968428</v>
      </c>
      <c r="Q205" t="str" cm="1">
        <f t="array" ref="Q205:R205">_xlfn.TEXTSPLIT(N205,"/")</f>
        <v>theater</v>
      </c>
      <c r="R205" t="str">
        <v>plays</v>
      </c>
      <c r="S205" s="10">
        <f t="shared" si="13"/>
        <v>42752.25</v>
      </c>
      <c r="T205" s="10">
        <f t="shared" si="14"/>
        <v>42754.25</v>
      </c>
    </row>
    <row r="206" spans="1:20" x14ac:dyDescent="0.25">
      <c r="A206">
        <v>204</v>
      </c>
      <c r="B206" s="4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s="5">
        <f t="shared" si="12"/>
        <v>3.372E-2</v>
      </c>
      <c r="P206" s="6">
        <f t="shared" si="15"/>
        <v>63.225000000000001</v>
      </c>
      <c r="Q206" t="str" cm="1">
        <f t="array" ref="Q206:R206">_xlfn.TEXTSPLIT(N206,"/")</f>
        <v>music</v>
      </c>
      <c r="R206" t="str">
        <v>jazz</v>
      </c>
      <c r="S206" s="10">
        <f t="shared" si="13"/>
        <v>40636.208333333336</v>
      </c>
      <c r="T206" s="10">
        <f t="shared" si="14"/>
        <v>40646.208333333336</v>
      </c>
    </row>
    <row r="207" spans="1:20" x14ac:dyDescent="0.25">
      <c r="A207">
        <v>205</v>
      </c>
      <c r="B207" s="4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s="5">
        <f t="shared" si="12"/>
        <v>4.3184615384615386</v>
      </c>
      <c r="P207" s="6">
        <f t="shared" si="15"/>
        <v>70.174999999999997</v>
      </c>
      <c r="Q207" t="str" cm="1">
        <f t="array" ref="Q207:R207">_xlfn.TEXTSPLIT(N207,"/")</f>
        <v>theater</v>
      </c>
      <c r="R207" t="str">
        <v>plays</v>
      </c>
      <c r="S207" s="10">
        <f t="shared" si="13"/>
        <v>43390.208333333328</v>
      </c>
      <c r="T207" s="10">
        <f t="shared" si="14"/>
        <v>43402.208333333328</v>
      </c>
    </row>
    <row r="208" spans="1:20" x14ac:dyDescent="0.25">
      <c r="A208">
        <v>206</v>
      </c>
      <c r="B208" s="4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5">
        <f t="shared" si="12"/>
        <v>0.38844444444444443</v>
      </c>
      <c r="P208" s="6">
        <f t="shared" si="15"/>
        <v>61.333333333333336</v>
      </c>
      <c r="Q208" t="str" cm="1">
        <f t="array" ref="Q208:R208">_xlfn.TEXTSPLIT(N208,"/")</f>
        <v>publishing</v>
      </c>
      <c r="R208" t="str">
        <v>fiction</v>
      </c>
      <c r="S208" s="10">
        <f t="shared" si="13"/>
        <v>40236.25</v>
      </c>
      <c r="T208" s="10">
        <f t="shared" si="14"/>
        <v>40245.25</v>
      </c>
    </row>
    <row r="209" spans="1:20" ht="31.5" x14ac:dyDescent="0.25">
      <c r="A209">
        <v>207</v>
      </c>
      <c r="B209" s="4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s="5">
        <f t="shared" si="12"/>
        <v>4.2569999999999997</v>
      </c>
      <c r="P209" s="6">
        <f t="shared" si="15"/>
        <v>99</v>
      </c>
      <c r="Q209" t="str" cm="1">
        <f t="array" ref="Q209:R209">_xlfn.TEXTSPLIT(N209,"/")</f>
        <v>music</v>
      </c>
      <c r="R209" t="str">
        <v>rock</v>
      </c>
      <c r="S209" s="10">
        <f t="shared" si="13"/>
        <v>43340.208333333328</v>
      </c>
      <c r="T209" s="10">
        <f t="shared" si="14"/>
        <v>43360.208333333328</v>
      </c>
    </row>
    <row r="210" spans="1:20" x14ac:dyDescent="0.25">
      <c r="A210">
        <v>208</v>
      </c>
      <c r="B210" s="4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s="5">
        <f t="shared" si="12"/>
        <v>1.0112239715591671</v>
      </c>
      <c r="P210" s="6">
        <f t="shared" si="15"/>
        <v>96.984900146127615</v>
      </c>
      <c r="Q210" t="str" cm="1">
        <f t="array" ref="Q210:R210">_xlfn.TEXTSPLIT(N210,"/")</f>
        <v>film &amp; video</v>
      </c>
      <c r="R210" t="str">
        <v>documentary</v>
      </c>
      <c r="S210" s="10">
        <f t="shared" si="13"/>
        <v>43048.25</v>
      </c>
      <c r="T210" s="10">
        <f t="shared" si="14"/>
        <v>43072.25</v>
      </c>
    </row>
    <row r="211" spans="1:20" x14ac:dyDescent="0.25">
      <c r="A211">
        <v>209</v>
      </c>
      <c r="B211" s="4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5">
        <f t="shared" si="12"/>
        <v>0.21188688946015424</v>
      </c>
      <c r="P211" s="6">
        <f t="shared" si="15"/>
        <v>51.004950495049506</v>
      </c>
      <c r="Q211" t="str" cm="1">
        <f t="array" ref="Q211:R211">_xlfn.TEXTSPLIT(N211,"/")</f>
        <v>film &amp; video</v>
      </c>
      <c r="R211" t="str">
        <v>documentary</v>
      </c>
      <c r="S211" s="10">
        <f t="shared" si="13"/>
        <v>42496.208333333328</v>
      </c>
      <c r="T211" s="10">
        <f t="shared" si="14"/>
        <v>42503.208333333328</v>
      </c>
    </row>
    <row r="212" spans="1:20" x14ac:dyDescent="0.25">
      <c r="A212">
        <v>210</v>
      </c>
      <c r="B212" s="4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s="5">
        <f t="shared" si="12"/>
        <v>0.67425531914893622</v>
      </c>
      <c r="P212" s="6">
        <f t="shared" si="15"/>
        <v>28.044247787610619</v>
      </c>
      <c r="Q212" t="str" cm="1">
        <f t="array" ref="Q212:R212">_xlfn.TEXTSPLIT(N212,"/")</f>
        <v>film &amp; video</v>
      </c>
      <c r="R212" t="str">
        <v>science fiction</v>
      </c>
      <c r="S212" s="10">
        <f t="shared" si="13"/>
        <v>42797.25</v>
      </c>
      <c r="T212" s="10">
        <f t="shared" si="14"/>
        <v>42824.208333333328</v>
      </c>
    </row>
    <row r="213" spans="1:20" ht="31.5" x14ac:dyDescent="0.25">
      <c r="A213">
        <v>211</v>
      </c>
      <c r="B213" s="4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s="5">
        <f t="shared" si="12"/>
        <v>0.9492337164750958</v>
      </c>
      <c r="P213" s="6">
        <f t="shared" si="15"/>
        <v>60.984615384615381</v>
      </c>
      <c r="Q213" t="str" cm="1">
        <f t="array" ref="Q213:R213">_xlfn.TEXTSPLIT(N213,"/")</f>
        <v>theater</v>
      </c>
      <c r="R213" t="str">
        <v>plays</v>
      </c>
      <c r="S213" s="10">
        <f t="shared" si="13"/>
        <v>41513.208333333336</v>
      </c>
      <c r="T213" s="10">
        <f t="shared" si="14"/>
        <v>41537.208333333336</v>
      </c>
    </row>
    <row r="214" spans="1:20" x14ac:dyDescent="0.25">
      <c r="A214">
        <v>212</v>
      </c>
      <c r="B214" s="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s="5">
        <f t="shared" si="12"/>
        <v>1.5185185185185186</v>
      </c>
      <c r="P214" s="6">
        <f t="shared" si="15"/>
        <v>73.214285714285708</v>
      </c>
      <c r="Q214" t="str" cm="1">
        <f t="array" ref="Q214:R214">_xlfn.TEXTSPLIT(N214,"/")</f>
        <v>theater</v>
      </c>
      <c r="R214" t="str">
        <v>plays</v>
      </c>
      <c r="S214" s="10">
        <f t="shared" si="13"/>
        <v>43814.25</v>
      </c>
      <c r="T214" s="10">
        <f t="shared" si="14"/>
        <v>43860.25</v>
      </c>
    </row>
    <row r="215" spans="1:20" ht="31.5" x14ac:dyDescent="0.25">
      <c r="A215">
        <v>213</v>
      </c>
      <c r="B215" s="4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s="5">
        <f t="shared" si="12"/>
        <v>1.9516382252559727</v>
      </c>
      <c r="P215" s="6">
        <f t="shared" si="15"/>
        <v>39.997435299603637</v>
      </c>
      <c r="Q215" t="str" cm="1">
        <f t="array" ref="Q215:R215">_xlfn.TEXTSPLIT(N215,"/")</f>
        <v>music</v>
      </c>
      <c r="R215" t="str">
        <v>indie rock</v>
      </c>
      <c r="S215" s="10">
        <f t="shared" si="13"/>
        <v>40488.208333333336</v>
      </c>
      <c r="T215" s="10">
        <f t="shared" si="14"/>
        <v>40496.25</v>
      </c>
    </row>
    <row r="216" spans="1:20" x14ac:dyDescent="0.25">
      <c r="A216">
        <v>214</v>
      </c>
      <c r="B216" s="4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s="5">
        <f t="shared" si="12"/>
        <v>10.231428571428571</v>
      </c>
      <c r="P216" s="6">
        <f t="shared" si="15"/>
        <v>86.812121212121212</v>
      </c>
      <c r="Q216" t="str" cm="1">
        <f t="array" ref="Q216:R216">_xlfn.TEXTSPLIT(N216,"/")</f>
        <v>music</v>
      </c>
      <c r="R216" t="str">
        <v>rock</v>
      </c>
      <c r="S216" s="10">
        <f t="shared" si="13"/>
        <v>40409.208333333336</v>
      </c>
      <c r="T216" s="10">
        <f t="shared" si="14"/>
        <v>40415.208333333336</v>
      </c>
    </row>
    <row r="217" spans="1:20" x14ac:dyDescent="0.25">
      <c r="A217">
        <v>215</v>
      </c>
      <c r="B217" s="4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s="5">
        <f t="shared" si="12"/>
        <v>3.8418367346938778E-2</v>
      </c>
      <c r="P217" s="6">
        <f t="shared" si="15"/>
        <v>42.125874125874127</v>
      </c>
      <c r="Q217" t="str" cm="1">
        <f t="array" ref="Q217:R217">_xlfn.TEXTSPLIT(N217,"/")</f>
        <v>theater</v>
      </c>
      <c r="R217" t="str">
        <v>plays</v>
      </c>
      <c r="S217" s="10">
        <f t="shared" si="13"/>
        <v>43509.25</v>
      </c>
      <c r="T217" s="10">
        <f t="shared" si="14"/>
        <v>43511.25</v>
      </c>
    </row>
    <row r="218" spans="1:20" x14ac:dyDescent="0.25">
      <c r="A218">
        <v>216</v>
      </c>
      <c r="B218" s="4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s="5">
        <f t="shared" si="12"/>
        <v>1.5507066557107643</v>
      </c>
      <c r="P218" s="6">
        <f t="shared" si="15"/>
        <v>103.97851239669421</v>
      </c>
      <c r="Q218" t="str" cm="1">
        <f t="array" ref="Q218:R218">_xlfn.TEXTSPLIT(N218,"/")</f>
        <v>theater</v>
      </c>
      <c r="R218" t="str">
        <v>plays</v>
      </c>
      <c r="S218" s="10">
        <f t="shared" si="13"/>
        <v>40869.25</v>
      </c>
      <c r="T218" s="10">
        <f t="shared" si="14"/>
        <v>40871.25</v>
      </c>
    </row>
    <row r="219" spans="1:20" x14ac:dyDescent="0.25">
      <c r="A219">
        <v>217</v>
      </c>
      <c r="B219" s="4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s="5">
        <f t="shared" si="12"/>
        <v>0.44753477588871715</v>
      </c>
      <c r="P219" s="6">
        <f t="shared" si="15"/>
        <v>62.003211991434689</v>
      </c>
      <c r="Q219" t="str" cm="1">
        <f t="array" ref="Q219:R219">_xlfn.TEXTSPLIT(N219,"/")</f>
        <v>film &amp; video</v>
      </c>
      <c r="R219" t="str">
        <v>science fiction</v>
      </c>
      <c r="S219" s="10">
        <f t="shared" si="13"/>
        <v>43583.208333333328</v>
      </c>
      <c r="T219" s="10">
        <f t="shared" si="14"/>
        <v>43592.208333333328</v>
      </c>
    </row>
    <row r="220" spans="1:20" x14ac:dyDescent="0.25">
      <c r="A220">
        <v>218</v>
      </c>
      <c r="B220" s="4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s="5">
        <f t="shared" si="12"/>
        <v>2.1594736842105262</v>
      </c>
      <c r="P220" s="6">
        <f t="shared" si="15"/>
        <v>31.005037783375315</v>
      </c>
      <c r="Q220" t="str" cm="1">
        <f t="array" ref="Q220:R220">_xlfn.TEXTSPLIT(N220,"/")</f>
        <v>film &amp; video</v>
      </c>
      <c r="R220" t="str">
        <v>shorts</v>
      </c>
      <c r="S220" s="10">
        <f t="shared" si="13"/>
        <v>40858.25</v>
      </c>
      <c r="T220" s="10">
        <f t="shared" si="14"/>
        <v>40892.25</v>
      </c>
    </row>
    <row r="221" spans="1:20" x14ac:dyDescent="0.25">
      <c r="A221">
        <v>219</v>
      </c>
      <c r="B221" s="4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s="5">
        <f t="shared" si="12"/>
        <v>3.3212709832134291</v>
      </c>
      <c r="P221" s="6">
        <f t="shared" si="15"/>
        <v>89.991552956465242</v>
      </c>
      <c r="Q221" t="str" cm="1">
        <f t="array" ref="Q221:R221">_xlfn.TEXTSPLIT(N221,"/")</f>
        <v>film &amp; video</v>
      </c>
      <c r="R221" t="str">
        <v>animation</v>
      </c>
      <c r="S221" s="10">
        <f t="shared" si="13"/>
        <v>41137.208333333336</v>
      </c>
      <c r="T221" s="10">
        <f t="shared" si="14"/>
        <v>41149.208333333336</v>
      </c>
    </row>
    <row r="222" spans="1:20" x14ac:dyDescent="0.25">
      <c r="A222">
        <v>220</v>
      </c>
      <c r="B222" s="4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s="5">
        <f t="shared" si="12"/>
        <v>8.4430379746835441E-2</v>
      </c>
      <c r="P222" s="6">
        <f t="shared" si="15"/>
        <v>39.235294117647058</v>
      </c>
      <c r="Q222" t="str" cm="1">
        <f t="array" ref="Q222:R222">_xlfn.TEXTSPLIT(N222,"/")</f>
        <v>theater</v>
      </c>
      <c r="R222" t="str">
        <v>plays</v>
      </c>
      <c r="S222" s="10">
        <f t="shared" si="13"/>
        <v>40725.208333333336</v>
      </c>
      <c r="T222" s="10">
        <f t="shared" si="14"/>
        <v>40743.208333333336</v>
      </c>
    </row>
    <row r="223" spans="1:20" ht="31.5" x14ac:dyDescent="0.25">
      <c r="A223">
        <v>221</v>
      </c>
      <c r="B223" s="4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s="5">
        <f t="shared" si="12"/>
        <v>0.9862551440329218</v>
      </c>
      <c r="P223" s="6">
        <f t="shared" si="15"/>
        <v>54.993116108306566</v>
      </c>
      <c r="Q223" t="str" cm="1">
        <f t="array" ref="Q223:R223">_xlfn.TEXTSPLIT(N223,"/")</f>
        <v>food</v>
      </c>
      <c r="R223" t="str">
        <v>food trucks</v>
      </c>
      <c r="S223" s="10">
        <f t="shared" si="13"/>
        <v>41081.208333333336</v>
      </c>
      <c r="T223" s="10">
        <f t="shared" si="14"/>
        <v>41083.208333333336</v>
      </c>
    </row>
    <row r="224" spans="1:20" x14ac:dyDescent="0.25">
      <c r="A224">
        <v>222</v>
      </c>
      <c r="B224" s="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s="5">
        <f t="shared" si="12"/>
        <v>1.3797916666666667</v>
      </c>
      <c r="P224" s="6">
        <f t="shared" si="15"/>
        <v>47.992753623188406</v>
      </c>
      <c r="Q224" t="str" cm="1">
        <f t="array" ref="Q224:R224">_xlfn.TEXTSPLIT(N224,"/")</f>
        <v>photography</v>
      </c>
      <c r="R224" t="str">
        <v>photography books</v>
      </c>
      <c r="S224" s="10">
        <f t="shared" si="13"/>
        <v>41914.208333333336</v>
      </c>
      <c r="T224" s="10">
        <f t="shared" si="14"/>
        <v>41915.208333333336</v>
      </c>
    </row>
    <row r="225" spans="1:20" x14ac:dyDescent="0.25">
      <c r="A225">
        <v>223</v>
      </c>
      <c r="B225" s="4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s="5">
        <f t="shared" si="12"/>
        <v>0.93810996563573879</v>
      </c>
      <c r="P225" s="6">
        <f t="shared" si="15"/>
        <v>87.966702470461868</v>
      </c>
      <c r="Q225" t="str" cm="1">
        <f t="array" ref="Q225:R225">_xlfn.TEXTSPLIT(N225,"/")</f>
        <v>theater</v>
      </c>
      <c r="R225" t="str">
        <v>plays</v>
      </c>
      <c r="S225" s="10">
        <f t="shared" si="13"/>
        <v>42445.208333333328</v>
      </c>
      <c r="T225" s="10">
        <f t="shared" si="14"/>
        <v>42459.208333333328</v>
      </c>
    </row>
    <row r="226" spans="1:20" x14ac:dyDescent="0.25">
      <c r="A226">
        <v>224</v>
      </c>
      <c r="B226" s="4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s="5">
        <f t="shared" si="12"/>
        <v>4.0363930885529156</v>
      </c>
      <c r="P226" s="6">
        <f t="shared" si="15"/>
        <v>51.999165275459099</v>
      </c>
      <c r="Q226" t="str" cm="1">
        <f t="array" ref="Q226:R226">_xlfn.TEXTSPLIT(N226,"/")</f>
        <v>film &amp; video</v>
      </c>
      <c r="R226" t="str">
        <v>science fiction</v>
      </c>
      <c r="S226" s="10">
        <f t="shared" si="13"/>
        <v>41906.208333333336</v>
      </c>
      <c r="T226" s="10">
        <f t="shared" si="14"/>
        <v>41951.25</v>
      </c>
    </row>
    <row r="227" spans="1:20" x14ac:dyDescent="0.25">
      <c r="A227">
        <v>225</v>
      </c>
      <c r="B227" s="4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s="5">
        <f t="shared" si="12"/>
        <v>2.6017404129793511</v>
      </c>
      <c r="P227" s="6">
        <f t="shared" si="15"/>
        <v>29.999659863945578</v>
      </c>
      <c r="Q227" t="str" cm="1">
        <f t="array" ref="Q227:R227">_xlfn.TEXTSPLIT(N227,"/")</f>
        <v>music</v>
      </c>
      <c r="R227" t="str">
        <v>rock</v>
      </c>
      <c r="S227" s="10">
        <f t="shared" si="13"/>
        <v>41762.208333333336</v>
      </c>
      <c r="T227" s="10">
        <f t="shared" si="14"/>
        <v>41762.208333333336</v>
      </c>
    </row>
    <row r="228" spans="1:20" x14ac:dyDescent="0.25">
      <c r="A228">
        <v>226</v>
      </c>
      <c r="B228" s="4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s="5">
        <f t="shared" si="12"/>
        <v>3.6663333333333332</v>
      </c>
      <c r="P228" s="6">
        <f t="shared" si="15"/>
        <v>98.205357142857139</v>
      </c>
      <c r="Q228" t="str" cm="1">
        <f t="array" ref="Q228:R228">_xlfn.TEXTSPLIT(N228,"/")</f>
        <v>photography</v>
      </c>
      <c r="R228" t="str">
        <v>photography books</v>
      </c>
      <c r="S228" s="10">
        <f t="shared" si="13"/>
        <v>40276.208333333336</v>
      </c>
      <c r="T228" s="10">
        <f t="shared" si="14"/>
        <v>40313.208333333336</v>
      </c>
    </row>
    <row r="229" spans="1:20" x14ac:dyDescent="0.25">
      <c r="A229">
        <v>227</v>
      </c>
      <c r="B229" s="4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s="5">
        <f t="shared" si="12"/>
        <v>1.687208538587849</v>
      </c>
      <c r="P229" s="6">
        <f t="shared" si="15"/>
        <v>108.96182396606575</v>
      </c>
      <c r="Q229" t="str" cm="1">
        <f t="array" ref="Q229:R229">_xlfn.TEXTSPLIT(N229,"/")</f>
        <v>games</v>
      </c>
      <c r="R229" t="str">
        <v>mobile games</v>
      </c>
      <c r="S229" s="10">
        <f t="shared" si="13"/>
        <v>42139.208333333328</v>
      </c>
      <c r="T229" s="10">
        <f t="shared" si="14"/>
        <v>42145.208333333328</v>
      </c>
    </row>
    <row r="230" spans="1:20" x14ac:dyDescent="0.25">
      <c r="A230">
        <v>228</v>
      </c>
      <c r="B230" s="4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s="5">
        <f t="shared" si="12"/>
        <v>1.1990717911530093</v>
      </c>
      <c r="P230" s="6">
        <f t="shared" si="15"/>
        <v>66.998379254457049</v>
      </c>
      <c r="Q230" t="str" cm="1">
        <f t="array" ref="Q230:R230">_xlfn.TEXTSPLIT(N230,"/")</f>
        <v>film &amp; video</v>
      </c>
      <c r="R230" t="str">
        <v>animation</v>
      </c>
      <c r="S230" s="10">
        <f t="shared" si="13"/>
        <v>42613.208333333328</v>
      </c>
      <c r="T230" s="10">
        <f t="shared" si="14"/>
        <v>42638.208333333328</v>
      </c>
    </row>
    <row r="231" spans="1:20" x14ac:dyDescent="0.25">
      <c r="A231">
        <v>229</v>
      </c>
      <c r="B231" s="4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s="5">
        <f t="shared" si="12"/>
        <v>1.936892523364486</v>
      </c>
      <c r="P231" s="6">
        <f t="shared" si="15"/>
        <v>64.99333594668758</v>
      </c>
      <c r="Q231" t="str" cm="1">
        <f t="array" ref="Q231:R231">_xlfn.TEXTSPLIT(N231,"/")</f>
        <v>games</v>
      </c>
      <c r="R231" t="str">
        <v>mobile games</v>
      </c>
      <c r="S231" s="10">
        <f t="shared" si="13"/>
        <v>42887.208333333328</v>
      </c>
      <c r="T231" s="10">
        <f t="shared" si="14"/>
        <v>42935.208333333328</v>
      </c>
    </row>
    <row r="232" spans="1:20" x14ac:dyDescent="0.25">
      <c r="A232">
        <v>230</v>
      </c>
      <c r="B232" s="4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s="5">
        <f t="shared" si="12"/>
        <v>4.2016666666666671</v>
      </c>
      <c r="P232" s="6">
        <f t="shared" si="15"/>
        <v>99.841584158415841</v>
      </c>
      <c r="Q232" t="str" cm="1">
        <f t="array" ref="Q232:R232">_xlfn.TEXTSPLIT(N232,"/")</f>
        <v>games</v>
      </c>
      <c r="R232" t="str">
        <v>video games</v>
      </c>
      <c r="S232" s="10">
        <f t="shared" si="13"/>
        <v>43805.25</v>
      </c>
      <c r="T232" s="10">
        <f t="shared" si="14"/>
        <v>43805.25</v>
      </c>
    </row>
    <row r="233" spans="1:20" x14ac:dyDescent="0.25">
      <c r="A233">
        <v>231</v>
      </c>
      <c r="B233" s="4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s="5">
        <f t="shared" si="12"/>
        <v>0.76708333333333334</v>
      </c>
      <c r="P233" s="6">
        <f t="shared" si="15"/>
        <v>82.432835820895519</v>
      </c>
      <c r="Q233" t="str" cm="1">
        <f t="array" ref="Q233:R233">_xlfn.TEXTSPLIT(N233,"/")</f>
        <v>theater</v>
      </c>
      <c r="R233" t="str">
        <v>plays</v>
      </c>
      <c r="S233" s="10">
        <f t="shared" si="13"/>
        <v>41415.208333333336</v>
      </c>
      <c r="T233" s="10">
        <f t="shared" si="14"/>
        <v>41473.208333333336</v>
      </c>
    </row>
    <row r="234" spans="1:20" x14ac:dyDescent="0.25">
      <c r="A234">
        <v>232</v>
      </c>
      <c r="B234" s="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s="5">
        <f t="shared" si="12"/>
        <v>1.7126470588235294</v>
      </c>
      <c r="P234" s="6">
        <f t="shared" si="15"/>
        <v>63.293478260869563</v>
      </c>
      <c r="Q234" t="str" cm="1">
        <f t="array" ref="Q234:R234">_xlfn.TEXTSPLIT(N234,"/")</f>
        <v>theater</v>
      </c>
      <c r="R234" t="str">
        <v>plays</v>
      </c>
      <c r="S234" s="10">
        <f t="shared" si="13"/>
        <v>42576.208333333328</v>
      </c>
      <c r="T234" s="10">
        <f t="shared" si="14"/>
        <v>42577.208333333328</v>
      </c>
    </row>
    <row r="235" spans="1:20" x14ac:dyDescent="0.25">
      <c r="A235">
        <v>233</v>
      </c>
      <c r="B235" s="4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s="5">
        <f t="shared" si="12"/>
        <v>1.5789473684210527</v>
      </c>
      <c r="P235" s="6">
        <f t="shared" si="15"/>
        <v>96.774193548387103</v>
      </c>
      <c r="Q235" t="str" cm="1">
        <f t="array" ref="Q235:R235">_xlfn.TEXTSPLIT(N235,"/")</f>
        <v>film &amp; video</v>
      </c>
      <c r="R235" t="str">
        <v>animation</v>
      </c>
      <c r="S235" s="10">
        <f t="shared" si="13"/>
        <v>40706.208333333336</v>
      </c>
      <c r="T235" s="10">
        <f t="shared" si="14"/>
        <v>40722.208333333336</v>
      </c>
    </row>
    <row r="236" spans="1:20" x14ac:dyDescent="0.25">
      <c r="A236">
        <v>234</v>
      </c>
      <c r="B236" s="4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s="5">
        <f t="shared" si="12"/>
        <v>1.0908</v>
      </c>
      <c r="P236" s="6">
        <f t="shared" si="15"/>
        <v>54.906040268456373</v>
      </c>
      <c r="Q236" t="str" cm="1">
        <f t="array" ref="Q236:R236">_xlfn.TEXTSPLIT(N236,"/")</f>
        <v>games</v>
      </c>
      <c r="R236" t="str">
        <v>video games</v>
      </c>
      <c r="S236" s="10">
        <f t="shared" si="13"/>
        <v>42969.208333333328</v>
      </c>
      <c r="T236" s="10">
        <f t="shared" si="14"/>
        <v>42976.208333333328</v>
      </c>
    </row>
    <row r="237" spans="1:20" ht="31.5" x14ac:dyDescent="0.25">
      <c r="A237">
        <v>235</v>
      </c>
      <c r="B237" s="4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s="5">
        <f t="shared" si="12"/>
        <v>0.41732558139534881</v>
      </c>
      <c r="P237" s="6">
        <f t="shared" si="15"/>
        <v>39.010869565217391</v>
      </c>
      <c r="Q237" t="str" cm="1">
        <f t="array" ref="Q237:R237">_xlfn.TEXTSPLIT(N237,"/")</f>
        <v>film &amp; video</v>
      </c>
      <c r="R237" t="str">
        <v>animation</v>
      </c>
      <c r="S237" s="10">
        <f t="shared" si="13"/>
        <v>42779.25</v>
      </c>
      <c r="T237" s="10">
        <f t="shared" si="14"/>
        <v>42784.25</v>
      </c>
    </row>
    <row r="238" spans="1:20" x14ac:dyDescent="0.25">
      <c r="A238">
        <v>236</v>
      </c>
      <c r="B238" s="4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s="5">
        <f t="shared" si="12"/>
        <v>0.10944303797468355</v>
      </c>
      <c r="P238" s="6">
        <f t="shared" si="15"/>
        <v>75.84210526315789</v>
      </c>
      <c r="Q238" t="str" cm="1">
        <f t="array" ref="Q238:R238">_xlfn.TEXTSPLIT(N238,"/")</f>
        <v>music</v>
      </c>
      <c r="R238" t="str">
        <v>rock</v>
      </c>
      <c r="S238" s="10">
        <f t="shared" si="13"/>
        <v>43641.208333333328</v>
      </c>
      <c r="T238" s="10">
        <f t="shared" si="14"/>
        <v>43648.208333333328</v>
      </c>
    </row>
    <row r="239" spans="1:20" ht="31.5" x14ac:dyDescent="0.25">
      <c r="A239">
        <v>237</v>
      </c>
      <c r="B239" s="4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s="5">
        <f t="shared" si="12"/>
        <v>1.593763440860215</v>
      </c>
      <c r="P239" s="6">
        <f t="shared" si="15"/>
        <v>45.051671732522799</v>
      </c>
      <c r="Q239" t="str" cm="1">
        <f t="array" ref="Q239:R239">_xlfn.TEXTSPLIT(N239,"/")</f>
        <v>film &amp; video</v>
      </c>
      <c r="R239" t="str">
        <v>animation</v>
      </c>
      <c r="S239" s="10">
        <f t="shared" si="13"/>
        <v>41754.208333333336</v>
      </c>
      <c r="T239" s="10">
        <f t="shared" si="14"/>
        <v>41756.208333333336</v>
      </c>
    </row>
    <row r="240" spans="1:20" x14ac:dyDescent="0.25">
      <c r="A240">
        <v>238</v>
      </c>
      <c r="B240" s="4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s="5">
        <f t="shared" si="12"/>
        <v>4.2241666666666671</v>
      </c>
      <c r="P240" s="6">
        <f t="shared" si="15"/>
        <v>104.51546391752578</v>
      </c>
      <c r="Q240" t="str" cm="1">
        <f t="array" ref="Q240:R240">_xlfn.TEXTSPLIT(N240,"/")</f>
        <v>theater</v>
      </c>
      <c r="R240" t="str">
        <v>plays</v>
      </c>
      <c r="S240" s="10">
        <f t="shared" si="13"/>
        <v>43083.25</v>
      </c>
      <c r="T240" s="10">
        <f t="shared" si="14"/>
        <v>43108.25</v>
      </c>
    </row>
    <row r="241" spans="1:20" x14ac:dyDescent="0.25">
      <c r="A241">
        <v>239</v>
      </c>
      <c r="B241" s="4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s="5">
        <f t="shared" si="12"/>
        <v>0.97718749999999999</v>
      </c>
      <c r="P241" s="6">
        <f t="shared" si="15"/>
        <v>76.268292682926827</v>
      </c>
      <c r="Q241" t="str" cm="1">
        <f t="array" ref="Q241:R241">_xlfn.TEXTSPLIT(N241,"/")</f>
        <v>technology</v>
      </c>
      <c r="R241" t="str">
        <v>wearables</v>
      </c>
      <c r="S241" s="10">
        <f t="shared" si="13"/>
        <v>42245.208333333328</v>
      </c>
      <c r="T241" s="10">
        <f t="shared" si="14"/>
        <v>42249.208333333328</v>
      </c>
    </row>
    <row r="242" spans="1:20" x14ac:dyDescent="0.25">
      <c r="A242">
        <v>240</v>
      </c>
      <c r="B242" s="4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s="5">
        <f t="shared" si="12"/>
        <v>4.1878911564625847</v>
      </c>
      <c r="P242" s="6">
        <f t="shared" si="15"/>
        <v>69.015695067264573</v>
      </c>
      <c r="Q242" t="str" cm="1">
        <f t="array" ref="Q242:R242">_xlfn.TEXTSPLIT(N242,"/")</f>
        <v>theater</v>
      </c>
      <c r="R242" t="str">
        <v>plays</v>
      </c>
      <c r="S242" s="10">
        <f t="shared" si="13"/>
        <v>40396.208333333336</v>
      </c>
      <c r="T242" s="10">
        <f t="shared" si="14"/>
        <v>40397.208333333336</v>
      </c>
    </row>
    <row r="243" spans="1:20" x14ac:dyDescent="0.25">
      <c r="A243">
        <v>241</v>
      </c>
      <c r="B243" s="4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s="5">
        <f t="shared" si="12"/>
        <v>1.0191632047477746</v>
      </c>
      <c r="P243" s="6">
        <f t="shared" si="15"/>
        <v>101.97684085510689</v>
      </c>
      <c r="Q243" t="str" cm="1">
        <f t="array" ref="Q243:R243">_xlfn.TEXTSPLIT(N243,"/")</f>
        <v>publishing</v>
      </c>
      <c r="R243" t="str">
        <v>nonfiction</v>
      </c>
      <c r="S243" s="10">
        <f t="shared" si="13"/>
        <v>41742.208333333336</v>
      </c>
      <c r="T243" s="10">
        <f t="shared" si="14"/>
        <v>41752.208333333336</v>
      </c>
    </row>
    <row r="244" spans="1:20" x14ac:dyDescent="0.25">
      <c r="A244">
        <v>242</v>
      </c>
      <c r="B244" s="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s="5">
        <f t="shared" si="12"/>
        <v>1.2772619047619047</v>
      </c>
      <c r="P244" s="6">
        <f t="shared" si="15"/>
        <v>42.915999999999997</v>
      </c>
      <c r="Q244" t="str" cm="1">
        <f t="array" ref="Q244:R244">_xlfn.TEXTSPLIT(N244,"/")</f>
        <v>music</v>
      </c>
      <c r="R244" t="str">
        <v>rock</v>
      </c>
      <c r="S244" s="10">
        <f t="shared" si="13"/>
        <v>42865.208333333328</v>
      </c>
      <c r="T244" s="10">
        <f t="shared" si="14"/>
        <v>42875.208333333328</v>
      </c>
    </row>
    <row r="245" spans="1:20" ht="31.5" x14ac:dyDescent="0.25">
      <c r="A245">
        <v>243</v>
      </c>
      <c r="B245" s="4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s="5">
        <f t="shared" si="12"/>
        <v>4.4521739130434783</v>
      </c>
      <c r="P245" s="6">
        <f t="shared" si="15"/>
        <v>43.025210084033617</v>
      </c>
      <c r="Q245" t="str" cm="1">
        <f t="array" ref="Q245:R245">_xlfn.TEXTSPLIT(N245,"/")</f>
        <v>theater</v>
      </c>
      <c r="R245" t="str">
        <v>plays</v>
      </c>
      <c r="S245" s="10">
        <f t="shared" si="13"/>
        <v>43163.25</v>
      </c>
      <c r="T245" s="10">
        <f t="shared" si="14"/>
        <v>43166.25</v>
      </c>
    </row>
    <row r="246" spans="1:20" ht="31.5" x14ac:dyDescent="0.25">
      <c r="A246">
        <v>244</v>
      </c>
      <c r="B246" s="4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s="5">
        <f t="shared" si="12"/>
        <v>5.6971428571428575</v>
      </c>
      <c r="P246" s="6">
        <f t="shared" si="15"/>
        <v>75.245283018867923</v>
      </c>
      <c r="Q246" t="str" cm="1">
        <f t="array" ref="Q246:R246">_xlfn.TEXTSPLIT(N246,"/")</f>
        <v>theater</v>
      </c>
      <c r="R246" t="str">
        <v>plays</v>
      </c>
      <c r="S246" s="10">
        <f t="shared" si="13"/>
        <v>41834.208333333336</v>
      </c>
      <c r="T246" s="10">
        <f t="shared" si="14"/>
        <v>41886.208333333336</v>
      </c>
    </row>
    <row r="247" spans="1:20" x14ac:dyDescent="0.25">
      <c r="A247">
        <v>245</v>
      </c>
      <c r="B247" s="4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s="5">
        <f t="shared" si="12"/>
        <v>5.0934482758620687</v>
      </c>
      <c r="P247" s="6">
        <f t="shared" si="15"/>
        <v>69.023364485981304</v>
      </c>
      <c r="Q247" t="str" cm="1">
        <f t="array" ref="Q247:R247">_xlfn.TEXTSPLIT(N247,"/")</f>
        <v>theater</v>
      </c>
      <c r="R247" t="str">
        <v>plays</v>
      </c>
      <c r="S247" s="10">
        <f t="shared" si="13"/>
        <v>41736.208333333336</v>
      </c>
      <c r="T247" s="10">
        <f t="shared" si="14"/>
        <v>41737.208333333336</v>
      </c>
    </row>
    <row r="248" spans="1:20" x14ac:dyDescent="0.25">
      <c r="A248">
        <v>246</v>
      </c>
      <c r="B248" s="4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s="5">
        <f t="shared" si="12"/>
        <v>3.2553333333333332</v>
      </c>
      <c r="P248" s="6">
        <f t="shared" si="15"/>
        <v>65.986486486486484</v>
      </c>
      <c r="Q248" t="str" cm="1">
        <f t="array" ref="Q248:R248">_xlfn.TEXTSPLIT(N248,"/")</f>
        <v>technology</v>
      </c>
      <c r="R248" t="str">
        <v>web</v>
      </c>
      <c r="S248" s="10">
        <f t="shared" si="13"/>
        <v>41491.208333333336</v>
      </c>
      <c r="T248" s="10">
        <f t="shared" si="14"/>
        <v>41495.208333333336</v>
      </c>
    </row>
    <row r="249" spans="1:20" x14ac:dyDescent="0.25">
      <c r="A249">
        <v>247</v>
      </c>
      <c r="B249" s="4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s="5">
        <f t="shared" si="12"/>
        <v>9.3261616161616168</v>
      </c>
      <c r="P249" s="6">
        <f t="shared" si="15"/>
        <v>98.013800424628457</v>
      </c>
      <c r="Q249" t="str" cm="1">
        <f t="array" ref="Q249:R249">_xlfn.TEXTSPLIT(N249,"/")</f>
        <v>publishing</v>
      </c>
      <c r="R249" t="str">
        <v>fiction</v>
      </c>
      <c r="S249" s="10">
        <f t="shared" si="13"/>
        <v>42726.25</v>
      </c>
      <c r="T249" s="10">
        <f t="shared" si="14"/>
        <v>42741.25</v>
      </c>
    </row>
    <row r="250" spans="1:20" x14ac:dyDescent="0.25">
      <c r="A250">
        <v>248</v>
      </c>
      <c r="B250" s="4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s="5">
        <f t="shared" si="12"/>
        <v>2.1133870967741935</v>
      </c>
      <c r="P250" s="6">
        <f t="shared" si="15"/>
        <v>60.105504587155963</v>
      </c>
      <c r="Q250" t="str" cm="1">
        <f t="array" ref="Q250:R250">_xlfn.TEXTSPLIT(N250,"/")</f>
        <v>games</v>
      </c>
      <c r="R250" t="str">
        <v>mobile games</v>
      </c>
      <c r="S250" s="10">
        <f t="shared" si="13"/>
        <v>42004.25</v>
      </c>
      <c r="T250" s="10">
        <f t="shared" si="14"/>
        <v>42009.25</v>
      </c>
    </row>
    <row r="251" spans="1:20" x14ac:dyDescent="0.25">
      <c r="A251">
        <v>249</v>
      </c>
      <c r="B251" s="4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s="5">
        <f t="shared" si="12"/>
        <v>2.7332520325203253</v>
      </c>
      <c r="P251" s="6">
        <f t="shared" si="15"/>
        <v>26.000773395204948</v>
      </c>
      <c r="Q251" t="str" cm="1">
        <f t="array" ref="Q251:R251">_xlfn.TEXTSPLIT(N251,"/")</f>
        <v>publishing</v>
      </c>
      <c r="R251" t="str">
        <v>translations</v>
      </c>
      <c r="S251" s="10">
        <f t="shared" si="13"/>
        <v>42006.25</v>
      </c>
      <c r="T251" s="10">
        <f t="shared" si="14"/>
        <v>42013.25</v>
      </c>
    </row>
    <row r="252" spans="1:20" x14ac:dyDescent="0.25">
      <c r="A252">
        <v>250</v>
      </c>
      <c r="B252" s="4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s="5">
        <f t="shared" si="12"/>
        <v>0.03</v>
      </c>
      <c r="P252" s="6">
        <f t="shared" si="15"/>
        <v>3</v>
      </c>
      <c r="Q252" t="str" cm="1">
        <f t="array" ref="Q252:R252">_xlfn.TEXTSPLIT(N252,"/")</f>
        <v>music</v>
      </c>
      <c r="R252" t="str">
        <v>rock</v>
      </c>
      <c r="S252" s="10">
        <f t="shared" si="13"/>
        <v>40203.25</v>
      </c>
      <c r="T252" s="10">
        <f t="shared" si="14"/>
        <v>40238.25</v>
      </c>
    </row>
    <row r="253" spans="1:20" x14ac:dyDescent="0.25">
      <c r="A253">
        <v>251</v>
      </c>
      <c r="B253" s="4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s="5">
        <f t="shared" si="12"/>
        <v>0.54084507042253516</v>
      </c>
      <c r="P253" s="6">
        <f t="shared" si="15"/>
        <v>38.019801980198018</v>
      </c>
      <c r="Q253" t="str" cm="1">
        <f t="array" ref="Q253:R253">_xlfn.TEXTSPLIT(N253,"/")</f>
        <v>theater</v>
      </c>
      <c r="R253" t="str">
        <v>plays</v>
      </c>
      <c r="S253" s="10">
        <f t="shared" si="13"/>
        <v>41252.25</v>
      </c>
      <c r="T253" s="10">
        <f t="shared" si="14"/>
        <v>41254.25</v>
      </c>
    </row>
    <row r="254" spans="1:20" ht="31.5" x14ac:dyDescent="0.25">
      <c r="A254">
        <v>252</v>
      </c>
      <c r="B254" s="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s="5">
        <f t="shared" si="12"/>
        <v>6.2629999999999999</v>
      </c>
      <c r="P254" s="6">
        <f t="shared" si="15"/>
        <v>106.15254237288136</v>
      </c>
      <c r="Q254" t="str" cm="1">
        <f t="array" ref="Q254:R254">_xlfn.TEXTSPLIT(N254,"/")</f>
        <v>theater</v>
      </c>
      <c r="R254" t="str">
        <v>plays</v>
      </c>
      <c r="S254" s="10">
        <f t="shared" si="13"/>
        <v>41572.208333333336</v>
      </c>
      <c r="T254" s="10">
        <f t="shared" si="14"/>
        <v>41577.208333333336</v>
      </c>
    </row>
    <row r="255" spans="1:20" x14ac:dyDescent="0.25">
      <c r="A255">
        <v>253</v>
      </c>
      <c r="B255" s="4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s="5">
        <f t="shared" si="12"/>
        <v>0.8902139917695473</v>
      </c>
      <c r="P255" s="6">
        <f t="shared" si="15"/>
        <v>81.019475655430711</v>
      </c>
      <c r="Q255" t="str" cm="1">
        <f t="array" ref="Q255:R255">_xlfn.TEXTSPLIT(N255,"/")</f>
        <v>film &amp; video</v>
      </c>
      <c r="R255" t="str">
        <v>drama</v>
      </c>
      <c r="S255" s="10">
        <f t="shared" si="13"/>
        <v>40641.208333333336</v>
      </c>
      <c r="T255" s="10">
        <f t="shared" si="14"/>
        <v>40653.208333333336</v>
      </c>
    </row>
    <row r="256" spans="1:20" ht="31.5" x14ac:dyDescent="0.25">
      <c r="A256">
        <v>254</v>
      </c>
      <c r="B256" s="4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s="5">
        <f t="shared" si="12"/>
        <v>1.8489130434782608</v>
      </c>
      <c r="P256" s="6">
        <f t="shared" si="15"/>
        <v>96.647727272727266</v>
      </c>
      <c r="Q256" t="str" cm="1">
        <f t="array" ref="Q256:R256">_xlfn.TEXTSPLIT(N256,"/")</f>
        <v>publishing</v>
      </c>
      <c r="R256" t="str">
        <v>nonfiction</v>
      </c>
      <c r="S256" s="10">
        <f t="shared" si="13"/>
        <v>42787.25</v>
      </c>
      <c r="T256" s="10">
        <f t="shared" si="14"/>
        <v>42789.25</v>
      </c>
    </row>
    <row r="257" spans="1:20" ht="31.5" x14ac:dyDescent="0.25">
      <c r="A257">
        <v>255</v>
      </c>
      <c r="B257" s="4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s="5">
        <f t="shared" si="12"/>
        <v>1.2016770186335404</v>
      </c>
      <c r="P257" s="6">
        <f t="shared" si="15"/>
        <v>57.003535651149086</v>
      </c>
      <c r="Q257" t="str" cm="1">
        <f t="array" ref="Q257:R257">_xlfn.TEXTSPLIT(N257,"/")</f>
        <v>music</v>
      </c>
      <c r="R257" t="str">
        <v>rock</v>
      </c>
      <c r="S257" s="10">
        <f t="shared" si="13"/>
        <v>40590.25</v>
      </c>
      <c r="T257" s="10">
        <f t="shared" si="14"/>
        <v>40595.25</v>
      </c>
    </row>
    <row r="258" spans="1:20" x14ac:dyDescent="0.25">
      <c r="A258">
        <v>256</v>
      </c>
      <c r="B258" s="4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s="5">
        <f t="shared" si="12"/>
        <v>0.23390243902439026</v>
      </c>
      <c r="P258" s="6">
        <f t="shared" si="15"/>
        <v>63.93333333333333</v>
      </c>
      <c r="Q258" t="str" cm="1">
        <f t="array" ref="Q258:R258">_xlfn.TEXTSPLIT(N258,"/")</f>
        <v>music</v>
      </c>
      <c r="R258" t="str">
        <v>rock</v>
      </c>
      <c r="S258" s="10">
        <f t="shared" si="13"/>
        <v>42393.25</v>
      </c>
      <c r="T258" s="10">
        <f t="shared" si="14"/>
        <v>42430.25</v>
      </c>
    </row>
    <row r="259" spans="1:20" x14ac:dyDescent="0.25">
      <c r="A259">
        <v>257</v>
      </c>
      <c r="B259" s="4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s="5">
        <f t="shared" ref="O259:O322" si="16">E259/D259</f>
        <v>1.46</v>
      </c>
      <c r="P259" s="6">
        <f t="shared" si="15"/>
        <v>90.456521739130437</v>
      </c>
      <c r="Q259" t="str" cm="1">
        <f t="array" ref="Q259:R259">_xlfn.TEXTSPLIT(N259,"/")</f>
        <v>theater</v>
      </c>
      <c r="R259" t="str">
        <v>plays</v>
      </c>
      <c r="S259" s="10">
        <f t="shared" ref="S259:S322" si="17">(((J259/60)/60)/24)+DATE(1970,1,1)</f>
        <v>41338.25</v>
      </c>
      <c r="T259" s="10">
        <f t="shared" ref="T259:T322" si="18">(((K259/60)/60)/24)+DATE(1970,1,1)</f>
        <v>41352.208333333336</v>
      </c>
    </row>
    <row r="260" spans="1:20" x14ac:dyDescent="0.25">
      <c r="A260">
        <v>258</v>
      </c>
      <c r="B260" s="4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s="5">
        <f t="shared" si="16"/>
        <v>2.6848000000000001</v>
      </c>
      <c r="P260" s="6">
        <f t="shared" ref="P260:P323" si="19">E260/G260</f>
        <v>72.172043010752688</v>
      </c>
      <c r="Q260" t="str" cm="1">
        <f t="array" ref="Q260:R260">_xlfn.TEXTSPLIT(N260,"/")</f>
        <v>theater</v>
      </c>
      <c r="R260" t="str">
        <v>plays</v>
      </c>
      <c r="S260" s="10">
        <f t="shared" si="17"/>
        <v>42712.25</v>
      </c>
      <c r="T260" s="10">
        <f t="shared" si="18"/>
        <v>42732.25</v>
      </c>
    </row>
    <row r="261" spans="1:20" ht="31.5" x14ac:dyDescent="0.25">
      <c r="A261">
        <v>259</v>
      </c>
      <c r="B261" s="4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s="5">
        <f t="shared" si="16"/>
        <v>5.9749999999999996</v>
      </c>
      <c r="P261" s="6">
        <f t="shared" si="19"/>
        <v>77.934782608695656</v>
      </c>
      <c r="Q261" t="str" cm="1">
        <f t="array" ref="Q261:R261">_xlfn.TEXTSPLIT(N261,"/")</f>
        <v>photography</v>
      </c>
      <c r="R261" t="str">
        <v>photography books</v>
      </c>
      <c r="S261" s="10">
        <f t="shared" si="17"/>
        <v>41251.25</v>
      </c>
      <c r="T261" s="10">
        <f t="shared" si="18"/>
        <v>41270.25</v>
      </c>
    </row>
    <row r="262" spans="1:20" x14ac:dyDescent="0.25">
      <c r="A262">
        <v>260</v>
      </c>
      <c r="B262" s="4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s="5">
        <f t="shared" si="16"/>
        <v>1.5769841269841269</v>
      </c>
      <c r="P262" s="6">
        <f t="shared" si="19"/>
        <v>38.065134099616856</v>
      </c>
      <c r="Q262" t="str" cm="1">
        <f t="array" ref="Q262:R262">_xlfn.TEXTSPLIT(N262,"/")</f>
        <v>music</v>
      </c>
      <c r="R262" t="str">
        <v>rock</v>
      </c>
      <c r="S262" s="10">
        <f t="shared" si="17"/>
        <v>41180.208333333336</v>
      </c>
      <c r="T262" s="10">
        <f t="shared" si="18"/>
        <v>41192.208333333336</v>
      </c>
    </row>
    <row r="263" spans="1:20" ht="31.5" x14ac:dyDescent="0.25">
      <c r="A263">
        <v>261</v>
      </c>
      <c r="B263" s="4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s="5">
        <f t="shared" si="16"/>
        <v>0.31201660735468567</v>
      </c>
      <c r="P263" s="6">
        <f t="shared" si="19"/>
        <v>57.936123348017624</v>
      </c>
      <c r="Q263" t="str" cm="1">
        <f t="array" ref="Q263:R263">_xlfn.TEXTSPLIT(N263,"/")</f>
        <v>music</v>
      </c>
      <c r="R263" t="str">
        <v>rock</v>
      </c>
      <c r="S263" s="10">
        <f t="shared" si="17"/>
        <v>40415.208333333336</v>
      </c>
      <c r="T263" s="10">
        <f t="shared" si="18"/>
        <v>40419.208333333336</v>
      </c>
    </row>
    <row r="264" spans="1:20" x14ac:dyDescent="0.25">
      <c r="A264">
        <v>262</v>
      </c>
      <c r="B264" s="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s="5">
        <f t="shared" si="16"/>
        <v>3.1341176470588237</v>
      </c>
      <c r="P264" s="6">
        <f t="shared" si="19"/>
        <v>49.794392523364486</v>
      </c>
      <c r="Q264" t="str" cm="1">
        <f t="array" ref="Q264:R264">_xlfn.TEXTSPLIT(N264,"/")</f>
        <v>music</v>
      </c>
      <c r="R264" t="str">
        <v>indie rock</v>
      </c>
      <c r="S264" s="10">
        <f t="shared" si="17"/>
        <v>40638.208333333336</v>
      </c>
      <c r="T264" s="10">
        <f t="shared" si="18"/>
        <v>40664.208333333336</v>
      </c>
    </row>
    <row r="265" spans="1:20" x14ac:dyDescent="0.25">
      <c r="A265">
        <v>263</v>
      </c>
      <c r="B265" s="4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s="5">
        <f t="shared" si="16"/>
        <v>3.7089655172413791</v>
      </c>
      <c r="P265" s="6">
        <f t="shared" si="19"/>
        <v>54.050251256281406</v>
      </c>
      <c r="Q265" t="str" cm="1">
        <f t="array" ref="Q265:R265">_xlfn.TEXTSPLIT(N265,"/")</f>
        <v>photography</v>
      </c>
      <c r="R265" t="str">
        <v>photography books</v>
      </c>
      <c r="S265" s="10">
        <f t="shared" si="17"/>
        <v>40187.25</v>
      </c>
      <c r="T265" s="10">
        <f t="shared" si="18"/>
        <v>40187.25</v>
      </c>
    </row>
    <row r="266" spans="1:20" x14ac:dyDescent="0.25">
      <c r="A266">
        <v>264</v>
      </c>
      <c r="B266" s="4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s="5">
        <f t="shared" si="16"/>
        <v>3.6266447368421053</v>
      </c>
      <c r="P266" s="6">
        <f t="shared" si="19"/>
        <v>30.002721335268504</v>
      </c>
      <c r="Q266" t="str" cm="1">
        <f t="array" ref="Q266:R266">_xlfn.TEXTSPLIT(N266,"/")</f>
        <v>theater</v>
      </c>
      <c r="R266" t="str">
        <v>plays</v>
      </c>
      <c r="S266" s="10">
        <f t="shared" si="17"/>
        <v>41317.25</v>
      </c>
      <c r="T266" s="10">
        <f t="shared" si="18"/>
        <v>41333.25</v>
      </c>
    </row>
    <row r="267" spans="1:20" x14ac:dyDescent="0.25">
      <c r="A267">
        <v>265</v>
      </c>
      <c r="B267" s="4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s="5">
        <f t="shared" si="16"/>
        <v>1.2308163265306122</v>
      </c>
      <c r="P267" s="6">
        <f t="shared" si="19"/>
        <v>70.127906976744185</v>
      </c>
      <c r="Q267" t="str" cm="1">
        <f t="array" ref="Q267:R267">_xlfn.TEXTSPLIT(N267,"/")</f>
        <v>theater</v>
      </c>
      <c r="R267" t="str">
        <v>plays</v>
      </c>
      <c r="S267" s="10">
        <f t="shared" si="17"/>
        <v>42372.25</v>
      </c>
      <c r="T267" s="10">
        <f t="shared" si="18"/>
        <v>42416.25</v>
      </c>
    </row>
    <row r="268" spans="1:20" x14ac:dyDescent="0.25">
      <c r="A268">
        <v>266</v>
      </c>
      <c r="B268" s="4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s="5">
        <f t="shared" si="16"/>
        <v>0.76766756032171579</v>
      </c>
      <c r="P268" s="6">
        <f t="shared" si="19"/>
        <v>26.996228786926462</v>
      </c>
      <c r="Q268" t="str" cm="1">
        <f t="array" ref="Q268:R268">_xlfn.TEXTSPLIT(N268,"/")</f>
        <v>music</v>
      </c>
      <c r="R268" t="str">
        <v>jazz</v>
      </c>
      <c r="S268" s="10">
        <f t="shared" si="17"/>
        <v>41950.25</v>
      </c>
      <c r="T268" s="10">
        <f t="shared" si="18"/>
        <v>41983.25</v>
      </c>
    </row>
    <row r="269" spans="1:20" x14ac:dyDescent="0.25">
      <c r="A269">
        <v>267</v>
      </c>
      <c r="B269" s="4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s="5">
        <f t="shared" si="16"/>
        <v>2.3362012987012988</v>
      </c>
      <c r="P269" s="6">
        <f t="shared" si="19"/>
        <v>51.990606936416185</v>
      </c>
      <c r="Q269" t="str" cm="1">
        <f t="array" ref="Q269:R269">_xlfn.TEXTSPLIT(N269,"/")</f>
        <v>theater</v>
      </c>
      <c r="R269" t="str">
        <v>plays</v>
      </c>
      <c r="S269" s="10">
        <f t="shared" si="17"/>
        <v>41206.208333333336</v>
      </c>
      <c r="T269" s="10">
        <f t="shared" si="18"/>
        <v>41222.25</v>
      </c>
    </row>
    <row r="270" spans="1:20" x14ac:dyDescent="0.25">
      <c r="A270">
        <v>268</v>
      </c>
      <c r="B270" s="4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s="5">
        <f t="shared" si="16"/>
        <v>1.8053333333333332</v>
      </c>
      <c r="P270" s="6">
        <f t="shared" si="19"/>
        <v>56.416666666666664</v>
      </c>
      <c r="Q270" t="str" cm="1">
        <f t="array" ref="Q270:R270">_xlfn.TEXTSPLIT(N270,"/")</f>
        <v>film &amp; video</v>
      </c>
      <c r="R270" t="str">
        <v>documentary</v>
      </c>
      <c r="S270" s="10">
        <f t="shared" si="17"/>
        <v>41186.208333333336</v>
      </c>
      <c r="T270" s="10">
        <f t="shared" si="18"/>
        <v>41232.25</v>
      </c>
    </row>
    <row r="271" spans="1:20" x14ac:dyDescent="0.25">
      <c r="A271">
        <v>269</v>
      </c>
      <c r="B271" s="4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s="5">
        <f t="shared" si="16"/>
        <v>2.5262857142857142</v>
      </c>
      <c r="P271" s="6">
        <f t="shared" si="19"/>
        <v>101.63218390804597</v>
      </c>
      <c r="Q271" t="str" cm="1">
        <f t="array" ref="Q271:R271">_xlfn.TEXTSPLIT(N271,"/")</f>
        <v>film &amp; video</v>
      </c>
      <c r="R271" t="str">
        <v>television</v>
      </c>
      <c r="S271" s="10">
        <f t="shared" si="17"/>
        <v>43496.25</v>
      </c>
      <c r="T271" s="10">
        <f t="shared" si="18"/>
        <v>43517.25</v>
      </c>
    </row>
    <row r="272" spans="1:20" x14ac:dyDescent="0.25">
      <c r="A272">
        <v>270</v>
      </c>
      <c r="B272" s="4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5">
        <f t="shared" si="16"/>
        <v>0.27176538240368026</v>
      </c>
      <c r="P272" s="6">
        <f t="shared" si="19"/>
        <v>25.005291005291006</v>
      </c>
      <c r="Q272" t="str" cm="1">
        <f t="array" ref="Q272:R272">_xlfn.TEXTSPLIT(N272,"/")</f>
        <v>games</v>
      </c>
      <c r="R272" t="str">
        <v>video games</v>
      </c>
      <c r="S272" s="10">
        <f t="shared" si="17"/>
        <v>40514.25</v>
      </c>
      <c r="T272" s="10">
        <f t="shared" si="18"/>
        <v>40516.25</v>
      </c>
    </row>
    <row r="273" spans="1:20" ht="31.5" x14ac:dyDescent="0.25">
      <c r="A273">
        <v>271</v>
      </c>
      <c r="B273" s="4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5">
        <f t="shared" si="16"/>
        <v>1.2706571242680547E-2</v>
      </c>
      <c r="P273" s="6">
        <f t="shared" si="19"/>
        <v>32.016393442622949</v>
      </c>
      <c r="Q273" t="str" cm="1">
        <f t="array" ref="Q273:R273">_xlfn.TEXTSPLIT(N273,"/")</f>
        <v>photography</v>
      </c>
      <c r="R273" t="str">
        <v>photography books</v>
      </c>
      <c r="S273" s="10">
        <f t="shared" si="17"/>
        <v>42345.25</v>
      </c>
      <c r="T273" s="10">
        <f t="shared" si="18"/>
        <v>42376.25</v>
      </c>
    </row>
    <row r="274" spans="1:20" x14ac:dyDescent="0.25">
      <c r="A274">
        <v>272</v>
      </c>
      <c r="B274" s="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s="5">
        <f t="shared" si="16"/>
        <v>3.0400978473581213</v>
      </c>
      <c r="P274" s="6">
        <f t="shared" si="19"/>
        <v>82.021647307286173</v>
      </c>
      <c r="Q274" t="str" cm="1">
        <f t="array" ref="Q274:R274">_xlfn.TEXTSPLIT(N274,"/")</f>
        <v>theater</v>
      </c>
      <c r="R274" t="str">
        <v>plays</v>
      </c>
      <c r="S274" s="10">
        <f t="shared" si="17"/>
        <v>43656.208333333328</v>
      </c>
      <c r="T274" s="10">
        <f t="shared" si="18"/>
        <v>43681.208333333328</v>
      </c>
    </row>
    <row r="275" spans="1:20" x14ac:dyDescent="0.25">
      <c r="A275">
        <v>273</v>
      </c>
      <c r="B275" s="4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s="5">
        <f t="shared" si="16"/>
        <v>1.3723076923076922</v>
      </c>
      <c r="P275" s="6">
        <f t="shared" si="19"/>
        <v>37.957446808510639</v>
      </c>
      <c r="Q275" t="str" cm="1">
        <f t="array" ref="Q275:R275">_xlfn.TEXTSPLIT(N275,"/")</f>
        <v>theater</v>
      </c>
      <c r="R275" t="str">
        <v>plays</v>
      </c>
      <c r="S275" s="10">
        <f t="shared" si="17"/>
        <v>42995.208333333328</v>
      </c>
      <c r="T275" s="10">
        <f t="shared" si="18"/>
        <v>42998.208333333328</v>
      </c>
    </row>
    <row r="276" spans="1:20" ht="31.5" x14ac:dyDescent="0.25">
      <c r="A276">
        <v>274</v>
      </c>
      <c r="B276" s="4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s="5">
        <f t="shared" si="16"/>
        <v>0.32208333333333333</v>
      </c>
      <c r="P276" s="6">
        <f t="shared" si="19"/>
        <v>51.533333333333331</v>
      </c>
      <c r="Q276" t="str" cm="1">
        <f t="array" ref="Q276:R276">_xlfn.TEXTSPLIT(N276,"/")</f>
        <v>theater</v>
      </c>
      <c r="R276" t="str">
        <v>plays</v>
      </c>
      <c r="S276" s="10">
        <f t="shared" si="17"/>
        <v>43045.25</v>
      </c>
      <c r="T276" s="10">
        <f t="shared" si="18"/>
        <v>43050.25</v>
      </c>
    </row>
    <row r="277" spans="1:20" ht="31.5" x14ac:dyDescent="0.25">
      <c r="A277">
        <v>275</v>
      </c>
      <c r="B277" s="4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s="5">
        <f t="shared" si="16"/>
        <v>2.4151282051282053</v>
      </c>
      <c r="P277" s="6">
        <f t="shared" si="19"/>
        <v>81.198275862068968</v>
      </c>
      <c r="Q277" t="str" cm="1">
        <f t="array" ref="Q277:R277">_xlfn.TEXTSPLIT(N277,"/")</f>
        <v>publishing</v>
      </c>
      <c r="R277" t="str">
        <v>translations</v>
      </c>
      <c r="S277" s="10">
        <f t="shared" si="17"/>
        <v>43561.208333333328</v>
      </c>
      <c r="T277" s="10">
        <f t="shared" si="18"/>
        <v>43569.208333333328</v>
      </c>
    </row>
    <row r="278" spans="1:20" x14ac:dyDescent="0.25">
      <c r="A278">
        <v>276</v>
      </c>
      <c r="B278" s="4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s="5">
        <f t="shared" si="16"/>
        <v>0.96799999999999997</v>
      </c>
      <c r="P278" s="6">
        <f t="shared" si="19"/>
        <v>40.030075187969928</v>
      </c>
      <c r="Q278" t="str" cm="1">
        <f t="array" ref="Q278:R278">_xlfn.TEXTSPLIT(N278,"/")</f>
        <v>games</v>
      </c>
      <c r="R278" t="str">
        <v>video games</v>
      </c>
      <c r="S278" s="10">
        <f t="shared" si="17"/>
        <v>41018.208333333336</v>
      </c>
      <c r="T278" s="10">
        <f t="shared" si="18"/>
        <v>41023.208333333336</v>
      </c>
    </row>
    <row r="279" spans="1:20" ht="31.5" x14ac:dyDescent="0.25">
      <c r="A279">
        <v>277</v>
      </c>
      <c r="B279" s="4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s="5">
        <f t="shared" si="16"/>
        <v>10.664285714285715</v>
      </c>
      <c r="P279" s="6">
        <f t="shared" si="19"/>
        <v>89.939759036144579</v>
      </c>
      <c r="Q279" t="str" cm="1">
        <f t="array" ref="Q279:R279">_xlfn.TEXTSPLIT(N279,"/")</f>
        <v>theater</v>
      </c>
      <c r="R279" t="str">
        <v>plays</v>
      </c>
      <c r="S279" s="10">
        <f t="shared" si="17"/>
        <v>40378.208333333336</v>
      </c>
      <c r="T279" s="10">
        <f t="shared" si="18"/>
        <v>40380.208333333336</v>
      </c>
    </row>
    <row r="280" spans="1:20" x14ac:dyDescent="0.25">
      <c r="A280">
        <v>278</v>
      </c>
      <c r="B280" s="4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s="5">
        <f t="shared" si="16"/>
        <v>3.2588888888888889</v>
      </c>
      <c r="P280" s="6">
        <f t="shared" si="19"/>
        <v>96.692307692307693</v>
      </c>
      <c r="Q280" t="str" cm="1">
        <f t="array" ref="Q280:R280">_xlfn.TEXTSPLIT(N280,"/")</f>
        <v>technology</v>
      </c>
      <c r="R280" t="str">
        <v>web</v>
      </c>
      <c r="S280" s="10">
        <f t="shared" si="17"/>
        <v>41239.25</v>
      </c>
      <c r="T280" s="10">
        <f t="shared" si="18"/>
        <v>41264.25</v>
      </c>
    </row>
    <row r="281" spans="1:20" x14ac:dyDescent="0.25">
      <c r="A281">
        <v>279</v>
      </c>
      <c r="B281" s="4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s="5">
        <f t="shared" si="16"/>
        <v>1.7070000000000001</v>
      </c>
      <c r="P281" s="6">
        <f t="shared" si="19"/>
        <v>25.010989010989011</v>
      </c>
      <c r="Q281" t="str" cm="1">
        <f t="array" ref="Q281:R281">_xlfn.TEXTSPLIT(N281,"/")</f>
        <v>theater</v>
      </c>
      <c r="R281" t="str">
        <v>plays</v>
      </c>
      <c r="S281" s="10">
        <f t="shared" si="17"/>
        <v>43346.208333333328</v>
      </c>
      <c r="T281" s="10">
        <f t="shared" si="18"/>
        <v>43349.208333333328</v>
      </c>
    </row>
    <row r="282" spans="1:20" ht="31.5" x14ac:dyDescent="0.25">
      <c r="A282">
        <v>280</v>
      </c>
      <c r="B282" s="4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s="5">
        <f t="shared" si="16"/>
        <v>5.8144</v>
      </c>
      <c r="P282" s="6">
        <f t="shared" si="19"/>
        <v>36.987277353689571</v>
      </c>
      <c r="Q282" t="str" cm="1">
        <f t="array" ref="Q282:R282">_xlfn.TEXTSPLIT(N282,"/")</f>
        <v>film &amp; video</v>
      </c>
      <c r="R282" t="str">
        <v>animation</v>
      </c>
      <c r="S282" s="10">
        <f t="shared" si="17"/>
        <v>43060.25</v>
      </c>
      <c r="T282" s="10">
        <f t="shared" si="18"/>
        <v>43066.25</v>
      </c>
    </row>
    <row r="283" spans="1:20" x14ac:dyDescent="0.25">
      <c r="A283">
        <v>281</v>
      </c>
      <c r="B283" s="4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s="5">
        <f t="shared" si="16"/>
        <v>0.91520972644376897</v>
      </c>
      <c r="P283" s="6">
        <f t="shared" si="19"/>
        <v>73.012609117361791</v>
      </c>
      <c r="Q283" t="str" cm="1">
        <f t="array" ref="Q283:R283">_xlfn.TEXTSPLIT(N283,"/")</f>
        <v>theater</v>
      </c>
      <c r="R283" t="str">
        <v>plays</v>
      </c>
      <c r="S283" s="10">
        <f t="shared" si="17"/>
        <v>40979.25</v>
      </c>
      <c r="T283" s="10">
        <f t="shared" si="18"/>
        <v>41000.208333333336</v>
      </c>
    </row>
    <row r="284" spans="1:20" x14ac:dyDescent="0.25">
      <c r="A284">
        <v>282</v>
      </c>
      <c r="B284" s="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s="5">
        <f t="shared" si="16"/>
        <v>1.0804761904761904</v>
      </c>
      <c r="P284" s="6">
        <f t="shared" si="19"/>
        <v>68.240601503759393</v>
      </c>
      <c r="Q284" t="str" cm="1">
        <f t="array" ref="Q284:R284">_xlfn.TEXTSPLIT(N284,"/")</f>
        <v>film &amp; video</v>
      </c>
      <c r="R284" t="str">
        <v>television</v>
      </c>
      <c r="S284" s="10">
        <f t="shared" si="17"/>
        <v>42701.25</v>
      </c>
      <c r="T284" s="10">
        <f t="shared" si="18"/>
        <v>42707.25</v>
      </c>
    </row>
    <row r="285" spans="1:20" ht="31.5" x14ac:dyDescent="0.25">
      <c r="A285">
        <v>283</v>
      </c>
      <c r="B285" s="4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s="5">
        <f t="shared" si="16"/>
        <v>0.18728395061728395</v>
      </c>
      <c r="P285" s="6">
        <f t="shared" si="19"/>
        <v>52.310344827586206</v>
      </c>
      <c r="Q285" t="str" cm="1">
        <f t="array" ref="Q285:R285">_xlfn.TEXTSPLIT(N285,"/")</f>
        <v>music</v>
      </c>
      <c r="R285" t="str">
        <v>rock</v>
      </c>
      <c r="S285" s="10">
        <f t="shared" si="17"/>
        <v>42520.208333333328</v>
      </c>
      <c r="T285" s="10">
        <f t="shared" si="18"/>
        <v>42525.208333333328</v>
      </c>
    </row>
    <row r="286" spans="1:20" x14ac:dyDescent="0.25">
      <c r="A286">
        <v>284</v>
      </c>
      <c r="B286" s="4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s="5">
        <f t="shared" si="16"/>
        <v>0.83193877551020412</v>
      </c>
      <c r="P286" s="6">
        <f t="shared" si="19"/>
        <v>61.765151515151516</v>
      </c>
      <c r="Q286" t="str" cm="1">
        <f t="array" ref="Q286:R286">_xlfn.TEXTSPLIT(N286,"/")</f>
        <v>technology</v>
      </c>
      <c r="R286" t="str">
        <v>web</v>
      </c>
      <c r="S286" s="10">
        <f t="shared" si="17"/>
        <v>41030.208333333336</v>
      </c>
      <c r="T286" s="10">
        <f t="shared" si="18"/>
        <v>41035.208333333336</v>
      </c>
    </row>
    <row r="287" spans="1:20" x14ac:dyDescent="0.25">
      <c r="A287">
        <v>285</v>
      </c>
      <c r="B287" s="4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s="5">
        <f t="shared" si="16"/>
        <v>7.0633333333333335</v>
      </c>
      <c r="P287" s="6">
        <f t="shared" si="19"/>
        <v>25.027559055118111</v>
      </c>
      <c r="Q287" t="str" cm="1">
        <f t="array" ref="Q287:R287">_xlfn.TEXTSPLIT(N287,"/")</f>
        <v>theater</v>
      </c>
      <c r="R287" t="str">
        <v>plays</v>
      </c>
      <c r="S287" s="10">
        <f t="shared" si="17"/>
        <v>42623.208333333328</v>
      </c>
      <c r="T287" s="10">
        <f t="shared" si="18"/>
        <v>42661.208333333328</v>
      </c>
    </row>
    <row r="288" spans="1:20" x14ac:dyDescent="0.25">
      <c r="A288">
        <v>286</v>
      </c>
      <c r="B288" s="4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s="5">
        <f t="shared" si="16"/>
        <v>0.17446030330062445</v>
      </c>
      <c r="P288" s="6">
        <f t="shared" si="19"/>
        <v>106.28804347826087</v>
      </c>
      <c r="Q288" t="str" cm="1">
        <f t="array" ref="Q288:R288">_xlfn.TEXTSPLIT(N288,"/")</f>
        <v>theater</v>
      </c>
      <c r="R288" t="str">
        <v>plays</v>
      </c>
      <c r="S288" s="10">
        <f t="shared" si="17"/>
        <v>42697.25</v>
      </c>
      <c r="T288" s="10">
        <f t="shared" si="18"/>
        <v>42704.25</v>
      </c>
    </row>
    <row r="289" spans="1:20" x14ac:dyDescent="0.25">
      <c r="A289">
        <v>287</v>
      </c>
      <c r="B289" s="4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s="5">
        <f t="shared" si="16"/>
        <v>2.0973015873015872</v>
      </c>
      <c r="P289" s="6">
        <f t="shared" si="19"/>
        <v>75.07386363636364</v>
      </c>
      <c r="Q289" t="str" cm="1">
        <f t="array" ref="Q289:R289">_xlfn.TEXTSPLIT(N289,"/")</f>
        <v>music</v>
      </c>
      <c r="R289" t="str">
        <v>electric music</v>
      </c>
      <c r="S289" s="10">
        <f t="shared" si="17"/>
        <v>42122.208333333328</v>
      </c>
      <c r="T289" s="10">
        <f t="shared" si="18"/>
        <v>42122.208333333328</v>
      </c>
    </row>
    <row r="290" spans="1:20" x14ac:dyDescent="0.25">
      <c r="A290">
        <v>288</v>
      </c>
      <c r="B290" s="4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s="5">
        <f t="shared" si="16"/>
        <v>0.97785714285714287</v>
      </c>
      <c r="P290" s="6">
        <f t="shared" si="19"/>
        <v>39.970802919708028</v>
      </c>
      <c r="Q290" t="str" cm="1">
        <f t="array" ref="Q290:R290">_xlfn.TEXTSPLIT(N290,"/")</f>
        <v>music</v>
      </c>
      <c r="R290" t="str">
        <v>metal</v>
      </c>
      <c r="S290" s="10">
        <f t="shared" si="17"/>
        <v>40982.208333333336</v>
      </c>
      <c r="T290" s="10">
        <f t="shared" si="18"/>
        <v>40983.208333333336</v>
      </c>
    </row>
    <row r="291" spans="1:20" x14ac:dyDescent="0.25">
      <c r="A291">
        <v>289</v>
      </c>
      <c r="B291" s="4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s="5">
        <f t="shared" si="16"/>
        <v>16.842500000000001</v>
      </c>
      <c r="P291" s="6">
        <f t="shared" si="19"/>
        <v>39.982195845697326</v>
      </c>
      <c r="Q291" t="str" cm="1">
        <f t="array" ref="Q291:R291">_xlfn.TEXTSPLIT(N291,"/")</f>
        <v>theater</v>
      </c>
      <c r="R291" t="str">
        <v>plays</v>
      </c>
      <c r="S291" s="10">
        <f t="shared" si="17"/>
        <v>42219.208333333328</v>
      </c>
      <c r="T291" s="10">
        <f t="shared" si="18"/>
        <v>42222.208333333328</v>
      </c>
    </row>
    <row r="292" spans="1:20" x14ac:dyDescent="0.25">
      <c r="A292">
        <v>290</v>
      </c>
      <c r="B292" s="4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s="5">
        <f t="shared" si="16"/>
        <v>0.54402135231316728</v>
      </c>
      <c r="P292" s="6">
        <f t="shared" si="19"/>
        <v>101.01541850220265</v>
      </c>
      <c r="Q292" t="str" cm="1">
        <f t="array" ref="Q292:R292">_xlfn.TEXTSPLIT(N292,"/")</f>
        <v>film &amp; video</v>
      </c>
      <c r="R292" t="str">
        <v>documentary</v>
      </c>
      <c r="S292" s="10">
        <f t="shared" si="17"/>
        <v>41404.208333333336</v>
      </c>
      <c r="T292" s="10">
        <f t="shared" si="18"/>
        <v>41436.208333333336</v>
      </c>
    </row>
    <row r="293" spans="1:20" x14ac:dyDescent="0.25">
      <c r="A293">
        <v>291</v>
      </c>
      <c r="B293" s="4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s="5">
        <f t="shared" si="16"/>
        <v>4.5661111111111108</v>
      </c>
      <c r="P293" s="6">
        <f t="shared" si="19"/>
        <v>76.813084112149539</v>
      </c>
      <c r="Q293" t="str" cm="1">
        <f t="array" ref="Q293:R293">_xlfn.TEXTSPLIT(N293,"/")</f>
        <v>technology</v>
      </c>
      <c r="R293" t="str">
        <v>web</v>
      </c>
      <c r="S293" s="10">
        <f t="shared" si="17"/>
        <v>40831.208333333336</v>
      </c>
      <c r="T293" s="10">
        <f t="shared" si="18"/>
        <v>40835.208333333336</v>
      </c>
    </row>
    <row r="294" spans="1:20" x14ac:dyDescent="0.25">
      <c r="A294">
        <v>292</v>
      </c>
      <c r="B294" s="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s="5">
        <f t="shared" si="16"/>
        <v>9.8219178082191785E-2</v>
      </c>
      <c r="P294" s="6">
        <f t="shared" si="19"/>
        <v>71.7</v>
      </c>
      <c r="Q294" t="str" cm="1">
        <f t="array" ref="Q294:R294">_xlfn.TEXTSPLIT(N294,"/")</f>
        <v>food</v>
      </c>
      <c r="R294" t="str">
        <v>food trucks</v>
      </c>
      <c r="S294" s="10">
        <f t="shared" si="17"/>
        <v>40984.208333333336</v>
      </c>
      <c r="T294" s="10">
        <f t="shared" si="18"/>
        <v>41002.208333333336</v>
      </c>
    </row>
    <row r="295" spans="1:20" x14ac:dyDescent="0.25">
      <c r="A295">
        <v>293</v>
      </c>
      <c r="B295" s="4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s="5">
        <f t="shared" si="16"/>
        <v>0.16384615384615384</v>
      </c>
      <c r="P295" s="6">
        <f t="shared" si="19"/>
        <v>33.28125</v>
      </c>
      <c r="Q295" t="str" cm="1">
        <f t="array" ref="Q295:R295">_xlfn.TEXTSPLIT(N295,"/")</f>
        <v>theater</v>
      </c>
      <c r="R295" t="str">
        <v>plays</v>
      </c>
      <c r="S295" s="10">
        <f t="shared" si="17"/>
        <v>40456.208333333336</v>
      </c>
      <c r="T295" s="10">
        <f t="shared" si="18"/>
        <v>40465.208333333336</v>
      </c>
    </row>
    <row r="296" spans="1:20" x14ac:dyDescent="0.25">
      <c r="A296">
        <v>294</v>
      </c>
      <c r="B296" s="4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s="5">
        <f t="shared" si="16"/>
        <v>13.396666666666667</v>
      </c>
      <c r="P296" s="6">
        <f t="shared" si="19"/>
        <v>43.923497267759565</v>
      </c>
      <c r="Q296" t="str" cm="1">
        <f t="array" ref="Q296:R296">_xlfn.TEXTSPLIT(N296,"/")</f>
        <v>theater</v>
      </c>
      <c r="R296" t="str">
        <v>plays</v>
      </c>
      <c r="S296" s="10">
        <f t="shared" si="17"/>
        <v>43399.208333333328</v>
      </c>
      <c r="T296" s="10">
        <f t="shared" si="18"/>
        <v>43411.25</v>
      </c>
    </row>
    <row r="297" spans="1:20" ht="31.5" x14ac:dyDescent="0.25">
      <c r="A297">
        <v>295</v>
      </c>
      <c r="B297" s="4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s="5">
        <f t="shared" si="16"/>
        <v>0.35650077760497667</v>
      </c>
      <c r="P297" s="6">
        <f t="shared" si="19"/>
        <v>36.004712041884815</v>
      </c>
      <c r="Q297" t="str" cm="1">
        <f t="array" ref="Q297:R297">_xlfn.TEXTSPLIT(N297,"/")</f>
        <v>theater</v>
      </c>
      <c r="R297" t="str">
        <v>plays</v>
      </c>
      <c r="S297" s="10">
        <f t="shared" si="17"/>
        <v>41562.208333333336</v>
      </c>
      <c r="T297" s="10">
        <f t="shared" si="18"/>
        <v>41587.25</v>
      </c>
    </row>
    <row r="298" spans="1:20" ht="31.5" x14ac:dyDescent="0.25">
      <c r="A298">
        <v>296</v>
      </c>
      <c r="B298" s="4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s="5">
        <f t="shared" si="16"/>
        <v>0.54950819672131146</v>
      </c>
      <c r="P298" s="6">
        <f t="shared" si="19"/>
        <v>88.21052631578948</v>
      </c>
      <c r="Q298" t="str" cm="1">
        <f t="array" ref="Q298:R298">_xlfn.TEXTSPLIT(N298,"/")</f>
        <v>theater</v>
      </c>
      <c r="R298" t="str">
        <v>plays</v>
      </c>
      <c r="S298" s="10">
        <f t="shared" si="17"/>
        <v>43493.25</v>
      </c>
      <c r="T298" s="10">
        <f t="shared" si="18"/>
        <v>43515.25</v>
      </c>
    </row>
    <row r="299" spans="1:20" x14ac:dyDescent="0.25">
      <c r="A299">
        <v>297</v>
      </c>
      <c r="B299" s="4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s="5">
        <f t="shared" si="16"/>
        <v>0.94236111111111109</v>
      </c>
      <c r="P299" s="6">
        <f t="shared" si="19"/>
        <v>65.240384615384613</v>
      </c>
      <c r="Q299" t="str" cm="1">
        <f t="array" ref="Q299:R299">_xlfn.TEXTSPLIT(N299,"/")</f>
        <v>theater</v>
      </c>
      <c r="R299" t="str">
        <v>plays</v>
      </c>
      <c r="S299" s="10">
        <f t="shared" si="17"/>
        <v>41653.25</v>
      </c>
      <c r="T299" s="10">
        <f t="shared" si="18"/>
        <v>41662.25</v>
      </c>
    </row>
    <row r="300" spans="1:20" x14ac:dyDescent="0.25">
      <c r="A300">
        <v>298</v>
      </c>
      <c r="B300" s="4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s="5">
        <f t="shared" si="16"/>
        <v>1.4391428571428571</v>
      </c>
      <c r="P300" s="6">
        <f t="shared" si="19"/>
        <v>69.958333333333329</v>
      </c>
      <c r="Q300" t="str" cm="1">
        <f t="array" ref="Q300:R300">_xlfn.TEXTSPLIT(N300,"/")</f>
        <v>music</v>
      </c>
      <c r="R300" t="str">
        <v>rock</v>
      </c>
      <c r="S300" s="10">
        <f t="shared" si="17"/>
        <v>42426.25</v>
      </c>
      <c r="T300" s="10">
        <f t="shared" si="18"/>
        <v>42444.208333333328</v>
      </c>
    </row>
    <row r="301" spans="1:20" ht="31.5" x14ac:dyDescent="0.25">
      <c r="A301">
        <v>299</v>
      </c>
      <c r="B301" s="4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s="5">
        <f t="shared" si="16"/>
        <v>0.51421052631578945</v>
      </c>
      <c r="P301" s="6">
        <f t="shared" si="19"/>
        <v>39.877551020408163</v>
      </c>
      <c r="Q301" t="str" cm="1">
        <f t="array" ref="Q301:R301">_xlfn.TEXTSPLIT(N301,"/")</f>
        <v>food</v>
      </c>
      <c r="R301" t="str">
        <v>food trucks</v>
      </c>
      <c r="S301" s="10">
        <f t="shared" si="17"/>
        <v>42432.25</v>
      </c>
      <c r="T301" s="10">
        <f t="shared" si="18"/>
        <v>42488.208333333328</v>
      </c>
    </row>
    <row r="302" spans="1:20" x14ac:dyDescent="0.25">
      <c r="A302">
        <v>300</v>
      </c>
      <c r="B302" s="4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s="5">
        <f t="shared" si="16"/>
        <v>0.05</v>
      </c>
      <c r="P302" s="6">
        <f t="shared" si="19"/>
        <v>5</v>
      </c>
      <c r="Q302" t="str" cm="1">
        <f t="array" ref="Q302:R302">_xlfn.TEXTSPLIT(N302,"/")</f>
        <v>publishing</v>
      </c>
      <c r="R302" t="str">
        <v>nonfiction</v>
      </c>
      <c r="S302" s="10">
        <f t="shared" si="17"/>
        <v>42977.208333333328</v>
      </c>
      <c r="T302" s="10">
        <f t="shared" si="18"/>
        <v>42978.208333333328</v>
      </c>
    </row>
    <row r="303" spans="1:20" x14ac:dyDescent="0.25">
      <c r="A303">
        <v>301</v>
      </c>
      <c r="B303" s="4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s="5">
        <f t="shared" si="16"/>
        <v>13.446666666666667</v>
      </c>
      <c r="P303" s="6">
        <f t="shared" si="19"/>
        <v>41.023728813559323</v>
      </c>
      <c r="Q303" t="str" cm="1">
        <f t="array" ref="Q303:R303">_xlfn.TEXTSPLIT(N303,"/")</f>
        <v>film &amp; video</v>
      </c>
      <c r="R303" t="str">
        <v>documentary</v>
      </c>
      <c r="S303" s="10">
        <f t="shared" si="17"/>
        <v>42061.25</v>
      </c>
      <c r="T303" s="10">
        <f t="shared" si="18"/>
        <v>42078.208333333328</v>
      </c>
    </row>
    <row r="304" spans="1:20" x14ac:dyDescent="0.25">
      <c r="A304">
        <v>302</v>
      </c>
      <c r="B304" s="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s="5">
        <f t="shared" si="16"/>
        <v>0.31844940867279897</v>
      </c>
      <c r="P304" s="6">
        <f t="shared" si="19"/>
        <v>98.914285714285711</v>
      </c>
      <c r="Q304" t="str" cm="1">
        <f t="array" ref="Q304:R304">_xlfn.TEXTSPLIT(N304,"/")</f>
        <v>theater</v>
      </c>
      <c r="R304" t="str">
        <v>plays</v>
      </c>
      <c r="S304" s="10">
        <f t="shared" si="17"/>
        <v>43345.208333333328</v>
      </c>
      <c r="T304" s="10">
        <f t="shared" si="18"/>
        <v>43359.208333333328</v>
      </c>
    </row>
    <row r="305" spans="1:20" x14ac:dyDescent="0.25">
      <c r="A305">
        <v>303</v>
      </c>
      <c r="B305" s="4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s="5">
        <f t="shared" si="16"/>
        <v>0.82617647058823529</v>
      </c>
      <c r="P305" s="6">
        <f t="shared" si="19"/>
        <v>87.78125</v>
      </c>
      <c r="Q305" t="str" cm="1">
        <f t="array" ref="Q305:R305">_xlfn.TEXTSPLIT(N305,"/")</f>
        <v>music</v>
      </c>
      <c r="R305" t="str">
        <v>indie rock</v>
      </c>
      <c r="S305" s="10">
        <f t="shared" si="17"/>
        <v>42376.25</v>
      </c>
      <c r="T305" s="10">
        <f t="shared" si="18"/>
        <v>42381.25</v>
      </c>
    </row>
    <row r="306" spans="1:20" x14ac:dyDescent="0.25">
      <c r="A306">
        <v>304</v>
      </c>
      <c r="B306" s="4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s="5">
        <f t="shared" si="16"/>
        <v>5.4614285714285717</v>
      </c>
      <c r="P306" s="6">
        <f t="shared" si="19"/>
        <v>80.767605633802816</v>
      </c>
      <c r="Q306" t="str" cm="1">
        <f t="array" ref="Q306:R306">_xlfn.TEXTSPLIT(N306,"/")</f>
        <v>film &amp; video</v>
      </c>
      <c r="R306" t="str">
        <v>documentary</v>
      </c>
      <c r="S306" s="10">
        <f t="shared" si="17"/>
        <v>42589.208333333328</v>
      </c>
      <c r="T306" s="10">
        <f t="shared" si="18"/>
        <v>42630.208333333328</v>
      </c>
    </row>
    <row r="307" spans="1:20" x14ac:dyDescent="0.25">
      <c r="A307">
        <v>305</v>
      </c>
      <c r="B307" s="4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s="5">
        <f t="shared" si="16"/>
        <v>2.8621428571428571</v>
      </c>
      <c r="P307" s="6">
        <f t="shared" si="19"/>
        <v>94.28235294117647</v>
      </c>
      <c r="Q307" t="str" cm="1">
        <f t="array" ref="Q307:R307">_xlfn.TEXTSPLIT(N307,"/")</f>
        <v>theater</v>
      </c>
      <c r="R307" t="str">
        <v>plays</v>
      </c>
      <c r="S307" s="10">
        <f t="shared" si="17"/>
        <v>42448.208333333328</v>
      </c>
      <c r="T307" s="10">
        <f t="shared" si="18"/>
        <v>42489.208333333328</v>
      </c>
    </row>
    <row r="308" spans="1:20" ht="31.5" x14ac:dyDescent="0.25">
      <c r="A308">
        <v>306</v>
      </c>
      <c r="B308" s="4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s="5">
        <f t="shared" si="16"/>
        <v>7.9076923076923072E-2</v>
      </c>
      <c r="P308" s="6">
        <f t="shared" si="19"/>
        <v>73.428571428571431</v>
      </c>
      <c r="Q308" t="str" cm="1">
        <f t="array" ref="Q308:R308">_xlfn.TEXTSPLIT(N308,"/")</f>
        <v>theater</v>
      </c>
      <c r="R308" t="str">
        <v>plays</v>
      </c>
      <c r="S308" s="10">
        <f t="shared" si="17"/>
        <v>42930.208333333328</v>
      </c>
      <c r="T308" s="10">
        <f t="shared" si="18"/>
        <v>42933.208333333328</v>
      </c>
    </row>
    <row r="309" spans="1:20" x14ac:dyDescent="0.25">
      <c r="A309">
        <v>307</v>
      </c>
      <c r="B309" s="4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s="5">
        <f t="shared" si="16"/>
        <v>1.3213677811550153</v>
      </c>
      <c r="P309" s="6">
        <f t="shared" si="19"/>
        <v>65.968133535660087</v>
      </c>
      <c r="Q309" t="str" cm="1">
        <f t="array" ref="Q309:R309">_xlfn.TEXTSPLIT(N309,"/")</f>
        <v>publishing</v>
      </c>
      <c r="R309" t="str">
        <v>fiction</v>
      </c>
      <c r="S309" s="10">
        <f t="shared" si="17"/>
        <v>41066.208333333336</v>
      </c>
      <c r="T309" s="10">
        <f t="shared" si="18"/>
        <v>41086.208333333336</v>
      </c>
    </row>
    <row r="310" spans="1:20" x14ac:dyDescent="0.25">
      <c r="A310">
        <v>308</v>
      </c>
      <c r="B310" s="4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s="5">
        <f t="shared" si="16"/>
        <v>0.74077834179357027</v>
      </c>
      <c r="P310" s="6">
        <f t="shared" si="19"/>
        <v>109.04109589041096</v>
      </c>
      <c r="Q310" t="str" cm="1">
        <f t="array" ref="Q310:R310">_xlfn.TEXTSPLIT(N310,"/")</f>
        <v>theater</v>
      </c>
      <c r="R310" t="str">
        <v>plays</v>
      </c>
      <c r="S310" s="10">
        <f t="shared" si="17"/>
        <v>40651.208333333336</v>
      </c>
      <c r="T310" s="10">
        <f t="shared" si="18"/>
        <v>40652.208333333336</v>
      </c>
    </row>
    <row r="311" spans="1:20" x14ac:dyDescent="0.25">
      <c r="A311">
        <v>309</v>
      </c>
      <c r="B311" s="4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5">
        <f t="shared" si="16"/>
        <v>0.75292682926829269</v>
      </c>
      <c r="P311" s="6">
        <f t="shared" si="19"/>
        <v>41.16</v>
      </c>
      <c r="Q311" t="str" cm="1">
        <f t="array" ref="Q311:R311">_xlfn.TEXTSPLIT(N311,"/")</f>
        <v>music</v>
      </c>
      <c r="R311" t="str">
        <v>indie rock</v>
      </c>
      <c r="S311" s="10">
        <f t="shared" si="17"/>
        <v>40807.208333333336</v>
      </c>
      <c r="T311" s="10">
        <f t="shared" si="18"/>
        <v>40827.208333333336</v>
      </c>
    </row>
    <row r="312" spans="1:20" x14ac:dyDescent="0.25">
      <c r="A312">
        <v>310</v>
      </c>
      <c r="B312" s="4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s="5">
        <f t="shared" si="16"/>
        <v>0.20333333333333334</v>
      </c>
      <c r="P312" s="6">
        <f t="shared" si="19"/>
        <v>99.125</v>
      </c>
      <c r="Q312" t="str" cm="1">
        <f t="array" ref="Q312:R312">_xlfn.TEXTSPLIT(N312,"/")</f>
        <v>games</v>
      </c>
      <c r="R312" t="str">
        <v>video games</v>
      </c>
      <c r="S312" s="10">
        <f t="shared" si="17"/>
        <v>40277.208333333336</v>
      </c>
      <c r="T312" s="10">
        <f t="shared" si="18"/>
        <v>40293.208333333336</v>
      </c>
    </row>
    <row r="313" spans="1:20" x14ac:dyDescent="0.25">
      <c r="A313">
        <v>311</v>
      </c>
      <c r="B313" s="4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s="5">
        <f t="shared" si="16"/>
        <v>2.0336507936507937</v>
      </c>
      <c r="P313" s="6">
        <f t="shared" si="19"/>
        <v>105.88429752066116</v>
      </c>
      <c r="Q313" t="str" cm="1">
        <f t="array" ref="Q313:R313">_xlfn.TEXTSPLIT(N313,"/")</f>
        <v>theater</v>
      </c>
      <c r="R313" t="str">
        <v>plays</v>
      </c>
      <c r="S313" s="10">
        <f t="shared" si="17"/>
        <v>40590.25</v>
      </c>
      <c r="T313" s="10">
        <f t="shared" si="18"/>
        <v>40602.25</v>
      </c>
    </row>
    <row r="314" spans="1:20" x14ac:dyDescent="0.25">
      <c r="A314">
        <v>312</v>
      </c>
      <c r="B314" s="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s="5">
        <f t="shared" si="16"/>
        <v>3.1022842639593908</v>
      </c>
      <c r="P314" s="6">
        <f t="shared" si="19"/>
        <v>48.996525921966864</v>
      </c>
      <c r="Q314" t="str" cm="1">
        <f t="array" ref="Q314:R314">_xlfn.TEXTSPLIT(N314,"/")</f>
        <v>theater</v>
      </c>
      <c r="R314" t="str">
        <v>plays</v>
      </c>
      <c r="S314" s="10">
        <f t="shared" si="17"/>
        <v>41572.208333333336</v>
      </c>
      <c r="T314" s="10">
        <f t="shared" si="18"/>
        <v>41579.208333333336</v>
      </c>
    </row>
    <row r="315" spans="1:20" x14ac:dyDescent="0.25">
      <c r="A315">
        <v>313</v>
      </c>
      <c r="B315" s="4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s="5">
        <f t="shared" si="16"/>
        <v>3.9531818181818181</v>
      </c>
      <c r="P315" s="6">
        <f t="shared" si="19"/>
        <v>39</v>
      </c>
      <c r="Q315" t="str" cm="1">
        <f t="array" ref="Q315:R315">_xlfn.TEXTSPLIT(N315,"/")</f>
        <v>music</v>
      </c>
      <c r="R315" t="str">
        <v>rock</v>
      </c>
      <c r="S315" s="10">
        <f t="shared" si="17"/>
        <v>40966.25</v>
      </c>
      <c r="T315" s="10">
        <f t="shared" si="18"/>
        <v>40968.25</v>
      </c>
    </row>
    <row r="316" spans="1:20" x14ac:dyDescent="0.25">
      <c r="A316">
        <v>314</v>
      </c>
      <c r="B316" s="4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s="5">
        <f t="shared" si="16"/>
        <v>2.9471428571428571</v>
      </c>
      <c r="P316" s="6">
        <f t="shared" si="19"/>
        <v>31.022556390977442</v>
      </c>
      <c r="Q316" t="str" cm="1">
        <f t="array" ref="Q316:R316">_xlfn.TEXTSPLIT(N316,"/")</f>
        <v>film &amp; video</v>
      </c>
      <c r="R316" t="str">
        <v>documentary</v>
      </c>
      <c r="S316" s="10">
        <f t="shared" si="17"/>
        <v>43536.208333333328</v>
      </c>
      <c r="T316" s="10">
        <f t="shared" si="18"/>
        <v>43541.208333333328</v>
      </c>
    </row>
    <row r="317" spans="1:20" ht="31.5" x14ac:dyDescent="0.25">
      <c r="A317">
        <v>315</v>
      </c>
      <c r="B317" s="4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s="5">
        <f t="shared" si="16"/>
        <v>0.33894736842105261</v>
      </c>
      <c r="P317" s="6">
        <f t="shared" si="19"/>
        <v>103.87096774193549</v>
      </c>
      <c r="Q317" t="str" cm="1">
        <f t="array" ref="Q317:R317">_xlfn.TEXTSPLIT(N317,"/")</f>
        <v>theater</v>
      </c>
      <c r="R317" t="str">
        <v>plays</v>
      </c>
      <c r="S317" s="10">
        <f t="shared" si="17"/>
        <v>41783.208333333336</v>
      </c>
      <c r="T317" s="10">
        <f t="shared" si="18"/>
        <v>41812.208333333336</v>
      </c>
    </row>
    <row r="318" spans="1:20" x14ac:dyDescent="0.25">
      <c r="A318">
        <v>316</v>
      </c>
      <c r="B318" s="4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s="5">
        <f t="shared" si="16"/>
        <v>0.66677083333333331</v>
      </c>
      <c r="P318" s="6">
        <f t="shared" si="19"/>
        <v>59.268518518518519</v>
      </c>
      <c r="Q318" t="str" cm="1">
        <f t="array" ref="Q318:R318">_xlfn.TEXTSPLIT(N318,"/")</f>
        <v>food</v>
      </c>
      <c r="R318" t="str">
        <v>food trucks</v>
      </c>
      <c r="S318" s="10">
        <f t="shared" si="17"/>
        <v>43788.25</v>
      </c>
      <c r="T318" s="10">
        <f t="shared" si="18"/>
        <v>43789.25</v>
      </c>
    </row>
    <row r="319" spans="1:20" x14ac:dyDescent="0.25">
      <c r="A319">
        <v>317</v>
      </c>
      <c r="B319" s="4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s="5">
        <f t="shared" si="16"/>
        <v>0.19227272727272726</v>
      </c>
      <c r="P319" s="6">
        <f t="shared" si="19"/>
        <v>42.3</v>
      </c>
      <c r="Q319" t="str" cm="1">
        <f t="array" ref="Q319:R319">_xlfn.TEXTSPLIT(N319,"/")</f>
        <v>theater</v>
      </c>
      <c r="R319" t="str">
        <v>plays</v>
      </c>
      <c r="S319" s="10">
        <f t="shared" si="17"/>
        <v>42869.208333333328</v>
      </c>
      <c r="T319" s="10">
        <f t="shared" si="18"/>
        <v>42882.208333333328</v>
      </c>
    </row>
    <row r="320" spans="1:20" ht="31.5" x14ac:dyDescent="0.25">
      <c r="A320">
        <v>318</v>
      </c>
      <c r="B320" s="4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s="5">
        <f t="shared" si="16"/>
        <v>0.15842105263157893</v>
      </c>
      <c r="P320" s="6">
        <f t="shared" si="19"/>
        <v>53.117647058823529</v>
      </c>
      <c r="Q320" t="str" cm="1">
        <f t="array" ref="Q320:R320">_xlfn.TEXTSPLIT(N320,"/")</f>
        <v>music</v>
      </c>
      <c r="R320" t="str">
        <v>rock</v>
      </c>
      <c r="S320" s="10">
        <f t="shared" si="17"/>
        <v>41684.25</v>
      </c>
      <c r="T320" s="10">
        <f t="shared" si="18"/>
        <v>41686.25</v>
      </c>
    </row>
    <row r="321" spans="1:20" x14ac:dyDescent="0.25">
      <c r="A321">
        <v>319</v>
      </c>
      <c r="B321" s="4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5">
        <f t="shared" si="16"/>
        <v>0.38702380952380955</v>
      </c>
      <c r="P321" s="6">
        <f t="shared" si="19"/>
        <v>50.796875</v>
      </c>
      <c r="Q321" t="str" cm="1">
        <f t="array" ref="Q321:R321">_xlfn.TEXTSPLIT(N321,"/")</f>
        <v>technology</v>
      </c>
      <c r="R321" t="str">
        <v>web</v>
      </c>
      <c r="S321" s="10">
        <f t="shared" si="17"/>
        <v>40402.208333333336</v>
      </c>
      <c r="T321" s="10">
        <f t="shared" si="18"/>
        <v>40426.208333333336</v>
      </c>
    </row>
    <row r="322" spans="1:20" x14ac:dyDescent="0.25">
      <c r="A322">
        <v>320</v>
      </c>
      <c r="B322" s="4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s="5">
        <f t="shared" si="16"/>
        <v>9.5876777251184833E-2</v>
      </c>
      <c r="P322" s="6">
        <f t="shared" si="19"/>
        <v>101.15</v>
      </c>
      <c r="Q322" t="str" cm="1">
        <f t="array" ref="Q322:R322">_xlfn.TEXTSPLIT(N322,"/")</f>
        <v>publishing</v>
      </c>
      <c r="R322" t="str">
        <v>fiction</v>
      </c>
      <c r="S322" s="10">
        <f t="shared" si="17"/>
        <v>40673.208333333336</v>
      </c>
      <c r="T322" s="10">
        <f t="shared" si="18"/>
        <v>40682.208333333336</v>
      </c>
    </row>
    <row r="323" spans="1:20" ht="31.5" x14ac:dyDescent="0.25">
      <c r="A323">
        <v>321</v>
      </c>
      <c r="B323" s="4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s="5">
        <f t="shared" ref="O323:O386" si="20">E323/D323</f>
        <v>0.94144366197183094</v>
      </c>
      <c r="P323" s="6">
        <f t="shared" si="19"/>
        <v>65.000810372771468</v>
      </c>
      <c r="Q323" t="str" cm="1">
        <f t="array" ref="Q323:R323">_xlfn.TEXTSPLIT(N323,"/")</f>
        <v>film &amp; video</v>
      </c>
      <c r="R323" t="str">
        <v>shorts</v>
      </c>
      <c r="S323" s="10">
        <f t="shared" ref="S323:S386" si="21">(((J323/60)/60)/24)+DATE(1970,1,1)</f>
        <v>40634.208333333336</v>
      </c>
      <c r="T323" s="10">
        <f t="shared" ref="T323:T386" si="22">(((K323/60)/60)/24)+DATE(1970,1,1)</f>
        <v>40642.208333333336</v>
      </c>
    </row>
    <row r="324" spans="1:20" ht="31.5" x14ac:dyDescent="0.25">
      <c r="A324">
        <v>322</v>
      </c>
      <c r="B324" s="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s="5">
        <f t="shared" si="20"/>
        <v>1.6656234096692113</v>
      </c>
      <c r="P324" s="6">
        <f t="shared" ref="P324:P387" si="23">E324/G324</f>
        <v>37.998645510835914</v>
      </c>
      <c r="Q324" t="str" cm="1">
        <f t="array" ref="Q324:R324">_xlfn.TEXTSPLIT(N324,"/")</f>
        <v>theater</v>
      </c>
      <c r="R324" t="str">
        <v>plays</v>
      </c>
      <c r="S324" s="10">
        <f t="shared" si="21"/>
        <v>40507.25</v>
      </c>
      <c r="T324" s="10">
        <f t="shared" si="22"/>
        <v>40520.25</v>
      </c>
    </row>
    <row r="325" spans="1:20" x14ac:dyDescent="0.25">
      <c r="A325">
        <v>323</v>
      </c>
      <c r="B325" s="4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s="5">
        <f t="shared" si="20"/>
        <v>0.24134831460674158</v>
      </c>
      <c r="P325" s="6">
        <f t="shared" si="23"/>
        <v>82.615384615384613</v>
      </c>
      <c r="Q325" t="str" cm="1">
        <f t="array" ref="Q325:R325">_xlfn.TEXTSPLIT(N325,"/")</f>
        <v>film &amp; video</v>
      </c>
      <c r="R325" t="str">
        <v>documentary</v>
      </c>
      <c r="S325" s="10">
        <f t="shared" si="21"/>
        <v>41725.208333333336</v>
      </c>
      <c r="T325" s="10">
        <f t="shared" si="22"/>
        <v>41727.208333333336</v>
      </c>
    </row>
    <row r="326" spans="1:20" x14ac:dyDescent="0.25">
      <c r="A326">
        <v>324</v>
      </c>
      <c r="B326" s="4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s="5">
        <f t="shared" si="20"/>
        <v>1.6405633802816901</v>
      </c>
      <c r="P326" s="6">
        <f t="shared" si="23"/>
        <v>37.941368078175898</v>
      </c>
      <c r="Q326" t="str" cm="1">
        <f t="array" ref="Q326:R326">_xlfn.TEXTSPLIT(N326,"/")</f>
        <v>theater</v>
      </c>
      <c r="R326" t="str">
        <v>plays</v>
      </c>
      <c r="S326" s="10">
        <f t="shared" si="21"/>
        <v>42176.208333333328</v>
      </c>
      <c r="T326" s="10">
        <f t="shared" si="22"/>
        <v>42188.208333333328</v>
      </c>
    </row>
    <row r="327" spans="1:20" ht="31.5" x14ac:dyDescent="0.25">
      <c r="A327">
        <v>325</v>
      </c>
      <c r="B327" s="4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s="5">
        <f t="shared" si="20"/>
        <v>0.90723076923076929</v>
      </c>
      <c r="P327" s="6">
        <f t="shared" si="23"/>
        <v>80.780821917808225</v>
      </c>
      <c r="Q327" t="str" cm="1">
        <f t="array" ref="Q327:R327">_xlfn.TEXTSPLIT(N327,"/")</f>
        <v>theater</v>
      </c>
      <c r="R327" t="str">
        <v>plays</v>
      </c>
      <c r="S327" s="10">
        <f t="shared" si="21"/>
        <v>43267.208333333328</v>
      </c>
      <c r="T327" s="10">
        <f t="shared" si="22"/>
        <v>43290.208333333328</v>
      </c>
    </row>
    <row r="328" spans="1:20" ht="31.5" x14ac:dyDescent="0.25">
      <c r="A328">
        <v>326</v>
      </c>
      <c r="B328" s="4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s="5">
        <f t="shared" si="20"/>
        <v>0.46194444444444444</v>
      </c>
      <c r="P328" s="6">
        <f t="shared" si="23"/>
        <v>25.984375</v>
      </c>
      <c r="Q328" t="str" cm="1">
        <f t="array" ref="Q328:R328">_xlfn.TEXTSPLIT(N328,"/")</f>
        <v>film &amp; video</v>
      </c>
      <c r="R328" t="str">
        <v>animation</v>
      </c>
      <c r="S328" s="10">
        <f t="shared" si="21"/>
        <v>42364.25</v>
      </c>
      <c r="T328" s="10">
        <f t="shared" si="22"/>
        <v>42370.25</v>
      </c>
    </row>
    <row r="329" spans="1:20" x14ac:dyDescent="0.25">
      <c r="A329">
        <v>327</v>
      </c>
      <c r="B329" s="4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s="5">
        <f t="shared" si="20"/>
        <v>0.38538461538461538</v>
      </c>
      <c r="P329" s="6">
        <f t="shared" si="23"/>
        <v>30.363636363636363</v>
      </c>
      <c r="Q329" t="str" cm="1">
        <f t="array" ref="Q329:R329">_xlfn.TEXTSPLIT(N329,"/")</f>
        <v>theater</v>
      </c>
      <c r="R329" t="str">
        <v>plays</v>
      </c>
      <c r="S329" s="10">
        <f t="shared" si="21"/>
        <v>43705.208333333328</v>
      </c>
      <c r="T329" s="10">
        <f t="shared" si="22"/>
        <v>43709.208333333328</v>
      </c>
    </row>
    <row r="330" spans="1:20" ht="31.5" x14ac:dyDescent="0.25">
      <c r="A330">
        <v>328</v>
      </c>
      <c r="B330" s="4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s="5">
        <f t="shared" si="20"/>
        <v>1.3356231003039514</v>
      </c>
      <c r="P330" s="6">
        <f t="shared" si="23"/>
        <v>54.004916018025398</v>
      </c>
      <c r="Q330" t="str" cm="1">
        <f t="array" ref="Q330:R330">_xlfn.TEXTSPLIT(N330,"/")</f>
        <v>music</v>
      </c>
      <c r="R330" t="str">
        <v>rock</v>
      </c>
      <c r="S330" s="10">
        <f t="shared" si="21"/>
        <v>43434.25</v>
      </c>
      <c r="T330" s="10">
        <f t="shared" si="22"/>
        <v>43445.25</v>
      </c>
    </row>
    <row r="331" spans="1:20" x14ac:dyDescent="0.25">
      <c r="A331">
        <v>329</v>
      </c>
      <c r="B331" s="4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5">
        <f t="shared" si="20"/>
        <v>0.22896588486140726</v>
      </c>
      <c r="P331" s="6">
        <f t="shared" si="23"/>
        <v>101.78672985781991</v>
      </c>
      <c r="Q331" t="str" cm="1">
        <f t="array" ref="Q331:R331">_xlfn.TEXTSPLIT(N331,"/")</f>
        <v>games</v>
      </c>
      <c r="R331" t="str">
        <v>video games</v>
      </c>
      <c r="S331" s="10">
        <f t="shared" si="21"/>
        <v>42716.25</v>
      </c>
      <c r="T331" s="10">
        <f t="shared" si="22"/>
        <v>42727.25</v>
      </c>
    </row>
    <row r="332" spans="1:20" ht="31.5" x14ac:dyDescent="0.25">
      <c r="A332">
        <v>330</v>
      </c>
      <c r="B332" s="4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s="5">
        <f t="shared" si="20"/>
        <v>1.8495548961424333</v>
      </c>
      <c r="P332" s="6">
        <f t="shared" si="23"/>
        <v>45.003610108303249</v>
      </c>
      <c r="Q332" t="str" cm="1">
        <f t="array" ref="Q332:R332">_xlfn.TEXTSPLIT(N332,"/")</f>
        <v>film &amp; video</v>
      </c>
      <c r="R332" t="str">
        <v>documentary</v>
      </c>
      <c r="S332" s="10">
        <f t="shared" si="21"/>
        <v>43077.25</v>
      </c>
      <c r="T332" s="10">
        <f t="shared" si="22"/>
        <v>43078.25</v>
      </c>
    </row>
    <row r="333" spans="1:20" x14ac:dyDescent="0.25">
      <c r="A333">
        <v>331</v>
      </c>
      <c r="B333" s="4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s="5">
        <f t="shared" si="20"/>
        <v>4.4372727272727275</v>
      </c>
      <c r="P333" s="6">
        <f t="shared" si="23"/>
        <v>77.068421052631578</v>
      </c>
      <c r="Q333" t="str" cm="1">
        <f t="array" ref="Q333:R333">_xlfn.TEXTSPLIT(N333,"/")</f>
        <v>food</v>
      </c>
      <c r="R333" t="str">
        <v>food trucks</v>
      </c>
      <c r="S333" s="10">
        <f t="shared" si="21"/>
        <v>40896.25</v>
      </c>
      <c r="T333" s="10">
        <f t="shared" si="22"/>
        <v>40897.25</v>
      </c>
    </row>
    <row r="334" spans="1:20" ht="31.5" x14ac:dyDescent="0.25">
      <c r="A334">
        <v>332</v>
      </c>
      <c r="B334" s="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s="5">
        <f t="shared" si="20"/>
        <v>1.999806763285024</v>
      </c>
      <c r="P334" s="6">
        <f t="shared" si="23"/>
        <v>88.076595744680844</v>
      </c>
      <c r="Q334" t="str" cm="1">
        <f t="array" ref="Q334:R334">_xlfn.TEXTSPLIT(N334,"/")</f>
        <v>technology</v>
      </c>
      <c r="R334" t="str">
        <v>wearables</v>
      </c>
      <c r="S334" s="10">
        <f t="shared" si="21"/>
        <v>41361.208333333336</v>
      </c>
      <c r="T334" s="10">
        <f t="shared" si="22"/>
        <v>41362.208333333336</v>
      </c>
    </row>
    <row r="335" spans="1:20" x14ac:dyDescent="0.25">
      <c r="A335">
        <v>333</v>
      </c>
      <c r="B335" s="4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s="5">
        <f t="shared" si="20"/>
        <v>1.2395833333333333</v>
      </c>
      <c r="P335" s="6">
        <f t="shared" si="23"/>
        <v>47.035573122529641</v>
      </c>
      <c r="Q335" t="str" cm="1">
        <f t="array" ref="Q335:R335">_xlfn.TEXTSPLIT(N335,"/")</f>
        <v>theater</v>
      </c>
      <c r="R335" t="str">
        <v>plays</v>
      </c>
      <c r="S335" s="10">
        <f t="shared" si="21"/>
        <v>43424.25</v>
      </c>
      <c r="T335" s="10">
        <f t="shared" si="22"/>
        <v>43452.25</v>
      </c>
    </row>
    <row r="336" spans="1:20" x14ac:dyDescent="0.25">
      <c r="A336">
        <v>334</v>
      </c>
      <c r="B336" s="4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s="5">
        <f t="shared" si="20"/>
        <v>1.8661329305135952</v>
      </c>
      <c r="P336" s="6">
        <f t="shared" si="23"/>
        <v>110.99550763701707</v>
      </c>
      <c r="Q336" t="str" cm="1">
        <f t="array" ref="Q336:R336">_xlfn.TEXTSPLIT(N336,"/")</f>
        <v>music</v>
      </c>
      <c r="R336" t="str">
        <v>rock</v>
      </c>
      <c r="S336" s="10">
        <f t="shared" si="21"/>
        <v>43110.25</v>
      </c>
      <c r="T336" s="10">
        <f t="shared" si="22"/>
        <v>43117.25</v>
      </c>
    </row>
    <row r="337" spans="1:20" x14ac:dyDescent="0.25">
      <c r="A337">
        <v>335</v>
      </c>
      <c r="B337" s="4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s="5">
        <f t="shared" si="20"/>
        <v>1.1428538550057536</v>
      </c>
      <c r="P337" s="6">
        <f t="shared" si="23"/>
        <v>87.003066141042481</v>
      </c>
      <c r="Q337" t="str" cm="1">
        <f t="array" ref="Q337:R337">_xlfn.TEXTSPLIT(N337,"/")</f>
        <v>music</v>
      </c>
      <c r="R337" t="str">
        <v>rock</v>
      </c>
      <c r="S337" s="10">
        <f t="shared" si="21"/>
        <v>43784.25</v>
      </c>
      <c r="T337" s="10">
        <f t="shared" si="22"/>
        <v>43797.25</v>
      </c>
    </row>
    <row r="338" spans="1:20" x14ac:dyDescent="0.25">
      <c r="A338">
        <v>336</v>
      </c>
      <c r="B338" s="4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s="5">
        <f t="shared" si="20"/>
        <v>0.97032531824611035</v>
      </c>
      <c r="P338" s="6">
        <f t="shared" si="23"/>
        <v>63.994402985074629</v>
      </c>
      <c r="Q338" t="str" cm="1">
        <f t="array" ref="Q338:R338">_xlfn.TEXTSPLIT(N338,"/")</f>
        <v>music</v>
      </c>
      <c r="R338" t="str">
        <v>rock</v>
      </c>
      <c r="S338" s="10">
        <f t="shared" si="21"/>
        <v>40527.25</v>
      </c>
      <c r="T338" s="10">
        <f t="shared" si="22"/>
        <v>40528.25</v>
      </c>
    </row>
    <row r="339" spans="1:20" x14ac:dyDescent="0.25">
      <c r="A339">
        <v>337</v>
      </c>
      <c r="B339" s="4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s="5">
        <f t="shared" si="20"/>
        <v>1.2281904761904763</v>
      </c>
      <c r="P339" s="6">
        <f t="shared" si="23"/>
        <v>105.9945205479452</v>
      </c>
      <c r="Q339" t="str" cm="1">
        <f t="array" ref="Q339:R339">_xlfn.TEXTSPLIT(N339,"/")</f>
        <v>theater</v>
      </c>
      <c r="R339" t="str">
        <v>plays</v>
      </c>
      <c r="S339" s="10">
        <f t="shared" si="21"/>
        <v>43780.25</v>
      </c>
      <c r="T339" s="10">
        <f t="shared" si="22"/>
        <v>43781.25</v>
      </c>
    </row>
    <row r="340" spans="1:20" x14ac:dyDescent="0.25">
      <c r="A340">
        <v>338</v>
      </c>
      <c r="B340" s="4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s="5">
        <f t="shared" si="20"/>
        <v>1.7914326647564469</v>
      </c>
      <c r="P340" s="6">
        <f t="shared" si="23"/>
        <v>73.989349112426041</v>
      </c>
      <c r="Q340" t="str" cm="1">
        <f t="array" ref="Q340:R340">_xlfn.TEXTSPLIT(N340,"/")</f>
        <v>theater</v>
      </c>
      <c r="R340" t="str">
        <v>plays</v>
      </c>
      <c r="S340" s="10">
        <f t="shared" si="21"/>
        <v>40821.208333333336</v>
      </c>
      <c r="T340" s="10">
        <f t="shared" si="22"/>
        <v>40851.208333333336</v>
      </c>
    </row>
    <row r="341" spans="1:20" x14ac:dyDescent="0.25">
      <c r="A341">
        <v>339</v>
      </c>
      <c r="B341" s="4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s="5">
        <f t="shared" si="20"/>
        <v>0.79951577402787966</v>
      </c>
      <c r="P341" s="6">
        <f t="shared" si="23"/>
        <v>84.02004626060139</v>
      </c>
      <c r="Q341" t="str" cm="1">
        <f t="array" ref="Q341:R341">_xlfn.TEXTSPLIT(N341,"/")</f>
        <v>theater</v>
      </c>
      <c r="R341" t="str">
        <v>plays</v>
      </c>
      <c r="S341" s="10">
        <f t="shared" si="21"/>
        <v>42949.208333333328</v>
      </c>
      <c r="T341" s="10">
        <f t="shared" si="22"/>
        <v>42963.208333333328</v>
      </c>
    </row>
    <row r="342" spans="1:20" x14ac:dyDescent="0.25">
      <c r="A342">
        <v>340</v>
      </c>
      <c r="B342" s="4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s="5">
        <f t="shared" si="20"/>
        <v>0.94242587601078165</v>
      </c>
      <c r="P342" s="6">
        <f t="shared" si="23"/>
        <v>88.966921119592882</v>
      </c>
      <c r="Q342" t="str" cm="1">
        <f t="array" ref="Q342:R342">_xlfn.TEXTSPLIT(N342,"/")</f>
        <v>photography</v>
      </c>
      <c r="R342" t="str">
        <v>photography books</v>
      </c>
      <c r="S342" s="10">
        <f t="shared" si="21"/>
        <v>40889.25</v>
      </c>
      <c r="T342" s="10">
        <f t="shared" si="22"/>
        <v>40890.25</v>
      </c>
    </row>
    <row r="343" spans="1:20" x14ac:dyDescent="0.25">
      <c r="A343">
        <v>341</v>
      </c>
      <c r="B343" s="4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s="5">
        <f t="shared" si="20"/>
        <v>0.84669291338582675</v>
      </c>
      <c r="P343" s="6">
        <f t="shared" si="23"/>
        <v>76.990453460620529</v>
      </c>
      <c r="Q343" t="str" cm="1">
        <f t="array" ref="Q343:R343">_xlfn.TEXTSPLIT(N343,"/")</f>
        <v>music</v>
      </c>
      <c r="R343" t="str">
        <v>indie rock</v>
      </c>
      <c r="S343" s="10">
        <f t="shared" si="21"/>
        <v>42244.208333333328</v>
      </c>
      <c r="T343" s="10">
        <f t="shared" si="22"/>
        <v>42251.208333333328</v>
      </c>
    </row>
    <row r="344" spans="1:20" x14ac:dyDescent="0.25">
      <c r="A344">
        <v>342</v>
      </c>
      <c r="B344" s="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s="5">
        <f t="shared" si="20"/>
        <v>0.66521920668058454</v>
      </c>
      <c r="P344" s="6">
        <f t="shared" si="23"/>
        <v>97.146341463414629</v>
      </c>
      <c r="Q344" t="str" cm="1">
        <f t="array" ref="Q344:R344">_xlfn.TEXTSPLIT(N344,"/")</f>
        <v>theater</v>
      </c>
      <c r="R344" t="str">
        <v>plays</v>
      </c>
      <c r="S344" s="10">
        <f t="shared" si="21"/>
        <v>41475.208333333336</v>
      </c>
      <c r="T344" s="10">
        <f t="shared" si="22"/>
        <v>41487.208333333336</v>
      </c>
    </row>
    <row r="345" spans="1:20" x14ac:dyDescent="0.25">
      <c r="A345">
        <v>343</v>
      </c>
      <c r="B345" s="4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s="5">
        <f t="shared" si="20"/>
        <v>0.53922222222222227</v>
      </c>
      <c r="P345" s="6">
        <f t="shared" si="23"/>
        <v>33.013605442176868</v>
      </c>
      <c r="Q345" t="str" cm="1">
        <f t="array" ref="Q345:R345">_xlfn.TEXTSPLIT(N345,"/")</f>
        <v>theater</v>
      </c>
      <c r="R345" t="str">
        <v>plays</v>
      </c>
      <c r="S345" s="10">
        <f t="shared" si="21"/>
        <v>41597.25</v>
      </c>
      <c r="T345" s="10">
        <f t="shared" si="22"/>
        <v>41650.25</v>
      </c>
    </row>
    <row r="346" spans="1:20" x14ac:dyDescent="0.25">
      <c r="A346">
        <v>344</v>
      </c>
      <c r="B346" s="4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s="5">
        <f t="shared" si="20"/>
        <v>0.41983299595141699</v>
      </c>
      <c r="P346" s="6">
        <f t="shared" si="23"/>
        <v>99.950602409638549</v>
      </c>
      <c r="Q346" t="str" cm="1">
        <f t="array" ref="Q346:R346">_xlfn.TEXTSPLIT(N346,"/")</f>
        <v>games</v>
      </c>
      <c r="R346" t="str">
        <v>video games</v>
      </c>
      <c r="S346" s="10">
        <f t="shared" si="21"/>
        <v>43122.25</v>
      </c>
      <c r="T346" s="10">
        <f t="shared" si="22"/>
        <v>43162.25</v>
      </c>
    </row>
    <row r="347" spans="1:20" x14ac:dyDescent="0.25">
      <c r="A347">
        <v>345</v>
      </c>
      <c r="B347" s="4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s="5">
        <f t="shared" si="20"/>
        <v>0.14694796954314721</v>
      </c>
      <c r="P347" s="6">
        <f t="shared" si="23"/>
        <v>69.966767371601208</v>
      </c>
      <c r="Q347" t="str" cm="1">
        <f t="array" ref="Q347:R347">_xlfn.TEXTSPLIT(N347,"/")</f>
        <v>film &amp; video</v>
      </c>
      <c r="R347" t="str">
        <v>drama</v>
      </c>
      <c r="S347" s="10">
        <f t="shared" si="21"/>
        <v>42194.208333333328</v>
      </c>
      <c r="T347" s="10">
        <f t="shared" si="22"/>
        <v>42195.208333333328</v>
      </c>
    </row>
    <row r="348" spans="1:20" x14ac:dyDescent="0.25">
      <c r="A348">
        <v>346</v>
      </c>
      <c r="B348" s="4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s="5">
        <f t="shared" si="20"/>
        <v>0.34475</v>
      </c>
      <c r="P348" s="6">
        <f t="shared" si="23"/>
        <v>110.32</v>
      </c>
      <c r="Q348" t="str" cm="1">
        <f t="array" ref="Q348:R348">_xlfn.TEXTSPLIT(N348,"/")</f>
        <v>music</v>
      </c>
      <c r="R348" t="str">
        <v>indie rock</v>
      </c>
      <c r="S348" s="10">
        <f t="shared" si="21"/>
        <v>42971.208333333328</v>
      </c>
      <c r="T348" s="10">
        <f t="shared" si="22"/>
        <v>43026.208333333328</v>
      </c>
    </row>
    <row r="349" spans="1:20" x14ac:dyDescent="0.25">
      <c r="A349">
        <v>347</v>
      </c>
      <c r="B349" s="4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s="5">
        <f t="shared" si="20"/>
        <v>14.007777777777777</v>
      </c>
      <c r="P349" s="6">
        <f t="shared" si="23"/>
        <v>66.005235602094245</v>
      </c>
      <c r="Q349" t="str" cm="1">
        <f t="array" ref="Q349:R349">_xlfn.TEXTSPLIT(N349,"/")</f>
        <v>technology</v>
      </c>
      <c r="R349" t="str">
        <v>web</v>
      </c>
      <c r="S349" s="10">
        <f t="shared" si="21"/>
        <v>42046.25</v>
      </c>
      <c r="T349" s="10">
        <f t="shared" si="22"/>
        <v>42070.25</v>
      </c>
    </row>
    <row r="350" spans="1:20" x14ac:dyDescent="0.25">
      <c r="A350">
        <v>348</v>
      </c>
      <c r="B350" s="4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s="5">
        <f t="shared" si="20"/>
        <v>0.71770351758793971</v>
      </c>
      <c r="P350" s="6">
        <f t="shared" si="23"/>
        <v>41.005742176284812</v>
      </c>
      <c r="Q350" t="str" cm="1">
        <f t="array" ref="Q350:R350">_xlfn.TEXTSPLIT(N350,"/")</f>
        <v>food</v>
      </c>
      <c r="R350" t="str">
        <v>food trucks</v>
      </c>
      <c r="S350" s="10">
        <f t="shared" si="21"/>
        <v>42782.25</v>
      </c>
      <c r="T350" s="10">
        <f t="shared" si="22"/>
        <v>42795.25</v>
      </c>
    </row>
    <row r="351" spans="1:20" x14ac:dyDescent="0.25">
      <c r="A351">
        <v>349</v>
      </c>
      <c r="B351" s="4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s="5">
        <f t="shared" si="20"/>
        <v>0.53074115044247783</v>
      </c>
      <c r="P351" s="6">
        <f t="shared" si="23"/>
        <v>103.96316359696641</v>
      </c>
      <c r="Q351" t="str" cm="1">
        <f t="array" ref="Q351:R351">_xlfn.TEXTSPLIT(N351,"/")</f>
        <v>theater</v>
      </c>
      <c r="R351" t="str">
        <v>plays</v>
      </c>
      <c r="S351" s="10">
        <f t="shared" si="21"/>
        <v>42930.208333333328</v>
      </c>
      <c r="T351" s="10">
        <f t="shared" si="22"/>
        <v>42960.208333333328</v>
      </c>
    </row>
    <row r="352" spans="1:20" x14ac:dyDescent="0.25">
      <c r="A352">
        <v>350</v>
      </c>
      <c r="B352" s="4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s="5">
        <f t="shared" si="20"/>
        <v>0.05</v>
      </c>
      <c r="P352" s="6">
        <f t="shared" si="23"/>
        <v>5</v>
      </c>
      <c r="Q352" t="str" cm="1">
        <f t="array" ref="Q352:R352">_xlfn.TEXTSPLIT(N352,"/")</f>
        <v>music</v>
      </c>
      <c r="R352" t="str">
        <v>jazz</v>
      </c>
      <c r="S352" s="10">
        <f t="shared" si="21"/>
        <v>42144.208333333328</v>
      </c>
      <c r="T352" s="10">
        <f t="shared" si="22"/>
        <v>42162.208333333328</v>
      </c>
    </row>
    <row r="353" spans="1:20" x14ac:dyDescent="0.25">
      <c r="A353">
        <v>351</v>
      </c>
      <c r="B353" s="4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s="5">
        <f t="shared" si="20"/>
        <v>1.2770715249662619</v>
      </c>
      <c r="P353" s="6">
        <f t="shared" si="23"/>
        <v>47.009935419771487</v>
      </c>
      <c r="Q353" t="str" cm="1">
        <f t="array" ref="Q353:R353">_xlfn.TEXTSPLIT(N353,"/")</f>
        <v>music</v>
      </c>
      <c r="R353" t="str">
        <v>rock</v>
      </c>
      <c r="S353" s="10">
        <f t="shared" si="21"/>
        <v>42240.208333333328</v>
      </c>
      <c r="T353" s="10">
        <f t="shared" si="22"/>
        <v>42254.208333333328</v>
      </c>
    </row>
    <row r="354" spans="1:20" x14ac:dyDescent="0.25">
      <c r="A354">
        <v>352</v>
      </c>
      <c r="B354" s="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s="5">
        <f t="shared" si="20"/>
        <v>0.34892857142857142</v>
      </c>
      <c r="P354" s="6">
        <f t="shared" si="23"/>
        <v>29.606060606060606</v>
      </c>
      <c r="Q354" t="str" cm="1">
        <f t="array" ref="Q354:R354">_xlfn.TEXTSPLIT(N354,"/")</f>
        <v>theater</v>
      </c>
      <c r="R354" t="str">
        <v>plays</v>
      </c>
      <c r="S354" s="10">
        <f t="shared" si="21"/>
        <v>42315.25</v>
      </c>
      <c r="T354" s="10">
        <f t="shared" si="22"/>
        <v>42323.25</v>
      </c>
    </row>
    <row r="355" spans="1:20" x14ac:dyDescent="0.25">
      <c r="A355">
        <v>353</v>
      </c>
      <c r="B355" s="4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s="5">
        <f t="shared" si="20"/>
        <v>4.105982142857143</v>
      </c>
      <c r="P355" s="6">
        <f t="shared" si="23"/>
        <v>81.010569583088667</v>
      </c>
      <c r="Q355" t="str" cm="1">
        <f t="array" ref="Q355:R355">_xlfn.TEXTSPLIT(N355,"/")</f>
        <v>theater</v>
      </c>
      <c r="R355" t="str">
        <v>plays</v>
      </c>
      <c r="S355" s="10">
        <f t="shared" si="21"/>
        <v>43651.208333333328</v>
      </c>
      <c r="T355" s="10">
        <f t="shared" si="22"/>
        <v>43652.208333333328</v>
      </c>
    </row>
    <row r="356" spans="1:20" x14ac:dyDescent="0.25">
      <c r="A356">
        <v>354</v>
      </c>
      <c r="B356" s="4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s="5">
        <f t="shared" si="20"/>
        <v>1.2373770491803278</v>
      </c>
      <c r="P356" s="6">
        <f t="shared" si="23"/>
        <v>94.35</v>
      </c>
      <c r="Q356" t="str" cm="1">
        <f t="array" ref="Q356:R356">_xlfn.TEXTSPLIT(N356,"/")</f>
        <v>film &amp; video</v>
      </c>
      <c r="R356" t="str">
        <v>documentary</v>
      </c>
      <c r="S356" s="10">
        <f t="shared" si="21"/>
        <v>41520.208333333336</v>
      </c>
      <c r="T356" s="10">
        <f t="shared" si="22"/>
        <v>41527.208333333336</v>
      </c>
    </row>
    <row r="357" spans="1:20" x14ac:dyDescent="0.25">
      <c r="A357">
        <v>355</v>
      </c>
      <c r="B357" s="4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5">
        <f t="shared" si="20"/>
        <v>0.58973684210526311</v>
      </c>
      <c r="P357" s="6">
        <f t="shared" si="23"/>
        <v>26.058139534883722</v>
      </c>
      <c r="Q357" t="str" cm="1">
        <f t="array" ref="Q357:R357">_xlfn.TEXTSPLIT(N357,"/")</f>
        <v>technology</v>
      </c>
      <c r="R357" t="str">
        <v>wearables</v>
      </c>
      <c r="S357" s="10">
        <f t="shared" si="21"/>
        <v>42757.25</v>
      </c>
      <c r="T357" s="10">
        <f t="shared" si="22"/>
        <v>42797.25</v>
      </c>
    </row>
    <row r="358" spans="1:20" x14ac:dyDescent="0.25">
      <c r="A358">
        <v>356</v>
      </c>
      <c r="B358" s="4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s="5">
        <f t="shared" si="20"/>
        <v>0.36892473118279567</v>
      </c>
      <c r="P358" s="6">
        <f t="shared" si="23"/>
        <v>85.775000000000006</v>
      </c>
      <c r="Q358" t="str" cm="1">
        <f t="array" ref="Q358:R358">_xlfn.TEXTSPLIT(N358,"/")</f>
        <v>theater</v>
      </c>
      <c r="R358" t="str">
        <v>plays</v>
      </c>
      <c r="S358" s="10">
        <f t="shared" si="21"/>
        <v>40922.25</v>
      </c>
      <c r="T358" s="10">
        <f t="shared" si="22"/>
        <v>40931.25</v>
      </c>
    </row>
    <row r="359" spans="1:20" x14ac:dyDescent="0.25">
      <c r="A359">
        <v>357</v>
      </c>
      <c r="B359" s="4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s="5">
        <f t="shared" si="20"/>
        <v>1.8491304347826087</v>
      </c>
      <c r="P359" s="6">
        <f t="shared" si="23"/>
        <v>103.73170731707317</v>
      </c>
      <c r="Q359" t="str" cm="1">
        <f t="array" ref="Q359:R359">_xlfn.TEXTSPLIT(N359,"/")</f>
        <v>games</v>
      </c>
      <c r="R359" t="str">
        <v>video games</v>
      </c>
      <c r="S359" s="10">
        <f t="shared" si="21"/>
        <v>42250.208333333328</v>
      </c>
      <c r="T359" s="10">
        <f t="shared" si="22"/>
        <v>42275.208333333328</v>
      </c>
    </row>
    <row r="360" spans="1:20" x14ac:dyDescent="0.25">
      <c r="A360">
        <v>358</v>
      </c>
      <c r="B360" s="4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s="5">
        <f t="shared" si="20"/>
        <v>0.11814432989690722</v>
      </c>
      <c r="P360" s="6">
        <f t="shared" si="23"/>
        <v>49.826086956521742</v>
      </c>
      <c r="Q360" t="str" cm="1">
        <f t="array" ref="Q360:R360">_xlfn.TEXTSPLIT(N360,"/")</f>
        <v>photography</v>
      </c>
      <c r="R360" t="str">
        <v>photography books</v>
      </c>
      <c r="S360" s="10">
        <f t="shared" si="21"/>
        <v>43322.208333333328</v>
      </c>
      <c r="T360" s="10">
        <f t="shared" si="22"/>
        <v>43325.208333333328</v>
      </c>
    </row>
    <row r="361" spans="1:20" x14ac:dyDescent="0.25">
      <c r="A361">
        <v>359</v>
      </c>
      <c r="B361" s="4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s="5">
        <f t="shared" si="20"/>
        <v>2.9870000000000001</v>
      </c>
      <c r="P361" s="6">
        <f t="shared" si="23"/>
        <v>63.893048128342244</v>
      </c>
      <c r="Q361" t="str" cm="1">
        <f t="array" ref="Q361:R361">_xlfn.TEXTSPLIT(N361,"/")</f>
        <v>film &amp; video</v>
      </c>
      <c r="R361" t="str">
        <v>animation</v>
      </c>
      <c r="S361" s="10">
        <f t="shared" si="21"/>
        <v>40782.208333333336</v>
      </c>
      <c r="T361" s="10">
        <f t="shared" si="22"/>
        <v>40789.208333333336</v>
      </c>
    </row>
    <row r="362" spans="1:20" x14ac:dyDescent="0.25">
      <c r="A362">
        <v>360</v>
      </c>
      <c r="B362" s="4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s="5">
        <f t="shared" si="20"/>
        <v>2.2635175879396985</v>
      </c>
      <c r="P362" s="6">
        <f t="shared" si="23"/>
        <v>47.002434782608695</v>
      </c>
      <c r="Q362" t="str" cm="1">
        <f t="array" ref="Q362:R362">_xlfn.TEXTSPLIT(N362,"/")</f>
        <v>theater</v>
      </c>
      <c r="R362" t="str">
        <v>plays</v>
      </c>
      <c r="S362" s="10">
        <f t="shared" si="21"/>
        <v>40544.25</v>
      </c>
      <c r="T362" s="10">
        <f t="shared" si="22"/>
        <v>40558.25</v>
      </c>
    </row>
    <row r="363" spans="1:20" x14ac:dyDescent="0.25">
      <c r="A363">
        <v>361</v>
      </c>
      <c r="B363" s="4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s="5">
        <f t="shared" si="20"/>
        <v>1.7356363636363636</v>
      </c>
      <c r="P363" s="6">
        <f t="shared" si="23"/>
        <v>108.47727272727273</v>
      </c>
      <c r="Q363" t="str" cm="1">
        <f t="array" ref="Q363:R363">_xlfn.TEXTSPLIT(N363,"/")</f>
        <v>theater</v>
      </c>
      <c r="R363" t="str">
        <v>plays</v>
      </c>
      <c r="S363" s="10">
        <f t="shared" si="21"/>
        <v>43015.208333333328</v>
      </c>
      <c r="T363" s="10">
        <f t="shared" si="22"/>
        <v>43039.208333333328</v>
      </c>
    </row>
    <row r="364" spans="1:20" x14ac:dyDescent="0.25">
      <c r="A364">
        <v>362</v>
      </c>
      <c r="B364" s="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s="5">
        <f t="shared" si="20"/>
        <v>3.7175675675675675</v>
      </c>
      <c r="P364" s="6">
        <f t="shared" si="23"/>
        <v>72.015706806282722</v>
      </c>
      <c r="Q364" t="str" cm="1">
        <f t="array" ref="Q364:R364">_xlfn.TEXTSPLIT(N364,"/")</f>
        <v>music</v>
      </c>
      <c r="R364" t="str">
        <v>rock</v>
      </c>
      <c r="S364" s="10">
        <f t="shared" si="21"/>
        <v>40570.25</v>
      </c>
      <c r="T364" s="10">
        <f t="shared" si="22"/>
        <v>40608.25</v>
      </c>
    </row>
    <row r="365" spans="1:20" x14ac:dyDescent="0.25">
      <c r="A365">
        <v>363</v>
      </c>
      <c r="B365" s="4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s="5">
        <f t="shared" si="20"/>
        <v>1.601923076923077</v>
      </c>
      <c r="P365" s="6">
        <f t="shared" si="23"/>
        <v>59.928057553956833</v>
      </c>
      <c r="Q365" t="str" cm="1">
        <f t="array" ref="Q365:R365">_xlfn.TEXTSPLIT(N365,"/")</f>
        <v>music</v>
      </c>
      <c r="R365" t="str">
        <v>rock</v>
      </c>
      <c r="S365" s="10">
        <f t="shared" si="21"/>
        <v>40904.25</v>
      </c>
      <c r="T365" s="10">
        <f t="shared" si="22"/>
        <v>40905.25</v>
      </c>
    </row>
    <row r="366" spans="1:20" x14ac:dyDescent="0.25">
      <c r="A366">
        <v>364</v>
      </c>
      <c r="B366" s="4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s="5">
        <f t="shared" si="20"/>
        <v>16.163333333333334</v>
      </c>
      <c r="P366" s="6">
        <f t="shared" si="23"/>
        <v>78.209677419354833</v>
      </c>
      <c r="Q366" t="str" cm="1">
        <f t="array" ref="Q366:R366">_xlfn.TEXTSPLIT(N366,"/")</f>
        <v>music</v>
      </c>
      <c r="R366" t="str">
        <v>indie rock</v>
      </c>
      <c r="S366" s="10">
        <f t="shared" si="21"/>
        <v>43164.25</v>
      </c>
      <c r="T366" s="10">
        <f t="shared" si="22"/>
        <v>43194.208333333328</v>
      </c>
    </row>
    <row r="367" spans="1:20" x14ac:dyDescent="0.25">
      <c r="A367">
        <v>365</v>
      </c>
      <c r="B367" s="4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s="5">
        <f t="shared" si="20"/>
        <v>7.3343749999999996</v>
      </c>
      <c r="P367" s="6">
        <f t="shared" si="23"/>
        <v>104.77678571428571</v>
      </c>
      <c r="Q367" t="str" cm="1">
        <f t="array" ref="Q367:R367">_xlfn.TEXTSPLIT(N367,"/")</f>
        <v>theater</v>
      </c>
      <c r="R367" t="str">
        <v>plays</v>
      </c>
      <c r="S367" s="10">
        <f t="shared" si="21"/>
        <v>42733.25</v>
      </c>
      <c r="T367" s="10">
        <f t="shared" si="22"/>
        <v>42760.25</v>
      </c>
    </row>
    <row r="368" spans="1:20" x14ac:dyDescent="0.25">
      <c r="A368">
        <v>366</v>
      </c>
      <c r="B368" s="4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s="5">
        <f t="shared" si="20"/>
        <v>5.9211111111111112</v>
      </c>
      <c r="P368" s="6">
        <f t="shared" si="23"/>
        <v>105.52475247524752</v>
      </c>
      <c r="Q368" t="str" cm="1">
        <f t="array" ref="Q368:R368">_xlfn.TEXTSPLIT(N368,"/")</f>
        <v>theater</v>
      </c>
      <c r="R368" t="str">
        <v>plays</v>
      </c>
      <c r="S368" s="10">
        <f t="shared" si="21"/>
        <v>40546.25</v>
      </c>
      <c r="T368" s="10">
        <f t="shared" si="22"/>
        <v>40547.25</v>
      </c>
    </row>
    <row r="369" spans="1:20" x14ac:dyDescent="0.25">
      <c r="A369">
        <v>367</v>
      </c>
      <c r="B369" s="4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s="5">
        <f t="shared" si="20"/>
        <v>0.18888888888888888</v>
      </c>
      <c r="P369" s="6">
        <f t="shared" si="23"/>
        <v>24.933333333333334</v>
      </c>
      <c r="Q369" t="str" cm="1">
        <f t="array" ref="Q369:R369">_xlfn.TEXTSPLIT(N369,"/")</f>
        <v>theater</v>
      </c>
      <c r="R369" t="str">
        <v>plays</v>
      </c>
      <c r="S369" s="10">
        <f t="shared" si="21"/>
        <v>41930.208333333336</v>
      </c>
      <c r="T369" s="10">
        <f t="shared" si="22"/>
        <v>41954.25</v>
      </c>
    </row>
    <row r="370" spans="1:20" x14ac:dyDescent="0.25">
      <c r="A370">
        <v>368</v>
      </c>
      <c r="B370" s="4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s="5">
        <f t="shared" si="20"/>
        <v>2.7680769230769231</v>
      </c>
      <c r="P370" s="6">
        <f t="shared" si="23"/>
        <v>69.873786407766985</v>
      </c>
      <c r="Q370" t="str" cm="1">
        <f t="array" ref="Q370:R370">_xlfn.TEXTSPLIT(N370,"/")</f>
        <v>film &amp; video</v>
      </c>
      <c r="R370" t="str">
        <v>documentary</v>
      </c>
      <c r="S370" s="10">
        <f t="shared" si="21"/>
        <v>40464.208333333336</v>
      </c>
      <c r="T370" s="10">
        <f t="shared" si="22"/>
        <v>40487.208333333336</v>
      </c>
    </row>
    <row r="371" spans="1:20" x14ac:dyDescent="0.25">
      <c r="A371">
        <v>369</v>
      </c>
      <c r="B371" s="4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s="5">
        <f t="shared" si="20"/>
        <v>2.730185185185185</v>
      </c>
      <c r="P371" s="6">
        <f t="shared" si="23"/>
        <v>95.733766233766232</v>
      </c>
      <c r="Q371" t="str" cm="1">
        <f t="array" ref="Q371:R371">_xlfn.TEXTSPLIT(N371,"/")</f>
        <v>film &amp; video</v>
      </c>
      <c r="R371" t="str">
        <v>television</v>
      </c>
      <c r="S371" s="10">
        <f t="shared" si="21"/>
        <v>41308.25</v>
      </c>
      <c r="T371" s="10">
        <f t="shared" si="22"/>
        <v>41347.208333333336</v>
      </c>
    </row>
    <row r="372" spans="1:20" x14ac:dyDescent="0.25">
      <c r="A372">
        <v>370</v>
      </c>
      <c r="B372" s="4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s="5">
        <f t="shared" si="20"/>
        <v>1.593633125556545</v>
      </c>
      <c r="P372" s="6">
        <f t="shared" si="23"/>
        <v>29.997485752598056</v>
      </c>
      <c r="Q372" t="str" cm="1">
        <f t="array" ref="Q372:R372">_xlfn.TEXTSPLIT(N372,"/")</f>
        <v>theater</v>
      </c>
      <c r="R372" t="str">
        <v>plays</v>
      </c>
      <c r="S372" s="10">
        <f t="shared" si="21"/>
        <v>43570.208333333328</v>
      </c>
      <c r="T372" s="10">
        <f t="shared" si="22"/>
        <v>43576.208333333328</v>
      </c>
    </row>
    <row r="373" spans="1:20" x14ac:dyDescent="0.25">
      <c r="A373">
        <v>371</v>
      </c>
      <c r="B373" s="4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s="5">
        <f t="shared" si="20"/>
        <v>0.67869978858350954</v>
      </c>
      <c r="P373" s="6">
        <f t="shared" si="23"/>
        <v>59.011948529411768</v>
      </c>
      <c r="Q373" t="str" cm="1">
        <f t="array" ref="Q373:R373">_xlfn.TEXTSPLIT(N373,"/")</f>
        <v>theater</v>
      </c>
      <c r="R373" t="str">
        <v>plays</v>
      </c>
      <c r="S373" s="10">
        <f t="shared" si="21"/>
        <v>42043.25</v>
      </c>
      <c r="T373" s="10">
        <f t="shared" si="22"/>
        <v>42094.208333333328</v>
      </c>
    </row>
    <row r="374" spans="1:20" ht="31.5" x14ac:dyDescent="0.25">
      <c r="A374">
        <v>372</v>
      </c>
      <c r="B374" s="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s="5">
        <f t="shared" si="20"/>
        <v>15.915555555555555</v>
      </c>
      <c r="P374" s="6">
        <f t="shared" si="23"/>
        <v>84.757396449704146</v>
      </c>
      <c r="Q374" t="str" cm="1">
        <f t="array" ref="Q374:R374">_xlfn.TEXTSPLIT(N374,"/")</f>
        <v>film &amp; video</v>
      </c>
      <c r="R374" t="str">
        <v>documentary</v>
      </c>
      <c r="S374" s="10">
        <f t="shared" si="21"/>
        <v>42012.25</v>
      </c>
      <c r="T374" s="10">
        <f t="shared" si="22"/>
        <v>42032.25</v>
      </c>
    </row>
    <row r="375" spans="1:20" x14ac:dyDescent="0.25">
      <c r="A375">
        <v>373</v>
      </c>
      <c r="B375" s="4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s="5">
        <f t="shared" si="20"/>
        <v>7.3018222222222224</v>
      </c>
      <c r="P375" s="6">
        <f t="shared" si="23"/>
        <v>78.010921177587846</v>
      </c>
      <c r="Q375" t="str" cm="1">
        <f t="array" ref="Q375:R375">_xlfn.TEXTSPLIT(N375,"/")</f>
        <v>theater</v>
      </c>
      <c r="R375" t="str">
        <v>plays</v>
      </c>
      <c r="S375" s="10">
        <f t="shared" si="21"/>
        <v>42964.208333333328</v>
      </c>
      <c r="T375" s="10">
        <f t="shared" si="22"/>
        <v>42972.208333333328</v>
      </c>
    </row>
    <row r="376" spans="1:20" ht="31.5" x14ac:dyDescent="0.25">
      <c r="A376">
        <v>374</v>
      </c>
      <c r="B376" s="4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s="5">
        <f t="shared" si="20"/>
        <v>0.13185782556750297</v>
      </c>
      <c r="P376" s="6">
        <f t="shared" si="23"/>
        <v>50.05215419501134</v>
      </c>
      <c r="Q376" t="str" cm="1">
        <f t="array" ref="Q376:R376">_xlfn.TEXTSPLIT(N376,"/")</f>
        <v>film &amp; video</v>
      </c>
      <c r="R376" t="str">
        <v>documentary</v>
      </c>
      <c r="S376" s="10">
        <f t="shared" si="21"/>
        <v>43476.25</v>
      </c>
      <c r="T376" s="10">
        <f t="shared" si="22"/>
        <v>43481.25</v>
      </c>
    </row>
    <row r="377" spans="1:20" ht="31.5" x14ac:dyDescent="0.25">
      <c r="A377">
        <v>375</v>
      </c>
      <c r="B377" s="4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s="5">
        <f t="shared" si="20"/>
        <v>0.54777777777777781</v>
      </c>
      <c r="P377" s="6">
        <f t="shared" si="23"/>
        <v>59.16</v>
      </c>
      <c r="Q377" t="str" cm="1">
        <f t="array" ref="Q377:R377">_xlfn.TEXTSPLIT(N377,"/")</f>
        <v>music</v>
      </c>
      <c r="R377" t="str">
        <v>indie rock</v>
      </c>
      <c r="S377" s="10">
        <f t="shared" si="21"/>
        <v>42293.208333333328</v>
      </c>
      <c r="T377" s="10">
        <f t="shared" si="22"/>
        <v>42350.25</v>
      </c>
    </row>
    <row r="378" spans="1:20" x14ac:dyDescent="0.25">
      <c r="A378">
        <v>376</v>
      </c>
      <c r="B378" s="4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s="5">
        <f t="shared" si="20"/>
        <v>3.6102941176470589</v>
      </c>
      <c r="P378" s="6">
        <f t="shared" si="23"/>
        <v>93.702290076335885</v>
      </c>
      <c r="Q378" t="str" cm="1">
        <f t="array" ref="Q378:R378">_xlfn.TEXTSPLIT(N378,"/")</f>
        <v>music</v>
      </c>
      <c r="R378" t="str">
        <v>rock</v>
      </c>
      <c r="S378" s="10">
        <f t="shared" si="21"/>
        <v>41826.208333333336</v>
      </c>
      <c r="T378" s="10">
        <f t="shared" si="22"/>
        <v>41832.208333333336</v>
      </c>
    </row>
    <row r="379" spans="1:20" x14ac:dyDescent="0.25">
      <c r="A379">
        <v>377</v>
      </c>
      <c r="B379" s="4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s="5">
        <f t="shared" si="20"/>
        <v>0.10257545271629778</v>
      </c>
      <c r="P379" s="6">
        <f t="shared" si="23"/>
        <v>40.14173228346457</v>
      </c>
      <c r="Q379" t="str" cm="1">
        <f t="array" ref="Q379:R379">_xlfn.TEXTSPLIT(N379,"/")</f>
        <v>theater</v>
      </c>
      <c r="R379" t="str">
        <v>plays</v>
      </c>
      <c r="S379" s="10">
        <f t="shared" si="21"/>
        <v>43760.208333333328</v>
      </c>
      <c r="T379" s="10">
        <f t="shared" si="22"/>
        <v>43774.25</v>
      </c>
    </row>
    <row r="380" spans="1:20" x14ac:dyDescent="0.25">
      <c r="A380">
        <v>378</v>
      </c>
      <c r="B380" s="4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s="5">
        <f t="shared" si="20"/>
        <v>0.13962962962962963</v>
      </c>
      <c r="P380" s="6">
        <f t="shared" si="23"/>
        <v>70.090140845070422</v>
      </c>
      <c r="Q380" t="str" cm="1">
        <f t="array" ref="Q380:R380">_xlfn.TEXTSPLIT(N380,"/")</f>
        <v>film &amp; video</v>
      </c>
      <c r="R380" t="str">
        <v>documentary</v>
      </c>
      <c r="S380" s="10">
        <f t="shared" si="21"/>
        <v>43241.208333333328</v>
      </c>
      <c r="T380" s="10">
        <f t="shared" si="22"/>
        <v>43279.208333333328</v>
      </c>
    </row>
    <row r="381" spans="1:20" x14ac:dyDescent="0.25">
      <c r="A381">
        <v>379</v>
      </c>
      <c r="B381" s="4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s="5">
        <f t="shared" si="20"/>
        <v>0.40444444444444444</v>
      </c>
      <c r="P381" s="6">
        <f t="shared" si="23"/>
        <v>66.181818181818187</v>
      </c>
      <c r="Q381" t="str" cm="1">
        <f t="array" ref="Q381:R381">_xlfn.TEXTSPLIT(N381,"/")</f>
        <v>theater</v>
      </c>
      <c r="R381" t="str">
        <v>plays</v>
      </c>
      <c r="S381" s="10">
        <f t="shared" si="21"/>
        <v>40843.208333333336</v>
      </c>
      <c r="T381" s="10">
        <f t="shared" si="22"/>
        <v>40857.25</v>
      </c>
    </row>
    <row r="382" spans="1:20" ht="31.5" x14ac:dyDescent="0.25">
      <c r="A382">
        <v>380</v>
      </c>
      <c r="B382" s="4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s="5">
        <f t="shared" si="20"/>
        <v>1.6032</v>
      </c>
      <c r="P382" s="6">
        <f t="shared" si="23"/>
        <v>47.714285714285715</v>
      </c>
      <c r="Q382" t="str" cm="1">
        <f t="array" ref="Q382:R382">_xlfn.TEXTSPLIT(N382,"/")</f>
        <v>theater</v>
      </c>
      <c r="R382" t="str">
        <v>plays</v>
      </c>
      <c r="S382" s="10">
        <f t="shared" si="21"/>
        <v>41448.208333333336</v>
      </c>
      <c r="T382" s="10">
        <f t="shared" si="22"/>
        <v>41453.208333333336</v>
      </c>
    </row>
    <row r="383" spans="1:20" x14ac:dyDescent="0.25">
      <c r="A383">
        <v>381</v>
      </c>
      <c r="B383" s="4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s="5">
        <f t="shared" si="20"/>
        <v>1.8394339622641509</v>
      </c>
      <c r="P383" s="6">
        <f t="shared" si="23"/>
        <v>62.896774193548389</v>
      </c>
      <c r="Q383" t="str" cm="1">
        <f t="array" ref="Q383:R383">_xlfn.TEXTSPLIT(N383,"/")</f>
        <v>theater</v>
      </c>
      <c r="R383" t="str">
        <v>plays</v>
      </c>
      <c r="S383" s="10">
        <f t="shared" si="21"/>
        <v>42163.208333333328</v>
      </c>
      <c r="T383" s="10">
        <f t="shared" si="22"/>
        <v>42209.208333333328</v>
      </c>
    </row>
    <row r="384" spans="1:20" ht="31.5" x14ac:dyDescent="0.25">
      <c r="A384">
        <v>382</v>
      </c>
      <c r="B384" s="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s="5">
        <f t="shared" si="20"/>
        <v>0.63769230769230767</v>
      </c>
      <c r="P384" s="6">
        <f t="shared" si="23"/>
        <v>86.611940298507463</v>
      </c>
      <c r="Q384" t="str" cm="1">
        <f t="array" ref="Q384:R384">_xlfn.TEXTSPLIT(N384,"/")</f>
        <v>photography</v>
      </c>
      <c r="R384" t="str">
        <v>photography books</v>
      </c>
      <c r="S384" s="10">
        <f t="shared" si="21"/>
        <v>43024.208333333328</v>
      </c>
      <c r="T384" s="10">
        <f t="shared" si="22"/>
        <v>43043.208333333328</v>
      </c>
    </row>
    <row r="385" spans="1:20" x14ac:dyDescent="0.25">
      <c r="A385">
        <v>383</v>
      </c>
      <c r="B385" s="4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s="5">
        <f t="shared" si="20"/>
        <v>2.2538095238095237</v>
      </c>
      <c r="P385" s="6">
        <f t="shared" si="23"/>
        <v>75.126984126984127</v>
      </c>
      <c r="Q385" t="str" cm="1">
        <f t="array" ref="Q385:R385">_xlfn.TEXTSPLIT(N385,"/")</f>
        <v>food</v>
      </c>
      <c r="R385" t="str">
        <v>food trucks</v>
      </c>
      <c r="S385" s="10">
        <f t="shared" si="21"/>
        <v>43509.25</v>
      </c>
      <c r="T385" s="10">
        <f t="shared" si="22"/>
        <v>43515.25</v>
      </c>
    </row>
    <row r="386" spans="1:20" x14ac:dyDescent="0.25">
      <c r="A386">
        <v>384</v>
      </c>
      <c r="B386" s="4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s="5">
        <f t="shared" si="20"/>
        <v>1.7200961538461539</v>
      </c>
      <c r="P386" s="6">
        <f t="shared" si="23"/>
        <v>41.004167534903104</v>
      </c>
      <c r="Q386" t="str" cm="1">
        <f t="array" ref="Q386:R386">_xlfn.TEXTSPLIT(N386,"/")</f>
        <v>film &amp; video</v>
      </c>
      <c r="R386" t="str">
        <v>documentary</v>
      </c>
      <c r="S386" s="10">
        <f t="shared" si="21"/>
        <v>42776.25</v>
      </c>
      <c r="T386" s="10">
        <f t="shared" si="22"/>
        <v>42803.25</v>
      </c>
    </row>
    <row r="387" spans="1:20" ht="31.5" x14ac:dyDescent="0.25">
      <c r="A387">
        <v>385</v>
      </c>
      <c r="B387" s="4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s="5">
        <f t="shared" ref="O387:O450" si="24">E387/D387</f>
        <v>1.4616709511568124</v>
      </c>
      <c r="P387" s="6">
        <f t="shared" si="23"/>
        <v>50.007915567282325</v>
      </c>
      <c r="Q387" t="str" cm="1">
        <f t="array" ref="Q387:R387">_xlfn.TEXTSPLIT(N387,"/")</f>
        <v>publishing</v>
      </c>
      <c r="R387" t="str">
        <v>nonfiction</v>
      </c>
      <c r="S387" s="10">
        <f t="shared" ref="S387:S450" si="25">(((J387/60)/60)/24)+DATE(1970,1,1)</f>
        <v>43553.208333333328</v>
      </c>
      <c r="T387" s="10">
        <f t="shared" ref="T387:T450" si="26">(((K387/60)/60)/24)+DATE(1970,1,1)</f>
        <v>43585.208333333328</v>
      </c>
    </row>
    <row r="388" spans="1:20" ht="31.5" x14ac:dyDescent="0.25">
      <c r="A388">
        <v>386</v>
      </c>
      <c r="B388" s="4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s="5">
        <f t="shared" si="24"/>
        <v>0.76423616236162362</v>
      </c>
      <c r="P388" s="6">
        <f t="shared" ref="P388:P451" si="27">E388/G388</f>
        <v>96.960674157303373</v>
      </c>
      <c r="Q388" t="str" cm="1">
        <f t="array" ref="Q388:R388">_xlfn.TEXTSPLIT(N388,"/")</f>
        <v>theater</v>
      </c>
      <c r="R388" t="str">
        <v>plays</v>
      </c>
      <c r="S388" s="10">
        <f t="shared" si="25"/>
        <v>40355.208333333336</v>
      </c>
      <c r="T388" s="10">
        <f t="shared" si="26"/>
        <v>40367.208333333336</v>
      </c>
    </row>
    <row r="389" spans="1:20" x14ac:dyDescent="0.25">
      <c r="A389">
        <v>387</v>
      </c>
      <c r="B389" s="4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s="5">
        <f t="shared" si="24"/>
        <v>0.39261467889908258</v>
      </c>
      <c r="P389" s="6">
        <f t="shared" si="27"/>
        <v>100.93160377358491</v>
      </c>
      <c r="Q389" t="str" cm="1">
        <f t="array" ref="Q389:R389">_xlfn.TEXTSPLIT(N389,"/")</f>
        <v>technology</v>
      </c>
      <c r="R389" t="str">
        <v>wearables</v>
      </c>
      <c r="S389" s="10">
        <f t="shared" si="25"/>
        <v>41072.208333333336</v>
      </c>
      <c r="T389" s="10">
        <f t="shared" si="26"/>
        <v>41077.208333333336</v>
      </c>
    </row>
    <row r="390" spans="1:20" x14ac:dyDescent="0.25">
      <c r="A390">
        <v>388</v>
      </c>
      <c r="B390" s="4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5">
        <f t="shared" si="24"/>
        <v>0.11270034843205574</v>
      </c>
      <c r="P390" s="6">
        <f t="shared" si="27"/>
        <v>89.227586206896547</v>
      </c>
      <c r="Q390" t="str" cm="1">
        <f t="array" ref="Q390:R390">_xlfn.TEXTSPLIT(N390,"/")</f>
        <v>music</v>
      </c>
      <c r="R390" t="str">
        <v>indie rock</v>
      </c>
      <c r="S390" s="10">
        <f t="shared" si="25"/>
        <v>40912.25</v>
      </c>
      <c r="T390" s="10">
        <f t="shared" si="26"/>
        <v>40914.25</v>
      </c>
    </row>
    <row r="391" spans="1:20" x14ac:dyDescent="0.25">
      <c r="A391">
        <v>389</v>
      </c>
      <c r="B391" s="4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s="5">
        <f t="shared" si="24"/>
        <v>1.2211084337349398</v>
      </c>
      <c r="P391" s="6">
        <f t="shared" si="27"/>
        <v>87.979166666666671</v>
      </c>
      <c r="Q391" t="str" cm="1">
        <f t="array" ref="Q391:R391">_xlfn.TEXTSPLIT(N391,"/")</f>
        <v>theater</v>
      </c>
      <c r="R391" t="str">
        <v>plays</v>
      </c>
      <c r="S391" s="10">
        <f t="shared" si="25"/>
        <v>40479.208333333336</v>
      </c>
      <c r="T391" s="10">
        <f t="shared" si="26"/>
        <v>40506.25</v>
      </c>
    </row>
    <row r="392" spans="1:20" x14ac:dyDescent="0.25">
      <c r="A392">
        <v>390</v>
      </c>
      <c r="B392" s="4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s="5">
        <f t="shared" si="24"/>
        <v>1.8654166666666667</v>
      </c>
      <c r="P392" s="6">
        <f t="shared" si="27"/>
        <v>89.54</v>
      </c>
      <c r="Q392" t="str" cm="1">
        <f t="array" ref="Q392:R392">_xlfn.TEXTSPLIT(N392,"/")</f>
        <v>photography</v>
      </c>
      <c r="R392" t="str">
        <v>photography books</v>
      </c>
      <c r="S392" s="10">
        <f t="shared" si="25"/>
        <v>41530.208333333336</v>
      </c>
      <c r="T392" s="10">
        <f t="shared" si="26"/>
        <v>41545.208333333336</v>
      </c>
    </row>
    <row r="393" spans="1:20" x14ac:dyDescent="0.25">
      <c r="A393">
        <v>391</v>
      </c>
      <c r="B393" s="4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s="5">
        <f t="shared" si="24"/>
        <v>7.27317880794702E-2</v>
      </c>
      <c r="P393" s="6">
        <f t="shared" si="27"/>
        <v>29.09271523178808</v>
      </c>
      <c r="Q393" t="str" cm="1">
        <f t="array" ref="Q393:R393">_xlfn.TEXTSPLIT(N393,"/")</f>
        <v>publishing</v>
      </c>
      <c r="R393" t="str">
        <v>nonfiction</v>
      </c>
      <c r="S393" s="10">
        <f t="shared" si="25"/>
        <v>41653.25</v>
      </c>
      <c r="T393" s="10">
        <f t="shared" si="26"/>
        <v>41655.25</v>
      </c>
    </row>
    <row r="394" spans="1:20" ht="31.5" x14ac:dyDescent="0.25">
      <c r="A394">
        <v>392</v>
      </c>
      <c r="B394" s="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s="5">
        <f t="shared" si="24"/>
        <v>0.65642371234207963</v>
      </c>
      <c r="P394" s="6">
        <f t="shared" si="27"/>
        <v>42.006218905472636</v>
      </c>
      <c r="Q394" t="str" cm="1">
        <f t="array" ref="Q394:R394">_xlfn.TEXTSPLIT(N394,"/")</f>
        <v>technology</v>
      </c>
      <c r="R394" t="str">
        <v>wearables</v>
      </c>
      <c r="S394" s="10">
        <f t="shared" si="25"/>
        <v>40549.25</v>
      </c>
      <c r="T394" s="10">
        <f t="shared" si="26"/>
        <v>40551.25</v>
      </c>
    </row>
    <row r="395" spans="1:20" x14ac:dyDescent="0.25">
      <c r="A395">
        <v>393</v>
      </c>
      <c r="B395" s="4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s="5">
        <f t="shared" si="24"/>
        <v>2.2896178343949045</v>
      </c>
      <c r="P395" s="6">
        <f t="shared" si="27"/>
        <v>47.004903563255965</v>
      </c>
      <c r="Q395" t="str" cm="1">
        <f t="array" ref="Q395:R395">_xlfn.TEXTSPLIT(N395,"/")</f>
        <v>music</v>
      </c>
      <c r="R395" t="str">
        <v>jazz</v>
      </c>
      <c r="S395" s="10">
        <f t="shared" si="25"/>
        <v>42933.208333333328</v>
      </c>
      <c r="T395" s="10">
        <f t="shared" si="26"/>
        <v>42934.208333333328</v>
      </c>
    </row>
    <row r="396" spans="1:20" x14ac:dyDescent="0.25">
      <c r="A396">
        <v>394</v>
      </c>
      <c r="B396" s="4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s="5">
        <f t="shared" si="24"/>
        <v>4.6937499999999996</v>
      </c>
      <c r="P396" s="6">
        <f t="shared" si="27"/>
        <v>110.44117647058823</v>
      </c>
      <c r="Q396" t="str" cm="1">
        <f t="array" ref="Q396:R396">_xlfn.TEXTSPLIT(N396,"/")</f>
        <v>film &amp; video</v>
      </c>
      <c r="R396" t="str">
        <v>documentary</v>
      </c>
      <c r="S396" s="10">
        <f t="shared" si="25"/>
        <v>41484.208333333336</v>
      </c>
      <c r="T396" s="10">
        <f t="shared" si="26"/>
        <v>41494.208333333336</v>
      </c>
    </row>
    <row r="397" spans="1:20" ht="31.5" x14ac:dyDescent="0.25">
      <c r="A397">
        <v>395</v>
      </c>
      <c r="B397" s="4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s="5">
        <f t="shared" si="24"/>
        <v>1.3011267605633803</v>
      </c>
      <c r="P397" s="6">
        <f t="shared" si="27"/>
        <v>41.990909090909092</v>
      </c>
      <c r="Q397" t="str" cm="1">
        <f t="array" ref="Q397:R397">_xlfn.TEXTSPLIT(N397,"/")</f>
        <v>theater</v>
      </c>
      <c r="R397" t="str">
        <v>plays</v>
      </c>
      <c r="S397" s="10">
        <f t="shared" si="25"/>
        <v>40885.25</v>
      </c>
      <c r="T397" s="10">
        <f t="shared" si="26"/>
        <v>40886.25</v>
      </c>
    </row>
    <row r="398" spans="1:20" x14ac:dyDescent="0.25">
      <c r="A398">
        <v>396</v>
      </c>
      <c r="B398" s="4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s="5">
        <f t="shared" si="24"/>
        <v>1.6705422993492407</v>
      </c>
      <c r="P398" s="6">
        <f t="shared" si="27"/>
        <v>48.012468827930178</v>
      </c>
      <c r="Q398" t="str" cm="1">
        <f t="array" ref="Q398:R398">_xlfn.TEXTSPLIT(N398,"/")</f>
        <v>film &amp; video</v>
      </c>
      <c r="R398" t="str">
        <v>drama</v>
      </c>
      <c r="S398" s="10">
        <f t="shared" si="25"/>
        <v>43378.208333333328</v>
      </c>
      <c r="T398" s="10">
        <f t="shared" si="26"/>
        <v>43386.208333333328</v>
      </c>
    </row>
    <row r="399" spans="1:20" x14ac:dyDescent="0.25">
      <c r="A399">
        <v>397</v>
      </c>
      <c r="B399" s="4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s="5">
        <f t="shared" si="24"/>
        <v>1.738641975308642</v>
      </c>
      <c r="P399" s="6">
        <f t="shared" si="27"/>
        <v>31.019823788546255</v>
      </c>
      <c r="Q399" t="str" cm="1">
        <f t="array" ref="Q399:R399">_xlfn.TEXTSPLIT(N399,"/")</f>
        <v>music</v>
      </c>
      <c r="R399" t="str">
        <v>rock</v>
      </c>
      <c r="S399" s="10">
        <f t="shared" si="25"/>
        <v>41417.208333333336</v>
      </c>
      <c r="T399" s="10">
        <f t="shared" si="26"/>
        <v>41423.208333333336</v>
      </c>
    </row>
    <row r="400" spans="1:20" x14ac:dyDescent="0.25">
      <c r="A400">
        <v>398</v>
      </c>
      <c r="B400" s="4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s="5">
        <f t="shared" si="24"/>
        <v>7.1776470588235295</v>
      </c>
      <c r="P400" s="6">
        <f t="shared" si="27"/>
        <v>99.203252032520325</v>
      </c>
      <c r="Q400" t="str" cm="1">
        <f t="array" ref="Q400:R400">_xlfn.TEXTSPLIT(N400,"/")</f>
        <v>film &amp; video</v>
      </c>
      <c r="R400" t="str">
        <v>animation</v>
      </c>
      <c r="S400" s="10">
        <f t="shared" si="25"/>
        <v>43228.208333333328</v>
      </c>
      <c r="T400" s="10">
        <f t="shared" si="26"/>
        <v>43230.208333333328</v>
      </c>
    </row>
    <row r="401" spans="1:20" x14ac:dyDescent="0.25">
      <c r="A401">
        <v>399</v>
      </c>
      <c r="B401" s="4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s="5">
        <f t="shared" si="24"/>
        <v>0.63850976361767731</v>
      </c>
      <c r="P401" s="6">
        <f t="shared" si="27"/>
        <v>66.022316684378325</v>
      </c>
      <c r="Q401" t="str" cm="1">
        <f t="array" ref="Q401:R401">_xlfn.TEXTSPLIT(N401,"/")</f>
        <v>music</v>
      </c>
      <c r="R401" t="str">
        <v>indie rock</v>
      </c>
      <c r="S401" s="10">
        <f t="shared" si="25"/>
        <v>40576.25</v>
      </c>
      <c r="T401" s="10">
        <f t="shared" si="26"/>
        <v>40583.25</v>
      </c>
    </row>
    <row r="402" spans="1:20" ht="31.5" x14ac:dyDescent="0.25">
      <c r="A402">
        <v>400</v>
      </c>
      <c r="B402" s="4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s="5">
        <f t="shared" si="24"/>
        <v>0.02</v>
      </c>
      <c r="P402" s="6">
        <f t="shared" si="27"/>
        <v>2</v>
      </c>
      <c r="Q402" t="str" cm="1">
        <f t="array" ref="Q402:R402">_xlfn.TEXTSPLIT(N402,"/")</f>
        <v>photography</v>
      </c>
      <c r="R402" t="str">
        <v>photography books</v>
      </c>
      <c r="S402" s="10">
        <f t="shared" si="25"/>
        <v>41502.208333333336</v>
      </c>
      <c r="T402" s="10">
        <f t="shared" si="26"/>
        <v>41524.208333333336</v>
      </c>
    </row>
    <row r="403" spans="1:20" x14ac:dyDescent="0.25">
      <c r="A403">
        <v>401</v>
      </c>
      <c r="B403" s="4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s="5">
        <f t="shared" si="24"/>
        <v>15.302222222222222</v>
      </c>
      <c r="P403" s="6">
        <f t="shared" si="27"/>
        <v>46.060200668896321</v>
      </c>
      <c r="Q403" t="str" cm="1">
        <f t="array" ref="Q403:R403">_xlfn.TEXTSPLIT(N403,"/")</f>
        <v>theater</v>
      </c>
      <c r="R403" t="str">
        <v>plays</v>
      </c>
      <c r="S403" s="10">
        <f t="shared" si="25"/>
        <v>43765.208333333328</v>
      </c>
      <c r="T403" s="10">
        <f t="shared" si="26"/>
        <v>43765.208333333328</v>
      </c>
    </row>
    <row r="404" spans="1:20" x14ac:dyDescent="0.25">
      <c r="A404">
        <v>402</v>
      </c>
      <c r="B404" s="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s="5">
        <f t="shared" si="24"/>
        <v>0.40356164383561643</v>
      </c>
      <c r="P404" s="6">
        <f t="shared" si="27"/>
        <v>73.650000000000006</v>
      </c>
      <c r="Q404" t="str" cm="1">
        <f t="array" ref="Q404:R404">_xlfn.TEXTSPLIT(N404,"/")</f>
        <v>film &amp; video</v>
      </c>
      <c r="R404" t="str">
        <v>shorts</v>
      </c>
      <c r="S404" s="10">
        <f t="shared" si="25"/>
        <v>40914.25</v>
      </c>
      <c r="T404" s="10">
        <f t="shared" si="26"/>
        <v>40961.25</v>
      </c>
    </row>
    <row r="405" spans="1:20" x14ac:dyDescent="0.25">
      <c r="A405">
        <v>403</v>
      </c>
      <c r="B405" s="4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s="5">
        <f t="shared" si="24"/>
        <v>0.86220633299284988</v>
      </c>
      <c r="P405" s="6">
        <f t="shared" si="27"/>
        <v>55.99336650082919</v>
      </c>
      <c r="Q405" t="str" cm="1">
        <f t="array" ref="Q405:R405">_xlfn.TEXTSPLIT(N405,"/")</f>
        <v>theater</v>
      </c>
      <c r="R405" t="str">
        <v>plays</v>
      </c>
      <c r="S405" s="10">
        <f t="shared" si="25"/>
        <v>40310.208333333336</v>
      </c>
      <c r="T405" s="10">
        <f t="shared" si="26"/>
        <v>40346.208333333336</v>
      </c>
    </row>
    <row r="406" spans="1:20" x14ac:dyDescent="0.25">
      <c r="A406">
        <v>404</v>
      </c>
      <c r="B406" s="4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s="5">
        <f t="shared" si="24"/>
        <v>3.1558486707566464</v>
      </c>
      <c r="P406" s="6">
        <f t="shared" si="27"/>
        <v>68.985695127402778</v>
      </c>
      <c r="Q406" t="str" cm="1">
        <f t="array" ref="Q406:R406">_xlfn.TEXTSPLIT(N406,"/")</f>
        <v>theater</v>
      </c>
      <c r="R406" t="str">
        <v>plays</v>
      </c>
      <c r="S406" s="10">
        <f t="shared" si="25"/>
        <v>43053.25</v>
      </c>
      <c r="T406" s="10">
        <f t="shared" si="26"/>
        <v>43056.25</v>
      </c>
    </row>
    <row r="407" spans="1:20" x14ac:dyDescent="0.25">
      <c r="A407">
        <v>405</v>
      </c>
      <c r="B407" s="4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s="5">
        <f t="shared" si="24"/>
        <v>0.89618243243243245</v>
      </c>
      <c r="P407" s="6">
        <f t="shared" si="27"/>
        <v>60.981609195402299</v>
      </c>
      <c r="Q407" t="str" cm="1">
        <f t="array" ref="Q407:R407">_xlfn.TEXTSPLIT(N407,"/")</f>
        <v>theater</v>
      </c>
      <c r="R407" t="str">
        <v>plays</v>
      </c>
      <c r="S407" s="10">
        <f t="shared" si="25"/>
        <v>43255.208333333328</v>
      </c>
      <c r="T407" s="10">
        <f t="shared" si="26"/>
        <v>43305.208333333328</v>
      </c>
    </row>
    <row r="408" spans="1:20" x14ac:dyDescent="0.25">
      <c r="A408">
        <v>406</v>
      </c>
      <c r="B408" s="4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s="5">
        <f t="shared" si="24"/>
        <v>1.8214503816793892</v>
      </c>
      <c r="P408" s="6">
        <f t="shared" si="27"/>
        <v>110.98139534883721</v>
      </c>
      <c r="Q408" t="str" cm="1">
        <f t="array" ref="Q408:R408">_xlfn.TEXTSPLIT(N408,"/")</f>
        <v>film &amp; video</v>
      </c>
      <c r="R408" t="str">
        <v>documentary</v>
      </c>
      <c r="S408" s="10">
        <f t="shared" si="25"/>
        <v>41304.25</v>
      </c>
      <c r="T408" s="10">
        <f t="shared" si="26"/>
        <v>41316.25</v>
      </c>
    </row>
    <row r="409" spans="1:20" x14ac:dyDescent="0.25">
      <c r="A409">
        <v>407</v>
      </c>
      <c r="B409" s="4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s="5">
        <f t="shared" si="24"/>
        <v>3.5588235294117645</v>
      </c>
      <c r="P409" s="6">
        <f t="shared" si="27"/>
        <v>25</v>
      </c>
      <c r="Q409" t="str" cm="1">
        <f t="array" ref="Q409:R409">_xlfn.TEXTSPLIT(N409,"/")</f>
        <v>theater</v>
      </c>
      <c r="R409" t="str">
        <v>plays</v>
      </c>
      <c r="S409" s="10">
        <f t="shared" si="25"/>
        <v>43751.208333333328</v>
      </c>
      <c r="T409" s="10">
        <f t="shared" si="26"/>
        <v>43758.208333333328</v>
      </c>
    </row>
    <row r="410" spans="1:20" x14ac:dyDescent="0.25">
      <c r="A410">
        <v>408</v>
      </c>
      <c r="B410" s="4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s="5">
        <f t="shared" si="24"/>
        <v>1.3183695652173912</v>
      </c>
      <c r="P410" s="6">
        <f t="shared" si="27"/>
        <v>78.759740259740255</v>
      </c>
      <c r="Q410" t="str" cm="1">
        <f t="array" ref="Q410:R410">_xlfn.TEXTSPLIT(N410,"/")</f>
        <v>film &amp; video</v>
      </c>
      <c r="R410" t="str">
        <v>documentary</v>
      </c>
      <c r="S410" s="10">
        <f t="shared" si="25"/>
        <v>42541.208333333328</v>
      </c>
      <c r="T410" s="10">
        <f t="shared" si="26"/>
        <v>42561.208333333328</v>
      </c>
    </row>
    <row r="411" spans="1:20" x14ac:dyDescent="0.25">
      <c r="A411">
        <v>409</v>
      </c>
      <c r="B411" s="4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s="5">
        <f t="shared" si="24"/>
        <v>0.46315634218289087</v>
      </c>
      <c r="P411" s="6">
        <f t="shared" si="27"/>
        <v>87.960784313725483</v>
      </c>
      <c r="Q411" t="str" cm="1">
        <f t="array" ref="Q411:R411">_xlfn.TEXTSPLIT(N411,"/")</f>
        <v>music</v>
      </c>
      <c r="R411" t="str">
        <v>rock</v>
      </c>
      <c r="S411" s="10">
        <f t="shared" si="25"/>
        <v>42843.208333333328</v>
      </c>
      <c r="T411" s="10">
        <f t="shared" si="26"/>
        <v>42847.208333333328</v>
      </c>
    </row>
    <row r="412" spans="1:20" x14ac:dyDescent="0.25">
      <c r="A412">
        <v>410</v>
      </c>
      <c r="B412" s="4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5">
        <f t="shared" si="24"/>
        <v>0.36132726089785294</v>
      </c>
      <c r="P412" s="6">
        <f t="shared" si="27"/>
        <v>49.987398739873989</v>
      </c>
      <c r="Q412" t="str" cm="1">
        <f t="array" ref="Q412:R412">_xlfn.TEXTSPLIT(N412,"/")</f>
        <v>games</v>
      </c>
      <c r="R412" t="str">
        <v>mobile games</v>
      </c>
      <c r="S412" s="10">
        <f t="shared" si="25"/>
        <v>42122.208333333328</v>
      </c>
      <c r="T412" s="10">
        <f t="shared" si="26"/>
        <v>42122.208333333328</v>
      </c>
    </row>
    <row r="413" spans="1:20" x14ac:dyDescent="0.25">
      <c r="A413">
        <v>411</v>
      </c>
      <c r="B413" s="4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s="5">
        <f t="shared" si="24"/>
        <v>1.0462820512820512</v>
      </c>
      <c r="P413" s="6">
        <f t="shared" si="27"/>
        <v>99.524390243902445</v>
      </c>
      <c r="Q413" t="str" cm="1">
        <f t="array" ref="Q413:R413">_xlfn.TEXTSPLIT(N413,"/")</f>
        <v>theater</v>
      </c>
      <c r="R413" t="str">
        <v>plays</v>
      </c>
      <c r="S413" s="10">
        <f t="shared" si="25"/>
        <v>42884.208333333328</v>
      </c>
      <c r="T413" s="10">
        <f t="shared" si="26"/>
        <v>42886.208333333328</v>
      </c>
    </row>
    <row r="414" spans="1:20" x14ac:dyDescent="0.25">
      <c r="A414">
        <v>412</v>
      </c>
      <c r="B414" s="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s="5">
        <f t="shared" si="24"/>
        <v>6.6885714285714286</v>
      </c>
      <c r="P414" s="6">
        <f t="shared" si="27"/>
        <v>104.82089552238806</v>
      </c>
      <c r="Q414" t="str" cm="1">
        <f t="array" ref="Q414:R414">_xlfn.TEXTSPLIT(N414,"/")</f>
        <v>publishing</v>
      </c>
      <c r="R414" t="str">
        <v>fiction</v>
      </c>
      <c r="S414" s="10">
        <f t="shared" si="25"/>
        <v>41642.25</v>
      </c>
      <c r="T414" s="10">
        <f t="shared" si="26"/>
        <v>41652.25</v>
      </c>
    </row>
    <row r="415" spans="1:20" x14ac:dyDescent="0.25">
      <c r="A415">
        <v>413</v>
      </c>
      <c r="B415" s="4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5">
        <f t="shared" si="24"/>
        <v>0.62072823218997364</v>
      </c>
      <c r="P415" s="6">
        <f t="shared" si="27"/>
        <v>108.01469237832875</v>
      </c>
      <c r="Q415" t="str" cm="1">
        <f t="array" ref="Q415:R415">_xlfn.TEXTSPLIT(N415,"/")</f>
        <v>film &amp; video</v>
      </c>
      <c r="R415" t="str">
        <v>animation</v>
      </c>
      <c r="S415" s="10">
        <f t="shared" si="25"/>
        <v>43431.25</v>
      </c>
      <c r="T415" s="10">
        <f t="shared" si="26"/>
        <v>43458.25</v>
      </c>
    </row>
    <row r="416" spans="1:20" x14ac:dyDescent="0.25">
      <c r="A416">
        <v>414</v>
      </c>
      <c r="B416" s="4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s="5">
        <f t="shared" si="24"/>
        <v>0.84699787460148779</v>
      </c>
      <c r="P416" s="6">
        <f t="shared" si="27"/>
        <v>28.998544660724033</v>
      </c>
      <c r="Q416" t="str" cm="1">
        <f t="array" ref="Q416:R416">_xlfn.TEXTSPLIT(N416,"/")</f>
        <v>food</v>
      </c>
      <c r="R416" t="str">
        <v>food trucks</v>
      </c>
      <c r="S416" s="10">
        <f t="shared" si="25"/>
        <v>40288.208333333336</v>
      </c>
      <c r="T416" s="10">
        <f t="shared" si="26"/>
        <v>40296.208333333336</v>
      </c>
    </row>
    <row r="417" spans="1:20" x14ac:dyDescent="0.25">
      <c r="A417">
        <v>415</v>
      </c>
      <c r="B417" s="4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s="5">
        <f t="shared" si="24"/>
        <v>0.11059030837004405</v>
      </c>
      <c r="P417" s="6">
        <f t="shared" si="27"/>
        <v>30.028708133971293</v>
      </c>
      <c r="Q417" t="str" cm="1">
        <f t="array" ref="Q417:R417">_xlfn.TEXTSPLIT(N417,"/")</f>
        <v>theater</v>
      </c>
      <c r="R417" t="str">
        <v>plays</v>
      </c>
      <c r="S417" s="10">
        <f t="shared" si="25"/>
        <v>40921.25</v>
      </c>
      <c r="T417" s="10">
        <f t="shared" si="26"/>
        <v>40938.25</v>
      </c>
    </row>
    <row r="418" spans="1:20" ht="31.5" x14ac:dyDescent="0.25">
      <c r="A418">
        <v>416</v>
      </c>
      <c r="B418" s="4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s="5">
        <f t="shared" si="24"/>
        <v>0.43838781575037145</v>
      </c>
      <c r="P418" s="6">
        <f t="shared" si="27"/>
        <v>41.005559416261292</v>
      </c>
      <c r="Q418" t="str" cm="1">
        <f t="array" ref="Q418:R418">_xlfn.TEXTSPLIT(N418,"/")</f>
        <v>film &amp; video</v>
      </c>
      <c r="R418" t="str">
        <v>documentary</v>
      </c>
      <c r="S418" s="10">
        <f t="shared" si="25"/>
        <v>40560.25</v>
      </c>
      <c r="T418" s="10">
        <f t="shared" si="26"/>
        <v>40569.25</v>
      </c>
    </row>
    <row r="419" spans="1:20" x14ac:dyDescent="0.25">
      <c r="A419">
        <v>417</v>
      </c>
      <c r="B419" s="4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s="5">
        <f t="shared" si="24"/>
        <v>0.55470588235294116</v>
      </c>
      <c r="P419" s="6">
        <f t="shared" si="27"/>
        <v>62.866666666666667</v>
      </c>
      <c r="Q419" t="str" cm="1">
        <f t="array" ref="Q419:R419">_xlfn.TEXTSPLIT(N419,"/")</f>
        <v>theater</v>
      </c>
      <c r="R419" t="str">
        <v>plays</v>
      </c>
      <c r="S419" s="10">
        <f t="shared" si="25"/>
        <v>43407.208333333328</v>
      </c>
      <c r="T419" s="10">
        <f t="shared" si="26"/>
        <v>43431.25</v>
      </c>
    </row>
    <row r="420" spans="1:20" x14ac:dyDescent="0.25">
      <c r="A420">
        <v>418</v>
      </c>
      <c r="B420" s="4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s="5">
        <f t="shared" si="24"/>
        <v>0.57399511301160655</v>
      </c>
      <c r="P420" s="6">
        <f t="shared" si="27"/>
        <v>47.005002501250623</v>
      </c>
      <c r="Q420" t="str" cm="1">
        <f t="array" ref="Q420:R420">_xlfn.TEXTSPLIT(N420,"/")</f>
        <v>film &amp; video</v>
      </c>
      <c r="R420" t="str">
        <v>documentary</v>
      </c>
      <c r="S420" s="10">
        <f t="shared" si="25"/>
        <v>41035.208333333336</v>
      </c>
      <c r="T420" s="10">
        <f t="shared" si="26"/>
        <v>41036.208333333336</v>
      </c>
    </row>
    <row r="421" spans="1:20" x14ac:dyDescent="0.25">
      <c r="A421">
        <v>419</v>
      </c>
      <c r="B421" s="4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s="5">
        <f t="shared" si="24"/>
        <v>1.2343497363796134</v>
      </c>
      <c r="P421" s="6">
        <f t="shared" si="27"/>
        <v>26.997693638285604</v>
      </c>
      <c r="Q421" t="str" cm="1">
        <f t="array" ref="Q421:R421">_xlfn.TEXTSPLIT(N421,"/")</f>
        <v>technology</v>
      </c>
      <c r="R421" t="str">
        <v>web</v>
      </c>
      <c r="S421" s="10">
        <f t="shared" si="25"/>
        <v>40899.25</v>
      </c>
      <c r="T421" s="10">
        <f t="shared" si="26"/>
        <v>40905.25</v>
      </c>
    </row>
    <row r="422" spans="1:20" x14ac:dyDescent="0.25">
      <c r="A422">
        <v>420</v>
      </c>
      <c r="B422" s="4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s="5">
        <f t="shared" si="24"/>
        <v>1.2846</v>
      </c>
      <c r="P422" s="6">
        <f t="shared" si="27"/>
        <v>68.329787234042556</v>
      </c>
      <c r="Q422" t="str" cm="1">
        <f t="array" ref="Q422:R422">_xlfn.TEXTSPLIT(N422,"/")</f>
        <v>theater</v>
      </c>
      <c r="R422" t="str">
        <v>plays</v>
      </c>
      <c r="S422" s="10">
        <f t="shared" si="25"/>
        <v>42911.208333333328</v>
      </c>
      <c r="T422" s="10">
        <f t="shared" si="26"/>
        <v>42925.208333333328</v>
      </c>
    </row>
    <row r="423" spans="1:20" x14ac:dyDescent="0.25">
      <c r="A423">
        <v>421</v>
      </c>
      <c r="B423" s="4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s="5">
        <f t="shared" si="24"/>
        <v>0.63989361702127656</v>
      </c>
      <c r="P423" s="6">
        <f t="shared" si="27"/>
        <v>50.974576271186443</v>
      </c>
      <c r="Q423" t="str" cm="1">
        <f t="array" ref="Q423:R423">_xlfn.TEXTSPLIT(N423,"/")</f>
        <v>technology</v>
      </c>
      <c r="R423" t="str">
        <v>wearables</v>
      </c>
      <c r="S423" s="10">
        <f t="shared" si="25"/>
        <v>42915.208333333328</v>
      </c>
      <c r="T423" s="10">
        <f t="shared" si="26"/>
        <v>42945.208333333328</v>
      </c>
    </row>
    <row r="424" spans="1:20" ht="31.5" x14ac:dyDescent="0.25">
      <c r="A424">
        <v>422</v>
      </c>
      <c r="B424" s="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s="5">
        <f t="shared" si="24"/>
        <v>1.2729885057471264</v>
      </c>
      <c r="P424" s="6">
        <f t="shared" si="27"/>
        <v>54.024390243902438</v>
      </c>
      <c r="Q424" t="str" cm="1">
        <f t="array" ref="Q424:R424">_xlfn.TEXTSPLIT(N424,"/")</f>
        <v>theater</v>
      </c>
      <c r="R424" t="str">
        <v>plays</v>
      </c>
      <c r="S424" s="10">
        <f t="shared" si="25"/>
        <v>40285.208333333336</v>
      </c>
      <c r="T424" s="10">
        <f t="shared" si="26"/>
        <v>40305.208333333336</v>
      </c>
    </row>
    <row r="425" spans="1:20" x14ac:dyDescent="0.25">
      <c r="A425">
        <v>423</v>
      </c>
      <c r="B425" s="4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s="5">
        <f t="shared" si="24"/>
        <v>0.10638024357239513</v>
      </c>
      <c r="P425" s="6">
        <f t="shared" si="27"/>
        <v>97.055555555555557</v>
      </c>
      <c r="Q425" t="str" cm="1">
        <f t="array" ref="Q425:R425">_xlfn.TEXTSPLIT(N425,"/")</f>
        <v>food</v>
      </c>
      <c r="R425" t="str">
        <v>food trucks</v>
      </c>
      <c r="S425" s="10">
        <f t="shared" si="25"/>
        <v>40808.208333333336</v>
      </c>
      <c r="T425" s="10">
        <f t="shared" si="26"/>
        <v>40810.208333333336</v>
      </c>
    </row>
    <row r="426" spans="1:20" x14ac:dyDescent="0.25">
      <c r="A426">
        <v>424</v>
      </c>
      <c r="B426" s="4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s="5">
        <f t="shared" si="24"/>
        <v>0.40470588235294119</v>
      </c>
      <c r="P426" s="6">
        <f t="shared" si="27"/>
        <v>24.867469879518072</v>
      </c>
      <c r="Q426" t="str" cm="1">
        <f t="array" ref="Q426:R426">_xlfn.TEXTSPLIT(N426,"/")</f>
        <v>music</v>
      </c>
      <c r="R426" t="str">
        <v>indie rock</v>
      </c>
      <c r="S426" s="10">
        <f t="shared" si="25"/>
        <v>43208.208333333328</v>
      </c>
      <c r="T426" s="10">
        <f t="shared" si="26"/>
        <v>43214.208333333328</v>
      </c>
    </row>
    <row r="427" spans="1:20" x14ac:dyDescent="0.25">
      <c r="A427">
        <v>425</v>
      </c>
      <c r="B427" s="4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s="5">
        <f t="shared" si="24"/>
        <v>2.8766666666666665</v>
      </c>
      <c r="P427" s="6">
        <f t="shared" si="27"/>
        <v>84.423913043478265</v>
      </c>
      <c r="Q427" t="str" cm="1">
        <f t="array" ref="Q427:R427">_xlfn.TEXTSPLIT(N427,"/")</f>
        <v>photography</v>
      </c>
      <c r="R427" t="str">
        <v>photography books</v>
      </c>
      <c r="S427" s="10">
        <f t="shared" si="25"/>
        <v>42213.208333333328</v>
      </c>
      <c r="T427" s="10">
        <f t="shared" si="26"/>
        <v>42219.208333333328</v>
      </c>
    </row>
    <row r="428" spans="1:20" x14ac:dyDescent="0.25">
      <c r="A428">
        <v>426</v>
      </c>
      <c r="B428" s="4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s="5">
        <f t="shared" si="24"/>
        <v>5.7294444444444448</v>
      </c>
      <c r="P428" s="6">
        <f t="shared" si="27"/>
        <v>47.091324200913242</v>
      </c>
      <c r="Q428" t="str" cm="1">
        <f t="array" ref="Q428:R428">_xlfn.TEXTSPLIT(N428,"/")</f>
        <v>theater</v>
      </c>
      <c r="R428" t="str">
        <v>plays</v>
      </c>
      <c r="S428" s="10">
        <f t="shared" si="25"/>
        <v>41332.25</v>
      </c>
      <c r="T428" s="10">
        <f t="shared" si="26"/>
        <v>41339.25</v>
      </c>
    </row>
    <row r="429" spans="1:20" x14ac:dyDescent="0.25">
      <c r="A429">
        <v>427</v>
      </c>
      <c r="B429" s="4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s="5">
        <f t="shared" si="24"/>
        <v>1.1290429799426933</v>
      </c>
      <c r="P429" s="6">
        <f t="shared" si="27"/>
        <v>77.996041171813147</v>
      </c>
      <c r="Q429" t="str" cm="1">
        <f t="array" ref="Q429:R429">_xlfn.TEXTSPLIT(N429,"/")</f>
        <v>theater</v>
      </c>
      <c r="R429" t="str">
        <v>plays</v>
      </c>
      <c r="S429" s="10">
        <f t="shared" si="25"/>
        <v>41895.208333333336</v>
      </c>
      <c r="T429" s="10">
        <f t="shared" si="26"/>
        <v>41927.208333333336</v>
      </c>
    </row>
    <row r="430" spans="1:20" x14ac:dyDescent="0.25">
      <c r="A430">
        <v>428</v>
      </c>
      <c r="B430" s="4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s="5">
        <f t="shared" si="24"/>
        <v>0.46387573964497042</v>
      </c>
      <c r="P430" s="6">
        <f t="shared" si="27"/>
        <v>62.967871485943775</v>
      </c>
      <c r="Q430" t="str" cm="1">
        <f t="array" ref="Q430:R430">_xlfn.TEXTSPLIT(N430,"/")</f>
        <v>film &amp; video</v>
      </c>
      <c r="R430" t="str">
        <v>animation</v>
      </c>
      <c r="S430" s="10">
        <f t="shared" si="25"/>
        <v>40585.25</v>
      </c>
      <c r="T430" s="10">
        <f t="shared" si="26"/>
        <v>40592.25</v>
      </c>
    </row>
    <row r="431" spans="1:20" x14ac:dyDescent="0.25">
      <c r="A431">
        <v>429</v>
      </c>
      <c r="B431" s="4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5">
        <f t="shared" si="24"/>
        <v>0.90675916230366493</v>
      </c>
      <c r="P431" s="6">
        <f t="shared" si="27"/>
        <v>81.006080449017773</v>
      </c>
      <c r="Q431" t="str" cm="1">
        <f t="array" ref="Q431:R431">_xlfn.TEXTSPLIT(N431,"/")</f>
        <v>photography</v>
      </c>
      <c r="R431" t="str">
        <v>photography books</v>
      </c>
      <c r="S431" s="10">
        <f t="shared" si="25"/>
        <v>41680.25</v>
      </c>
      <c r="T431" s="10">
        <f t="shared" si="26"/>
        <v>41708.208333333336</v>
      </c>
    </row>
    <row r="432" spans="1:20" x14ac:dyDescent="0.25">
      <c r="A432">
        <v>430</v>
      </c>
      <c r="B432" s="4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s="5">
        <f t="shared" si="24"/>
        <v>0.67740740740740746</v>
      </c>
      <c r="P432" s="6">
        <f t="shared" si="27"/>
        <v>65.321428571428569</v>
      </c>
      <c r="Q432" t="str" cm="1">
        <f t="array" ref="Q432:R432">_xlfn.TEXTSPLIT(N432,"/")</f>
        <v>theater</v>
      </c>
      <c r="R432" t="str">
        <v>plays</v>
      </c>
      <c r="S432" s="10">
        <f t="shared" si="25"/>
        <v>43737.208333333328</v>
      </c>
      <c r="T432" s="10">
        <f t="shared" si="26"/>
        <v>43771.208333333328</v>
      </c>
    </row>
    <row r="433" spans="1:20" x14ac:dyDescent="0.25">
      <c r="A433">
        <v>431</v>
      </c>
      <c r="B433" s="4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s="5">
        <f t="shared" si="24"/>
        <v>1.9249019607843136</v>
      </c>
      <c r="P433" s="6">
        <f t="shared" si="27"/>
        <v>104.43617021276596</v>
      </c>
      <c r="Q433" t="str" cm="1">
        <f t="array" ref="Q433:R433">_xlfn.TEXTSPLIT(N433,"/")</f>
        <v>theater</v>
      </c>
      <c r="R433" t="str">
        <v>plays</v>
      </c>
      <c r="S433" s="10">
        <f t="shared" si="25"/>
        <v>43273.208333333328</v>
      </c>
      <c r="T433" s="10">
        <f t="shared" si="26"/>
        <v>43290.208333333328</v>
      </c>
    </row>
    <row r="434" spans="1:20" x14ac:dyDescent="0.25">
      <c r="A434">
        <v>432</v>
      </c>
      <c r="B434" s="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s="5">
        <f t="shared" si="24"/>
        <v>0.82714285714285718</v>
      </c>
      <c r="P434" s="6">
        <f t="shared" si="27"/>
        <v>69.989010989010993</v>
      </c>
      <c r="Q434" t="str" cm="1">
        <f t="array" ref="Q434:R434">_xlfn.TEXTSPLIT(N434,"/")</f>
        <v>theater</v>
      </c>
      <c r="R434" t="str">
        <v>plays</v>
      </c>
      <c r="S434" s="10">
        <f t="shared" si="25"/>
        <v>41761.208333333336</v>
      </c>
      <c r="T434" s="10">
        <f t="shared" si="26"/>
        <v>41781.208333333336</v>
      </c>
    </row>
    <row r="435" spans="1:20" x14ac:dyDescent="0.25">
      <c r="A435">
        <v>433</v>
      </c>
      <c r="B435" s="4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s="5">
        <f t="shared" si="24"/>
        <v>0.54163920922570019</v>
      </c>
      <c r="P435" s="6">
        <f t="shared" si="27"/>
        <v>83.023989898989896</v>
      </c>
      <c r="Q435" t="str" cm="1">
        <f t="array" ref="Q435:R435">_xlfn.TEXTSPLIT(N435,"/")</f>
        <v>film &amp; video</v>
      </c>
      <c r="R435" t="str">
        <v>documentary</v>
      </c>
      <c r="S435" s="10">
        <f t="shared" si="25"/>
        <v>41603.25</v>
      </c>
      <c r="T435" s="10">
        <f t="shared" si="26"/>
        <v>41619.25</v>
      </c>
    </row>
    <row r="436" spans="1:20" x14ac:dyDescent="0.25">
      <c r="A436">
        <v>434</v>
      </c>
      <c r="B436" s="4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s="5">
        <f t="shared" si="24"/>
        <v>0.16722222222222222</v>
      </c>
      <c r="P436" s="6">
        <f t="shared" si="27"/>
        <v>90.3</v>
      </c>
      <c r="Q436" t="str" cm="1">
        <f t="array" ref="Q436:R436">_xlfn.TEXTSPLIT(N436,"/")</f>
        <v>theater</v>
      </c>
      <c r="R436" t="str">
        <v>plays</v>
      </c>
      <c r="S436" s="10">
        <f t="shared" si="25"/>
        <v>42705.25</v>
      </c>
      <c r="T436" s="10">
        <f t="shared" si="26"/>
        <v>42719.25</v>
      </c>
    </row>
    <row r="437" spans="1:20" x14ac:dyDescent="0.25">
      <c r="A437">
        <v>435</v>
      </c>
      <c r="B437" s="4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s="5">
        <f t="shared" si="24"/>
        <v>1.168766404199475</v>
      </c>
      <c r="P437" s="6">
        <f t="shared" si="27"/>
        <v>103.98131932282546</v>
      </c>
      <c r="Q437" t="str" cm="1">
        <f t="array" ref="Q437:R437">_xlfn.TEXTSPLIT(N437,"/")</f>
        <v>theater</v>
      </c>
      <c r="R437" t="str">
        <v>plays</v>
      </c>
      <c r="S437" s="10">
        <f t="shared" si="25"/>
        <v>41988.25</v>
      </c>
      <c r="T437" s="10">
        <f t="shared" si="26"/>
        <v>42000.25</v>
      </c>
    </row>
    <row r="438" spans="1:20" x14ac:dyDescent="0.25">
      <c r="A438">
        <v>436</v>
      </c>
      <c r="B438" s="4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s="5">
        <f t="shared" si="24"/>
        <v>10.521538461538462</v>
      </c>
      <c r="P438" s="6">
        <f t="shared" si="27"/>
        <v>54.931726907630519</v>
      </c>
      <c r="Q438" t="str" cm="1">
        <f t="array" ref="Q438:R438">_xlfn.TEXTSPLIT(N438,"/")</f>
        <v>music</v>
      </c>
      <c r="R438" t="str">
        <v>jazz</v>
      </c>
      <c r="S438" s="10">
        <f t="shared" si="25"/>
        <v>43575.208333333328</v>
      </c>
      <c r="T438" s="10">
        <f t="shared" si="26"/>
        <v>43576.208333333328</v>
      </c>
    </row>
    <row r="439" spans="1:20" x14ac:dyDescent="0.25">
      <c r="A439">
        <v>437</v>
      </c>
      <c r="B439" s="4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s="5">
        <f t="shared" si="24"/>
        <v>1.2307407407407407</v>
      </c>
      <c r="P439" s="6">
        <f t="shared" si="27"/>
        <v>51.921875</v>
      </c>
      <c r="Q439" t="str" cm="1">
        <f t="array" ref="Q439:R439">_xlfn.TEXTSPLIT(N439,"/")</f>
        <v>film &amp; video</v>
      </c>
      <c r="R439" t="str">
        <v>animation</v>
      </c>
      <c r="S439" s="10">
        <f t="shared" si="25"/>
        <v>42260.208333333328</v>
      </c>
      <c r="T439" s="10">
        <f t="shared" si="26"/>
        <v>42263.208333333328</v>
      </c>
    </row>
    <row r="440" spans="1:20" ht="31.5" x14ac:dyDescent="0.25">
      <c r="A440">
        <v>438</v>
      </c>
      <c r="B440" s="4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s="5">
        <f t="shared" si="24"/>
        <v>1.7863855421686747</v>
      </c>
      <c r="P440" s="6">
        <f t="shared" si="27"/>
        <v>60.02834008097166</v>
      </c>
      <c r="Q440" t="str" cm="1">
        <f t="array" ref="Q440:R440">_xlfn.TEXTSPLIT(N440,"/")</f>
        <v>theater</v>
      </c>
      <c r="R440" t="str">
        <v>plays</v>
      </c>
      <c r="S440" s="10">
        <f t="shared" si="25"/>
        <v>41337.25</v>
      </c>
      <c r="T440" s="10">
        <f t="shared" si="26"/>
        <v>41367.208333333336</v>
      </c>
    </row>
    <row r="441" spans="1:20" x14ac:dyDescent="0.25">
      <c r="A441">
        <v>439</v>
      </c>
      <c r="B441" s="4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s="5">
        <f t="shared" si="24"/>
        <v>3.5528169014084505</v>
      </c>
      <c r="P441" s="6">
        <f t="shared" si="27"/>
        <v>44.003488879197555</v>
      </c>
      <c r="Q441" t="str" cm="1">
        <f t="array" ref="Q441:R441">_xlfn.TEXTSPLIT(N441,"/")</f>
        <v>film &amp; video</v>
      </c>
      <c r="R441" t="str">
        <v>science fiction</v>
      </c>
      <c r="S441" s="10">
        <f t="shared" si="25"/>
        <v>42680.208333333328</v>
      </c>
      <c r="T441" s="10">
        <f t="shared" si="26"/>
        <v>42687.25</v>
      </c>
    </row>
    <row r="442" spans="1:20" x14ac:dyDescent="0.25">
      <c r="A442">
        <v>440</v>
      </c>
      <c r="B442" s="4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s="5">
        <f t="shared" si="24"/>
        <v>1.6190634146341463</v>
      </c>
      <c r="P442" s="6">
        <f t="shared" si="27"/>
        <v>53.003513254551258</v>
      </c>
      <c r="Q442" t="str" cm="1">
        <f t="array" ref="Q442:R442">_xlfn.TEXTSPLIT(N442,"/")</f>
        <v>film &amp; video</v>
      </c>
      <c r="R442" t="str">
        <v>television</v>
      </c>
      <c r="S442" s="10">
        <f t="shared" si="25"/>
        <v>42916.208333333328</v>
      </c>
      <c r="T442" s="10">
        <f t="shared" si="26"/>
        <v>42926.208333333328</v>
      </c>
    </row>
    <row r="443" spans="1:20" x14ac:dyDescent="0.25">
      <c r="A443">
        <v>441</v>
      </c>
      <c r="B443" s="4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s="5">
        <f t="shared" si="24"/>
        <v>0.24914285714285714</v>
      </c>
      <c r="P443" s="6">
        <f t="shared" si="27"/>
        <v>54.5</v>
      </c>
      <c r="Q443" t="str" cm="1">
        <f t="array" ref="Q443:R443">_xlfn.TEXTSPLIT(N443,"/")</f>
        <v>technology</v>
      </c>
      <c r="R443" t="str">
        <v>wearables</v>
      </c>
      <c r="S443" s="10">
        <f t="shared" si="25"/>
        <v>41025.208333333336</v>
      </c>
      <c r="T443" s="10">
        <f t="shared" si="26"/>
        <v>41053.208333333336</v>
      </c>
    </row>
    <row r="444" spans="1:20" x14ac:dyDescent="0.25">
      <c r="A444">
        <v>442</v>
      </c>
      <c r="B444" s="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s="5">
        <f t="shared" si="24"/>
        <v>1.9872222222222222</v>
      </c>
      <c r="P444" s="6">
        <f t="shared" si="27"/>
        <v>75.04195804195804</v>
      </c>
      <c r="Q444" t="str" cm="1">
        <f t="array" ref="Q444:R444">_xlfn.TEXTSPLIT(N444,"/")</f>
        <v>theater</v>
      </c>
      <c r="R444" t="str">
        <v>plays</v>
      </c>
      <c r="S444" s="10">
        <f t="shared" si="25"/>
        <v>42980.208333333328</v>
      </c>
      <c r="T444" s="10">
        <f t="shared" si="26"/>
        <v>42996.208333333328</v>
      </c>
    </row>
    <row r="445" spans="1:20" x14ac:dyDescent="0.25">
      <c r="A445">
        <v>443</v>
      </c>
      <c r="B445" s="4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s="5">
        <f t="shared" si="24"/>
        <v>0.34752688172043011</v>
      </c>
      <c r="P445" s="6">
        <f t="shared" si="27"/>
        <v>35.911111111111111</v>
      </c>
      <c r="Q445" t="str" cm="1">
        <f t="array" ref="Q445:R445">_xlfn.TEXTSPLIT(N445,"/")</f>
        <v>theater</v>
      </c>
      <c r="R445" t="str">
        <v>plays</v>
      </c>
      <c r="S445" s="10">
        <f t="shared" si="25"/>
        <v>40451.208333333336</v>
      </c>
      <c r="T445" s="10">
        <f t="shared" si="26"/>
        <v>40470.208333333336</v>
      </c>
    </row>
    <row r="446" spans="1:20" x14ac:dyDescent="0.25">
      <c r="A446">
        <v>444</v>
      </c>
      <c r="B446" s="4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s="5">
        <f t="shared" si="24"/>
        <v>1.7641935483870967</v>
      </c>
      <c r="P446" s="6">
        <f t="shared" si="27"/>
        <v>36.952702702702702</v>
      </c>
      <c r="Q446" t="str" cm="1">
        <f t="array" ref="Q446:R446">_xlfn.TEXTSPLIT(N446,"/")</f>
        <v>music</v>
      </c>
      <c r="R446" t="str">
        <v>indie rock</v>
      </c>
      <c r="S446" s="10">
        <f t="shared" si="25"/>
        <v>40748.208333333336</v>
      </c>
      <c r="T446" s="10">
        <f t="shared" si="26"/>
        <v>40750.208333333336</v>
      </c>
    </row>
    <row r="447" spans="1:20" ht="31.5" x14ac:dyDescent="0.25">
      <c r="A447">
        <v>445</v>
      </c>
      <c r="B447" s="4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s="5">
        <f t="shared" si="24"/>
        <v>5.1138095238095236</v>
      </c>
      <c r="P447" s="6">
        <f t="shared" si="27"/>
        <v>63.170588235294119</v>
      </c>
      <c r="Q447" t="str" cm="1">
        <f t="array" ref="Q447:R447">_xlfn.TEXTSPLIT(N447,"/")</f>
        <v>theater</v>
      </c>
      <c r="R447" t="str">
        <v>plays</v>
      </c>
      <c r="S447" s="10">
        <f t="shared" si="25"/>
        <v>40515.25</v>
      </c>
      <c r="T447" s="10">
        <f t="shared" si="26"/>
        <v>40536.25</v>
      </c>
    </row>
    <row r="448" spans="1:20" x14ac:dyDescent="0.25">
      <c r="A448">
        <v>446</v>
      </c>
      <c r="B448" s="4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s="5">
        <f t="shared" si="24"/>
        <v>0.82044117647058823</v>
      </c>
      <c r="P448" s="6">
        <f t="shared" si="27"/>
        <v>29.99462365591398</v>
      </c>
      <c r="Q448" t="str" cm="1">
        <f t="array" ref="Q448:R448">_xlfn.TEXTSPLIT(N448,"/")</f>
        <v>technology</v>
      </c>
      <c r="R448" t="str">
        <v>wearables</v>
      </c>
      <c r="S448" s="10">
        <f t="shared" si="25"/>
        <v>41261.25</v>
      </c>
      <c r="T448" s="10">
        <f t="shared" si="26"/>
        <v>41263.25</v>
      </c>
    </row>
    <row r="449" spans="1:20" ht="31.5" x14ac:dyDescent="0.25">
      <c r="A449">
        <v>447</v>
      </c>
      <c r="B449" s="4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5">
        <f t="shared" si="24"/>
        <v>0.24326030927835052</v>
      </c>
      <c r="P449" s="6">
        <f t="shared" si="27"/>
        <v>86</v>
      </c>
      <c r="Q449" t="str" cm="1">
        <f t="array" ref="Q449:R449">_xlfn.TEXTSPLIT(N449,"/")</f>
        <v>film &amp; video</v>
      </c>
      <c r="R449" t="str">
        <v>television</v>
      </c>
      <c r="S449" s="10">
        <f t="shared" si="25"/>
        <v>43088.25</v>
      </c>
      <c r="T449" s="10">
        <f t="shared" si="26"/>
        <v>43104.25</v>
      </c>
    </row>
    <row r="450" spans="1:20" x14ac:dyDescent="0.25">
      <c r="A450">
        <v>448</v>
      </c>
      <c r="B450" s="4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s="5">
        <f t="shared" si="24"/>
        <v>0.50482758620689661</v>
      </c>
      <c r="P450" s="6">
        <f t="shared" si="27"/>
        <v>75.014876033057845</v>
      </c>
      <c r="Q450" t="str" cm="1">
        <f t="array" ref="Q450:R450">_xlfn.TEXTSPLIT(N450,"/")</f>
        <v>games</v>
      </c>
      <c r="R450" t="str">
        <v>video games</v>
      </c>
      <c r="S450" s="10">
        <f t="shared" si="25"/>
        <v>41378.208333333336</v>
      </c>
      <c r="T450" s="10">
        <f t="shared" si="26"/>
        <v>41380.208333333336</v>
      </c>
    </row>
    <row r="451" spans="1:20" x14ac:dyDescent="0.25">
      <c r="A451">
        <v>449</v>
      </c>
      <c r="B451" s="4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s="5">
        <f t="shared" ref="O451:O514" si="28">E451/D451</f>
        <v>9.67</v>
      </c>
      <c r="P451" s="6">
        <f t="shared" si="27"/>
        <v>101.19767441860465</v>
      </c>
      <c r="Q451" t="str" cm="1">
        <f t="array" ref="Q451:R451">_xlfn.TEXTSPLIT(N451,"/")</f>
        <v>games</v>
      </c>
      <c r="R451" t="str">
        <v>video games</v>
      </c>
      <c r="S451" s="10">
        <f t="shared" ref="S451:S514" si="29">(((J451/60)/60)/24)+DATE(1970,1,1)</f>
        <v>43530.25</v>
      </c>
      <c r="T451" s="10">
        <f t="shared" ref="T451:T514" si="30">(((K451/60)/60)/24)+DATE(1970,1,1)</f>
        <v>43547.208333333328</v>
      </c>
    </row>
    <row r="452" spans="1:20" x14ac:dyDescent="0.25">
      <c r="A452">
        <v>450</v>
      </c>
      <c r="B452" s="4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s="5">
        <f t="shared" si="28"/>
        <v>0.04</v>
      </c>
      <c r="P452" s="6">
        <f t="shared" ref="P452:P483" si="31">E452/G452</f>
        <v>4</v>
      </c>
      <c r="Q452" t="str" cm="1">
        <f t="array" ref="Q452:R452">_xlfn.TEXTSPLIT(N452,"/")</f>
        <v>film &amp; video</v>
      </c>
      <c r="R452" t="str">
        <v>animation</v>
      </c>
      <c r="S452" s="10">
        <f t="shared" si="29"/>
        <v>43394.208333333328</v>
      </c>
      <c r="T452" s="10">
        <f t="shared" si="30"/>
        <v>43417.25</v>
      </c>
    </row>
    <row r="453" spans="1:20" x14ac:dyDescent="0.25">
      <c r="A453">
        <v>451</v>
      </c>
      <c r="B453" s="4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s="5">
        <f t="shared" si="28"/>
        <v>1.2284501347708894</v>
      </c>
      <c r="P453" s="6">
        <f t="shared" si="31"/>
        <v>29.001272669424118</v>
      </c>
      <c r="Q453" t="str" cm="1">
        <f t="array" ref="Q453:R453">_xlfn.TEXTSPLIT(N453,"/")</f>
        <v>music</v>
      </c>
      <c r="R453" t="str">
        <v>rock</v>
      </c>
      <c r="S453" s="10">
        <f t="shared" si="29"/>
        <v>42935.208333333328</v>
      </c>
      <c r="T453" s="10">
        <f t="shared" si="30"/>
        <v>42966.208333333328</v>
      </c>
    </row>
    <row r="454" spans="1:20" ht="31.5" x14ac:dyDescent="0.25">
      <c r="A454">
        <v>452</v>
      </c>
      <c r="B454" s="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s="5">
        <f t="shared" si="28"/>
        <v>0.63437500000000002</v>
      </c>
      <c r="P454" s="6">
        <f t="shared" si="31"/>
        <v>98.225806451612897</v>
      </c>
      <c r="Q454" t="str" cm="1">
        <f t="array" ref="Q454:R454">_xlfn.TEXTSPLIT(N454,"/")</f>
        <v>film &amp; video</v>
      </c>
      <c r="R454" t="str">
        <v>drama</v>
      </c>
      <c r="S454" s="10">
        <f t="shared" si="29"/>
        <v>40365.208333333336</v>
      </c>
      <c r="T454" s="10">
        <f t="shared" si="30"/>
        <v>40366.208333333336</v>
      </c>
    </row>
    <row r="455" spans="1:20" ht="31.5" x14ac:dyDescent="0.25">
      <c r="A455">
        <v>453</v>
      </c>
      <c r="B455" s="4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s="5">
        <f t="shared" si="28"/>
        <v>0.56331688596491225</v>
      </c>
      <c r="P455" s="6">
        <f t="shared" si="31"/>
        <v>87.001693480101608</v>
      </c>
      <c r="Q455" t="str" cm="1">
        <f t="array" ref="Q455:R455">_xlfn.TEXTSPLIT(N455,"/")</f>
        <v>film &amp; video</v>
      </c>
      <c r="R455" t="str">
        <v>science fiction</v>
      </c>
      <c r="S455" s="10">
        <f t="shared" si="29"/>
        <v>42705.25</v>
      </c>
      <c r="T455" s="10">
        <f t="shared" si="30"/>
        <v>42746.25</v>
      </c>
    </row>
    <row r="456" spans="1:20" x14ac:dyDescent="0.25">
      <c r="A456">
        <v>454</v>
      </c>
      <c r="B456" s="4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s="5">
        <f t="shared" si="28"/>
        <v>0.44074999999999998</v>
      </c>
      <c r="P456" s="6">
        <f t="shared" si="31"/>
        <v>45.205128205128204</v>
      </c>
      <c r="Q456" t="str" cm="1">
        <f t="array" ref="Q456:R456">_xlfn.TEXTSPLIT(N456,"/")</f>
        <v>film &amp; video</v>
      </c>
      <c r="R456" t="str">
        <v>drama</v>
      </c>
      <c r="S456" s="10">
        <f t="shared" si="29"/>
        <v>41568.208333333336</v>
      </c>
      <c r="T456" s="10">
        <f t="shared" si="30"/>
        <v>41604.25</v>
      </c>
    </row>
    <row r="457" spans="1:20" x14ac:dyDescent="0.25">
      <c r="A457">
        <v>455</v>
      </c>
      <c r="B457" s="4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s="5">
        <f t="shared" si="28"/>
        <v>1.1837253218884121</v>
      </c>
      <c r="P457" s="6">
        <f t="shared" si="31"/>
        <v>37.001341561577675</v>
      </c>
      <c r="Q457" t="str" cm="1">
        <f t="array" ref="Q457:R457">_xlfn.TEXTSPLIT(N457,"/")</f>
        <v>theater</v>
      </c>
      <c r="R457" t="str">
        <v>plays</v>
      </c>
      <c r="S457" s="10">
        <f t="shared" si="29"/>
        <v>40809.208333333336</v>
      </c>
      <c r="T457" s="10">
        <f t="shared" si="30"/>
        <v>40832.208333333336</v>
      </c>
    </row>
    <row r="458" spans="1:20" ht="31.5" x14ac:dyDescent="0.25">
      <c r="A458">
        <v>456</v>
      </c>
      <c r="B458" s="4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s="5">
        <f t="shared" si="28"/>
        <v>1.041243169398907</v>
      </c>
      <c r="P458" s="6">
        <f t="shared" si="31"/>
        <v>94.976947040498445</v>
      </c>
      <c r="Q458" t="str" cm="1">
        <f t="array" ref="Q458:R458">_xlfn.TEXTSPLIT(N458,"/")</f>
        <v>music</v>
      </c>
      <c r="R458" t="str">
        <v>indie rock</v>
      </c>
      <c r="S458" s="10">
        <f t="shared" si="29"/>
        <v>43141.25</v>
      </c>
      <c r="T458" s="10">
        <f t="shared" si="30"/>
        <v>43141.25</v>
      </c>
    </row>
    <row r="459" spans="1:20" x14ac:dyDescent="0.25">
      <c r="A459">
        <v>457</v>
      </c>
      <c r="B459" s="4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s="5">
        <f t="shared" si="28"/>
        <v>0.26640000000000003</v>
      </c>
      <c r="P459" s="6">
        <f t="shared" si="31"/>
        <v>28.956521739130434</v>
      </c>
      <c r="Q459" t="str" cm="1">
        <f t="array" ref="Q459:R459">_xlfn.TEXTSPLIT(N459,"/")</f>
        <v>theater</v>
      </c>
      <c r="R459" t="str">
        <v>plays</v>
      </c>
      <c r="S459" s="10">
        <f t="shared" si="29"/>
        <v>42657.208333333328</v>
      </c>
      <c r="T459" s="10">
        <f t="shared" si="30"/>
        <v>42659.208333333328</v>
      </c>
    </row>
    <row r="460" spans="1:20" x14ac:dyDescent="0.25">
      <c r="A460">
        <v>458</v>
      </c>
      <c r="B460" s="4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s="5">
        <f t="shared" si="28"/>
        <v>3.5120118343195266</v>
      </c>
      <c r="P460" s="6">
        <f t="shared" si="31"/>
        <v>55.993396226415094</v>
      </c>
      <c r="Q460" t="str" cm="1">
        <f t="array" ref="Q460:R460">_xlfn.TEXTSPLIT(N460,"/")</f>
        <v>theater</v>
      </c>
      <c r="R460" t="str">
        <v>plays</v>
      </c>
      <c r="S460" s="10">
        <f t="shared" si="29"/>
        <v>40265.208333333336</v>
      </c>
      <c r="T460" s="10">
        <f t="shared" si="30"/>
        <v>40309.208333333336</v>
      </c>
    </row>
    <row r="461" spans="1:20" x14ac:dyDescent="0.25">
      <c r="A461">
        <v>459</v>
      </c>
      <c r="B461" s="4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s="5">
        <f t="shared" si="28"/>
        <v>0.90063492063492068</v>
      </c>
      <c r="P461" s="6">
        <f t="shared" si="31"/>
        <v>54.038095238095238</v>
      </c>
      <c r="Q461" t="str" cm="1">
        <f t="array" ref="Q461:R461">_xlfn.TEXTSPLIT(N461,"/")</f>
        <v>film &amp; video</v>
      </c>
      <c r="R461" t="str">
        <v>documentary</v>
      </c>
      <c r="S461" s="10">
        <f t="shared" si="29"/>
        <v>42001.25</v>
      </c>
      <c r="T461" s="10">
        <f t="shared" si="30"/>
        <v>42026.25</v>
      </c>
    </row>
    <row r="462" spans="1:20" x14ac:dyDescent="0.25">
      <c r="A462">
        <v>460</v>
      </c>
      <c r="B462" s="4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s="5">
        <f t="shared" si="28"/>
        <v>1.7162500000000001</v>
      </c>
      <c r="P462" s="6">
        <f t="shared" si="31"/>
        <v>82.38</v>
      </c>
      <c r="Q462" t="str" cm="1">
        <f t="array" ref="Q462:R462">_xlfn.TEXTSPLIT(N462,"/")</f>
        <v>theater</v>
      </c>
      <c r="R462" t="str">
        <v>plays</v>
      </c>
      <c r="S462" s="10">
        <f t="shared" si="29"/>
        <v>40399.208333333336</v>
      </c>
      <c r="T462" s="10">
        <f t="shared" si="30"/>
        <v>40402.208333333336</v>
      </c>
    </row>
    <row r="463" spans="1:20" x14ac:dyDescent="0.25">
      <c r="A463">
        <v>461</v>
      </c>
      <c r="B463" s="4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s="5">
        <f t="shared" si="28"/>
        <v>1.4104655870445344</v>
      </c>
      <c r="P463" s="6">
        <f t="shared" si="31"/>
        <v>66.997115384615384</v>
      </c>
      <c r="Q463" t="str" cm="1">
        <f t="array" ref="Q463:R463">_xlfn.TEXTSPLIT(N463,"/")</f>
        <v>film &amp; video</v>
      </c>
      <c r="R463" t="str">
        <v>drama</v>
      </c>
      <c r="S463" s="10">
        <f t="shared" si="29"/>
        <v>41757.208333333336</v>
      </c>
      <c r="T463" s="10">
        <f t="shared" si="30"/>
        <v>41777.208333333336</v>
      </c>
    </row>
    <row r="464" spans="1:20" x14ac:dyDescent="0.25">
      <c r="A464">
        <v>462</v>
      </c>
      <c r="B464" s="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s="5">
        <f t="shared" si="28"/>
        <v>0.30579449152542371</v>
      </c>
      <c r="P464" s="6">
        <f t="shared" si="31"/>
        <v>107.91401869158878</v>
      </c>
      <c r="Q464" t="str" cm="1">
        <f t="array" ref="Q464:R464">_xlfn.TEXTSPLIT(N464,"/")</f>
        <v>games</v>
      </c>
      <c r="R464" t="str">
        <v>mobile games</v>
      </c>
      <c r="S464" s="10">
        <f t="shared" si="29"/>
        <v>41304.25</v>
      </c>
      <c r="T464" s="10">
        <f t="shared" si="30"/>
        <v>41342.25</v>
      </c>
    </row>
    <row r="465" spans="1:20" ht="31.5" x14ac:dyDescent="0.25">
      <c r="A465">
        <v>463</v>
      </c>
      <c r="B465" s="4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s="5">
        <f t="shared" si="28"/>
        <v>1.0816455696202532</v>
      </c>
      <c r="P465" s="6">
        <f t="shared" si="31"/>
        <v>69.009501187648453</v>
      </c>
      <c r="Q465" t="str" cm="1">
        <f t="array" ref="Q465:R465">_xlfn.TEXTSPLIT(N465,"/")</f>
        <v>film &amp; video</v>
      </c>
      <c r="R465" t="str">
        <v>animation</v>
      </c>
      <c r="S465" s="10">
        <f t="shared" si="29"/>
        <v>41639.25</v>
      </c>
      <c r="T465" s="10">
        <f t="shared" si="30"/>
        <v>41643.25</v>
      </c>
    </row>
    <row r="466" spans="1:20" x14ac:dyDescent="0.25">
      <c r="A466">
        <v>464</v>
      </c>
      <c r="B466" s="4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s="5">
        <f t="shared" si="28"/>
        <v>1.3345505617977529</v>
      </c>
      <c r="P466" s="6">
        <f t="shared" si="31"/>
        <v>39.006568144499177</v>
      </c>
      <c r="Q466" t="str" cm="1">
        <f t="array" ref="Q466:R466">_xlfn.TEXTSPLIT(N466,"/")</f>
        <v>theater</v>
      </c>
      <c r="R466" t="str">
        <v>plays</v>
      </c>
      <c r="S466" s="10">
        <f t="shared" si="29"/>
        <v>43142.25</v>
      </c>
      <c r="T466" s="10">
        <f t="shared" si="30"/>
        <v>43156.25</v>
      </c>
    </row>
    <row r="467" spans="1:20" x14ac:dyDescent="0.25">
      <c r="A467">
        <v>465</v>
      </c>
      <c r="B467" s="4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s="5">
        <f t="shared" si="28"/>
        <v>1.8785106382978722</v>
      </c>
      <c r="P467" s="6">
        <f t="shared" si="31"/>
        <v>110.3625</v>
      </c>
      <c r="Q467" t="str" cm="1">
        <f t="array" ref="Q467:R467">_xlfn.TEXTSPLIT(N467,"/")</f>
        <v>publishing</v>
      </c>
      <c r="R467" t="str">
        <v>translations</v>
      </c>
      <c r="S467" s="10">
        <f t="shared" si="29"/>
        <v>43127.25</v>
      </c>
      <c r="T467" s="10">
        <f t="shared" si="30"/>
        <v>43136.25</v>
      </c>
    </row>
    <row r="468" spans="1:20" x14ac:dyDescent="0.25">
      <c r="A468">
        <v>466</v>
      </c>
      <c r="B468" s="4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s="5">
        <f t="shared" si="28"/>
        <v>3.32</v>
      </c>
      <c r="P468" s="6">
        <f t="shared" si="31"/>
        <v>94.857142857142861</v>
      </c>
      <c r="Q468" t="str" cm="1">
        <f t="array" ref="Q468:R468">_xlfn.TEXTSPLIT(N468,"/")</f>
        <v>technology</v>
      </c>
      <c r="R468" t="str">
        <v>wearables</v>
      </c>
      <c r="S468" s="10">
        <f t="shared" si="29"/>
        <v>41409.208333333336</v>
      </c>
      <c r="T468" s="10">
        <f t="shared" si="30"/>
        <v>41432.208333333336</v>
      </c>
    </row>
    <row r="469" spans="1:20" ht="31.5" x14ac:dyDescent="0.25">
      <c r="A469">
        <v>467</v>
      </c>
      <c r="B469" s="4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s="5">
        <f t="shared" si="28"/>
        <v>5.7521428571428572</v>
      </c>
      <c r="P469" s="6">
        <f t="shared" si="31"/>
        <v>57.935251798561154</v>
      </c>
      <c r="Q469" t="str" cm="1">
        <f t="array" ref="Q469:R469">_xlfn.TEXTSPLIT(N469,"/")</f>
        <v>technology</v>
      </c>
      <c r="R469" t="str">
        <v>web</v>
      </c>
      <c r="S469" s="10">
        <f t="shared" si="29"/>
        <v>42331.25</v>
      </c>
      <c r="T469" s="10">
        <f t="shared" si="30"/>
        <v>42338.25</v>
      </c>
    </row>
    <row r="470" spans="1:20" x14ac:dyDescent="0.25">
      <c r="A470">
        <v>468</v>
      </c>
      <c r="B470" s="4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s="5">
        <f t="shared" si="28"/>
        <v>0.40500000000000003</v>
      </c>
      <c r="P470" s="6">
        <f t="shared" si="31"/>
        <v>101.25</v>
      </c>
      <c r="Q470" t="str" cm="1">
        <f t="array" ref="Q470:R470">_xlfn.TEXTSPLIT(N470,"/")</f>
        <v>theater</v>
      </c>
      <c r="R470" t="str">
        <v>plays</v>
      </c>
      <c r="S470" s="10">
        <f t="shared" si="29"/>
        <v>43569.208333333328</v>
      </c>
      <c r="T470" s="10">
        <f t="shared" si="30"/>
        <v>43585.208333333328</v>
      </c>
    </row>
    <row r="471" spans="1:20" x14ac:dyDescent="0.25">
      <c r="A471">
        <v>469</v>
      </c>
      <c r="B471" s="4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s="5">
        <f t="shared" si="28"/>
        <v>1.8442857142857143</v>
      </c>
      <c r="P471" s="6">
        <f t="shared" si="31"/>
        <v>64.95597484276729</v>
      </c>
      <c r="Q471" t="str" cm="1">
        <f t="array" ref="Q471:R471">_xlfn.TEXTSPLIT(N471,"/")</f>
        <v>film &amp; video</v>
      </c>
      <c r="R471" t="str">
        <v>drama</v>
      </c>
      <c r="S471" s="10">
        <f t="shared" si="29"/>
        <v>42142.208333333328</v>
      </c>
      <c r="T471" s="10">
        <f t="shared" si="30"/>
        <v>42144.208333333328</v>
      </c>
    </row>
    <row r="472" spans="1:20" x14ac:dyDescent="0.25">
      <c r="A472">
        <v>470</v>
      </c>
      <c r="B472" s="4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s="5">
        <f t="shared" si="28"/>
        <v>2.8580555555555556</v>
      </c>
      <c r="P472" s="6">
        <f t="shared" si="31"/>
        <v>27.00524934383202</v>
      </c>
      <c r="Q472" t="str" cm="1">
        <f t="array" ref="Q472:R472">_xlfn.TEXTSPLIT(N472,"/")</f>
        <v>technology</v>
      </c>
      <c r="R472" t="str">
        <v>wearables</v>
      </c>
      <c r="S472" s="10">
        <f t="shared" si="29"/>
        <v>42716.25</v>
      </c>
      <c r="T472" s="10">
        <f t="shared" si="30"/>
        <v>42723.25</v>
      </c>
    </row>
    <row r="473" spans="1:20" x14ac:dyDescent="0.25">
      <c r="A473">
        <v>471</v>
      </c>
      <c r="B473" s="4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s="5">
        <f t="shared" si="28"/>
        <v>3.19</v>
      </c>
      <c r="P473" s="6">
        <f t="shared" si="31"/>
        <v>50.97422680412371</v>
      </c>
      <c r="Q473" t="str" cm="1">
        <f t="array" ref="Q473:R473">_xlfn.TEXTSPLIT(N473,"/")</f>
        <v>food</v>
      </c>
      <c r="R473" t="str">
        <v>food trucks</v>
      </c>
      <c r="S473" s="10">
        <f t="shared" si="29"/>
        <v>41031.208333333336</v>
      </c>
      <c r="T473" s="10">
        <f t="shared" si="30"/>
        <v>41031.208333333336</v>
      </c>
    </row>
    <row r="474" spans="1:20" x14ac:dyDescent="0.25">
      <c r="A474">
        <v>472</v>
      </c>
      <c r="B474" s="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s="5">
        <f t="shared" si="28"/>
        <v>0.39234070221066319</v>
      </c>
      <c r="P474" s="6">
        <f t="shared" si="31"/>
        <v>104.94260869565217</v>
      </c>
      <c r="Q474" t="str" cm="1">
        <f t="array" ref="Q474:R474">_xlfn.TEXTSPLIT(N474,"/")</f>
        <v>music</v>
      </c>
      <c r="R474" t="str">
        <v>rock</v>
      </c>
      <c r="S474" s="10">
        <f t="shared" si="29"/>
        <v>43535.208333333328</v>
      </c>
      <c r="T474" s="10">
        <f t="shared" si="30"/>
        <v>43589.208333333328</v>
      </c>
    </row>
    <row r="475" spans="1:20" x14ac:dyDescent="0.25">
      <c r="A475">
        <v>473</v>
      </c>
      <c r="B475" s="4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s="5">
        <f t="shared" si="28"/>
        <v>1.7814000000000001</v>
      </c>
      <c r="P475" s="6">
        <f t="shared" si="31"/>
        <v>84.028301886792448</v>
      </c>
      <c r="Q475" t="str" cm="1">
        <f t="array" ref="Q475:R475">_xlfn.TEXTSPLIT(N475,"/")</f>
        <v>music</v>
      </c>
      <c r="R475" t="str">
        <v>electric music</v>
      </c>
      <c r="S475" s="10">
        <f t="shared" si="29"/>
        <v>43277.208333333328</v>
      </c>
      <c r="T475" s="10">
        <f t="shared" si="30"/>
        <v>43278.208333333328</v>
      </c>
    </row>
    <row r="476" spans="1:20" x14ac:dyDescent="0.25">
      <c r="A476">
        <v>474</v>
      </c>
      <c r="B476" s="4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s="5">
        <f t="shared" si="28"/>
        <v>3.6515</v>
      </c>
      <c r="P476" s="6">
        <f t="shared" si="31"/>
        <v>102.85915492957747</v>
      </c>
      <c r="Q476" t="str" cm="1">
        <f t="array" ref="Q476:R476">_xlfn.TEXTSPLIT(N476,"/")</f>
        <v>film &amp; video</v>
      </c>
      <c r="R476" t="str">
        <v>television</v>
      </c>
      <c r="S476" s="10">
        <f t="shared" si="29"/>
        <v>41989.25</v>
      </c>
      <c r="T476" s="10">
        <f t="shared" si="30"/>
        <v>41990.25</v>
      </c>
    </row>
    <row r="477" spans="1:20" ht="31.5" x14ac:dyDescent="0.25">
      <c r="A477">
        <v>475</v>
      </c>
      <c r="B477" s="4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s="5">
        <f t="shared" si="28"/>
        <v>1.1394594594594594</v>
      </c>
      <c r="P477" s="6">
        <f t="shared" si="31"/>
        <v>39.962085308056871</v>
      </c>
      <c r="Q477" t="str" cm="1">
        <f t="array" ref="Q477:R477">_xlfn.TEXTSPLIT(N477,"/")</f>
        <v>publishing</v>
      </c>
      <c r="R477" t="str">
        <v>translations</v>
      </c>
      <c r="S477" s="10">
        <f t="shared" si="29"/>
        <v>41450.208333333336</v>
      </c>
      <c r="T477" s="10">
        <f t="shared" si="30"/>
        <v>41454.208333333336</v>
      </c>
    </row>
    <row r="478" spans="1:20" ht="31.5" x14ac:dyDescent="0.25">
      <c r="A478">
        <v>476</v>
      </c>
      <c r="B478" s="4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s="5">
        <f t="shared" si="28"/>
        <v>0.29828720626631855</v>
      </c>
      <c r="P478" s="6">
        <f t="shared" si="31"/>
        <v>51.001785714285717</v>
      </c>
      <c r="Q478" t="str" cm="1">
        <f t="array" ref="Q478:R478">_xlfn.TEXTSPLIT(N478,"/")</f>
        <v>publishing</v>
      </c>
      <c r="R478" t="str">
        <v>fiction</v>
      </c>
      <c r="S478" s="10">
        <f t="shared" si="29"/>
        <v>43322.208333333328</v>
      </c>
      <c r="T478" s="10">
        <f t="shared" si="30"/>
        <v>43328.208333333328</v>
      </c>
    </row>
    <row r="479" spans="1:20" x14ac:dyDescent="0.25">
      <c r="A479">
        <v>477</v>
      </c>
      <c r="B479" s="4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s="5">
        <f t="shared" si="28"/>
        <v>0.54270588235294115</v>
      </c>
      <c r="P479" s="6">
        <f t="shared" si="31"/>
        <v>40.823008849557525</v>
      </c>
      <c r="Q479" t="str" cm="1">
        <f t="array" ref="Q479:R479">_xlfn.TEXTSPLIT(N479,"/")</f>
        <v>film &amp; video</v>
      </c>
      <c r="R479" t="str">
        <v>science fiction</v>
      </c>
      <c r="S479" s="10">
        <f t="shared" si="29"/>
        <v>40720.208333333336</v>
      </c>
      <c r="T479" s="10">
        <f t="shared" si="30"/>
        <v>40747.208333333336</v>
      </c>
    </row>
    <row r="480" spans="1:20" x14ac:dyDescent="0.25">
      <c r="A480">
        <v>478</v>
      </c>
      <c r="B480" s="4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s="5">
        <f t="shared" si="28"/>
        <v>2.3634156976744185</v>
      </c>
      <c r="P480" s="6">
        <f t="shared" si="31"/>
        <v>58.999637155297535</v>
      </c>
      <c r="Q480" t="str" cm="1">
        <f t="array" ref="Q480:R480">_xlfn.TEXTSPLIT(N480,"/")</f>
        <v>technology</v>
      </c>
      <c r="R480" t="str">
        <v>wearables</v>
      </c>
      <c r="S480" s="10">
        <f t="shared" si="29"/>
        <v>42072.208333333328</v>
      </c>
      <c r="T480" s="10">
        <f t="shared" si="30"/>
        <v>42084.208333333328</v>
      </c>
    </row>
    <row r="481" spans="1:20" x14ac:dyDescent="0.25">
      <c r="A481">
        <v>479</v>
      </c>
      <c r="B481" s="4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s="5">
        <f t="shared" si="28"/>
        <v>5.1291666666666664</v>
      </c>
      <c r="P481" s="6">
        <f t="shared" si="31"/>
        <v>71.156069364161851</v>
      </c>
      <c r="Q481" t="str" cm="1">
        <f t="array" ref="Q481:R481">_xlfn.TEXTSPLIT(N481,"/")</f>
        <v>food</v>
      </c>
      <c r="R481" t="str">
        <v>food trucks</v>
      </c>
      <c r="S481" s="10">
        <f t="shared" si="29"/>
        <v>42945.208333333328</v>
      </c>
      <c r="T481" s="10">
        <f t="shared" si="30"/>
        <v>42947.208333333328</v>
      </c>
    </row>
    <row r="482" spans="1:20" x14ac:dyDescent="0.25">
      <c r="A482">
        <v>480</v>
      </c>
      <c r="B482" s="4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s="5">
        <f t="shared" si="28"/>
        <v>1.0065116279069768</v>
      </c>
      <c r="P482" s="6">
        <f t="shared" si="31"/>
        <v>99.494252873563212</v>
      </c>
      <c r="Q482" t="str" cm="1">
        <f t="array" ref="Q482:R482">_xlfn.TEXTSPLIT(N482,"/")</f>
        <v>photography</v>
      </c>
      <c r="R482" t="str">
        <v>photography books</v>
      </c>
      <c r="S482" s="10">
        <f t="shared" si="29"/>
        <v>40248.25</v>
      </c>
      <c r="T482" s="10">
        <f t="shared" si="30"/>
        <v>40257.208333333336</v>
      </c>
    </row>
    <row r="483" spans="1:20" ht="31.5" x14ac:dyDescent="0.25">
      <c r="A483">
        <v>481</v>
      </c>
      <c r="B483" s="4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s="5">
        <f t="shared" si="28"/>
        <v>0.81348423194303154</v>
      </c>
      <c r="P483" s="6">
        <f t="shared" si="31"/>
        <v>103.98634590377114</v>
      </c>
      <c r="Q483" t="str" cm="1">
        <f t="array" ref="Q483:R483">_xlfn.TEXTSPLIT(N483,"/")</f>
        <v>theater</v>
      </c>
      <c r="R483" t="str">
        <v>plays</v>
      </c>
      <c r="S483" s="10">
        <f t="shared" si="29"/>
        <v>41913.208333333336</v>
      </c>
      <c r="T483" s="10">
        <f t="shared" si="30"/>
        <v>41955.25</v>
      </c>
    </row>
    <row r="484" spans="1:20" ht="31.5" x14ac:dyDescent="0.25">
      <c r="A484">
        <v>482</v>
      </c>
      <c r="B484" s="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s="5">
        <f t="shared" si="28"/>
        <v>0.16404761904761905</v>
      </c>
      <c r="P484" s="6">
        <f t="shared" ref="P484:P501" si="32">E484/G484</f>
        <v>76.555555555555557</v>
      </c>
      <c r="Q484" t="str" cm="1">
        <f t="array" ref="Q484:R484">_xlfn.TEXTSPLIT(N484,"/")</f>
        <v>publishing</v>
      </c>
      <c r="R484" t="str">
        <v>fiction</v>
      </c>
      <c r="S484" s="10">
        <f t="shared" si="29"/>
        <v>40963.25</v>
      </c>
      <c r="T484" s="10">
        <f t="shared" si="30"/>
        <v>40974.25</v>
      </c>
    </row>
    <row r="485" spans="1:20" x14ac:dyDescent="0.25">
      <c r="A485">
        <v>483</v>
      </c>
      <c r="B485" s="4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s="5">
        <f t="shared" si="28"/>
        <v>0.52774617067833696</v>
      </c>
      <c r="P485" s="6">
        <f t="shared" si="32"/>
        <v>87.068592057761734</v>
      </c>
      <c r="Q485" t="str" cm="1">
        <f t="array" ref="Q485:R485">_xlfn.TEXTSPLIT(N485,"/")</f>
        <v>theater</v>
      </c>
      <c r="R485" t="str">
        <v>plays</v>
      </c>
      <c r="S485" s="10">
        <f t="shared" si="29"/>
        <v>43811.25</v>
      </c>
      <c r="T485" s="10">
        <f t="shared" si="30"/>
        <v>43818.25</v>
      </c>
    </row>
    <row r="486" spans="1:20" x14ac:dyDescent="0.25">
      <c r="A486">
        <v>484</v>
      </c>
      <c r="B486" s="4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s="5">
        <f t="shared" si="28"/>
        <v>2.6020608108108108</v>
      </c>
      <c r="P486" s="6">
        <f t="shared" si="32"/>
        <v>48.99554707379135</v>
      </c>
      <c r="Q486" t="str" cm="1">
        <f t="array" ref="Q486:R486">_xlfn.TEXTSPLIT(N486,"/")</f>
        <v>food</v>
      </c>
      <c r="R486" t="str">
        <v>food trucks</v>
      </c>
      <c r="S486" s="10">
        <f t="shared" si="29"/>
        <v>41855.208333333336</v>
      </c>
      <c r="T486" s="10">
        <f t="shared" si="30"/>
        <v>41904.208333333336</v>
      </c>
    </row>
    <row r="487" spans="1:20" ht="31.5" x14ac:dyDescent="0.25">
      <c r="A487">
        <v>485</v>
      </c>
      <c r="B487" s="4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s="5">
        <f t="shared" si="28"/>
        <v>0.30732891832229581</v>
      </c>
      <c r="P487" s="6">
        <f t="shared" si="32"/>
        <v>42.969135802469133</v>
      </c>
      <c r="Q487" t="str" cm="1">
        <f t="array" ref="Q487:R487">_xlfn.TEXTSPLIT(N487,"/")</f>
        <v>theater</v>
      </c>
      <c r="R487" t="str">
        <v>plays</v>
      </c>
      <c r="S487" s="10">
        <f t="shared" si="29"/>
        <v>43626.208333333328</v>
      </c>
      <c r="T487" s="10">
        <f t="shared" si="30"/>
        <v>43667.208333333328</v>
      </c>
    </row>
    <row r="488" spans="1:20" ht="31.5" x14ac:dyDescent="0.25">
      <c r="A488">
        <v>486</v>
      </c>
      <c r="B488" s="4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s="5">
        <f t="shared" si="28"/>
        <v>0.13500000000000001</v>
      </c>
      <c r="P488" s="6">
        <f t="shared" si="32"/>
        <v>33.428571428571431</v>
      </c>
      <c r="Q488" t="str" cm="1">
        <f t="array" ref="Q488:R488">_xlfn.TEXTSPLIT(N488,"/")</f>
        <v>publishing</v>
      </c>
      <c r="R488" t="str">
        <v>translations</v>
      </c>
      <c r="S488" s="10">
        <f t="shared" si="29"/>
        <v>43168.25</v>
      </c>
      <c r="T488" s="10">
        <f t="shared" si="30"/>
        <v>43183.208333333328</v>
      </c>
    </row>
    <row r="489" spans="1:20" x14ac:dyDescent="0.25">
      <c r="A489">
        <v>487</v>
      </c>
      <c r="B489" s="4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s="5">
        <f t="shared" si="28"/>
        <v>1.7862556663644606</v>
      </c>
      <c r="P489" s="6">
        <f t="shared" si="32"/>
        <v>83.982949701619773</v>
      </c>
      <c r="Q489" t="str" cm="1">
        <f t="array" ref="Q489:R489">_xlfn.TEXTSPLIT(N489,"/")</f>
        <v>theater</v>
      </c>
      <c r="R489" t="str">
        <v>plays</v>
      </c>
      <c r="S489" s="10">
        <f t="shared" si="29"/>
        <v>42845.208333333328</v>
      </c>
      <c r="T489" s="10">
        <f t="shared" si="30"/>
        <v>42878.208333333328</v>
      </c>
    </row>
    <row r="490" spans="1:20" x14ac:dyDescent="0.25">
      <c r="A490">
        <v>488</v>
      </c>
      <c r="B490" s="4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s="5">
        <f t="shared" si="28"/>
        <v>2.2005660377358489</v>
      </c>
      <c r="P490" s="6">
        <f t="shared" si="32"/>
        <v>101.41739130434783</v>
      </c>
      <c r="Q490" t="str" cm="1">
        <f t="array" ref="Q490:R490">_xlfn.TEXTSPLIT(N490,"/")</f>
        <v>theater</v>
      </c>
      <c r="R490" t="str">
        <v>plays</v>
      </c>
      <c r="S490" s="10">
        <f t="shared" si="29"/>
        <v>42403.25</v>
      </c>
      <c r="T490" s="10">
        <f t="shared" si="30"/>
        <v>42420.25</v>
      </c>
    </row>
    <row r="491" spans="1:20" x14ac:dyDescent="0.25">
      <c r="A491">
        <v>489</v>
      </c>
      <c r="B491" s="4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s="5">
        <f t="shared" si="28"/>
        <v>1.015108695652174</v>
      </c>
      <c r="P491" s="6">
        <f t="shared" si="32"/>
        <v>109.87058823529412</v>
      </c>
      <c r="Q491" t="str" cm="1">
        <f t="array" ref="Q491:R491">_xlfn.TEXTSPLIT(N491,"/")</f>
        <v>technology</v>
      </c>
      <c r="R491" t="str">
        <v>wearables</v>
      </c>
      <c r="S491" s="10">
        <f t="shared" si="29"/>
        <v>40406.208333333336</v>
      </c>
      <c r="T491" s="10">
        <f t="shared" si="30"/>
        <v>40411.208333333336</v>
      </c>
    </row>
    <row r="492" spans="1:20" x14ac:dyDescent="0.25">
      <c r="A492">
        <v>490</v>
      </c>
      <c r="B492" s="4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s="5">
        <f t="shared" si="28"/>
        <v>1.915</v>
      </c>
      <c r="P492" s="6">
        <f t="shared" si="32"/>
        <v>31.916666666666668</v>
      </c>
      <c r="Q492" t="str" cm="1">
        <f t="array" ref="Q492:R492">_xlfn.TEXTSPLIT(N492,"/")</f>
        <v>journalism</v>
      </c>
      <c r="R492" t="str">
        <v>audio</v>
      </c>
      <c r="S492" s="10">
        <f t="shared" si="29"/>
        <v>43786.25</v>
      </c>
      <c r="T492" s="10">
        <f t="shared" si="30"/>
        <v>43793.25</v>
      </c>
    </row>
    <row r="493" spans="1:20" ht="31.5" x14ac:dyDescent="0.25">
      <c r="A493">
        <v>491</v>
      </c>
      <c r="B493" s="4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s="5">
        <f t="shared" si="28"/>
        <v>3.0534683098591549</v>
      </c>
      <c r="P493" s="6">
        <f t="shared" si="32"/>
        <v>70.993450675399103</v>
      </c>
      <c r="Q493" t="str" cm="1">
        <f t="array" ref="Q493:R493">_xlfn.TEXTSPLIT(N493,"/")</f>
        <v>food</v>
      </c>
      <c r="R493" t="str">
        <v>food trucks</v>
      </c>
      <c r="S493" s="10">
        <f t="shared" si="29"/>
        <v>41456.208333333336</v>
      </c>
      <c r="T493" s="10">
        <f t="shared" si="30"/>
        <v>41482.208333333336</v>
      </c>
    </row>
    <row r="494" spans="1:20" x14ac:dyDescent="0.25">
      <c r="A494">
        <v>492</v>
      </c>
      <c r="B494" s="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5">
        <f t="shared" si="28"/>
        <v>0.23995287958115183</v>
      </c>
      <c r="P494" s="6">
        <f t="shared" si="32"/>
        <v>77.026890756302521</v>
      </c>
      <c r="Q494" t="str" cm="1">
        <f t="array" ref="Q494:R494">_xlfn.TEXTSPLIT(N494,"/")</f>
        <v>film &amp; video</v>
      </c>
      <c r="R494" t="str">
        <v>shorts</v>
      </c>
      <c r="S494" s="10">
        <f t="shared" si="29"/>
        <v>40336.208333333336</v>
      </c>
      <c r="T494" s="10">
        <f t="shared" si="30"/>
        <v>40371.208333333336</v>
      </c>
    </row>
    <row r="495" spans="1:20" x14ac:dyDescent="0.25">
      <c r="A495">
        <v>493</v>
      </c>
      <c r="B495" s="4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s="5">
        <f t="shared" si="28"/>
        <v>7.2377777777777776</v>
      </c>
      <c r="P495" s="6">
        <f t="shared" si="32"/>
        <v>101.78125</v>
      </c>
      <c r="Q495" t="str" cm="1">
        <f t="array" ref="Q495:R495">_xlfn.TEXTSPLIT(N495,"/")</f>
        <v>photography</v>
      </c>
      <c r="R495" t="str">
        <v>photography books</v>
      </c>
      <c r="S495" s="10">
        <f t="shared" si="29"/>
        <v>43645.208333333328</v>
      </c>
      <c r="T495" s="10">
        <f t="shared" si="30"/>
        <v>43658.208333333328</v>
      </c>
    </row>
    <row r="496" spans="1:20" x14ac:dyDescent="0.25">
      <c r="A496">
        <v>494</v>
      </c>
      <c r="B496" s="4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s="5">
        <f t="shared" si="28"/>
        <v>5.4736000000000002</v>
      </c>
      <c r="P496" s="6">
        <f t="shared" si="32"/>
        <v>51.059701492537314</v>
      </c>
      <c r="Q496" t="str" cm="1">
        <f t="array" ref="Q496:R496">_xlfn.TEXTSPLIT(N496,"/")</f>
        <v>technology</v>
      </c>
      <c r="R496" t="str">
        <v>wearables</v>
      </c>
      <c r="S496" s="10">
        <f t="shared" si="29"/>
        <v>40990.208333333336</v>
      </c>
      <c r="T496" s="10">
        <f t="shared" si="30"/>
        <v>40991.208333333336</v>
      </c>
    </row>
    <row r="497" spans="1:20" x14ac:dyDescent="0.25">
      <c r="A497">
        <v>495</v>
      </c>
      <c r="B497" s="4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s="5">
        <f t="shared" si="28"/>
        <v>4.1449999999999996</v>
      </c>
      <c r="P497" s="6">
        <f t="shared" si="32"/>
        <v>68.02051282051282</v>
      </c>
      <c r="Q497" t="str" cm="1">
        <f t="array" ref="Q497:R497">_xlfn.TEXTSPLIT(N497,"/")</f>
        <v>theater</v>
      </c>
      <c r="R497" t="str">
        <v>plays</v>
      </c>
      <c r="S497" s="10">
        <f t="shared" si="29"/>
        <v>41800.208333333336</v>
      </c>
      <c r="T497" s="10">
        <f t="shared" si="30"/>
        <v>41804.208333333336</v>
      </c>
    </row>
    <row r="498" spans="1:20" x14ac:dyDescent="0.25">
      <c r="A498">
        <v>496</v>
      </c>
      <c r="B498" s="4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s="5">
        <f t="shared" si="28"/>
        <v>9.0696409140369975E-3</v>
      </c>
      <c r="P498" s="6">
        <f t="shared" si="32"/>
        <v>30.87037037037037</v>
      </c>
      <c r="Q498" t="str" cm="1">
        <f t="array" ref="Q498:R498">_xlfn.TEXTSPLIT(N498,"/")</f>
        <v>film &amp; video</v>
      </c>
      <c r="R498" t="str">
        <v>animation</v>
      </c>
      <c r="S498" s="10">
        <f t="shared" si="29"/>
        <v>42876.208333333328</v>
      </c>
      <c r="T498" s="10">
        <f t="shared" si="30"/>
        <v>42893.208333333328</v>
      </c>
    </row>
    <row r="499" spans="1:20" x14ac:dyDescent="0.25">
      <c r="A499">
        <v>497</v>
      </c>
      <c r="B499" s="4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s="5">
        <f t="shared" si="28"/>
        <v>0.34173469387755101</v>
      </c>
      <c r="P499" s="6">
        <f t="shared" si="32"/>
        <v>27.908333333333335</v>
      </c>
      <c r="Q499" t="str" cm="1">
        <f t="array" ref="Q499:R499">_xlfn.TEXTSPLIT(N499,"/")</f>
        <v>technology</v>
      </c>
      <c r="R499" t="str">
        <v>wearables</v>
      </c>
      <c r="S499" s="10">
        <f t="shared" si="29"/>
        <v>42724.25</v>
      </c>
      <c r="T499" s="10">
        <f t="shared" si="30"/>
        <v>42724.25</v>
      </c>
    </row>
    <row r="500" spans="1:20" x14ac:dyDescent="0.25">
      <c r="A500">
        <v>498</v>
      </c>
      <c r="B500" s="4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s="5">
        <f t="shared" si="28"/>
        <v>0.239488107549121</v>
      </c>
      <c r="P500" s="6">
        <f t="shared" si="32"/>
        <v>79.994818652849744</v>
      </c>
      <c r="Q500" t="str" cm="1">
        <f t="array" ref="Q500:R500">_xlfn.TEXTSPLIT(N500,"/")</f>
        <v>technology</v>
      </c>
      <c r="R500" t="str">
        <v>web</v>
      </c>
      <c r="S500" s="10">
        <f t="shared" si="29"/>
        <v>42005.25</v>
      </c>
      <c r="T500" s="10">
        <f t="shared" si="30"/>
        <v>42007.25</v>
      </c>
    </row>
    <row r="501" spans="1:20" ht="31.5" x14ac:dyDescent="0.25">
      <c r="A501">
        <v>499</v>
      </c>
      <c r="B501" s="4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s="5">
        <f t="shared" si="28"/>
        <v>0.48072649572649573</v>
      </c>
      <c r="P501" s="6">
        <f t="shared" si="32"/>
        <v>38.003378378378379</v>
      </c>
      <c r="Q501" t="str" cm="1">
        <f t="array" ref="Q501:R501">_xlfn.TEXTSPLIT(N501,"/")</f>
        <v>film &amp; video</v>
      </c>
      <c r="R501" t="str">
        <v>documentary</v>
      </c>
      <c r="S501" s="10">
        <f t="shared" si="29"/>
        <v>42444.208333333328</v>
      </c>
      <c r="T501" s="10">
        <f t="shared" si="30"/>
        <v>42449.208333333328</v>
      </c>
    </row>
    <row r="502" spans="1:20" x14ac:dyDescent="0.25">
      <c r="A502">
        <v>500</v>
      </c>
      <c r="B502" s="4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s="5">
        <f t="shared" si="28"/>
        <v>0</v>
      </c>
      <c r="P502" s="6">
        <v>0</v>
      </c>
      <c r="Q502" t="str" cm="1">
        <f t="array" ref="Q502:R502">_xlfn.TEXTSPLIT(N502,"/")</f>
        <v>theater</v>
      </c>
      <c r="R502" t="str">
        <v>plays</v>
      </c>
      <c r="S502" s="10">
        <f t="shared" si="29"/>
        <v>41395.208333333336</v>
      </c>
      <c r="T502" s="10">
        <f t="shared" si="30"/>
        <v>41423.208333333336</v>
      </c>
    </row>
    <row r="503" spans="1:20" x14ac:dyDescent="0.25">
      <c r="A503">
        <v>501</v>
      </c>
      <c r="B503" s="4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s="5">
        <f t="shared" si="28"/>
        <v>0.70145182291666663</v>
      </c>
      <c r="P503" s="6">
        <f t="shared" ref="P503:P515" si="33">E503/G503</f>
        <v>59.990534521158132</v>
      </c>
      <c r="Q503" t="str" cm="1">
        <f t="array" ref="Q503:R503">_xlfn.TEXTSPLIT(N503,"/")</f>
        <v>film &amp; video</v>
      </c>
      <c r="R503" t="str">
        <v>documentary</v>
      </c>
      <c r="S503" s="10">
        <f t="shared" si="29"/>
        <v>41345.208333333336</v>
      </c>
      <c r="T503" s="10">
        <f t="shared" si="30"/>
        <v>41347.208333333336</v>
      </c>
    </row>
    <row r="504" spans="1:20" x14ac:dyDescent="0.25">
      <c r="A504">
        <v>502</v>
      </c>
      <c r="B504" s="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s="5">
        <f t="shared" si="28"/>
        <v>5.2992307692307694</v>
      </c>
      <c r="P504" s="6">
        <f t="shared" si="33"/>
        <v>37.037634408602152</v>
      </c>
      <c r="Q504" t="str" cm="1">
        <f t="array" ref="Q504:R504">_xlfn.TEXTSPLIT(N504,"/")</f>
        <v>games</v>
      </c>
      <c r="R504" t="str">
        <v>video games</v>
      </c>
      <c r="S504" s="10">
        <f t="shared" si="29"/>
        <v>41117.208333333336</v>
      </c>
      <c r="T504" s="10">
        <f t="shared" si="30"/>
        <v>41146.208333333336</v>
      </c>
    </row>
    <row r="505" spans="1:20" ht="31.5" x14ac:dyDescent="0.25">
      <c r="A505">
        <v>503</v>
      </c>
      <c r="B505" s="4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s="5">
        <f t="shared" si="28"/>
        <v>1.8032549019607844</v>
      </c>
      <c r="P505" s="6">
        <f t="shared" si="33"/>
        <v>99.963043478260872</v>
      </c>
      <c r="Q505" t="str" cm="1">
        <f t="array" ref="Q505:R505">_xlfn.TEXTSPLIT(N505,"/")</f>
        <v>film &amp; video</v>
      </c>
      <c r="R505" t="str">
        <v>drama</v>
      </c>
      <c r="S505" s="10">
        <f t="shared" si="29"/>
        <v>42186.208333333328</v>
      </c>
      <c r="T505" s="10">
        <f t="shared" si="30"/>
        <v>42206.208333333328</v>
      </c>
    </row>
    <row r="506" spans="1:20" x14ac:dyDescent="0.25">
      <c r="A506">
        <v>504</v>
      </c>
      <c r="B506" s="4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s="5">
        <f t="shared" si="28"/>
        <v>0.92320000000000002</v>
      </c>
      <c r="P506" s="6">
        <f t="shared" si="33"/>
        <v>111.6774193548387</v>
      </c>
      <c r="Q506" t="str" cm="1">
        <f t="array" ref="Q506:R506">_xlfn.TEXTSPLIT(N506,"/")</f>
        <v>music</v>
      </c>
      <c r="R506" t="str">
        <v>rock</v>
      </c>
      <c r="S506" s="10">
        <f t="shared" si="29"/>
        <v>42142.208333333328</v>
      </c>
      <c r="T506" s="10">
        <f t="shared" si="30"/>
        <v>42143.208333333328</v>
      </c>
    </row>
    <row r="507" spans="1:20" x14ac:dyDescent="0.25">
      <c r="A507">
        <v>505</v>
      </c>
      <c r="B507" s="4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s="5">
        <f t="shared" si="28"/>
        <v>0.13901001112347053</v>
      </c>
      <c r="P507" s="6">
        <f t="shared" si="33"/>
        <v>36.014409221902014</v>
      </c>
      <c r="Q507" t="str" cm="1">
        <f t="array" ref="Q507:R507">_xlfn.TEXTSPLIT(N507,"/")</f>
        <v>publishing</v>
      </c>
      <c r="R507" t="str">
        <v>radio &amp; podcasts</v>
      </c>
      <c r="S507" s="10">
        <f t="shared" si="29"/>
        <v>41341.25</v>
      </c>
      <c r="T507" s="10">
        <f t="shared" si="30"/>
        <v>41383.208333333336</v>
      </c>
    </row>
    <row r="508" spans="1:20" x14ac:dyDescent="0.25">
      <c r="A508">
        <v>506</v>
      </c>
      <c r="B508" s="4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s="5">
        <f t="shared" si="28"/>
        <v>9.2707777777777771</v>
      </c>
      <c r="P508" s="6">
        <f t="shared" si="33"/>
        <v>66.010284810126578</v>
      </c>
      <c r="Q508" t="str" cm="1">
        <f t="array" ref="Q508:R508">_xlfn.TEXTSPLIT(N508,"/")</f>
        <v>theater</v>
      </c>
      <c r="R508" t="str">
        <v>plays</v>
      </c>
      <c r="S508" s="10">
        <f t="shared" si="29"/>
        <v>43062.25</v>
      </c>
      <c r="T508" s="10">
        <f t="shared" si="30"/>
        <v>43079.25</v>
      </c>
    </row>
    <row r="509" spans="1:20" ht="31.5" x14ac:dyDescent="0.25">
      <c r="A509">
        <v>507</v>
      </c>
      <c r="B509" s="4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s="5">
        <f t="shared" si="28"/>
        <v>0.39857142857142858</v>
      </c>
      <c r="P509" s="6">
        <f t="shared" si="33"/>
        <v>44.05263157894737</v>
      </c>
      <c r="Q509" t="str" cm="1">
        <f t="array" ref="Q509:R509">_xlfn.TEXTSPLIT(N509,"/")</f>
        <v>technology</v>
      </c>
      <c r="R509" t="str">
        <v>web</v>
      </c>
      <c r="S509" s="10">
        <f t="shared" si="29"/>
        <v>41373.208333333336</v>
      </c>
      <c r="T509" s="10">
        <f t="shared" si="30"/>
        <v>41422.208333333336</v>
      </c>
    </row>
    <row r="510" spans="1:20" x14ac:dyDescent="0.25">
      <c r="A510">
        <v>508</v>
      </c>
      <c r="B510" s="4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s="5">
        <f t="shared" si="28"/>
        <v>1.1222929936305732</v>
      </c>
      <c r="P510" s="6">
        <f t="shared" si="33"/>
        <v>52.999726551818434</v>
      </c>
      <c r="Q510" t="str" cm="1">
        <f t="array" ref="Q510:R510">_xlfn.TEXTSPLIT(N510,"/")</f>
        <v>theater</v>
      </c>
      <c r="R510" t="str">
        <v>plays</v>
      </c>
      <c r="S510" s="10">
        <f t="shared" si="29"/>
        <v>43310.208333333328</v>
      </c>
      <c r="T510" s="10">
        <f t="shared" si="30"/>
        <v>43331.208333333328</v>
      </c>
    </row>
    <row r="511" spans="1:20" x14ac:dyDescent="0.25">
      <c r="A511">
        <v>509</v>
      </c>
      <c r="B511" s="4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s="5">
        <f t="shared" si="28"/>
        <v>0.70925816023738875</v>
      </c>
      <c r="P511" s="6">
        <f t="shared" si="33"/>
        <v>95</v>
      </c>
      <c r="Q511" t="str" cm="1">
        <f t="array" ref="Q511:R511">_xlfn.TEXTSPLIT(N511,"/")</f>
        <v>theater</v>
      </c>
      <c r="R511" t="str">
        <v>plays</v>
      </c>
      <c r="S511" s="10">
        <f t="shared" si="29"/>
        <v>41034.208333333336</v>
      </c>
      <c r="T511" s="10">
        <f t="shared" si="30"/>
        <v>41044.208333333336</v>
      </c>
    </row>
    <row r="512" spans="1:20" x14ac:dyDescent="0.25">
      <c r="A512">
        <v>510</v>
      </c>
      <c r="B512" s="4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s="5">
        <f t="shared" si="28"/>
        <v>1.1908974358974358</v>
      </c>
      <c r="P512" s="6">
        <f t="shared" si="33"/>
        <v>70.908396946564892</v>
      </c>
      <c r="Q512" t="str" cm="1">
        <f t="array" ref="Q512:R512">_xlfn.TEXTSPLIT(N512,"/")</f>
        <v>film &amp; video</v>
      </c>
      <c r="R512" t="str">
        <v>drama</v>
      </c>
      <c r="S512" s="10">
        <f t="shared" si="29"/>
        <v>43251.208333333328</v>
      </c>
      <c r="T512" s="10">
        <f t="shared" si="30"/>
        <v>43275.208333333328</v>
      </c>
    </row>
    <row r="513" spans="1:20" x14ac:dyDescent="0.25">
      <c r="A513">
        <v>511</v>
      </c>
      <c r="B513" s="4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s="5">
        <f t="shared" si="28"/>
        <v>0.24017591339648173</v>
      </c>
      <c r="P513" s="6">
        <f t="shared" si="33"/>
        <v>98.060773480662988</v>
      </c>
      <c r="Q513" t="str" cm="1">
        <f t="array" ref="Q513:R513">_xlfn.TEXTSPLIT(N513,"/")</f>
        <v>theater</v>
      </c>
      <c r="R513" t="str">
        <v>plays</v>
      </c>
      <c r="S513" s="10">
        <f t="shared" si="29"/>
        <v>43671.208333333328</v>
      </c>
      <c r="T513" s="10">
        <f t="shared" si="30"/>
        <v>43681.208333333328</v>
      </c>
    </row>
    <row r="514" spans="1:20" x14ac:dyDescent="0.25">
      <c r="A514">
        <v>512</v>
      </c>
      <c r="B514" s="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s="5">
        <f t="shared" si="28"/>
        <v>1.3931868131868133</v>
      </c>
      <c r="P514" s="6">
        <f t="shared" si="33"/>
        <v>53.046025104602514</v>
      </c>
      <c r="Q514" t="str" cm="1">
        <f t="array" ref="Q514:R514">_xlfn.TEXTSPLIT(N514,"/")</f>
        <v>games</v>
      </c>
      <c r="R514" t="str">
        <v>video games</v>
      </c>
      <c r="S514" s="10">
        <f t="shared" si="29"/>
        <v>41825.208333333336</v>
      </c>
      <c r="T514" s="10">
        <f t="shared" si="30"/>
        <v>41826.208333333336</v>
      </c>
    </row>
    <row r="515" spans="1:20" x14ac:dyDescent="0.25">
      <c r="A515">
        <v>513</v>
      </c>
      <c r="B515" s="4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5">
        <f t="shared" ref="O515:O578" si="34">E515/D515</f>
        <v>0.39277108433734942</v>
      </c>
      <c r="P515" s="6">
        <f t="shared" si="33"/>
        <v>93.142857142857139</v>
      </c>
      <c r="Q515" t="str" cm="1">
        <f t="array" ref="Q515:R515">_xlfn.TEXTSPLIT(N515,"/")</f>
        <v>film &amp; video</v>
      </c>
      <c r="R515" t="str">
        <v>television</v>
      </c>
      <c r="S515" s="10">
        <f t="shared" ref="S515:S578" si="35">(((J515/60)/60)/24)+DATE(1970,1,1)</f>
        <v>40430.208333333336</v>
      </c>
      <c r="T515" s="10">
        <f t="shared" ref="T515:T578" si="36">(((K515/60)/60)/24)+DATE(1970,1,1)</f>
        <v>40432.208333333336</v>
      </c>
    </row>
    <row r="516" spans="1:20" x14ac:dyDescent="0.25">
      <c r="A516">
        <v>514</v>
      </c>
      <c r="B516" s="4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5">
        <f t="shared" si="34"/>
        <v>0.22439077144917088</v>
      </c>
      <c r="P516" s="6">
        <f t="shared" ref="P516:P579" si="37">E516/G516</f>
        <v>58.945075757575758</v>
      </c>
      <c r="Q516" t="str" cm="1">
        <f t="array" ref="Q516:R516">_xlfn.TEXTSPLIT(N516,"/")</f>
        <v>music</v>
      </c>
      <c r="R516" t="str">
        <v>rock</v>
      </c>
      <c r="S516" s="10">
        <f t="shared" si="35"/>
        <v>41614.25</v>
      </c>
      <c r="T516" s="10">
        <f t="shared" si="36"/>
        <v>41619.25</v>
      </c>
    </row>
    <row r="517" spans="1:20" x14ac:dyDescent="0.25">
      <c r="A517">
        <v>515</v>
      </c>
      <c r="B517" s="4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s="5">
        <f t="shared" si="34"/>
        <v>0.55779069767441858</v>
      </c>
      <c r="P517" s="6">
        <f t="shared" si="37"/>
        <v>36.067669172932334</v>
      </c>
      <c r="Q517" t="str" cm="1">
        <f t="array" ref="Q517:R517">_xlfn.TEXTSPLIT(N517,"/")</f>
        <v>theater</v>
      </c>
      <c r="R517" t="str">
        <v>plays</v>
      </c>
      <c r="S517" s="10">
        <f t="shared" si="35"/>
        <v>40900.25</v>
      </c>
      <c r="T517" s="10">
        <f t="shared" si="36"/>
        <v>40902.25</v>
      </c>
    </row>
    <row r="518" spans="1:20" x14ac:dyDescent="0.25">
      <c r="A518">
        <v>516</v>
      </c>
      <c r="B518" s="4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s="5">
        <f t="shared" si="34"/>
        <v>0.42523125996810207</v>
      </c>
      <c r="P518" s="6">
        <f t="shared" si="37"/>
        <v>63.030732860520096</v>
      </c>
      <c r="Q518" t="str" cm="1">
        <f t="array" ref="Q518:R518">_xlfn.TEXTSPLIT(N518,"/")</f>
        <v>publishing</v>
      </c>
      <c r="R518" t="str">
        <v>nonfiction</v>
      </c>
      <c r="S518" s="10">
        <f t="shared" si="35"/>
        <v>40396.208333333336</v>
      </c>
      <c r="T518" s="10">
        <f t="shared" si="36"/>
        <v>40434.208333333336</v>
      </c>
    </row>
    <row r="519" spans="1:20" x14ac:dyDescent="0.25">
      <c r="A519">
        <v>517</v>
      </c>
      <c r="B519" s="4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s="5">
        <f t="shared" si="34"/>
        <v>1.1200000000000001</v>
      </c>
      <c r="P519" s="6">
        <f t="shared" si="37"/>
        <v>84.717948717948715</v>
      </c>
      <c r="Q519" t="str" cm="1">
        <f t="array" ref="Q519:R519">_xlfn.TEXTSPLIT(N519,"/")</f>
        <v>food</v>
      </c>
      <c r="R519" t="str">
        <v>food trucks</v>
      </c>
      <c r="S519" s="10">
        <f t="shared" si="35"/>
        <v>42860.208333333328</v>
      </c>
      <c r="T519" s="10">
        <f t="shared" si="36"/>
        <v>42865.208333333328</v>
      </c>
    </row>
    <row r="520" spans="1:20" ht="31.5" x14ac:dyDescent="0.25">
      <c r="A520">
        <v>518</v>
      </c>
      <c r="B520" s="4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s="5">
        <f t="shared" si="34"/>
        <v>7.0681818181818179E-2</v>
      </c>
      <c r="P520" s="6">
        <f t="shared" si="37"/>
        <v>62.2</v>
      </c>
      <c r="Q520" t="str" cm="1">
        <f t="array" ref="Q520:R520">_xlfn.TEXTSPLIT(N520,"/")</f>
        <v>film &amp; video</v>
      </c>
      <c r="R520" t="str">
        <v>animation</v>
      </c>
      <c r="S520" s="10">
        <f t="shared" si="35"/>
        <v>43154.25</v>
      </c>
      <c r="T520" s="10">
        <f t="shared" si="36"/>
        <v>43156.25</v>
      </c>
    </row>
    <row r="521" spans="1:20" x14ac:dyDescent="0.25">
      <c r="A521">
        <v>519</v>
      </c>
      <c r="B521" s="4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s="5">
        <f t="shared" si="34"/>
        <v>1.0174563871693867</v>
      </c>
      <c r="P521" s="6">
        <f t="shared" si="37"/>
        <v>101.97518330513255</v>
      </c>
      <c r="Q521" t="str" cm="1">
        <f t="array" ref="Q521:R521">_xlfn.TEXTSPLIT(N521,"/")</f>
        <v>music</v>
      </c>
      <c r="R521" t="str">
        <v>rock</v>
      </c>
      <c r="S521" s="10">
        <f t="shared" si="35"/>
        <v>42012.25</v>
      </c>
      <c r="T521" s="10">
        <f t="shared" si="36"/>
        <v>42026.25</v>
      </c>
    </row>
    <row r="522" spans="1:20" x14ac:dyDescent="0.25">
      <c r="A522">
        <v>520</v>
      </c>
      <c r="B522" s="4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s="5">
        <f t="shared" si="34"/>
        <v>4.2575000000000003</v>
      </c>
      <c r="P522" s="6">
        <f t="shared" si="37"/>
        <v>106.4375</v>
      </c>
      <c r="Q522" t="str" cm="1">
        <f t="array" ref="Q522:R522">_xlfn.TEXTSPLIT(N522,"/")</f>
        <v>theater</v>
      </c>
      <c r="R522" t="str">
        <v>plays</v>
      </c>
      <c r="S522" s="10">
        <f t="shared" si="35"/>
        <v>43574.208333333328</v>
      </c>
      <c r="T522" s="10">
        <f t="shared" si="36"/>
        <v>43577.208333333328</v>
      </c>
    </row>
    <row r="523" spans="1:20" x14ac:dyDescent="0.25">
      <c r="A523">
        <v>521</v>
      </c>
      <c r="B523" s="4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s="5">
        <f t="shared" si="34"/>
        <v>1.4553947368421052</v>
      </c>
      <c r="P523" s="6">
        <f t="shared" si="37"/>
        <v>29.975609756097562</v>
      </c>
      <c r="Q523" t="str" cm="1">
        <f t="array" ref="Q523:R523">_xlfn.TEXTSPLIT(N523,"/")</f>
        <v>film &amp; video</v>
      </c>
      <c r="R523" t="str">
        <v>drama</v>
      </c>
      <c r="S523" s="10">
        <f t="shared" si="35"/>
        <v>42605.208333333328</v>
      </c>
      <c r="T523" s="10">
        <f t="shared" si="36"/>
        <v>42611.208333333328</v>
      </c>
    </row>
    <row r="524" spans="1:20" ht="31.5" x14ac:dyDescent="0.25">
      <c r="A524">
        <v>522</v>
      </c>
      <c r="B524" s="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s="5">
        <f t="shared" si="34"/>
        <v>0.32453465346534655</v>
      </c>
      <c r="P524" s="6">
        <f t="shared" si="37"/>
        <v>85.806282722513089</v>
      </c>
      <c r="Q524" t="str" cm="1">
        <f t="array" ref="Q524:R524">_xlfn.TEXTSPLIT(N524,"/")</f>
        <v>film &amp; video</v>
      </c>
      <c r="R524" t="str">
        <v>shorts</v>
      </c>
      <c r="S524" s="10">
        <f t="shared" si="35"/>
        <v>41093.208333333336</v>
      </c>
      <c r="T524" s="10">
        <f t="shared" si="36"/>
        <v>41105.208333333336</v>
      </c>
    </row>
    <row r="525" spans="1:20" x14ac:dyDescent="0.25">
      <c r="A525">
        <v>523</v>
      </c>
      <c r="B525" s="4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s="5">
        <f t="shared" si="34"/>
        <v>7.003333333333333</v>
      </c>
      <c r="P525" s="6">
        <f t="shared" si="37"/>
        <v>70.82022471910112</v>
      </c>
      <c r="Q525" t="str" cm="1">
        <f t="array" ref="Q525:R525">_xlfn.TEXTSPLIT(N525,"/")</f>
        <v>film &amp; video</v>
      </c>
      <c r="R525" t="str">
        <v>shorts</v>
      </c>
      <c r="S525" s="10">
        <f t="shared" si="35"/>
        <v>40241.25</v>
      </c>
      <c r="T525" s="10">
        <f t="shared" si="36"/>
        <v>40246.25</v>
      </c>
    </row>
    <row r="526" spans="1:20" x14ac:dyDescent="0.25">
      <c r="A526">
        <v>524</v>
      </c>
      <c r="B526" s="4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s="5">
        <f t="shared" si="34"/>
        <v>0.83904860392967939</v>
      </c>
      <c r="P526" s="6">
        <f t="shared" si="37"/>
        <v>40.998484082870135</v>
      </c>
      <c r="Q526" t="str" cm="1">
        <f t="array" ref="Q526:R526">_xlfn.TEXTSPLIT(N526,"/")</f>
        <v>theater</v>
      </c>
      <c r="R526" t="str">
        <v>plays</v>
      </c>
      <c r="S526" s="10">
        <f t="shared" si="35"/>
        <v>40294.208333333336</v>
      </c>
      <c r="T526" s="10">
        <f t="shared" si="36"/>
        <v>40307.208333333336</v>
      </c>
    </row>
    <row r="527" spans="1:20" x14ac:dyDescent="0.25">
      <c r="A527">
        <v>525</v>
      </c>
      <c r="B527" s="4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s="5">
        <f t="shared" si="34"/>
        <v>0.84190476190476193</v>
      </c>
      <c r="P527" s="6">
        <f t="shared" si="37"/>
        <v>28.063492063492063</v>
      </c>
      <c r="Q527" t="str" cm="1">
        <f t="array" ref="Q527:R527">_xlfn.TEXTSPLIT(N527,"/")</f>
        <v>technology</v>
      </c>
      <c r="R527" t="str">
        <v>wearables</v>
      </c>
      <c r="S527" s="10">
        <f t="shared" si="35"/>
        <v>40505.25</v>
      </c>
      <c r="T527" s="10">
        <f t="shared" si="36"/>
        <v>40509.25</v>
      </c>
    </row>
    <row r="528" spans="1:20" ht="31.5" x14ac:dyDescent="0.25">
      <c r="A528">
        <v>526</v>
      </c>
      <c r="B528" s="4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s="5">
        <f t="shared" si="34"/>
        <v>1.5595180722891566</v>
      </c>
      <c r="P528" s="6">
        <f t="shared" si="37"/>
        <v>88.054421768707485</v>
      </c>
      <c r="Q528" t="str" cm="1">
        <f t="array" ref="Q528:R528">_xlfn.TEXTSPLIT(N528,"/")</f>
        <v>theater</v>
      </c>
      <c r="R528" t="str">
        <v>plays</v>
      </c>
      <c r="S528" s="10">
        <f t="shared" si="35"/>
        <v>42364.25</v>
      </c>
      <c r="T528" s="10">
        <f t="shared" si="36"/>
        <v>42401.25</v>
      </c>
    </row>
    <row r="529" spans="1:20" x14ac:dyDescent="0.25">
      <c r="A529">
        <v>527</v>
      </c>
      <c r="B529" s="4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s="5">
        <f t="shared" si="34"/>
        <v>0.99619450317124736</v>
      </c>
      <c r="P529" s="6">
        <f t="shared" si="37"/>
        <v>31</v>
      </c>
      <c r="Q529" t="str" cm="1">
        <f t="array" ref="Q529:R529">_xlfn.TEXTSPLIT(N529,"/")</f>
        <v>film &amp; video</v>
      </c>
      <c r="R529" t="str">
        <v>animation</v>
      </c>
      <c r="S529" s="10">
        <f t="shared" si="35"/>
        <v>42405.25</v>
      </c>
      <c r="T529" s="10">
        <f t="shared" si="36"/>
        <v>42441.25</v>
      </c>
    </row>
    <row r="530" spans="1:20" x14ac:dyDescent="0.25">
      <c r="A530">
        <v>528</v>
      </c>
      <c r="B530" s="4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s="5">
        <f t="shared" si="34"/>
        <v>0.80300000000000005</v>
      </c>
      <c r="P530" s="6">
        <f t="shared" si="37"/>
        <v>90.337500000000006</v>
      </c>
      <c r="Q530" t="str" cm="1">
        <f t="array" ref="Q530:R530">_xlfn.TEXTSPLIT(N530,"/")</f>
        <v>music</v>
      </c>
      <c r="R530" t="str">
        <v>indie rock</v>
      </c>
      <c r="S530" s="10">
        <f t="shared" si="35"/>
        <v>41601.25</v>
      </c>
      <c r="T530" s="10">
        <f t="shared" si="36"/>
        <v>41646.25</v>
      </c>
    </row>
    <row r="531" spans="1:20" x14ac:dyDescent="0.25">
      <c r="A531">
        <v>529</v>
      </c>
      <c r="B531" s="4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s="5">
        <f t="shared" si="34"/>
        <v>0.11254901960784314</v>
      </c>
      <c r="P531" s="6">
        <f t="shared" si="37"/>
        <v>63.777777777777779</v>
      </c>
      <c r="Q531" t="str" cm="1">
        <f t="array" ref="Q531:R531">_xlfn.TEXTSPLIT(N531,"/")</f>
        <v>games</v>
      </c>
      <c r="R531" t="str">
        <v>video games</v>
      </c>
      <c r="S531" s="10">
        <f t="shared" si="35"/>
        <v>41769.208333333336</v>
      </c>
      <c r="T531" s="10">
        <f t="shared" si="36"/>
        <v>41797.208333333336</v>
      </c>
    </row>
    <row r="532" spans="1:20" x14ac:dyDescent="0.25">
      <c r="A532">
        <v>530</v>
      </c>
      <c r="B532" s="4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s="5">
        <f t="shared" si="34"/>
        <v>0.91740952380952379</v>
      </c>
      <c r="P532" s="6">
        <f t="shared" si="37"/>
        <v>53.995515695067262</v>
      </c>
      <c r="Q532" t="str" cm="1">
        <f t="array" ref="Q532:R532">_xlfn.TEXTSPLIT(N532,"/")</f>
        <v>publishing</v>
      </c>
      <c r="R532" t="str">
        <v>fiction</v>
      </c>
      <c r="S532" s="10">
        <f t="shared" si="35"/>
        <v>40421.208333333336</v>
      </c>
      <c r="T532" s="10">
        <f t="shared" si="36"/>
        <v>40435.208333333336</v>
      </c>
    </row>
    <row r="533" spans="1:20" ht="31.5" x14ac:dyDescent="0.25">
      <c r="A533">
        <v>531</v>
      </c>
      <c r="B533" s="4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5">
        <f t="shared" si="34"/>
        <v>0.95521156936261387</v>
      </c>
      <c r="P533" s="6">
        <f t="shared" si="37"/>
        <v>48.993956043956047</v>
      </c>
      <c r="Q533" t="str" cm="1">
        <f t="array" ref="Q533:R533">_xlfn.TEXTSPLIT(N533,"/")</f>
        <v>games</v>
      </c>
      <c r="R533" t="str">
        <v>video games</v>
      </c>
      <c r="S533" s="10">
        <f t="shared" si="35"/>
        <v>41589.25</v>
      </c>
      <c r="T533" s="10">
        <f t="shared" si="36"/>
        <v>41645.25</v>
      </c>
    </row>
    <row r="534" spans="1:20" x14ac:dyDescent="0.25">
      <c r="A534">
        <v>532</v>
      </c>
      <c r="B534" s="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s="5">
        <f t="shared" si="34"/>
        <v>5.0287499999999996</v>
      </c>
      <c r="P534" s="6">
        <f t="shared" si="37"/>
        <v>63.857142857142854</v>
      </c>
      <c r="Q534" t="str" cm="1">
        <f t="array" ref="Q534:R534">_xlfn.TEXTSPLIT(N534,"/")</f>
        <v>theater</v>
      </c>
      <c r="R534" t="str">
        <v>plays</v>
      </c>
      <c r="S534" s="10">
        <f t="shared" si="35"/>
        <v>43125.25</v>
      </c>
      <c r="T534" s="10">
        <f t="shared" si="36"/>
        <v>43126.25</v>
      </c>
    </row>
    <row r="535" spans="1:20" x14ac:dyDescent="0.25">
      <c r="A535">
        <v>533</v>
      </c>
      <c r="B535" s="4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s="5">
        <f t="shared" si="34"/>
        <v>1.5924394463667819</v>
      </c>
      <c r="P535" s="6">
        <f t="shared" si="37"/>
        <v>82.996393146979258</v>
      </c>
      <c r="Q535" t="str" cm="1">
        <f t="array" ref="Q535:R535">_xlfn.TEXTSPLIT(N535,"/")</f>
        <v>music</v>
      </c>
      <c r="R535" t="str">
        <v>indie rock</v>
      </c>
      <c r="S535" s="10">
        <f t="shared" si="35"/>
        <v>41479.208333333336</v>
      </c>
      <c r="T535" s="10">
        <f t="shared" si="36"/>
        <v>41515.208333333336</v>
      </c>
    </row>
    <row r="536" spans="1:20" x14ac:dyDescent="0.25">
      <c r="A536">
        <v>534</v>
      </c>
      <c r="B536" s="4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s="5">
        <f t="shared" si="34"/>
        <v>0.15022446689113356</v>
      </c>
      <c r="P536" s="6">
        <f t="shared" si="37"/>
        <v>55.08230452674897</v>
      </c>
      <c r="Q536" t="str" cm="1">
        <f t="array" ref="Q536:R536">_xlfn.TEXTSPLIT(N536,"/")</f>
        <v>film &amp; video</v>
      </c>
      <c r="R536" t="str">
        <v>drama</v>
      </c>
      <c r="S536" s="10">
        <f t="shared" si="35"/>
        <v>43329.208333333328</v>
      </c>
      <c r="T536" s="10">
        <f t="shared" si="36"/>
        <v>43330.208333333328</v>
      </c>
    </row>
    <row r="537" spans="1:20" x14ac:dyDescent="0.25">
      <c r="A537">
        <v>535</v>
      </c>
      <c r="B537" s="4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s="5">
        <f t="shared" si="34"/>
        <v>4.820384615384615</v>
      </c>
      <c r="P537" s="6">
        <f t="shared" si="37"/>
        <v>62.044554455445542</v>
      </c>
      <c r="Q537" t="str" cm="1">
        <f t="array" ref="Q537:R537">_xlfn.TEXTSPLIT(N537,"/")</f>
        <v>theater</v>
      </c>
      <c r="R537" t="str">
        <v>plays</v>
      </c>
      <c r="S537" s="10">
        <f t="shared" si="35"/>
        <v>43259.208333333328</v>
      </c>
      <c r="T537" s="10">
        <f t="shared" si="36"/>
        <v>43261.208333333328</v>
      </c>
    </row>
    <row r="538" spans="1:20" x14ac:dyDescent="0.25">
      <c r="A538">
        <v>536</v>
      </c>
      <c r="B538" s="4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s="5">
        <f t="shared" si="34"/>
        <v>1.4996938775510205</v>
      </c>
      <c r="P538" s="6">
        <f t="shared" si="37"/>
        <v>104.97857142857143</v>
      </c>
      <c r="Q538" t="str" cm="1">
        <f t="array" ref="Q538:R538">_xlfn.TEXTSPLIT(N538,"/")</f>
        <v>publishing</v>
      </c>
      <c r="R538" t="str">
        <v>fiction</v>
      </c>
      <c r="S538" s="10">
        <f t="shared" si="35"/>
        <v>40414.208333333336</v>
      </c>
      <c r="T538" s="10">
        <f t="shared" si="36"/>
        <v>40440.208333333336</v>
      </c>
    </row>
    <row r="539" spans="1:20" x14ac:dyDescent="0.25">
      <c r="A539">
        <v>537</v>
      </c>
      <c r="B539" s="4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s="5">
        <f t="shared" si="34"/>
        <v>1.1722156398104266</v>
      </c>
      <c r="P539" s="6">
        <f t="shared" si="37"/>
        <v>94.044676806083643</v>
      </c>
      <c r="Q539" t="str" cm="1">
        <f t="array" ref="Q539:R539">_xlfn.TEXTSPLIT(N539,"/")</f>
        <v>film &amp; video</v>
      </c>
      <c r="R539" t="str">
        <v>documentary</v>
      </c>
      <c r="S539" s="10">
        <f t="shared" si="35"/>
        <v>43342.208333333328</v>
      </c>
      <c r="T539" s="10">
        <f t="shared" si="36"/>
        <v>43365.208333333328</v>
      </c>
    </row>
    <row r="540" spans="1:20" x14ac:dyDescent="0.25">
      <c r="A540">
        <v>538</v>
      </c>
      <c r="B540" s="4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s="5">
        <f t="shared" si="34"/>
        <v>0.37695968274950431</v>
      </c>
      <c r="P540" s="6">
        <f t="shared" si="37"/>
        <v>44.007716049382715</v>
      </c>
      <c r="Q540" t="str" cm="1">
        <f t="array" ref="Q540:R540">_xlfn.TEXTSPLIT(N540,"/")</f>
        <v>games</v>
      </c>
      <c r="R540" t="str">
        <v>mobile games</v>
      </c>
      <c r="S540" s="10">
        <f t="shared" si="35"/>
        <v>41539.208333333336</v>
      </c>
      <c r="T540" s="10">
        <f t="shared" si="36"/>
        <v>41555.208333333336</v>
      </c>
    </row>
    <row r="541" spans="1:20" x14ac:dyDescent="0.25">
      <c r="A541">
        <v>539</v>
      </c>
      <c r="B541" s="4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s="5">
        <f t="shared" si="34"/>
        <v>0.72653061224489801</v>
      </c>
      <c r="P541" s="6">
        <f t="shared" si="37"/>
        <v>92.467532467532465</v>
      </c>
      <c r="Q541" t="str" cm="1">
        <f t="array" ref="Q541:R541">_xlfn.TEXTSPLIT(N541,"/")</f>
        <v>food</v>
      </c>
      <c r="R541" t="str">
        <v>food trucks</v>
      </c>
      <c r="S541" s="10">
        <f t="shared" si="35"/>
        <v>43647.208333333328</v>
      </c>
      <c r="T541" s="10">
        <f t="shared" si="36"/>
        <v>43653.208333333328</v>
      </c>
    </row>
    <row r="542" spans="1:20" x14ac:dyDescent="0.25">
      <c r="A542">
        <v>540</v>
      </c>
      <c r="B542" s="4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s="5">
        <f t="shared" si="34"/>
        <v>2.6598113207547169</v>
      </c>
      <c r="P542" s="6">
        <f t="shared" si="37"/>
        <v>57.072874493927124</v>
      </c>
      <c r="Q542" t="str" cm="1">
        <f t="array" ref="Q542:R542">_xlfn.TEXTSPLIT(N542,"/")</f>
        <v>photography</v>
      </c>
      <c r="R542" t="str">
        <v>photography books</v>
      </c>
      <c r="S542" s="10">
        <f t="shared" si="35"/>
        <v>43225.208333333328</v>
      </c>
      <c r="T542" s="10">
        <f t="shared" si="36"/>
        <v>43247.208333333328</v>
      </c>
    </row>
    <row r="543" spans="1:20" x14ac:dyDescent="0.25">
      <c r="A543">
        <v>541</v>
      </c>
      <c r="B543" s="4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s="5">
        <f t="shared" si="34"/>
        <v>0.24205617977528091</v>
      </c>
      <c r="P543" s="6">
        <f t="shared" si="37"/>
        <v>109.07848101265823</v>
      </c>
      <c r="Q543" t="str" cm="1">
        <f t="array" ref="Q543:R543">_xlfn.TEXTSPLIT(N543,"/")</f>
        <v>games</v>
      </c>
      <c r="R543" t="str">
        <v>mobile games</v>
      </c>
      <c r="S543" s="10">
        <f t="shared" si="35"/>
        <v>42165.208333333328</v>
      </c>
      <c r="T543" s="10">
        <f t="shared" si="36"/>
        <v>42191.208333333328</v>
      </c>
    </row>
    <row r="544" spans="1:20" x14ac:dyDescent="0.25">
      <c r="A544">
        <v>542</v>
      </c>
      <c r="B544" s="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s="5">
        <f t="shared" si="34"/>
        <v>2.5064935064935064E-2</v>
      </c>
      <c r="P544" s="6">
        <f t="shared" si="37"/>
        <v>39.387755102040813</v>
      </c>
      <c r="Q544" t="str" cm="1">
        <f t="array" ref="Q544:R544">_xlfn.TEXTSPLIT(N544,"/")</f>
        <v>music</v>
      </c>
      <c r="R544" t="str">
        <v>indie rock</v>
      </c>
      <c r="S544" s="10">
        <f t="shared" si="35"/>
        <v>42391.25</v>
      </c>
      <c r="T544" s="10">
        <f t="shared" si="36"/>
        <v>42421.25</v>
      </c>
    </row>
    <row r="545" spans="1:20" x14ac:dyDescent="0.25">
      <c r="A545">
        <v>543</v>
      </c>
      <c r="B545" s="4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s="5">
        <f t="shared" si="34"/>
        <v>0.1632979976442874</v>
      </c>
      <c r="P545" s="6">
        <f t="shared" si="37"/>
        <v>77.022222222222226</v>
      </c>
      <c r="Q545" t="str" cm="1">
        <f t="array" ref="Q545:R545">_xlfn.TEXTSPLIT(N545,"/")</f>
        <v>games</v>
      </c>
      <c r="R545" t="str">
        <v>video games</v>
      </c>
      <c r="S545" s="10">
        <f t="shared" si="35"/>
        <v>41528.208333333336</v>
      </c>
      <c r="T545" s="10">
        <f t="shared" si="36"/>
        <v>41543.208333333336</v>
      </c>
    </row>
    <row r="546" spans="1:20" ht="31.5" x14ac:dyDescent="0.25">
      <c r="A546">
        <v>544</v>
      </c>
      <c r="B546" s="4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s="5">
        <f t="shared" si="34"/>
        <v>2.7650000000000001</v>
      </c>
      <c r="P546" s="6">
        <f t="shared" si="37"/>
        <v>92.166666666666671</v>
      </c>
      <c r="Q546" t="str" cm="1">
        <f t="array" ref="Q546:R546">_xlfn.TEXTSPLIT(N546,"/")</f>
        <v>music</v>
      </c>
      <c r="R546" t="str">
        <v>rock</v>
      </c>
      <c r="S546" s="10">
        <f t="shared" si="35"/>
        <v>42377.25</v>
      </c>
      <c r="T546" s="10">
        <f t="shared" si="36"/>
        <v>42390.25</v>
      </c>
    </row>
    <row r="547" spans="1:20" x14ac:dyDescent="0.25">
      <c r="A547">
        <v>545</v>
      </c>
      <c r="B547" s="4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s="5">
        <f t="shared" si="34"/>
        <v>0.88803571428571426</v>
      </c>
      <c r="P547" s="6">
        <f t="shared" si="37"/>
        <v>61.007063197026021</v>
      </c>
      <c r="Q547" t="str" cm="1">
        <f t="array" ref="Q547:R547">_xlfn.TEXTSPLIT(N547,"/")</f>
        <v>theater</v>
      </c>
      <c r="R547" t="str">
        <v>plays</v>
      </c>
      <c r="S547" s="10">
        <f t="shared" si="35"/>
        <v>43824.25</v>
      </c>
      <c r="T547" s="10">
        <f t="shared" si="36"/>
        <v>43844.25</v>
      </c>
    </row>
    <row r="548" spans="1:20" x14ac:dyDescent="0.25">
      <c r="A548">
        <v>546</v>
      </c>
      <c r="B548" s="4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s="5">
        <f t="shared" si="34"/>
        <v>1.6357142857142857</v>
      </c>
      <c r="P548" s="6">
        <f t="shared" si="37"/>
        <v>78.068181818181813</v>
      </c>
      <c r="Q548" t="str" cm="1">
        <f t="array" ref="Q548:R548">_xlfn.TEXTSPLIT(N548,"/")</f>
        <v>theater</v>
      </c>
      <c r="R548" t="str">
        <v>plays</v>
      </c>
      <c r="S548" s="10">
        <f t="shared" si="35"/>
        <v>43360.208333333328</v>
      </c>
      <c r="T548" s="10">
        <f t="shared" si="36"/>
        <v>43363.208333333328</v>
      </c>
    </row>
    <row r="549" spans="1:20" x14ac:dyDescent="0.25">
      <c r="A549">
        <v>547</v>
      </c>
      <c r="B549" s="4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s="5">
        <f t="shared" si="34"/>
        <v>9.69</v>
      </c>
      <c r="P549" s="6">
        <f t="shared" si="37"/>
        <v>80.75</v>
      </c>
      <c r="Q549" t="str" cm="1">
        <f t="array" ref="Q549:R549">_xlfn.TEXTSPLIT(N549,"/")</f>
        <v>film &amp; video</v>
      </c>
      <c r="R549" t="str">
        <v>drama</v>
      </c>
      <c r="S549" s="10">
        <f t="shared" si="35"/>
        <v>42029.25</v>
      </c>
      <c r="T549" s="10">
        <f t="shared" si="36"/>
        <v>42041.25</v>
      </c>
    </row>
    <row r="550" spans="1:20" x14ac:dyDescent="0.25">
      <c r="A550">
        <v>548</v>
      </c>
      <c r="B550" s="4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s="5">
        <f t="shared" si="34"/>
        <v>2.7091376701966716</v>
      </c>
      <c r="P550" s="6">
        <f t="shared" si="37"/>
        <v>59.991289782244557</v>
      </c>
      <c r="Q550" t="str" cm="1">
        <f t="array" ref="Q550:R550">_xlfn.TEXTSPLIT(N550,"/")</f>
        <v>theater</v>
      </c>
      <c r="R550" t="str">
        <v>plays</v>
      </c>
      <c r="S550" s="10">
        <f t="shared" si="35"/>
        <v>42461.208333333328</v>
      </c>
      <c r="T550" s="10">
        <f t="shared" si="36"/>
        <v>42474.208333333328</v>
      </c>
    </row>
    <row r="551" spans="1:20" ht="31.5" x14ac:dyDescent="0.25">
      <c r="A551">
        <v>549</v>
      </c>
      <c r="B551" s="4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s="5">
        <f t="shared" si="34"/>
        <v>2.8421355932203389</v>
      </c>
      <c r="P551" s="6">
        <f t="shared" si="37"/>
        <v>110.03018372703411</v>
      </c>
      <c r="Q551" t="str" cm="1">
        <f t="array" ref="Q551:R551">_xlfn.TEXTSPLIT(N551,"/")</f>
        <v>technology</v>
      </c>
      <c r="R551" t="str">
        <v>wearables</v>
      </c>
      <c r="S551" s="10">
        <f t="shared" si="35"/>
        <v>41422.208333333336</v>
      </c>
      <c r="T551" s="10">
        <f t="shared" si="36"/>
        <v>41431.208333333336</v>
      </c>
    </row>
    <row r="552" spans="1:20" ht="31.5" x14ac:dyDescent="0.25">
      <c r="A552">
        <v>550</v>
      </c>
      <c r="B552" s="4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5">
        <f t="shared" si="34"/>
        <v>0.04</v>
      </c>
      <c r="P552" s="6">
        <f t="shared" si="37"/>
        <v>4</v>
      </c>
      <c r="Q552" t="str" cm="1">
        <f t="array" ref="Q552:R552">_xlfn.TEXTSPLIT(N552,"/")</f>
        <v>music</v>
      </c>
      <c r="R552" t="str">
        <v>indie rock</v>
      </c>
      <c r="S552" s="10">
        <f t="shared" si="35"/>
        <v>40968.25</v>
      </c>
      <c r="T552" s="10">
        <f t="shared" si="36"/>
        <v>40989.208333333336</v>
      </c>
    </row>
    <row r="553" spans="1:20" x14ac:dyDescent="0.25">
      <c r="A553">
        <v>551</v>
      </c>
      <c r="B553" s="4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s="5">
        <f t="shared" si="34"/>
        <v>0.58632981676846196</v>
      </c>
      <c r="P553" s="6">
        <f t="shared" si="37"/>
        <v>37.99856063332134</v>
      </c>
      <c r="Q553" t="str" cm="1">
        <f t="array" ref="Q553:R553">_xlfn.TEXTSPLIT(N553,"/")</f>
        <v>technology</v>
      </c>
      <c r="R553" t="str">
        <v>web</v>
      </c>
      <c r="S553" s="10">
        <f t="shared" si="35"/>
        <v>41993.25</v>
      </c>
      <c r="T553" s="10">
        <f t="shared" si="36"/>
        <v>42033.25</v>
      </c>
    </row>
    <row r="554" spans="1:20" x14ac:dyDescent="0.25">
      <c r="A554">
        <v>552</v>
      </c>
      <c r="B554" s="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s="5">
        <f t="shared" si="34"/>
        <v>0.98511111111111116</v>
      </c>
      <c r="P554" s="6">
        <f t="shared" si="37"/>
        <v>96.369565217391298</v>
      </c>
      <c r="Q554" t="str" cm="1">
        <f t="array" ref="Q554:R554">_xlfn.TEXTSPLIT(N554,"/")</f>
        <v>theater</v>
      </c>
      <c r="R554" t="str">
        <v>plays</v>
      </c>
      <c r="S554" s="10">
        <f t="shared" si="35"/>
        <v>42700.25</v>
      </c>
      <c r="T554" s="10">
        <f t="shared" si="36"/>
        <v>42702.25</v>
      </c>
    </row>
    <row r="555" spans="1:20" ht="31.5" x14ac:dyDescent="0.25">
      <c r="A555">
        <v>553</v>
      </c>
      <c r="B555" s="4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s="5">
        <f t="shared" si="34"/>
        <v>0.43975381008206332</v>
      </c>
      <c r="P555" s="6">
        <f t="shared" si="37"/>
        <v>72.978599221789878</v>
      </c>
      <c r="Q555" t="str" cm="1">
        <f t="array" ref="Q555:R555">_xlfn.TEXTSPLIT(N555,"/")</f>
        <v>music</v>
      </c>
      <c r="R555" t="str">
        <v>rock</v>
      </c>
      <c r="S555" s="10">
        <f t="shared" si="35"/>
        <v>40545.25</v>
      </c>
      <c r="T555" s="10">
        <f t="shared" si="36"/>
        <v>40546.25</v>
      </c>
    </row>
    <row r="556" spans="1:20" ht="31.5" x14ac:dyDescent="0.25">
      <c r="A556">
        <v>554</v>
      </c>
      <c r="B556" s="4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s="5">
        <f t="shared" si="34"/>
        <v>1.5166315789473683</v>
      </c>
      <c r="P556" s="6">
        <f t="shared" si="37"/>
        <v>26.007220216606498</v>
      </c>
      <c r="Q556" t="str" cm="1">
        <f t="array" ref="Q556:R556">_xlfn.TEXTSPLIT(N556,"/")</f>
        <v>music</v>
      </c>
      <c r="R556" t="str">
        <v>indie rock</v>
      </c>
      <c r="S556" s="10">
        <f t="shared" si="35"/>
        <v>42723.25</v>
      </c>
      <c r="T556" s="10">
        <f t="shared" si="36"/>
        <v>42729.25</v>
      </c>
    </row>
    <row r="557" spans="1:20" x14ac:dyDescent="0.25">
      <c r="A557">
        <v>555</v>
      </c>
      <c r="B557" s="4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s="5">
        <f t="shared" si="34"/>
        <v>2.2363492063492063</v>
      </c>
      <c r="P557" s="6">
        <f t="shared" si="37"/>
        <v>104.36296296296297</v>
      </c>
      <c r="Q557" t="str" cm="1">
        <f t="array" ref="Q557:R557">_xlfn.TEXTSPLIT(N557,"/")</f>
        <v>music</v>
      </c>
      <c r="R557" t="str">
        <v>rock</v>
      </c>
      <c r="S557" s="10">
        <f t="shared" si="35"/>
        <v>41731.208333333336</v>
      </c>
      <c r="T557" s="10">
        <f t="shared" si="36"/>
        <v>41762.208333333336</v>
      </c>
    </row>
    <row r="558" spans="1:20" x14ac:dyDescent="0.25">
      <c r="A558">
        <v>556</v>
      </c>
      <c r="B558" s="4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s="5">
        <f t="shared" si="34"/>
        <v>2.3975</v>
      </c>
      <c r="P558" s="6">
        <f t="shared" si="37"/>
        <v>102.18852459016394</v>
      </c>
      <c r="Q558" t="str" cm="1">
        <f t="array" ref="Q558:R558">_xlfn.TEXTSPLIT(N558,"/")</f>
        <v>publishing</v>
      </c>
      <c r="R558" t="str">
        <v>translations</v>
      </c>
      <c r="S558" s="10">
        <f t="shared" si="35"/>
        <v>40792.208333333336</v>
      </c>
      <c r="T558" s="10">
        <f t="shared" si="36"/>
        <v>40799.208333333336</v>
      </c>
    </row>
    <row r="559" spans="1:20" x14ac:dyDescent="0.25">
      <c r="A559">
        <v>557</v>
      </c>
      <c r="B559" s="4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s="5">
        <f t="shared" si="34"/>
        <v>1.9933333333333334</v>
      </c>
      <c r="P559" s="6">
        <f t="shared" si="37"/>
        <v>54.117647058823529</v>
      </c>
      <c r="Q559" t="str" cm="1">
        <f t="array" ref="Q559:R559">_xlfn.TEXTSPLIT(N559,"/")</f>
        <v>film &amp; video</v>
      </c>
      <c r="R559" t="str">
        <v>science fiction</v>
      </c>
      <c r="S559" s="10">
        <f t="shared" si="35"/>
        <v>42279.208333333328</v>
      </c>
      <c r="T559" s="10">
        <f t="shared" si="36"/>
        <v>42282.208333333328</v>
      </c>
    </row>
    <row r="560" spans="1:20" x14ac:dyDescent="0.25">
      <c r="A560">
        <v>558</v>
      </c>
      <c r="B560" s="4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s="5">
        <f t="shared" si="34"/>
        <v>1.373448275862069</v>
      </c>
      <c r="P560" s="6">
        <f t="shared" si="37"/>
        <v>63.222222222222221</v>
      </c>
      <c r="Q560" t="str" cm="1">
        <f t="array" ref="Q560:R560">_xlfn.TEXTSPLIT(N560,"/")</f>
        <v>theater</v>
      </c>
      <c r="R560" t="str">
        <v>plays</v>
      </c>
      <c r="S560" s="10">
        <f t="shared" si="35"/>
        <v>42424.25</v>
      </c>
      <c r="T560" s="10">
        <f t="shared" si="36"/>
        <v>42467.208333333328</v>
      </c>
    </row>
    <row r="561" spans="1:20" x14ac:dyDescent="0.25">
      <c r="A561">
        <v>559</v>
      </c>
      <c r="B561" s="4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s="5">
        <f t="shared" si="34"/>
        <v>1.009696106362773</v>
      </c>
      <c r="P561" s="6">
        <f t="shared" si="37"/>
        <v>104.03228962818004</v>
      </c>
      <c r="Q561" t="str" cm="1">
        <f t="array" ref="Q561:R561">_xlfn.TEXTSPLIT(N561,"/")</f>
        <v>theater</v>
      </c>
      <c r="R561" t="str">
        <v>plays</v>
      </c>
      <c r="S561" s="10">
        <f t="shared" si="35"/>
        <v>42584.208333333328</v>
      </c>
      <c r="T561" s="10">
        <f t="shared" si="36"/>
        <v>42591.208333333328</v>
      </c>
    </row>
    <row r="562" spans="1:20" x14ac:dyDescent="0.25">
      <c r="A562">
        <v>560</v>
      </c>
      <c r="B562" s="4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s="5">
        <f t="shared" si="34"/>
        <v>7.9416000000000002</v>
      </c>
      <c r="P562" s="6">
        <f t="shared" si="37"/>
        <v>49.994334277620396</v>
      </c>
      <c r="Q562" t="str" cm="1">
        <f t="array" ref="Q562:R562">_xlfn.TEXTSPLIT(N562,"/")</f>
        <v>film &amp; video</v>
      </c>
      <c r="R562" t="str">
        <v>animation</v>
      </c>
      <c r="S562" s="10">
        <f t="shared" si="35"/>
        <v>40865.25</v>
      </c>
      <c r="T562" s="10">
        <f t="shared" si="36"/>
        <v>40905.25</v>
      </c>
    </row>
    <row r="563" spans="1:20" x14ac:dyDescent="0.25">
      <c r="A563">
        <v>561</v>
      </c>
      <c r="B563" s="4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s="5">
        <f t="shared" si="34"/>
        <v>3.6970000000000001</v>
      </c>
      <c r="P563" s="6">
        <f t="shared" si="37"/>
        <v>56.015151515151516</v>
      </c>
      <c r="Q563" t="str" cm="1">
        <f t="array" ref="Q563:R563">_xlfn.TEXTSPLIT(N563,"/")</f>
        <v>theater</v>
      </c>
      <c r="R563" t="str">
        <v>plays</v>
      </c>
      <c r="S563" s="10">
        <f t="shared" si="35"/>
        <v>40833.208333333336</v>
      </c>
      <c r="T563" s="10">
        <f t="shared" si="36"/>
        <v>40835.208333333336</v>
      </c>
    </row>
    <row r="564" spans="1:20" ht="31.5" x14ac:dyDescent="0.25">
      <c r="A564">
        <v>562</v>
      </c>
      <c r="B564" s="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s="5">
        <f t="shared" si="34"/>
        <v>0.12818181818181817</v>
      </c>
      <c r="P564" s="6">
        <f t="shared" si="37"/>
        <v>48.807692307692307</v>
      </c>
      <c r="Q564" t="str" cm="1">
        <f t="array" ref="Q564:R564">_xlfn.TEXTSPLIT(N564,"/")</f>
        <v>music</v>
      </c>
      <c r="R564" t="str">
        <v>rock</v>
      </c>
      <c r="S564" s="10">
        <f t="shared" si="35"/>
        <v>43536.208333333328</v>
      </c>
      <c r="T564" s="10">
        <f t="shared" si="36"/>
        <v>43538.208333333328</v>
      </c>
    </row>
    <row r="565" spans="1:20" x14ac:dyDescent="0.25">
      <c r="A565">
        <v>563</v>
      </c>
      <c r="B565" s="4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s="5">
        <f t="shared" si="34"/>
        <v>1.3802702702702703</v>
      </c>
      <c r="P565" s="6">
        <f t="shared" si="37"/>
        <v>60.082352941176474</v>
      </c>
      <c r="Q565" t="str" cm="1">
        <f t="array" ref="Q565:R565">_xlfn.TEXTSPLIT(N565,"/")</f>
        <v>film &amp; video</v>
      </c>
      <c r="R565" t="str">
        <v>documentary</v>
      </c>
      <c r="S565" s="10">
        <f t="shared" si="35"/>
        <v>43417.25</v>
      </c>
      <c r="T565" s="10">
        <f t="shared" si="36"/>
        <v>43437.25</v>
      </c>
    </row>
    <row r="566" spans="1:20" x14ac:dyDescent="0.25">
      <c r="A566">
        <v>564</v>
      </c>
      <c r="B566" s="4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s="5">
        <f t="shared" si="34"/>
        <v>0.83813278008298753</v>
      </c>
      <c r="P566" s="6">
        <f t="shared" si="37"/>
        <v>78.990502793296088</v>
      </c>
      <c r="Q566" t="str" cm="1">
        <f t="array" ref="Q566:R566">_xlfn.TEXTSPLIT(N566,"/")</f>
        <v>theater</v>
      </c>
      <c r="R566" t="str">
        <v>plays</v>
      </c>
      <c r="S566" s="10">
        <f t="shared" si="35"/>
        <v>42078.208333333328</v>
      </c>
      <c r="T566" s="10">
        <f t="shared" si="36"/>
        <v>42086.208333333328</v>
      </c>
    </row>
    <row r="567" spans="1:20" x14ac:dyDescent="0.25">
      <c r="A567">
        <v>565</v>
      </c>
      <c r="B567" s="4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s="5">
        <f t="shared" si="34"/>
        <v>2.0460063224446787</v>
      </c>
      <c r="P567" s="6">
        <f t="shared" si="37"/>
        <v>53.99499443826474</v>
      </c>
      <c r="Q567" t="str" cm="1">
        <f t="array" ref="Q567:R567">_xlfn.TEXTSPLIT(N567,"/")</f>
        <v>theater</v>
      </c>
      <c r="R567" t="str">
        <v>plays</v>
      </c>
      <c r="S567" s="10">
        <f t="shared" si="35"/>
        <v>40862.25</v>
      </c>
      <c r="T567" s="10">
        <f t="shared" si="36"/>
        <v>40882.25</v>
      </c>
    </row>
    <row r="568" spans="1:20" x14ac:dyDescent="0.25">
      <c r="A568">
        <v>566</v>
      </c>
      <c r="B568" s="4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s="5">
        <f t="shared" si="34"/>
        <v>0.44344086021505374</v>
      </c>
      <c r="P568" s="6">
        <f t="shared" si="37"/>
        <v>111.45945945945945</v>
      </c>
      <c r="Q568" t="str" cm="1">
        <f t="array" ref="Q568:R568">_xlfn.TEXTSPLIT(N568,"/")</f>
        <v>music</v>
      </c>
      <c r="R568" t="str">
        <v>electric music</v>
      </c>
      <c r="S568" s="10">
        <f t="shared" si="35"/>
        <v>42424.25</v>
      </c>
      <c r="T568" s="10">
        <f t="shared" si="36"/>
        <v>42447.208333333328</v>
      </c>
    </row>
    <row r="569" spans="1:20" ht="31.5" x14ac:dyDescent="0.25">
      <c r="A569">
        <v>567</v>
      </c>
      <c r="B569" s="4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s="5">
        <f t="shared" si="34"/>
        <v>2.1860294117647059</v>
      </c>
      <c r="P569" s="6">
        <f t="shared" si="37"/>
        <v>60.922131147540981</v>
      </c>
      <c r="Q569" t="str" cm="1">
        <f t="array" ref="Q569:R569">_xlfn.TEXTSPLIT(N569,"/")</f>
        <v>music</v>
      </c>
      <c r="R569" t="str">
        <v>rock</v>
      </c>
      <c r="S569" s="10">
        <f t="shared" si="35"/>
        <v>41830.208333333336</v>
      </c>
      <c r="T569" s="10">
        <f t="shared" si="36"/>
        <v>41832.208333333336</v>
      </c>
    </row>
    <row r="570" spans="1:20" x14ac:dyDescent="0.25">
      <c r="A570">
        <v>568</v>
      </c>
      <c r="B570" s="4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s="5">
        <f t="shared" si="34"/>
        <v>1.8603314917127072</v>
      </c>
      <c r="P570" s="6">
        <f t="shared" si="37"/>
        <v>26.0015444015444</v>
      </c>
      <c r="Q570" t="str" cm="1">
        <f t="array" ref="Q570:R570">_xlfn.TEXTSPLIT(N570,"/")</f>
        <v>theater</v>
      </c>
      <c r="R570" t="str">
        <v>plays</v>
      </c>
      <c r="S570" s="10">
        <f t="shared" si="35"/>
        <v>40374.208333333336</v>
      </c>
      <c r="T570" s="10">
        <f t="shared" si="36"/>
        <v>40419.208333333336</v>
      </c>
    </row>
    <row r="571" spans="1:20" x14ac:dyDescent="0.25">
      <c r="A571">
        <v>569</v>
      </c>
      <c r="B571" s="4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s="5">
        <f t="shared" si="34"/>
        <v>2.3733830845771142</v>
      </c>
      <c r="P571" s="6">
        <f t="shared" si="37"/>
        <v>80.993208828522924</v>
      </c>
      <c r="Q571" t="str" cm="1">
        <f t="array" ref="Q571:R571">_xlfn.TEXTSPLIT(N571,"/")</f>
        <v>film &amp; video</v>
      </c>
      <c r="R571" t="str">
        <v>animation</v>
      </c>
      <c r="S571" s="10">
        <f t="shared" si="35"/>
        <v>40554.25</v>
      </c>
      <c r="T571" s="10">
        <f t="shared" si="36"/>
        <v>40566.25</v>
      </c>
    </row>
    <row r="572" spans="1:20" x14ac:dyDescent="0.25">
      <c r="A572">
        <v>570</v>
      </c>
      <c r="B572" s="4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s="5">
        <f t="shared" si="34"/>
        <v>3.0565384615384614</v>
      </c>
      <c r="P572" s="6">
        <f t="shared" si="37"/>
        <v>34.995963302752294</v>
      </c>
      <c r="Q572" t="str" cm="1">
        <f t="array" ref="Q572:R572">_xlfn.TEXTSPLIT(N572,"/")</f>
        <v>music</v>
      </c>
      <c r="R572" t="str">
        <v>rock</v>
      </c>
      <c r="S572" s="10">
        <f t="shared" si="35"/>
        <v>41993.25</v>
      </c>
      <c r="T572" s="10">
        <f t="shared" si="36"/>
        <v>41999.25</v>
      </c>
    </row>
    <row r="573" spans="1:20" x14ac:dyDescent="0.25">
      <c r="A573">
        <v>571</v>
      </c>
      <c r="B573" s="4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s="5">
        <f t="shared" si="34"/>
        <v>0.94142857142857139</v>
      </c>
      <c r="P573" s="6">
        <f t="shared" si="37"/>
        <v>94.142857142857139</v>
      </c>
      <c r="Q573" t="str" cm="1">
        <f t="array" ref="Q573:R573">_xlfn.TEXTSPLIT(N573,"/")</f>
        <v>film &amp; video</v>
      </c>
      <c r="R573" t="str">
        <v>shorts</v>
      </c>
      <c r="S573" s="10">
        <f t="shared" si="35"/>
        <v>42174.208333333328</v>
      </c>
      <c r="T573" s="10">
        <f t="shared" si="36"/>
        <v>42221.208333333328</v>
      </c>
    </row>
    <row r="574" spans="1:20" x14ac:dyDescent="0.25">
      <c r="A574">
        <v>572</v>
      </c>
      <c r="B574" s="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5">
        <f t="shared" si="34"/>
        <v>0.54400000000000004</v>
      </c>
      <c r="P574" s="6">
        <f t="shared" si="37"/>
        <v>52.085106382978722</v>
      </c>
      <c r="Q574" t="str" cm="1">
        <f t="array" ref="Q574:R574">_xlfn.TEXTSPLIT(N574,"/")</f>
        <v>music</v>
      </c>
      <c r="R574" t="str">
        <v>rock</v>
      </c>
      <c r="S574" s="10">
        <f t="shared" si="35"/>
        <v>42275.208333333328</v>
      </c>
      <c r="T574" s="10">
        <f t="shared" si="36"/>
        <v>42291.208333333328</v>
      </c>
    </row>
    <row r="575" spans="1:20" x14ac:dyDescent="0.25">
      <c r="A575">
        <v>573</v>
      </c>
      <c r="B575" s="4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s="5">
        <f t="shared" si="34"/>
        <v>1.1188059701492536</v>
      </c>
      <c r="P575" s="6">
        <f t="shared" si="37"/>
        <v>24.986666666666668</v>
      </c>
      <c r="Q575" t="str" cm="1">
        <f t="array" ref="Q575:R575">_xlfn.TEXTSPLIT(N575,"/")</f>
        <v>journalism</v>
      </c>
      <c r="R575" t="str">
        <v>audio</v>
      </c>
      <c r="S575" s="10">
        <f t="shared" si="35"/>
        <v>41761.208333333336</v>
      </c>
      <c r="T575" s="10">
        <f t="shared" si="36"/>
        <v>41763.208333333336</v>
      </c>
    </row>
    <row r="576" spans="1:20" x14ac:dyDescent="0.25">
      <c r="A576">
        <v>574</v>
      </c>
      <c r="B576" s="4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s="5">
        <f t="shared" si="34"/>
        <v>3.6914814814814814</v>
      </c>
      <c r="P576" s="6">
        <f t="shared" si="37"/>
        <v>69.215277777777771</v>
      </c>
      <c r="Q576" t="str" cm="1">
        <f t="array" ref="Q576:R576">_xlfn.TEXTSPLIT(N576,"/")</f>
        <v>food</v>
      </c>
      <c r="R576" t="str">
        <v>food trucks</v>
      </c>
      <c r="S576" s="10">
        <f t="shared" si="35"/>
        <v>43806.25</v>
      </c>
      <c r="T576" s="10">
        <f t="shared" si="36"/>
        <v>43816.25</v>
      </c>
    </row>
    <row r="577" spans="1:20" x14ac:dyDescent="0.25">
      <c r="A577">
        <v>575</v>
      </c>
      <c r="B577" s="4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s="5">
        <f t="shared" si="34"/>
        <v>0.62930372148859548</v>
      </c>
      <c r="P577" s="6">
        <f t="shared" si="37"/>
        <v>93.944444444444443</v>
      </c>
      <c r="Q577" t="str" cm="1">
        <f t="array" ref="Q577:R577">_xlfn.TEXTSPLIT(N577,"/")</f>
        <v>theater</v>
      </c>
      <c r="R577" t="str">
        <v>plays</v>
      </c>
      <c r="S577" s="10">
        <f t="shared" si="35"/>
        <v>41779.208333333336</v>
      </c>
      <c r="T577" s="10">
        <f t="shared" si="36"/>
        <v>41782.208333333336</v>
      </c>
    </row>
    <row r="578" spans="1:20" ht="31.5" x14ac:dyDescent="0.25">
      <c r="A578">
        <v>576</v>
      </c>
      <c r="B578" s="4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s="5">
        <f t="shared" si="34"/>
        <v>0.6492783505154639</v>
      </c>
      <c r="P578" s="6">
        <f t="shared" si="37"/>
        <v>98.40625</v>
      </c>
      <c r="Q578" t="str" cm="1">
        <f t="array" ref="Q578:R578">_xlfn.TEXTSPLIT(N578,"/")</f>
        <v>theater</v>
      </c>
      <c r="R578" t="str">
        <v>plays</v>
      </c>
      <c r="S578" s="10">
        <f t="shared" si="35"/>
        <v>43040.208333333328</v>
      </c>
      <c r="T578" s="10">
        <f t="shared" si="36"/>
        <v>43057.25</v>
      </c>
    </row>
    <row r="579" spans="1:20" x14ac:dyDescent="0.25">
      <c r="A579">
        <v>577</v>
      </c>
      <c r="B579" s="4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5">
        <f t="shared" ref="O579:O642" si="38">E579/D579</f>
        <v>0.18853658536585366</v>
      </c>
      <c r="P579" s="6">
        <f t="shared" si="37"/>
        <v>41.783783783783782</v>
      </c>
      <c r="Q579" t="str" cm="1">
        <f t="array" ref="Q579:R579">_xlfn.TEXTSPLIT(N579,"/")</f>
        <v>music</v>
      </c>
      <c r="R579" t="str">
        <v>jazz</v>
      </c>
      <c r="S579" s="10">
        <f t="shared" ref="S579:S642" si="39">(((J579/60)/60)/24)+DATE(1970,1,1)</f>
        <v>40613.25</v>
      </c>
      <c r="T579" s="10">
        <f t="shared" ref="T579:T642" si="40">(((K579/60)/60)/24)+DATE(1970,1,1)</f>
        <v>40639.208333333336</v>
      </c>
    </row>
    <row r="580" spans="1:20" x14ac:dyDescent="0.25">
      <c r="A580">
        <v>578</v>
      </c>
      <c r="B580" s="4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s="5">
        <f t="shared" si="38"/>
        <v>0.1675440414507772</v>
      </c>
      <c r="P580" s="6">
        <f t="shared" ref="P580:P643" si="41">E580/G580</f>
        <v>65.991836734693877</v>
      </c>
      <c r="Q580" t="str" cm="1">
        <f t="array" ref="Q580:R580">_xlfn.TEXTSPLIT(N580,"/")</f>
        <v>film &amp; video</v>
      </c>
      <c r="R580" t="str">
        <v>science fiction</v>
      </c>
      <c r="S580" s="10">
        <f t="shared" si="39"/>
        <v>40878.25</v>
      </c>
      <c r="T580" s="10">
        <f t="shared" si="40"/>
        <v>40881.25</v>
      </c>
    </row>
    <row r="581" spans="1:20" x14ac:dyDescent="0.25">
      <c r="A581">
        <v>579</v>
      </c>
      <c r="B581" s="4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s="5">
        <f t="shared" si="38"/>
        <v>1.0111290322580646</v>
      </c>
      <c r="P581" s="6">
        <f t="shared" si="41"/>
        <v>72.05747126436782</v>
      </c>
      <c r="Q581" t="str" cm="1">
        <f t="array" ref="Q581:R581">_xlfn.TEXTSPLIT(N581,"/")</f>
        <v>music</v>
      </c>
      <c r="R581" t="str">
        <v>jazz</v>
      </c>
      <c r="S581" s="10">
        <f t="shared" si="39"/>
        <v>40762.208333333336</v>
      </c>
      <c r="T581" s="10">
        <f t="shared" si="40"/>
        <v>40774.208333333336</v>
      </c>
    </row>
    <row r="582" spans="1:20" x14ac:dyDescent="0.25">
      <c r="A582">
        <v>580</v>
      </c>
      <c r="B582" s="4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s="5">
        <f t="shared" si="38"/>
        <v>3.4150228310502282</v>
      </c>
      <c r="P582" s="6">
        <f t="shared" si="41"/>
        <v>48.003209242618745</v>
      </c>
      <c r="Q582" t="str" cm="1">
        <f t="array" ref="Q582:R582">_xlfn.TEXTSPLIT(N582,"/")</f>
        <v>theater</v>
      </c>
      <c r="R582" t="str">
        <v>plays</v>
      </c>
      <c r="S582" s="10">
        <f t="shared" si="39"/>
        <v>41696.25</v>
      </c>
      <c r="T582" s="10">
        <f t="shared" si="40"/>
        <v>41704.25</v>
      </c>
    </row>
    <row r="583" spans="1:20" x14ac:dyDescent="0.25">
      <c r="A583">
        <v>581</v>
      </c>
      <c r="B583" s="4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s="5">
        <f t="shared" si="38"/>
        <v>0.64016666666666666</v>
      </c>
      <c r="P583" s="6">
        <f t="shared" si="41"/>
        <v>54.098591549295776</v>
      </c>
      <c r="Q583" t="str" cm="1">
        <f t="array" ref="Q583:R583">_xlfn.TEXTSPLIT(N583,"/")</f>
        <v>technology</v>
      </c>
      <c r="R583" t="str">
        <v>web</v>
      </c>
      <c r="S583" s="10">
        <f t="shared" si="39"/>
        <v>40662.208333333336</v>
      </c>
      <c r="T583" s="10">
        <f t="shared" si="40"/>
        <v>40677.208333333336</v>
      </c>
    </row>
    <row r="584" spans="1:20" x14ac:dyDescent="0.25">
      <c r="A584">
        <v>582</v>
      </c>
      <c r="B584" s="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s="5">
        <f t="shared" si="38"/>
        <v>0.5208045977011494</v>
      </c>
      <c r="P584" s="6">
        <f t="shared" si="41"/>
        <v>107.88095238095238</v>
      </c>
      <c r="Q584" t="str" cm="1">
        <f t="array" ref="Q584:R584">_xlfn.TEXTSPLIT(N584,"/")</f>
        <v>games</v>
      </c>
      <c r="R584" t="str">
        <v>video games</v>
      </c>
      <c r="S584" s="10">
        <f t="shared" si="39"/>
        <v>42165.208333333328</v>
      </c>
      <c r="T584" s="10">
        <f t="shared" si="40"/>
        <v>42170.208333333328</v>
      </c>
    </row>
    <row r="585" spans="1:20" ht="31.5" x14ac:dyDescent="0.25">
      <c r="A585">
        <v>583</v>
      </c>
      <c r="B585" s="4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s="5">
        <f t="shared" si="38"/>
        <v>3.2240211640211642</v>
      </c>
      <c r="P585" s="6">
        <f t="shared" si="41"/>
        <v>67.034103410341032</v>
      </c>
      <c r="Q585" t="str" cm="1">
        <f t="array" ref="Q585:R585">_xlfn.TEXTSPLIT(N585,"/")</f>
        <v>film &amp; video</v>
      </c>
      <c r="R585" t="str">
        <v>documentary</v>
      </c>
      <c r="S585" s="10">
        <f t="shared" si="39"/>
        <v>40959.25</v>
      </c>
      <c r="T585" s="10">
        <f t="shared" si="40"/>
        <v>40976.25</v>
      </c>
    </row>
    <row r="586" spans="1:20" x14ac:dyDescent="0.25">
      <c r="A586">
        <v>584</v>
      </c>
      <c r="B586" s="4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s="5">
        <f t="shared" si="38"/>
        <v>1.1950810185185186</v>
      </c>
      <c r="P586" s="6">
        <f t="shared" si="41"/>
        <v>64.01425914445133</v>
      </c>
      <c r="Q586" t="str" cm="1">
        <f t="array" ref="Q586:R586">_xlfn.TEXTSPLIT(N586,"/")</f>
        <v>technology</v>
      </c>
      <c r="R586" t="str">
        <v>web</v>
      </c>
      <c r="S586" s="10">
        <f t="shared" si="39"/>
        <v>41024.208333333336</v>
      </c>
      <c r="T586" s="10">
        <f t="shared" si="40"/>
        <v>41038.208333333336</v>
      </c>
    </row>
    <row r="587" spans="1:20" x14ac:dyDescent="0.25">
      <c r="A587">
        <v>585</v>
      </c>
      <c r="B587" s="4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s="5">
        <f t="shared" si="38"/>
        <v>1.4679775280898877</v>
      </c>
      <c r="P587" s="6">
        <f t="shared" si="41"/>
        <v>96.066176470588232</v>
      </c>
      <c r="Q587" t="str" cm="1">
        <f t="array" ref="Q587:R587">_xlfn.TEXTSPLIT(N587,"/")</f>
        <v>publishing</v>
      </c>
      <c r="R587" t="str">
        <v>translations</v>
      </c>
      <c r="S587" s="10">
        <f t="shared" si="39"/>
        <v>40255.208333333336</v>
      </c>
      <c r="T587" s="10">
        <f t="shared" si="40"/>
        <v>40265.208333333336</v>
      </c>
    </row>
    <row r="588" spans="1:20" x14ac:dyDescent="0.25">
      <c r="A588">
        <v>586</v>
      </c>
      <c r="B588" s="4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s="5">
        <f t="shared" si="38"/>
        <v>9.5057142857142853</v>
      </c>
      <c r="P588" s="6">
        <f t="shared" si="41"/>
        <v>51.184615384615384</v>
      </c>
      <c r="Q588" t="str" cm="1">
        <f t="array" ref="Q588:R588">_xlfn.TEXTSPLIT(N588,"/")</f>
        <v>music</v>
      </c>
      <c r="R588" t="str">
        <v>rock</v>
      </c>
      <c r="S588" s="10">
        <f t="shared" si="39"/>
        <v>40499.25</v>
      </c>
      <c r="T588" s="10">
        <f t="shared" si="40"/>
        <v>40518.25</v>
      </c>
    </row>
    <row r="589" spans="1:20" x14ac:dyDescent="0.25">
      <c r="A589">
        <v>587</v>
      </c>
      <c r="B589" s="4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s="5">
        <f t="shared" si="38"/>
        <v>0.72893617021276591</v>
      </c>
      <c r="P589" s="6">
        <f t="shared" si="41"/>
        <v>43.92307692307692</v>
      </c>
      <c r="Q589" t="str" cm="1">
        <f t="array" ref="Q589:R589">_xlfn.TEXTSPLIT(N589,"/")</f>
        <v>food</v>
      </c>
      <c r="R589" t="str">
        <v>food trucks</v>
      </c>
      <c r="S589" s="10">
        <f t="shared" si="39"/>
        <v>43484.25</v>
      </c>
      <c r="T589" s="10">
        <f t="shared" si="40"/>
        <v>43536.208333333328</v>
      </c>
    </row>
    <row r="590" spans="1:20" x14ac:dyDescent="0.25">
      <c r="A590">
        <v>588</v>
      </c>
      <c r="B590" s="4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s="5">
        <f t="shared" si="38"/>
        <v>0.7900824873096447</v>
      </c>
      <c r="P590" s="6">
        <f t="shared" si="41"/>
        <v>91.021198830409361</v>
      </c>
      <c r="Q590" t="str" cm="1">
        <f t="array" ref="Q590:R590">_xlfn.TEXTSPLIT(N590,"/")</f>
        <v>theater</v>
      </c>
      <c r="R590" t="str">
        <v>plays</v>
      </c>
      <c r="S590" s="10">
        <f t="shared" si="39"/>
        <v>40262.208333333336</v>
      </c>
      <c r="T590" s="10">
        <f t="shared" si="40"/>
        <v>40293.208333333336</v>
      </c>
    </row>
    <row r="591" spans="1:20" x14ac:dyDescent="0.25">
      <c r="A591">
        <v>589</v>
      </c>
      <c r="B591" s="4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s="5">
        <f t="shared" si="38"/>
        <v>0.64721518987341775</v>
      </c>
      <c r="P591" s="6">
        <f t="shared" si="41"/>
        <v>50.127450980392155</v>
      </c>
      <c r="Q591" t="str" cm="1">
        <f t="array" ref="Q591:R591">_xlfn.TEXTSPLIT(N591,"/")</f>
        <v>film &amp; video</v>
      </c>
      <c r="R591" t="str">
        <v>documentary</v>
      </c>
      <c r="S591" s="10">
        <f t="shared" si="39"/>
        <v>42190.208333333328</v>
      </c>
      <c r="T591" s="10">
        <f t="shared" si="40"/>
        <v>42197.208333333328</v>
      </c>
    </row>
    <row r="592" spans="1:20" ht="31.5" x14ac:dyDescent="0.25">
      <c r="A592">
        <v>590</v>
      </c>
      <c r="B592" s="4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s="5">
        <f t="shared" si="38"/>
        <v>0.82028169014084507</v>
      </c>
      <c r="P592" s="6">
        <f t="shared" si="41"/>
        <v>67.720930232558146</v>
      </c>
      <c r="Q592" t="str" cm="1">
        <f t="array" ref="Q592:R592">_xlfn.TEXTSPLIT(N592,"/")</f>
        <v>publishing</v>
      </c>
      <c r="R592" t="str">
        <v>radio &amp; podcasts</v>
      </c>
      <c r="S592" s="10">
        <f t="shared" si="39"/>
        <v>41994.25</v>
      </c>
      <c r="T592" s="10">
        <f t="shared" si="40"/>
        <v>42005.25</v>
      </c>
    </row>
    <row r="593" spans="1:20" x14ac:dyDescent="0.25">
      <c r="A593">
        <v>591</v>
      </c>
      <c r="B593" s="4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s="5">
        <f t="shared" si="38"/>
        <v>10.376666666666667</v>
      </c>
      <c r="P593" s="6">
        <f t="shared" si="41"/>
        <v>61.03921568627451</v>
      </c>
      <c r="Q593" t="str" cm="1">
        <f t="array" ref="Q593:R593">_xlfn.TEXTSPLIT(N593,"/")</f>
        <v>games</v>
      </c>
      <c r="R593" t="str">
        <v>video games</v>
      </c>
      <c r="S593" s="10">
        <f t="shared" si="39"/>
        <v>40373.208333333336</v>
      </c>
      <c r="T593" s="10">
        <f t="shared" si="40"/>
        <v>40383.208333333336</v>
      </c>
    </row>
    <row r="594" spans="1:20" ht="31.5" x14ac:dyDescent="0.25">
      <c r="A594">
        <v>592</v>
      </c>
      <c r="B594" s="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s="5">
        <f t="shared" si="38"/>
        <v>0.12910076530612244</v>
      </c>
      <c r="P594" s="6">
        <f t="shared" si="41"/>
        <v>80.011857707509876</v>
      </c>
      <c r="Q594" t="str" cm="1">
        <f t="array" ref="Q594:R594">_xlfn.TEXTSPLIT(N594,"/")</f>
        <v>theater</v>
      </c>
      <c r="R594" t="str">
        <v>plays</v>
      </c>
      <c r="S594" s="10">
        <f t="shared" si="39"/>
        <v>41789.208333333336</v>
      </c>
      <c r="T594" s="10">
        <f t="shared" si="40"/>
        <v>41798.208333333336</v>
      </c>
    </row>
    <row r="595" spans="1:20" x14ac:dyDescent="0.25">
      <c r="A595">
        <v>593</v>
      </c>
      <c r="B595" s="4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s="5">
        <f t="shared" si="38"/>
        <v>1.5484210526315789</v>
      </c>
      <c r="P595" s="6">
        <f t="shared" si="41"/>
        <v>47.001497753369947</v>
      </c>
      <c r="Q595" t="str" cm="1">
        <f t="array" ref="Q595:R595">_xlfn.TEXTSPLIT(N595,"/")</f>
        <v>film &amp; video</v>
      </c>
      <c r="R595" t="str">
        <v>animation</v>
      </c>
      <c r="S595" s="10">
        <f t="shared" si="39"/>
        <v>41724.208333333336</v>
      </c>
      <c r="T595" s="10">
        <f t="shared" si="40"/>
        <v>41737.208333333336</v>
      </c>
    </row>
    <row r="596" spans="1:20" ht="31.5" x14ac:dyDescent="0.25">
      <c r="A596">
        <v>594</v>
      </c>
      <c r="B596" s="4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s="5">
        <f t="shared" si="38"/>
        <v>7.0991735537190084E-2</v>
      </c>
      <c r="P596" s="6">
        <f t="shared" si="41"/>
        <v>71.127388535031841</v>
      </c>
      <c r="Q596" t="str" cm="1">
        <f t="array" ref="Q596:R596">_xlfn.TEXTSPLIT(N596,"/")</f>
        <v>theater</v>
      </c>
      <c r="R596" t="str">
        <v>plays</v>
      </c>
      <c r="S596" s="10">
        <f t="shared" si="39"/>
        <v>42548.208333333328</v>
      </c>
      <c r="T596" s="10">
        <f t="shared" si="40"/>
        <v>42551.208333333328</v>
      </c>
    </row>
    <row r="597" spans="1:20" ht="31.5" x14ac:dyDescent="0.25">
      <c r="A597">
        <v>595</v>
      </c>
      <c r="B597" s="4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s="5">
        <f t="shared" si="38"/>
        <v>2.0852773826458035</v>
      </c>
      <c r="P597" s="6">
        <f t="shared" si="41"/>
        <v>89.99079189686924</v>
      </c>
      <c r="Q597" t="str" cm="1">
        <f t="array" ref="Q597:R597">_xlfn.TEXTSPLIT(N597,"/")</f>
        <v>theater</v>
      </c>
      <c r="R597" t="str">
        <v>plays</v>
      </c>
      <c r="S597" s="10">
        <f t="shared" si="39"/>
        <v>40253.208333333336</v>
      </c>
      <c r="T597" s="10">
        <f t="shared" si="40"/>
        <v>40274.208333333336</v>
      </c>
    </row>
    <row r="598" spans="1:20" x14ac:dyDescent="0.25">
      <c r="A598">
        <v>596</v>
      </c>
      <c r="B598" s="4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s="5">
        <f t="shared" si="38"/>
        <v>0.99683544303797467</v>
      </c>
      <c r="P598" s="6">
        <f t="shared" si="41"/>
        <v>43.032786885245905</v>
      </c>
      <c r="Q598" t="str" cm="1">
        <f t="array" ref="Q598:R598">_xlfn.TEXTSPLIT(N598,"/")</f>
        <v>film &amp; video</v>
      </c>
      <c r="R598" t="str">
        <v>drama</v>
      </c>
      <c r="S598" s="10">
        <f t="shared" si="39"/>
        <v>42434.25</v>
      </c>
      <c r="T598" s="10">
        <f t="shared" si="40"/>
        <v>42441.25</v>
      </c>
    </row>
    <row r="599" spans="1:20" x14ac:dyDescent="0.25">
      <c r="A599">
        <v>597</v>
      </c>
      <c r="B599" s="4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s="5">
        <f t="shared" si="38"/>
        <v>2.0159756097560977</v>
      </c>
      <c r="P599" s="6">
        <f t="shared" si="41"/>
        <v>67.997714808043881</v>
      </c>
      <c r="Q599" t="str" cm="1">
        <f t="array" ref="Q599:R599">_xlfn.TEXTSPLIT(N599,"/")</f>
        <v>theater</v>
      </c>
      <c r="R599" t="str">
        <v>plays</v>
      </c>
      <c r="S599" s="10">
        <f t="shared" si="39"/>
        <v>43786.25</v>
      </c>
      <c r="T599" s="10">
        <f t="shared" si="40"/>
        <v>43804.25</v>
      </c>
    </row>
    <row r="600" spans="1:20" x14ac:dyDescent="0.25">
      <c r="A600">
        <v>598</v>
      </c>
      <c r="B600" s="4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s="5">
        <f t="shared" si="38"/>
        <v>1.6209032258064515</v>
      </c>
      <c r="P600" s="6">
        <f t="shared" si="41"/>
        <v>73.004566210045667</v>
      </c>
      <c r="Q600" t="str" cm="1">
        <f t="array" ref="Q600:R600">_xlfn.TEXTSPLIT(N600,"/")</f>
        <v>music</v>
      </c>
      <c r="R600" t="str">
        <v>rock</v>
      </c>
      <c r="S600" s="10">
        <f t="shared" si="39"/>
        <v>40344.208333333336</v>
      </c>
      <c r="T600" s="10">
        <f t="shared" si="40"/>
        <v>40373.208333333336</v>
      </c>
    </row>
    <row r="601" spans="1:20" ht="31.5" x14ac:dyDescent="0.25">
      <c r="A601">
        <v>599</v>
      </c>
      <c r="B601" s="4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s="5">
        <f t="shared" si="38"/>
        <v>3.6436208125445471E-2</v>
      </c>
      <c r="P601" s="6">
        <f t="shared" si="41"/>
        <v>62.341463414634148</v>
      </c>
      <c r="Q601" t="str" cm="1">
        <f t="array" ref="Q601:R601">_xlfn.TEXTSPLIT(N601,"/")</f>
        <v>film &amp; video</v>
      </c>
      <c r="R601" t="str">
        <v>documentary</v>
      </c>
      <c r="S601" s="10">
        <f t="shared" si="39"/>
        <v>42047.25</v>
      </c>
      <c r="T601" s="10">
        <f t="shared" si="40"/>
        <v>42055.25</v>
      </c>
    </row>
    <row r="602" spans="1:20" x14ac:dyDescent="0.25">
      <c r="A602">
        <v>600</v>
      </c>
      <c r="B602" s="4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s="5">
        <f t="shared" si="38"/>
        <v>0.05</v>
      </c>
      <c r="P602" s="6">
        <f t="shared" si="41"/>
        <v>5</v>
      </c>
      <c r="Q602" t="str" cm="1">
        <f t="array" ref="Q602:R602">_xlfn.TEXTSPLIT(N602,"/")</f>
        <v>food</v>
      </c>
      <c r="R602" t="str">
        <v>food trucks</v>
      </c>
      <c r="S602" s="10">
        <f t="shared" si="39"/>
        <v>41485.208333333336</v>
      </c>
      <c r="T602" s="10">
        <f t="shared" si="40"/>
        <v>41497.208333333336</v>
      </c>
    </row>
    <row r="603" spans="1:20" x14ac:dyDescent="0.25">
      <c r="A603">
        <v>601</v>
      </c>
      <c r="B603" s="4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s="5">
        <f t="shared" si="38"/>
        <v>2.0663492063492064</v>
      </c>
      <c r="P603" s="6">
        <f t="shared" si="41"/>
        <v>67.103092783505161</v>
      </c>
      <c r="Q603" t="str" cm="1">
        <f t="array" ref="Q603:R603">_xlfn.TEXTSPLIT(N603,"/")</f>
        <v>technology</v>
      </c>
      <c r="R603" t="str">
        <v>wearables</v>
      </c>
      <c r="S603" s="10">
        <f t="shared" si="39"/>
        <v>41789.208333333336</v>
      </c>
      <c r="T603" s="10">
        <f t="shared" si="40"/>
        <v>41806.208333333336</v>
      </c>
    </row>
    <row r="604" spans="1:20" x14ac:dyDescent="0.25">
      <c r="A604">
        <v>602</v>
      </c>
      <c r="B604" s="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s="5">
        <f t="shared" si="38"/>
        <v>1.2823628691983122</v>
      </c>
      <c r="P604" s="6">
        <f t="shared" si="41"/>
        <v>79.978947368421046</v>
      </c>
      <c r="Q604" t="str" cm="1">
        <f t="array" ref="Q604:R604">_xlfn.TEXTSPLIT(N604,"/")</f>
        <v>theater</v>
      </c>
      <c r="R604" t="str">
        <v>plays</v>
      </c>
      <c r="S604" s="10">
        <f t="shared" si="39"/>
        <v>42160.208333333328</v>
      </c>
      <c r="T604" s="10">
        <f t="shared" si="40"/>
        <v>42171.208333333328</v>
      </c>
    </row>
    <row r="605" spans="1:20" x14ac:dyDescent="0.25">
      <c r="A605">
        <v>603</v>
      </c>
      <c r="B605" s="4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s="5">
        <f t="shared" si="38"/>
        <v>1.1966037735849056</v>
      </c>
      <c r="P605" s="6">
        <f t="shared" si="41"/>
        <v>62.176470588235297</v>
      </c>
      <c r="Q605" t="str" cm="1">
        <f t="array" ref="Q605:R605">_xlfn.TEXTSPLIT(N605,"/")</f>
        <v>theater</v>
      </c>
      <c r="R605" t="str">
        <v>plays</v>
      </c>
      <c r="S605" s="10">
        <f t="shared" si="39"/>
        <v>43573.208333333328</v>
      </c>
      <c r="T605" s="10">
        <f t="shared" si="40"/>
        <v>43600.208333333328</v>
      </c>
    </row>
    <row r="606" spans="1:20" x14ac:dyDescent="0.25">
      <c r="A606">
        <v>604</v>
      </c>
      <c r="B606" s="4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s="5">
        <f t="shared" si="38"/>
        <v>1.7073055242390078</v>
      </c>
      <c r="P606" s="6">
        <f t="shared" si="41"/>
        <v>53.005950297514879</v>
      </c>
      <c r="Q606" t="str" cm="1">
        <f t="array" ref="Q606:R606">_xlfn.TEXTSPLIT(N606,"/")</f>
        <v>theater</v>
      </c>
      <c r="R606" t="str">
        <v>plays</v>
      </c>
      <c r="S606" s="10">
        <f t="shared" si="39"/>
        <v>40565.25</v>
      </c>
      <c r="T606" s="10">
        <f t="shared" si="40"/>
        <v>40586.25</v>
      </c>
    </row>
    <row r="607" spans="1:20" x14ac:dyDescent="0.25">
      <c r="A607">
        <v>605</v>
      </c>
      <c r="B607" s="4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s="5">
        <f t="shared" si="38"/>
        <v>1.8721212121212121</v>
      </c>
      <c r="P607" s="6">
        <f t="shared" si="41"/>
        <v>57.738317757009348</v>
      </c>
      <c r="Q607" t="str" cm="1">
        <f t="array" ref="Q607:R607">_xlfn.TEXTSPLIT(N607,"/")</f>
        <v>publishing</v>
      </c>
      <c r="R607" t="str">
        <v>nonfiction</v>
      </c>
      <c r="S607" s="10">
        <f t="shared" si="39"/>
        <v>42280.208333333328</v>
      </c>
      <c r="T607" s="10">
        <f t="shared" si="40"/>
        <v>42321.25</v>
      </c>
    </row>
    <row r="608" spans="1:20" x14ac:dyDescent="0.25">
      <c r="A608">
        <v>606</v>
      </c>
      <c r="B608" s="4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s="5">
        <f t="shared" si="38"/>
        <v>1.8838235294117647</v>
      </c>
      <c r="P608" s="6">
        <f t="shared" si="41"/>
        <v>40.03125</v>
      </c>
      <c r="Q608" t="str" cm="1">
        <f t="array" ref="Q608:R608">_xlfn.TEXTSPLIT(N608,"/")</f>
        <v>music</v>
      </c>
      <c r="R608" t="str">
        <v>rock</v>
      </c>
      <c r="S608" s="10">
        <f t="shared" si="39"/>
        <v>42436.25</v>
      </c>
      <c r="T608" s="10">
        <f t="shared" si="40"/>
        <v>42447.208333333328</v>
      </c>
    </row>
    <row r="609" spans="1:20" x14ac:dyDescent="0.25">
      <c r="A609">
        <v>607</v>
      </c>
      <c r="B609" s="4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s="5">
        <f t="shared" si="38"/>
        <v>1.3129869186046512</v>
      </c>
      <c r="P609" s="6">
        <f t="shared" si="41"/>
        <v>81.016591928251117</v>
      </c>
      <c r="Q609" t="str" cm="1">
        <f t="array" ref="Q609:R609">_xlfn.TEXTSPLIT(N609,"/")</f>
        <v>food</v>
      </c>
      <c r="R609" t="str">
        <v>food trucks</v>
      </c>
      <c r="S609" s="10">
        <f t="shared" si="39"/>
        <v>41721.208333333336</v>
      </c>
      <c r="T609" s="10">
        <f t="shared" si="40"/>
        <v>41723.208333333336</v>
      </c>
    </row>
    <row r="610" spans="1:20" x14ac:dyDescent="0.25">
      <c r="A610">
        <v>608</v>
      </c>
      <c r="B610" s="4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s="5">
        <f t="shared" si="38"/>
        <v>2.8397435897435899</v>
      </c>
      <c r="P610" s="6">
        <f t="shared" si="41"/>
        <v>35.047468354430379</v>
      </c>
      <c r="Q610" t="str" cm="1">
        <f t="array" ref="Q610:R610">_xlfn.TEXTSPLIT(N610,"/")</f>
        <v>music</v>
      </c>
      <c r="R610" t="str">
        <v>jazz</v>
      </c>
      <c r="S610" s="10">
        <f t="shared" si="39"/>
        <v>43530.25</v>
      </c>
      <c r="T610" s="10">
        <f t="shared" si="40"/>
        <v>43534.25</v>
      </c>
    </row>
    <row r="611" spans="1:20" x14ac:dyDescent="0.25">
      <c r="A611">
        <v>609</v>
      </c>
      <c r="B611" s="4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s="5">
        <f t="shared" si="38"/>
        <v>1.2041999999999999</v>
      </c>
      <c r="P611" s="6">
        <f t="shared" si="41"/>
        <v>102.92307692307692</v>
      </c>
      <c r="Q611" t="str" cm="1">
        <f t="array" ref="Q611:R611">_xlfn.TEXTSPLIT(N611,"/")</f>
        <v>film &amp; video</v>
      </c>
      <c r="R611" t="str">
        <v>science fiction</v>
      </c>
      <c r="S611" s="10">
        <f t="shared" si="39"/>
        <v>43481.25</v>
      </c>
      <c r="T611" s="10">
        <f t="shared" si="40"/>
        <v>43498.25</v>
      </c>
    </row>
    <row r="612" spans="1:20" ht="31.5" x14ac:dyDescent="0.25">
      <c r="A612">
        <v>610</v>
      </c>
      <c r="B612" s="4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s="5">
        <f t="shared" si="38"/>
        <v>4.1905607476635511</v>
      </c>
      <c r="P612" s="6">
        <f t="shared" si="41"/>
        <v>27.998126756166094</v>
      </c>
      <c r="Q612" t="str" cm="1">
        <f t="array" ref="Q612:R612">_xlfn.TEXTSPLIT(N612,"/")</f>
        <v>theater</v>
      </c>
      <c r="R612" t="str">
        <v>plays</v>
      </c>
      <c r="S612" s="10">
        <f t="shared" si="39"/>
        <v>41259.25</v>
      </c>
      <c r="T612" s="10">
        <f t="shared" si="40"/>
        <v>41273.25</v>
      </c>
    </row>
    <row r="613" spans="1:20" x14ac:dyDescent="0.25">
      <c r="A613">
        <v>611</v>
      </c>
      <c r="B613" s="4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s="5">
        <f t="shared" si="38"/>
        <v>0.13853658536585367</v>
      </c>
      <c r="P613" s="6">
        <f t="shared" si="41"/>
        <v>75.733333333333334</v>
      </c>
      <c r="Q613" t="str" cm="1">
        <f t="array" ref="Q613:R613">_xlfn.TEXTSPLIT(N613,"/")</f>
        <v>theater</v>
      </c>
      <c r="R613" t="str">
        <v>plays</v>
      </c>
      <c r="S613" s="10">
        <f t="shared" si="39"/>
        <v>41480.208333333336</v>
      </c>
      <c r="T613" s="10">
        <f t="shared" si="40"/>
        <v>41492.208333333336</v>
      </c>
    </row>
    <row r="614" spans="1:20" x14ac:dyDescent="0.25">
      <c r="A614">
        <v>612</v>
      </c>
      <c r="B614" s="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s="5">
        <f t="shared" si="38"/>
        <v>1.3943548387096774</v>
      </c>
      <c r="P614" s="6">
        <f t="shared" si="41"/>
        <v>45.026041666666664</v>
      </c>
      <c r="Q614" t="str" cm="1">
        <f t="array" ref="Q614:R614">_xlfn.TEXTSPLIT(N614,"/")</f>
        <v>music</v>
      </c>
      <c r="R614" t="str">
        <v>electric music</v>
      </c>
      <c r="S614" s="10">
        <f t="shared" si="39"/>
        <v>40474.208333333336</v>
      </c>
      <c r="T614" s="10">
        <f t="shared" si="40"/>
        <v>40497.25</v>
      </c>
    </row>
    <row r="615" spans="1:20" x14ac:dyDescent="0.25">
      <c r="A615">
        <v>613</v>
      </c>
      <c r="B615" s="4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s="5">
        <f t="shared" si="38"/>
        <v>1.74</v>
      </c>
      <c r="P615" s="6">
        <f t="shared" si="41"/>
        <v>73.615384615384613</v>
      </c>
      <c r="Q615" t="str" cm="1">
        <f t="array" ref="Q615:R615">_xlfn.TEXTSPLIT(N615,"/")</f>
        <v>theater</v>
      </c>
      <c r="R615" t="str">
        <v>plays</v>
      </c>
      <c r="S615" s="10">
        <f t="shared" si="39"/>
        <v>42973.208333333328</v>
      </c>
      <c r="T615" s="10">
        <f t="shared" si="40"/>
        <v>42982.208333333328</v>
      </c>
    </row>
    <row r="616" spans="1:20" ht="31.5" x14ac:dyDescent="0.25">
      <c r="A616">
        <v>614</v>
      </c>
      <c r="B616" s="4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s="5">
        <f t="shared" si="38"/>
        <v>1.5549056603773586</v>
      </c>
      <c r="P616" s="6">
        <f t="shared" si="41"/>
        <v>56.991701244813278</v>
      </c>
      <c r="Q616" t="str" cm="1">
        <f t="array" ref="Q616:R616">_xlfn.TEXTSPLIT(N616,"/")</f>
        <v>theater</v>
      </c>
      <c r="R616" t="str">
        <v>plays</v>
      </c>
      <c r="S616" s="10">
        <f t="shared" si="39"/>
        <v>42746.25</v>
      </c>
      <c r="T616" s="10">
        <f t="shared" si="40"/>
        <v>42764.25</v>
      </c>
    </row>
    <row r="617" spans="1:20" x14ac:dyDescent="0.25">
      <c r="A617">
        <v>615</v>
      </c>
      <c r="B617" s="4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s="5">
        <f t="shared" si="38"/>
        <v>1.7044705882352942</v>
      </c>
      <c r="P617" s="6">
        <f t="shared" si="41"/>
        <v>85.223529411764702</v>
      </c>
      <c r="Q617" t="str" cm="1">
        <f t="array" ref="Q617:R617">_xlfn.TEXTSPLIT(N617,"/")</f>
        <v>theater</v>
      </c>
      <c r="R617" t="str">
        <v>plays</v>
      </c>
      <c r="S617" s="10">
        <f t="shared" si="39"/>
        <v>42489.208333333328</v>
      </c>
      <c r="T617" s="10">
        <f t="shared" si="40"/>
        <v>42499.208333333328</v>
      </c>
    </row>
    <row r="618" spans="1:20" x14ac:dyDescent="0.25">
      <c r="A618">
        <v>616</v>
      </c>
      <c r="B618" s="4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s="5">
        <f t="shared" si="38"/>
        <v>1.8951562500000001</v>
      </c>
      <c r="P618" s="6">
        <f t="shared" si="41"/>
        <v>50.962184873949582</v>
      </c>
      <c r="Q618" t="str" cm="1">
        <f t="array" ref="Q618:R618">_xlfn.TEXTSPLIT(N618,"/")</f>
        <v>music</v>
      </c>
      <c r="R618" t="str">
        <v>indie rock</v>
      </c>
      <c r="S618" s="10">
        <f t="shared" si="39"/>
        <v>41537.208333333336</v>
      </c>
      <c r="T618" s="10">
        <f t="shared" si="40"/>
        <v>41538.208333333336</v>
      </c>
    </row>
    <row r="619" spans="1:20" x14ac:dyDescent="0.25">
      <c r="A619">
        <v>617</v>
      </c>
      <c r="B619" s="4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s="5">
        <f t="shared" si="38"/>
        <v>2.4971428571428573</v>
      </c>
      <c r="P619" s="6">
        <f t="shared" si="41"/>
        <v>63.563636363636363</v>
      </c>
      <c r="Q619" t="str" cm="1">
        <f t="array" ref="Q619:R619">_xlfn.TEXTSPLIT(N619,"/")</f>
        <v>theater</v>
      </c>
      <c r="R619" t="str">
        <v>plays</v>
      </c>
      <c r="S619" s="10">
        <f t="shared" si="39"/>
        <v>41794.208333333336</v>
      </c>
      <c r="T619" s="10">
        <f t="shared" si="40"/>
        <v>41804.208333333336</v>
      </c>
    </row>
    <row r="620" spans="1:20" x14ac:dyDescent="0.25">
      <c r="A620">
        <v>618</v>
      </c>
      <c r="B620" s="4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s="5">
        <f t="shared" si="38"/>
        <v>0.48860523665659616</v>
      </c>
      <c r="P620" s="6">
        <f t="shared" si="41"/>
        <v>80.999165275459092</v>
      </c>
      <c r="Q620" t="str" cm="1">
        <f t="array" ref="Q620:R620">_xlfn.TEXTSPLIT(N620,"/")</f>
        <v>publishing</v>
      </c>
      <c r="R620" t="str">
        <v>nonfiction</v>
      </c>
      <c r="S620" s="10">
        <f t="shared" si="39"/>
        <v>41396.208333333336</v>
      </c>
      <c r="T620" s="10">
        <f t="shared" si="40"/>
        <v>41417.208333333336</v>
      </c>
    </row>
    <row r="621" spans="1:20" x14ac:dyDescent="0.25">
      <c r="A621">
        <v>619</v>
      </c>
      <c r="B621" s="4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s="5">
        <f t="shared" si="38"/>
        <v>0.28461970393057684</v>
      </c>
      <c r="P621" s="6">
        <f t="shared" si="41"/>
        <v>86.044753086419746</v>
      </c>
      <c r="Q621" t="str" cm="1">
        <f t="array" ref="Q621:R621">_xlfn.TEXTSPLIT(N621,"/")</f>
        <v>theater</v>
      </c>
      <c r="R621" t="str">
        <v>plays</v>
      </c>
      <c r="S621" s="10">
        <f t="shared" si="39"/>
        <v>40669.208333333336</v>
      </c>
      <c r="T621" s="10">
        <f t="shared" si="40"/>
        <v>40670.208333333336</v>
      </c>
    </row>
    <row r="622" spans="1:20" x14ac:dyDescent="0.25">
      <c r="A622">
        <v>620</v>
      </c>
      <c r="B622" s="4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s="5">
        <f t="shared" si="38"/>
        <v>2.6802325581395348</v>
      </c>
      <c r="P622" s="6">
        <f t="shared" si="41"/>
        <v>90.0390625</v>
      </c>
      <c r="Q622" t="str" cm="1">
        <f t="array" ref="Q622:R622">_xlfn.TEXTSPLIT(N622,"/")</f>
        <v>photography</v>
      </c>
      <c r="R622" t="str">
        <v>photography books</v>
      </c>
      <c r="S622" s="10">
        <f t="shared" si="39"/>
        <v>42559.208333333328</v>
      </c>
      <c r="T622" s="10">
        <f t="shared" si="40"/>
        <v>42563.208333333328</v>
      </c>
    </row>
    <row r="623" spans="1:20" x14ac:dyDescent="0.25">
      <c r="A623">
        <v>621</v>
      </c>
      <c r="B623" s="4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s="5">
        <f t="shared" si="38"/>
        <v>6.1980078125000002</v>
      </c>
      <c r="P623" s="6">
        <f t="shared" si="41"/>
        <v>74.006063432835816</v>
      </c>
      <c r="Q623" t="str" cm="1">
        <f t="array" ref="Q623:R623">_xlfn.TEXTSPLIT(N623,"/")</f>
        <v>theater</v>
      </c>
      <c r="R623" t="str">
        <v>plays</v>
      </c>
      <c r="S623" s="10">
        <f t="shared" si="39"/>
        <v>42626.208333333328</v>
      </c>
      <c r="T623" s="10">
        <f t="shared" si="40"/>
        <v>42631.208333333328</v>
      </c>
    </row>
    <row r="624" spans="1:20" x14ac:dyDescent="0.25">
      <c r="A624">
        <v>622</v>
      </c>
      <c r="B624" s="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s="5">
        <f t="shared" si="38"/>
        <v>3.1301587301587303E-2</v>
      </c>
      <c r="P624" s="6">
        <f t="shared" si="41"/>
        <v>92.4375</v>
      </c>
      <c r="Q624" t="str" cm="1">
        <f t="array" ref="Q624:R624">_xlfn.TEXTSPLIT(N624,"/")</f>
        <v>music</v>
      </c>
      <c r="R624" t="str">
        <v>indie rock</v>
      </c>
      <c r="S624" s="10">
        <f t="shared" si="39"/>
        <v>43205.208333333328</v>
      </c>
      <c r="T624" s="10">
        <f t="shared" si="40"/>
        <v>43231.208333333328</v>
      </c>
    </row>
    <row r="625" spans="1:20" x14ac:dyDescent="0.25">
      <c r="A625">
        <v>623</v>
      </c>
      <c r="B625" s="4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s="5">
        <f t="shared" si="38"/>
        <v>1.5992152704135738</v>
      </c>
      <c r="P625" s="6">
        <f t="shared" si="41"/>
        <v>55.999257333828446</v>
      </c>
      <c r="Q625" t="str" cm="1">
        <f t="array" ref="Q625:R625">_xlfn.TEXTSPLIT(N625,"/")</f>
        <v>theater</v>
      </c>
      <c r="R625" t="str">
        <v>plays</v>
      </c>
      <c r="S625" s="10">
        <f t="shared" si="39"/>
        <v>42201.208333333328</v>
      </c>
      <c r="T625" s="10">
        <f t="shared" si="40"/>
        <v>42206.208333333328</v>
      </c>
    </row>
    <row r="626" spans="1:20" x14ac:dyDescent="0.25">
      <c r="A626">
        <v>624</v>
      </c>
      <c r="B626" s="4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s="5">
        <f t="shared" si="38"/>
        <v>2.793921568627451</v>
      </c>
      <c r="P626" s="6">
        <f t="shared" si="41"/>
        <v>32.983796296296298</v>
      </c>
      <c r="Q626" t="str" cm="1">
        <f t="array" ref="Q626:R626">_xlfn.TEXTSPLIT(N626,"/")</f>
        <v>photography</v>
      </c>
      <c r="R626" t="str">
        <v>photography books</v>
      </c>
      <c r="S626" s="10">
        <f t="shared" si="39"/>
        <v>42029.25</v>
      </c>
      <c r="T626" s="10">
        <f t="shared" si="40"/>
        <v>42035.25</v>
      </c>
    </row>
    <row r="627" spans="1:20" ht="31.5" x14ac:dyDescent="0.25">
      <c r="A627">
        <v>625</v>
      </c>
      <c r="B627" s="4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s="5">
        <f t="shared" si="38"/>
        <v>0.77373333333333338</v>
      </c>
      <c r="P627" s="6">
        <f t="shared" si="41"/>
        <v>93.596774193548384</v>
      </c>
      <c r="Q627" t="str" cm="1">
        <f t="array" ref="Q627:R627">_xlfn.TEXTSPLIT(N627,"/")</f>
        <v>theater</v>
      </c>
      <c r="R627" t="str">
        <v>plays</v>
      </c>
      <c r="S627" s="10">
        <f t="shared" si="39"/>
        <v>43857.25</v>
      </c>
      <c r="T627" s="10">
        <f t="shared" si="40"/>
        <v>43871.25</v>
      </c>
    </row>
    <row r="628" spans="1:20" ht="31.5" x14ac:dyDescent="0.25">
      <c r="A628">
        <v>626</v>
      </c>
      <c r="B628" s="4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s="5">
        <f t="shared" si="38"/>
        <v>2.0632812500000002</v>
      </c>
      <c r="P628" s="6">
        <f t="shared" si="41"/>
        <v>69.867724867724874</v>
      </c>
      <c r="Q628" t="str" cm="1">
        <f t="array" ref="Q628:R628">_xlfn.TEXTSPLIT(N628,"/")</f>
        <v>theater</v>
      </c>
      <c r="R628" t="str">
        <v>plays</v>
      </c>
      <c r="S628" s="10">
        <f t="shared" si="39"/>
        <v>40449.208333333336</v>
      </c>
      <c r="T628" s="10">
        <f t="shared" si="40"/>
        <v>40458.208333333336</v>
      </c>
    </row>
    <row r="629" spans="1:20" x14ac:dyDescent="0.25">
      <c r="A629">
        <v>627</v>
      </c>
      <c r="B629" s="4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s="5">
        <f t="shared" si="38"/>
        <v>6.9424999999999999</v>
      </c>
      <c r="P629" s="6">
        <f t="shared" si="41"/>
        <v>72.129870129870127</v>
      </c>
      <c r="Q629" t="str" cm="1">
        <f t="array" ref="Q629:R629">_xlfn.TEXTSPLIT(N629,"/")</f>
        <v>food</v>
      </c>
      <c r="R629" t="str">
        <v>food trucks</v>
      </c>
      <c r="S629" s="10">
        <f t="shared" si="39"/>
        <v>40345.208333333336</v>
      </c>
      <c r="T629" s="10">
        <f t="shared" si="40"/>
        <v>40369.208333333336</v>
      </c>
    </row>
    <row r="630" spans="1:20" x14ac:dyDescent="0.25">
      <c r="A630">
        <v>628</v>
      </c>
      <c r="B630" s="4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s="5">
        <f t="shared" si="38"/>
        <v>1.5178947368421052</v>
      </c>
      <c r="P630" s="6">
        <f t="shared" si="41"/>
        <v>30.041666666666668</v>
      </c>
      <c r="Q630" t="str" cm="1">
        <f t="array" ref="Q630:R630">_xlfn.TEXTSPLIT(N630,"/")</f>
        <v>music</v>
      </c>
      <c r="R630" t="str">
        <v>indie rock</v>
      </c>
      <c r="S630" s="10">
        <f t="shared" si="39"/>
        <v>40455.208333333336</v>
      </c>
      <c r="T630" s="10">
        <f t="shared" si="40"/>
        <v>40458.208333333336</v>
      </c>
    </row>
    <row r="631" spans="1:20" x14ac:dyDescent="0.25">
      <c r="A631">
        <v>629</v>
      </c>
      <c r="B631" s="4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s="5">
        <f t="shared" si="38"/>
        <v>0.64582072176949945</v>
      </c>
      <c r="P631" s="6">
        <f t="shared" si="41"/>
        <v>73.968000000000004</v>
      </c>
      <c r="Q631" t="str" cm="1">
        <f t="array" ref="Q631:R631">_xlfn.TEXTSPLIT(N631,"/")</f>
        <v>theater</v>
      </c>
      <c r="R631" t="str">
        <v>plays</v>
      </c>
      <c r="S631" s="10">
        <f t="shared" si="39"/>
        <v>42557.208333333328</v>
      </c>
      <c r="T631" s="10">
        <f t="shared" si="40"/>
        <v>42559.208333333328</v>
      </c>
    </row>
    <row r="632" spans="1:20" x14ac:dyDescent="0.25">
      <c r="A632">
        <v>630</v>
      </c>
      <c r="B632" s="4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s="5">
        <f t="shared" si="38"/>
        <v>0.62873684210526315</v>
      </c>
      <c r="P632" s="6">
        <f t="shared" si="41"/>
        <v>68.65517241379311</v>
      </c>
      <c r="Q632" t="str" cm="1">
        <f t="array" ref="Q632:R632">_xlfn.TEXTSPLIT(N632,"/")</f>
        <v>theater</v>
      </c>
      <c r="R632" t="str">
        <v>plays</v>
      </c>
      <c r="S632" s="10">
        <f t="shared" si="39"/>
        <v>43586.208333333328</v>
      </c>
      <c r="T632" s="10">
        <f t="shared" si="40"/>
        <v>43597.208333333328</v>
      </c>
    </row>
    <row r="633" spans="1:20" x14ac:dyDescent="0.25">
      <c r="A633">
        <v>631</v>
      </c>
      <c r="B633" s="4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s="5">
        <f t="shared" si="38"/>
        <v>3.1039864864864866</v>
      </c>
      <c r="P633" s="6">
        <f t="shared" si="41"/>
        <v>59.992164544564154</v>
      </c>
      <c r="Q633" t="str" cm="1">
        <f t="array" ref="Q633:R633">_xlfn.TEXTSPLIT(N633,"/")</f>
        <v>theater</v>
      </c>
      <c r="R633" t="str">
        <v>plays</v>
      </c>
      <c r="S633" s="10">
        <f t="shared" si="39"/>
        <v>43550.208333333328</v>
      </c>
      <c r="T633" s="10">
        <f t="shared" si="40"/>
        <v>43554.208333333328</v>
      </c>
    </row>
    <row r="634" spans="1:20" x14ac:dyDescent="0.25">
      <c r="A634">
        <v>632</v>
      </c>
      <c r="B634" s="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s="5">
        <f t="shared" si="38"/>
        <v>0.42859916782246882</v>
      </c>
      <c r="P634" s="6">
        <f t="shared" si="41"/>
        <v>111.15827338129496</v>
      </c>
      <c r="Q634" t="str" cm="1">
        <f t="array" ref="Q634:R634">_xlfn.TEXTSPLIT(N634,"/")</f>
        <v>theater</v>
      </c>
      <c r="R634" t="str">
        <v>plays</v>
      </c>
      <c r="S634" s="10">
        <f t="shared" si="39"/>
        <v>41945.208333333336</v>
      </c>
      <c r="T634" s="10">
        <f t="shared" si="40"/>
        <v>41963.25</v>
      </c>
    </row>
    <row r="635" spans="1:20" x14ac:dyDescent="0.25">
      <c r="A635">
        <v>633</v>
      </c>
      <c r="B635" s="4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s="5">
        <f t="shared" si="38"/>
        <v>0.83119402985074631</v>
      </c>
      <c r="P635" s="6">
        <f t="shared" si="41"/>
        <v>53.038095238095238</v>
      </c>
      <c r="Q635" t="str" cm="1">
        <f t="array" ref="Q635:R635">_xlfn.TEXTSPLIT(N635,"/")</f>
        <v>film &amp; video</v>
      </c>
      <c r="R635" t="str">
        <v>animation</v>
      </c>
      <c r="S635" s="10">
        <f t="shared" si="39"/>
        <v>42315.25</v>
      </c>
      <c r="T635" s="10">
        <f t="shared" si="40"/>
        <v>42319.25</v>
      </c>
    </row>
    <row r="636" spans="1:20" x14ac:dyDescent="0.25">
      <c r="A636">
        <v>634</v>
      </c>
      <c r="B636" s="4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5">
        <f t="shared" si="38"/>
        <v>0.78531302876480547</v>
      </c>
      <c r="P636" s="6">
        <f t="shared" si="41"/>
        <v>55.985524728588658</v>
      </c>
      <c r="Q636" t="str" cm="1">
        <f t="array" ref="Q636:R636">_xlfn.TEXTSPLIT(N636,"/")</f>
        <v>film &amp; video</v>
      </c>
      <c r="R636" t="str">
        <v>television</v>
      </c>
      <c r="S636" s="10">
        <f t="shared" si="39"/>
        <v>42819.208333333328</v>
      </c>
      <c r="T636" s="10">
        <f t="shared" si="40"/>
        <v>42833.208333333328</v>
      </c>
    </row>
    <row r="637" spans="1:20" x14ac:dyDescent="0.25">
      <c r="A637">
        <v>635</v>
      </c>
      <c r="B637" s="4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s="5">
        <f t="shared" si="38"/>
        <v>1.1409352517985611</v>
      </c>
      <c r="P637" s="6">
        <f t="shared" si="41"/>
        <v>69.986760812003524</v>
      </c>
      <c r="Q637" t="str" cm="1">
        <f t="array" ref="Q637:R637">_xlfn.TEXTSPLIT(N637,"/")</f>
        <v>film &amp; video</v>
      </c>
      <c r="R637" t="str">
        <v>television</v>
      </c>
      <c r="S637" s="10">
        <f t="shared" si="39"/>
        <v>41314.25</v>
      </c>
      <c r="T637" s="10">
        <f t="shared" si="40"/>
        <v>41346.208333333336</v>
      </c>
    </row>
    <row r="638" spans="1:20" x14ac:dyDescent="0.25">
      <c r="A638">
        <v>636</v>
      </c>
      <c r="B638" s="4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s="5">
        <f t="shared" si="38"/>
        <v>0.64537683358624176</v>
      </c>
      <c r="P638" s="6">
        <f t="shared" si="41"/>
        <v>48.998079877112133</v>
      </c>
      <c r="Q638" t="str" cm="1">
        <f t="array" ref="Q638:R638">_xlfn.TEXTSPLIT(N638,"/")</f>
        <v>film &amp; video</v>
      </c>
      <c r="R638" t="str">
        <v>animation</v>
      </c>
      <c r="S638" s="10">
        <f t="shared" si="39"/>
        <v>40926.25</v>
      </c>
      <c r="T638" s="10">
        <f t="shared" si="40"/>
        <v>40971.25</v>
      </c>
    </row>
    <row r="639" spans="1:20" x14ac:dyDescent="0.25">
      <c r="A639">
        <v>637</v>
      </c>
      <c r="B639" s="4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s="5">
        <f t="shared" si="38"/>
        <v>0.79411764705882348</v>
      </c>
      <c r="P639" s="6">
        <f t="shared" si="41"/>
        <v>103.84615384615384</v>
      </c>
      <c r="Q639" t="str" cm="1">
        <f t="array" ref="Q639:R639">_xlfn.TEXTSPLIT(N639,"/")</f>
        <v>theater</v>
      </c>
      <c r="R639" t="str">
        <v>plays</v>
      </c>
      <c r="S639" s="10">
        <f t="shared" si="39"/>
        <v>42688.25</v>
      </c>
      <c r="T639" s="10">
        <f t="shared" si="40"/>
        <v>42696.25</v>
      </c>
    </row>
    <row r="640" spans="1:20" x14ac:dyDescent="0.25">
      <c r="A640">
        <v>638</v>
      </c>
      <c r="B640" s="4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s="5">
        <f t="shared" si="38"/>
        <v>0.11419117647058824</v>
      </c>
      <c r="P640" s="6">
        <f t="shared" si="41"/>
        <v>99.127659574468083</v>
      </c>
      <c r="Q640" t="str" cm="1">
        <f t="array" ref="Q640:R640">_xlfn.TEXTSPLIT(N640,"/")</f>
        <v>theater</v>
      </c>
      <c r="R640" t="str">
        <v>plays</v>
      </c>
      <c r="S640" s="10">
        <f t="shared" si="39"/>
        <v>40386.208333333336</v>
      </c>
      <c r="T640" s="10">
        <f t="shared" si="40"/>
        <v>40398.208333333336</v>
      </c>
    </row>
    <row r="641" spans="1:20" x14ac:dyDescent="0.25">
      <c r="A641">
        <v>639</v>
      </c>
      <c r="B641" s="4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5">
        <f t="shared" si="38"/>
        <v>0.56186046511627907</v>
      </c>
      <c r="P641" s="6">
        <f t="shared" si="41"/>
        <v>107.37777777777778</v>
      </c>
      <c r="Q641" t="str" cm="1">
        <f t="array" ref="Q641:R641">_xlfn.TEXTSPLIT(N641,"/")</f>
        <v>film &amp; video</v>
      </c>
      <c r="R641" t="str">
        <v>drama</v>
      </c>
      <c r="S641" s="10">
        <f t="shared" si="39"/>
        <v>43309.208333333328</v>
      </c>
      <c r="T641" s="10">
        <f t="shared" si="40"/>
        <v>43309.208333333328</v>
      </c>
    </row>
    <row r="642" spans="1:20" x14ac:dyDescent="0.25">
      <c r="A642">
        <v>640</v>
      </c>
      <c r="B642" s="4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s="5">
        <f t="shared" si="38"/>
        <v>0.16501669449081802</v>
      </c>
      <c r="P642" s="6">
        <f t="shared" si="41"/>
        <v>76.922178988326849</v>
      </c>
      <c r="Q642" t="str" cm="1">
        <f t="array" ref="Q642:R642">_xlfn.TEXTSPLIT(N642,"/")</f>
        <v>theater</v>
      </c>
      <c r="R642" t="str">
        <v>plays</v>
      </c>
      <c r="S642" s="10">
        <f t="shared" si="39"/>
        <v>42387.25</v>
      </c>
      <c r="T642" s="10">
        <f t="shared" si="40"/>
        <v>42390.25</v>
      </c>
    </row>
    <row r="643" spans="1:20" ht="31.5" x14ac:dyDescent="0.25">
      <c r="A643">
        <v>641</v>
      </c>
      <c r="B643" s="4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s="5">
        <f t="shared" ref="O643:O706" si="42">E643/D643</f>
        <v>1.1996808510638297</v>
      </c>
      <c r="P643" s="6">
        <f t="shared" si="41"/>
        <v>58.128865979381445</v>
      </c>
      <c r="Q643" t="str" cm="1">
        <f t="array" ref="Q643:R643">_xlfn.TEXTSPLIT(N643,"/")</f>
        <v>theater</v>
      </c>
      <c r="R643" t="str">
        <v>plays</v>
      </c>
      <c r="S643" s="10">
        <f t="shared" ref="S643:S706" si="43">(((J643/60)/60)/24)+DATE(1970,1,1)</f>
        <v>42786.25</v>
      </c>
      <c r="T643" s="10">
        <f t="shared" ref="T643:T706" si="44">(((K643/60)/60)/24)+DATE(1970,1,1)</f>
        <v>42814.208333333328</v>
      </c>
    </row>
    <row r="644" spans="1:20" x14ac:dyDescent="0.25">
      <c r="A644">
        <v>642</v>
      </c>
      <c r="B644" s="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s="5">
        <f t="shared" si="42"/>
        <v>1.4545652173913044</v>
      </c>
      <c r="P644" s="6">
        <f t="shared" ref="P644:P707" si="45">E644/G644</f>
        <v>103.73643410852713</v>
      </c>
      <c r="Q644" t="str" cm="1">
        <f t="array" ref="Q644:R644">_xlfn.TEXTSPLIT(N644,"/")</f>
        <v>technology</v>
      </c>
      <c r="R644" t="str">
        <v>wearables</v>
      </c>
      <c r="S644" s="10">
        <f t="shared" si="43"/>
        <v>43451.25</v>
      </c>
      <c r="T644" s="10">
        <f t="shared" si="44"/>
        <v>43460.25</v>
      </c>
    </row>
    <row r="645" spans="1:20" x14ac:dyDescent="0.25">
      <c r="A645">
        <v>643</v>
      </c>
      <c r="B645" s="4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s="5">
        <f t="shared" si="42"/>
        <v>2.2138255033557046</v>
      </c>
      <c r="P645" s="6">
        <f t="shared" si="45"/>
        <v>87.962666666666664</v>
      </c>
      <c r="Q645" t="str" cm="1">
        <f t="array" ref="Q645:R645">_xlfn.TEXTSPLIT(N645,"/")</f>
        <v>theater</v>
      </c>
      <c r="R645" t="str">
        <v>plays</v>
      </c>
      <c r="S645" s="10">
        <f t="shared" si="43"/>
        <v>42795.25</v>
      </c>
      <c r="T645" s="10">
        <f t="shared" si="44"/>
        <v>42813.208333333328</v>
      </c>
    </row>
    <row r="646" spans="1:20" x14ac:dyDescent="0.25">
      <c r="A646">
        <v>644</v>
      </c>
      <c r="B646" s="4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s="5">
        <f t="shared" si="42"/>
        <v>0.48396694214876035</v>
      </c>
      <c r="P646" s="6">
        <f t="shared" si="45"/>
        <v>28</v>
      </c>
      <c r="Q646" t="str" cm="1">
        <f t="array" ref="Q646:R646">_xlfn.TEXTSPLIT(N646,"/")</f>
        <v>theater</v>
      </c>
      <c r="R646" t="str">
        <v>plays</v>
      </c>
      <c r="S646" s="10">
        <f t="shared" si="43"/>
        <v>43452.25</v>
      </c>
      <c r="T646" s="10">
        <f t="shared" si="44"/>
        <v>43468.25</v>
      </c>
    </row>
    <row r="647" spans="1:20" x14ac:dyDescent="0.25">
      <c r="A647">
        <v>645</v>
      </c>
      <c r="B647" s="4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s="5">
        <f t="shared" si="42"/>
        <v>0.92911504424778757</v>
      </c>
      <c r="P647" s="6">
        <f t="shared" si="45"/>
        <v>37.999361294443261</v>
      </c>
      <c r="Q647" t="str" cm="1">
        <f t="array" ref="Q647:R647">_xlfn.TEXTSPLIT(N647,"/")</f>
        <v>music</v>
      </c>
      <c r="R647" t="str">
        <v>rock</v>
      </c>
      <c r="S647" s="10">
        <f t="shared" si="43"/>
        <v>43369.208333333328</v>
      </c>
      <c r="T647" s="10">
        <f t="shared" si="44"/>
        <v>43390.208333333328</v>
      </c>
    </row>
    <row r="648" spans="1:20" x14ac:dyDescent="0.25">
      <c r="A648">
        <v>646</v>
      </c>
      <c r="B648" s="4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s="5">
        <f t="shared" si="42"/>
        <v>0.88599797365754818</v>
      </c>
      <c r="P648" s="6">
        <f t="shared" si="45"/>
        <v>29.999313893653515</v>
      </c>
      <c r="Q648" t="str" cm="1">
        <f t="array" ref="Q648:R648">_xlfn.TEXTSPLIT(N648,"/")</f>
        <v>games</v>
      </c>
      <c r="R648" t="str">
        <v>video games</v>
      </c>
      <c r="S648" s="10">
        <f t="shared" si="43"/>
        <v>41346.208333333336</v>
      </c>
      <c r="T648" s="10">
        <f t="shared" si="44"/>
        <v>41357.208333333336</v>
      </c>
    </row>
    <row r="649" spans="1:20" x14ac:dyDescent="0.25">
      <c r="A649">
        <v>647</v>
      </c>
      <c r="B649" s="4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s="5">
        <f t="shared" si="42"/>
        <v>0.41399999999999998</v>
      </c>
      <c r="P649" s="6">
        <f t="shared" si="45"/>
        <v>103.5</v>
      </c>
      <c r="Q649" t="str" cm="1">
        <f t="array" ref="Q649:R649">_xlfn.TEXTSPLIT(N649,"/")</f>
        <v>publishing</v>
      </c>
      <c r="R649" t="str">
        <v>translations</v>
      </c>
      <c r="S649" s="10">
        <f t="shared" si="43"/>
        <v>43199.208333333328</v>
      </c>
      <c r="T649" s="10">
        <f t="shared" si="44"/>
        <v>43223.208333333328</v>
      </c>
    </row>
    <row r="650" spans="1:20" x14ac:dyDescent="0.25">
      <c r="A650">
        <v>648</v>
      </c>
      <c r="B650" s="4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5">
        <f t="shared" si="42"/>
        <v>0.63056795131845844</v>
      </c>
      <c r="P650" s="6">
        <f t="shared" si="45"/>
        <v>85.994467496542185</v>
      </c>
      <c r="Q650" t="str" cm="1">
        <f t="array" ref="Q650:R650">_xlfn.TEXTSPLIT(N650,"/")</f>
        <v>food</v>
      </c>
      <c r="R650" t="str">
        <v>food trucks</v>
      </c>
      <c r="S650" s="10">
        <f t="shared" si="43"/>
        <v>42922.208333333328</v>
      </c>
      <c r="T650" s="10">
        <f t="shared" si="44"/>
        <v>42940.208333333328</v>
      </c>
    </row>
    <row r="651" spans="1:20" x14ac:dyDescent="0.25">
      <c r="A651">
        <v>649</v>
      </c>
      <c r="B651" s="4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s="5">
        <f t="shared" si="42"/>
        <v>0.48482333607230893</v>
      </c>
      <c r="P651" s="6">
        <f t="shared" si="45"/>
        <v>98.011627906976742</v>
      </c>
      <c r="Q651" t="str" cm="1">
        <f t="array" ref="Q651:R651">_xlfn.TEXTSPLIT(N651,"/")</f>
        <v>theater</v>
      </c>
      <c r="R651" t="str">
        <v>plays</v>
      </c>
      <c r="S651" s="10">
        <f t="shared" si="43"/>
        <v>40471.208333333336</v>
      </c>
      <c r="T651" s="10">
        <f t="shared" si="44"/>
        <v>40482.208333333336</v>
      </c>
    </row>
    <row r="652" spans="1:20" x14ac:dyDescent="0.25">
      <c r="A652">
        <v>650</v>
      </c>
      <c r="B652" s="4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s="5">
        <f t="shared" si="42"/>
        <v>0.02</v>
      </c>
      <c r="P652" s="6">
        <f t="shared" si="45"/>
        <v>2</v>
      </c>
      <c r="Q652" t="str" cm="1">
        <f t="array" ref="Q652:R652">_xlfn.TEXTSPLIT(N652,"/")</f>
        <v>music</v>
      </c>
      <c r="R652" t="str">
        <v>jazz</v>
      </c>
      <c r="S652" s="10">
        <f t="shared" si="43"/>
        <v>41828.208333333336</v>
      </c>
      <c r="T652" s="10">
        <f t="shared" si="44"/>
        <v>41855.208333333336</v>
      </c>
    </row>
    <row r="653" spans="1:20" x14ac:dyDescent="0.25">
      <c r="A653">
        <v>651</v>
      </c>
      <c r="B653" s="4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s="5">
        <f t="shared" si="42"/>
        <v>0.88479410269445857</v>
      </c>
      <c r="P653" s="6">
        <f t="shared" si="45"/>
        <v>44.994570837642193</v>
      </c>
      <c r="Q653" t="str" cm="1">
        <f t="array" ref="Q653:R653">_xlfn.TEXTSPLIT(N653,"/")</f>
        <v>film &amp; video</v>
      </c>
      <c r="R653" t="str">
        <v>shorts</v>
      </c>
      <c r="S653" s="10">
        <f t="shared" si="43"/>
        <v>41692.25</v>
      </c>
      <c r="T653" s="10">
        <f t="shared" si="44"/>
        <v>41707.25</v>
      </c>
    </row>
    <row r="654" spans="1:20" x14ac:dyDescent="0.25">
      <c r="A654">
        <v>652</v>
      </c>
      <c r="B654" s="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s="5">
        <f t="shared" si="42"/>
        <v>1.2684</v>
      </c>
      <c r="P654" s="6">
        <f t="shared" si="45"/>
        <v>31.012224938875306</v>
      </c>
      <c r="Q654" t="str" cm="1">
        <f t="array" ref="Q654:R654">_xlfn.TEXTSPLIT(N654,"/")</f>
        <v>technology</v>
      </c>
      <c r="R654" t="str">
        <v>web</v>
      </c>
      <c r="S654" s="10">
        <f t="shared" si="43"/>
        <v>42587.208333333328</v>
      </c>
      <c r="T654" s="10">
        <f t="shared" si="44"/>
        <v>42630.208333333328</v>
      </c>
    </row>
    <row r="655" spans="1:20" x14ac:dyDescent="0.25">
      <c r="A655">
        <v>653</v>
      </c>
      <c r="B655" s="4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s="5">
        <f t="shared" si="42"/>
        <v>23.388333333333332</v>
      </c>
      <c r="P655" s="6">
        <f t="shared" si="45"/>
        <v>59.970085470085472</v>
      </c>
      <c r="Q655" t="str" cm="1">
        <f t="array" ref="Q655:R655">_xlfn.TEXTSPLIT(N655,"/")</f>
        <v>technology</v>
      </c>
      <c r="R655" t="str">
        <v>web</v>
      </c>
      <c r="S655" s="10">
        <f t="shared" si="43"/>
        <v>42468.208333333328</v>
      </c>
      <c r="T655" s="10">
        <f t="shared" si="44"/>
        <v>42470.208333333328</v>
      </c>
    </row>
    <row r="656" spans="1:20" x14ac:dyDescent="0.25">
      <c r="A656">
        <v>654</v>
      </c>
      <c r="B656" s="4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s="5">
        <f t="shared" si="42"/>
        <v>5.0838857142857146</v>
      </c>
      <c r="P656" s="6">
        <f t="shared" si="45"/>
        <v>58.9973474801061</v>
      </c>
      <c r="Q656" t="str" cm="1">
        <f t="array" ref="Q656:R656">_xlfn.TEXTSPLIT(N656,"/")</f>
        <v>music</v>
      </c>
      <c r="R656" t="str">
        <v>metal</v>
      </c>
      <c r="S656" s="10">
        <f t="shared" si="43"/>
        <v>42240.208333333328</v>
      </c>
      <c r="T656" s="10">
        <f t="shared" si="44"/>
        <v>42245.208333333328</v>
      </c>
    </row>
    <row r="657" spans="1:20" x14ac:dyDescent="0.25">
      <c r="A657">
        <v>655</v>
      </c>
      <c r="B657" s="4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s="5">
        <f t="shared" si="42"/>
        <v>1.9147826086956521</v>
      </c>
      <c r="P657" s="6">
        <f t="shared" si="45"/>
        <v>50.045454545454547</v>
      </c>
      <c r="Q657" t="str" cm="1">
        <f t="array" ref="Q657:R657">_xlfn.TEXTSPLIT(N657,"/")</f>
        <v>photography</v>
      </c>
      <c r="R657" t="str">
        <v>photography books</v>
      </c>
      <c r="S657" s="10">
        <f t="shared" si="43"/>
        <v>42796.25</v>
      </c>
      <c r="T657" s="10">
        <f t="shared" si="44"/>
        <v>42809.208333333328</v>
      </c>
    </row>
    <row r="658" spans="1:20" ht="31.5" x14ac:dyDescent="0.25">
      <c r="A658">
        <v>656</v>
      </c>
      <c r="B658" s="4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s="5">
        <f t="shared" si="42"/>
        <v>0.42127533783783783</v>
      </c>
      <c r="P658" s="6">
        <f t="shared" si="45"/>
        <v>98.966269841269835</v>
      </c>
      <c r="Q658" t="str" cm="1">
        <f t="array" ref="Q658:R658">_xlfn.TEXTSPLIT(N658,"/")</f>
        <v>food</v>
      </c>
      <c r="R658" t="str">
        <v>food trucks</v>
      </c>
      <c r="S658" s="10">
        <f t="shared" si="43"/>
        <v>43097.25</v>
      </c>
      <c r="T658" s="10">
        <f t="shared" si="44"/>
        <v>43102.25</v>
      </c>
    </row>
    <row r="659" spans="1:20" x14ac:dyDescent="0.25">
      <c r="A659">
        <v>657</v>
      </c>
      <c r="B659" s="4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s="5">
        <f t="shared" si="42"/>
        <v>8.2400000000000001E-2</v>
      </c>
      <c r="P659" s="6">
        <f t="shared" si="45"/>
        <v>58.857142857142854</v>
      </c>
      <c r="Q659" t="str" cm="1">
        <f t="array" ref="Q659:R659">_xlfn.TEXTSPLIT(N659,"/")</f>
        <v>film &amp; video</v>
      </c>
      <c r="R659" t="str">
        <v>science fiction</v>
      </c>
      <c r="S659" s="10">
        <f t="shared" si="43"/>
        <v>43096.25</v>
      </c>
      <c r="T659" s="10">
        <f t="shared" si="44"/>
        <v>43112.25</v>
      </c>
    </row>
    <row r="660" spans="1:20" x14ac:dyDescent="0.25">
      <c r="A660">
        <v>658</v>
      </c>
      <c r="B660" s="4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5">
        <f t="shared" si="42"/>
        <v>0.60064638783269964</v>
      </c>
      <c r="P660" s="6">
        <f t="shared" si="45"/>
        <v>81.010256410256417</v>
      </c>
      <c r="Q660" t="str" cm="1">
        <f t="array" ref="Q660:R660">_xlfn.TEXTSPLIT(N660,"/")</f>
        <v>music</v>
      </c>
      <c r="R660" t="str">
        <v>rock</v>
      </c>
      <c r="S660" s="10">
        <f t="shared" si="43"/>
        <v>42246.208333333328</v>
      </c>
      <c r="T660" s="10">
        <f t="shared" si="44"/>
        <v>42269.208333333328</v>
      </c>
    </row>
    <row r="661" spans="1:20" x14ac:dyDescent="0.25">
      <c r="A661">
        <v>659</v>
      </c>
      <c r="B661" s="4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s="5">
        <f t="shared" si="42"/>
        <v>0.47232808616404309</v>
      </c>
      <c r="P661" s="6">
        <f t="shared" si="45"/>
        <v>76.013333333333335</v>
      </c>
      <c r="Q661" t="str" cm="1">
        <f t="array" ref="Q661:R661">_xlfn.TEXTSPLIT(N661,"/")</f>
        <v>film &amp; video</v>
      </c>
      <c r="R661" t="str">
        <v>documentary</v>
      </c>
      <c r="S661" s="10">
        <f t="shared" si="43"/>
        <v>40570.25</v>
      </c>
      <c r="T661" s="10">
        <f t="shared" si="44"/>
        <v>40571.25</v>
      </c>
    </row>
    <row r="662" spans="1:20" x14ac:dyDescent="0.25">
      <c r="A662">
        <v>660</v>
      </c>
      <c r="B662" s="4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s="5">
        <f t="shared" si="42"/>
        <v>0.81736263736263737</v>
      </c>
      <c r="P662" s="6">
        <f t="shared" si="45"/>
        <v>96.597402597402592</v>
      </c>
      <c r="Q662" t="str" cm="1">
        <f t="array" ref="Q662:R662">_xlfn.TEXTSPLIT(N662,"/")</f>
        <v>theater</v>
      </c>
      <c r="R662" t="str">
        <v>plays</v>
      </c>
      <c r="S662" s="10">
        <f t="shared" si="43"/>
        <v>42237.208333333328</v>
      </c>
      <c r="T662" s="10">
        <f t="shared" si="44"/>
        <v>42246.208333333328</v>
      </c>
    </row>
    <row r="663" spans="1:20" x14ac:dyDescent="0.25">
      <c r="A663">
        <v>661</v>
      </c>
      <c r="B663" s="4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s="5">
        <f t="shared" si="42"/>
        <v>0.54187265917603</v>
      </c>
      <c r="P663" s="6">
        <f t="shared" si="45"/>
        <v>76.957446808510639</v>
      </c>
      <c r="Q663" t="str" cm="1">
        <f t="array" ref="Q663:R663">_xlfn.TEXTSPLIT(N663,"/")</f>
        <v>music</v>
      </c>
      <c r="R663" t="str">
        <v>jazz</v>
      </c>
      <c r="S663" s="10">
        <f t="shared" si="43"/>
        <v>40996.208333333336</v>
      </c>
      <c r="T663" s="10">
        <f t="shared" si="44"/>
        <v>41026.208333333336</v>
      </c>
    </row>
    <row r="664" spans="1:20" x14ac:dyDescent="0.25">
      <c r="A664">
        <v>662</v>
      </c>
      <c r="B664" s="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s="5">
        <f t="shared" si="42"/>
        <v>0.97868131868131869</v>
      </c>
      <c r="P664" s="6">
        <f t="shared" si="45"/>
        <v>67.984732824427482</v>
      </c>
      <c r="Q664" t="str" cm="1">
        <f t="array" ref="Q664:R664">_xlfn.TEXTSPLIT(N664,"/")</f>
        <v>theater</v>
      </c>
      <c r="R664" t="str">
        <v>plays</v>
      </c>
      <c r="S664" s="10">
        <f t="shared" si="43"/>
        <v>43443.25</v>
      </c>
      <c r="T664" s="10">
        <f t="shared" si="44"/>
        <v>43447.25</v>
      </c>
    </row>
    <row r="665" spans="1:20" x14ac:dyDescent="0.25">
      <c r="A665">
        <v>663</v>
      </c>
      <c r="B665" s="4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s="5">
        <f t="shared" si="42"/>
        <v>0.77239999999999998</v>
      </c>
      <c r="P665" s="6">
        <f t="shared" si="45"/>
        <v>88.781609195402297</v>
      </c>
      <c r="Q665" t="str" cm="1">
        <f t="array" ref="Q665:R665">_xlfn.TEXTSPLIT(N665,"/")</f>
        <v>theater</v>
      </c>
      <c r="R665" t="str">
        <v>plays</v>
      </c>
      <c r="S665" s="10">
        <f t="shared" si="43"/>
        <v>40458.208333333336</v>
      </c>
      <c r="T665" s="10">
        <f t="shared" si="44"/>
        <v>40481.208333333336</v>
      </c>
    </row>
    <row r="666" spans="1:20" x14ac:dyDescent="0.25">
      <c r="A666">
        <v>664</v>
      </c>
      <c r="B666" s="4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s="5">
        <f t="shared" si="42"/>
        <v>0.33464735516372796</v>
      </c>
      <c r="P666" s="6">
        <f t="shared" si="45"/>
        <v>24.99623706491063</v>
      </c>
      <c r="Q666" t="str" cm="1">
        <f t="array" ref="Q666:R666">_xlfn.TEXTSPLIT(N666,"/")</f>
        <v>music</v>
      </c>
      <c r="R666" t="str">
        <v>jazz</v>
      </c>
      <c r="S666" s="10">
        <f t="shared" si="43"/>
        <v>40959.25</v>
      </c>
      <c r="T666" s="10">
        <f t="shared" si="44"/>
        <v>40969.25</v>
      </c>
    </row>
    <row r="667" spans="1:20" x14ac:dyDescent="0.25">
      <c r="A667">
        <v>665</v>
      </c>
      <c r="B667" s="4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s="5">
        <f t="shared" si="42"/>
        <v>2.3958823529411766</v>
      </c>
      <c r="P667" s="6">
        <f t="shared" si="45"/>
        <v>44.922794117647058</v>
      </c>
      <c r="Q667" t="str" cm="1">
        <f t="array" ref="Q667:R667">_xlfn.TEXTSPLIT(N667,"/")</f>
        <v>film &amp; video</v>
      </c>
      <c r="R667" t="str">
        <v>documentary</v>
      </c>
      <c r="S667" s="10">
        <f t="shared" si="43"/>
        <v>40733.208333333336</v>
      </c>
      <c r="T667" s="10">
        <f t="shared" si="44"/>
        <v>40747.208333333336</v>
      </c>
    </row>
    <row r="668" spans="1:20" x14ac:dyDescent="0.25">
      <c r="A668">
        <v>666</v>
      </c>
      <c r="B668" s="4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s="5">
        <f t="shared" si="42"/>
        <v>0.64032258064516134</v>
      </c>
      <c r="P668" s="6">
        <f t="shared" si="45"/>
        <v>79.400000000000006</v>
      </c>
      <c r="Q668" t="str" cm="1">
        <f t="array" ref="Q668:R668">_xlfn.TEXTSPLIT(N668,"/")</f>
        <v>theater</v>
      </c>
      <c r="R668" t="str">
        <v>plays</v>
      </c>
      <c r="S668" s="10">
        <f t="shared" si="43"/>
        <v>41516.208333333336</v>
      </c>
      <c r="T668" s="10">
        <f t="shared" si="44"/>
        <v>41522.208333333336</v>
      </c>
    </row>
    <row r="669" spans="1:20" ht="31.5" x14ac:dyDescent="0.25">
      <c r="A669">
        <v>667</v>
      </c>
      <c r="B669" s="4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s="5">
        <f t="shared" si="42"/>
        <v>1.7615942028985507</v>
      </c>
      <c r="P669" s="6">
        <f t="shared" si="45"/>
        <v>29.009546539379475</v>
      </c>
      <c r="Q669" t="str" cm="1">
        <f t="array" ref="Q669:R669">_xlfn.TEXTSPLIT(N669,"/")</f>
        <v>journalism</v>
      </c>
      <c r="R669" t="str">
        <v>audio</v>
      </c>
      <c r="S669" s="10">
        <f t="shared" si="43"/>
        <v>41892.208333333336</v>
      </c>
      <c r="T669" s="10">
        <f t="shared" si="44"/>
        <v>41901.208333333336</v>
      </c>
    </row>
    <row r="670" spans="1:20" ht="31.5" x14ac:dyDescent="0.25">
      <c r="A670">
        <v>668</v>
      </c>
      <c r="B670" s="4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s="5">
        <f t="shared" si="42"/>
        <v>0.20338181818181819</v>
      </c>
      <c r="P670" s="6">
        <f t="shared" si="45"/>
        <v>73.59210526315789</v>
      </c>
      <c r="Q670" t="str" cm="1">
        <f t="array" ref="Q670:R670">_xlfn.TEXTSPLIT(N670,"/")</f>
        <v>theater</v>
      </c>
      <c r="R670" t="str">
        <v>plays</v>
      </c>
      <c r="S670" s="10">
        <f t="shared" si="43"/>
        <v>41122.208333333336</v>
      </c>
      <c r="T670" s="10">
        <f t="shared" si="44"/>
        <v>41134.208333333336</v>
      </c>
    </row>
    <row r="671" spans="1:20" x14ac:dyDescent="0.25">
      <c r="A671">
        <v>669</v>
      </c>
      <c r="B671" s="4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s="5">
        <f t="shared" si="42"/>
        <v>3.5864754098360656</v>
      </c>
      <c r="P671" s="6">
        <f t="shared" si="45"/>
        <v>107.97038864898211</v>
      </c>
      <c r="Q671" t="str" cm="1">
        <f t="array" ref="Q671:R671">_xlfn.TEXTSPLIT(N671,"/")</f>
        <v>theater</v>
      </c>
      <c r="R671" t="str">
        <v>plays</v>
      </c>
      <c r="S671" s="10">
        <f t="shared" si="43"/>
        <v>42912.208333333328</v>
      </c>
      <c r="T671" s="10">
        <f t="shared" si="44"/>
        <v>42921.208333333328</v>
      </c>
    </row>
    <row r="672" spans="1:20" ht="31.5" x14ac:dyDescent="0.25">
      <c r="A672">
        <v>670</v>
      </c>
      <c r="B672" s="4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s="5">
        <f t="shared" si="42"/>
        <v>4.6885802469135802</v>
      </c>
      <c r="P672" s="6">
        <f t="shared" si="45"/>
        <v>68.987284287011803</v>
      </c>
      <c r="Q672" t="str" cm="1">
        <f t="array" ref="Q672:R672">_xlfn.TEXTSPLIT(N672,"/")</f>
        <v>music</v>
      </c>
      <c r="R672" t="str">
        <v>indie rock</v>
      </c>
      <c r="S672" s="10">
        <f t="shared" si="43"/>
        <v>42425.25</v>
      </c>
      <c r="T672" s="10">
        <f t="shared" si="44"/>
        <v>42437.25</v>
      </c>
    </row>
    <row r="673" spans="1:20" ht="31.5" x14ac:dyDescent="0.25">
      <c r="A673">
        <v>671</v>
      </c>
      <c r="B673" s="4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s="5">
        <f t="shared" si="42"/>
        <v>1.220563524590164</v>
      </c>
      <c r="P673" s="6">
        <f t="shared" si="45"/>
        <v>111.02236719478098</v>
      </c>
      <c r="Q673" t="str" cm="1">
        <f t="array" ref="Q673:R673">_xlfn.TEXTSPLIT(N673,"/")</f>
        <v>theater</v>
      </c>
      <c r="R673" t="str">
        <v>plays</v>
      </c>
      <c r="S673" s="10">
        <f t="shared" si="43"/>
        <v>40390.208333333336</v>
      </c>
      <c r="T673" s="10">
        <f t="shared" si="44"/>
        <v>40394.208333333336</v>
      </c>
    </row>
    <row r="674" spans="1:20" x14ac:dyDescent="0.25">
      <c r="A674">
        <v>672</v>
      </c>
      <c r="B674" s="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s="5">
        <f t="shared" si="42"/>
        <v>0.55931783729156137</v>
      </c>
      <c r="P674" s="6">
        <f t="shared" si="45"/>
        <v>24.997515808491418</v>
      </c>
      <c r="Q674" t="str" cm="1">
        <f t="array" ref="Q674:R674">_xlfn.TEXTSPLIT(N674,"/")</f>
        <v>theater</v>
      </c>
      <c r="R674" t="str">
        <v>plays</v>
      </c>
      <c r="S674" s="10">
        <f t="shared" si="43"/>
        <v>43180.208333333328</v>
      </c>
      <c r="T674" s="10">
        <f t="shared" si="44"/>
        <v>43190.208333333328</v>
      </c>
    </row>
    <row r="675" spans="1:20" x14ac:dyDescent="0.25">
      <c r="A675">
        <v>673</v>
      </c>
      <c r="B675" s="4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s="5">
        <f t="shared" si="42"/>
        <v>0.43660714285714286</v>
      </c>
      <c r="P675" s="6">
        <f t="shared" si="45"/>
        <v>42.155172413793103</v>
      </c>
      <c r="Q675" t="str" cm="1">
        <f t="array" ref="Q675:R675">_xlfn.TEXTSPLIT(N675,"/")</f>
        <v>music</v>
      </c>
      <c r="R675" t="str">
        <v>indie rock</v>
      </c>
      <c r="S675" s="10">
        <f t="shared" si="43"/>
        <v>42475.208333333328</v>
      </c>
      <c r="T675" s="10">
        <f t="shared" si="44"/>
        <v>42496.208333333328</v>
      </c>
    </row>
    <row r="676" spans="1:20" x14ac:dyDescent="0.25">
      <c r="A676">
        <v>674</v>
      </c>
      <c r="B676" s="4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5">
        <f t="shared" si="42"/>
        <v>0.33538371411833628</v>
      </c>
      <c r="P676" s="6">
        <f t="shared" si="45"/>
        <v>47.003284072249592</v>
      </c>
      <c r="Q676" t="str" cm="1">
        <f t="array" ref="Q676:R676">_xlfn.TEXTSPLIT(N676,"/")</f>
        <v>photography</v>
      </c>
      <c r="R676" t="str">
        <v>photography books</v>
      </c>
      <c r="S676" s="10">
        <f t="shared" si="43"/>
        <v>40774.208333333336</v>
      </c>
      <c r="T676" s="10">
        <f t="shared" si="44"/>
        <v>40821.208333333336</v>
      </c>
    </row>
    <row r="677" spans="1:20" x14ac:dyDescent="0.25">
      <c r="A677">
        <v>675</v>
      </c>
      <c r="B677" s="4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s="5">
        <f t="shared" si="42"/>
        <v>1.2297938144329896</v>
      </c>
      <c r="P677" s="6">
        <f t="shared" si="45"/>
        <v>36.0392749244713</v>
      </c>
      <c r="Q677" t="str" cm="1">
        <f t="array" ref="Q677:R677">_xlfn.TEXTSPLIT(N677,"/")</f>
        <v>journalism</v>
      </c>
      <c r="R677" t="str">
        <v>audio</v>
      </c>
      <c r="S677" s="10">
        <f t="shared" si="43"/>
        <v>43719.208333333328</v>
      </c>
      <c r="T677" s="10">
        <f t="shared" si="44"/>
        <v>43726.208333333328</v>
      </c>
    </row>
    <row r="678" spans="1:20" x14ac:dyDescent="0.25">
      <c r="A678">
        <v>676</v>
      </c>
      <c r="B678" s="4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s="5">
        <f t="shared" si="42"/>
        <v>1.8974959871589085</v>
      </c>
      <c r="P678" s="6">
        <f t="shared" si="45"/>
        <v>101.03760683760684</v>
      </c>
      <c r="Q678" t="str" cm="1">
        <f t="array" ref="Q678:R678">_xlfn.TEXTSPLIT(N678,"/")</f>
        <v>photography</v>
      </c>
      <c r="R678" t="str">
        <v>photography books</v>
      </c>
      <c r="S678" s="10">
        <f t="shared" si="43"/>
        <v>41178.208333333336</v>
      </c>
      <c r="T678" s="10">
        <f t="shared" si="44"/>
        <v>41187.208333333336</v>
      </c>
    </row>
    <row r="679" spans="1:20" x14ac:dyDescent="0.25">
      <c r="A679">
        <v>677</v>
      </c>
      <c r="B679" s="4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s="5">
        <f t="shared" si="42"/>
        <v>0.83622641509433959</v>
      </c>
      <c r="P679" s="6">
        <f t="shared" si="45"/>
        <v>39.927927927927925</v>
      </c>
      <c r="Q679" t="str" cm="1">
        <f t="array" ref="Q679:R679">_xlfn.TEXTSPLIT(N679,"/")</f>
        <v>publishing</v>
      </c>
      <c r="R679" t="str">
        <v>fiction</v>
      </c>
      <c r="S679" s="10">
        <f t="shared" si="43"/>
        <v>42561.208333333328</v>
      </c>
      <c r="T679" s="10">
        <f t="shared" si="44"/>
        <v>42611.208333333328</v>
      </c>
    </row>
    <row r="680" spans="1:20" x14ac:dyDescent="0.25">
      <c r="A680">
        <v>678</v>
      </c>
      <c r="B680" s="4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5">
        <f t="shared" si="42"/>
        <v>0.17968844221105529</v>
      </c>
      <c r="P680" s="6">
        <f t="shared" si="45"/>
        <v>83.158139534883716</v>
      </c>
      <c r="Q680" t="str" cm="1">
        <f t="array" ref="Q680:R680">_xlfn.TEXTSPLIT(N680,"/")</f>
        <v>film &amp; video</v>
      </c>
      <c r="R680" t="str">
        <v>drama</v>
      </c>
      <c r="S680" s="10">
        <f t="shared" si="43"/>
        <v>43484.25</v>
      </c>
      <c r="T680" s="10">
        <f t="shared" si="44"/>
        <v>43486.25</v>
      </c>
    </row>
    <row r="681" spans="1:20" x14ac:dyDescent="0.25">
      <c r="A681">
        <v>679</v>
      </c>
      <c r="B681" s="4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s="5">
        <f t="shared" si="42"/>
        <v>10.365</v>
      </c>
      <c r="P681" s="6">
        <f t="shared" si="45"/>
        <v>39.97520661157025</v>
      </c>
      <c r="Q681" t="str" cm="1">
        <f t="array" ref="Q681:R681">_xlfn.TEXTSPLIT(N681,"/")</f>
        <v>food</v>
      </c>
      <c r="R681" t="str">
        <v>food trucks</v>
      </c>
      <c r="S681" s="10">
        <f t="shared" si="43"/>
        <v>43756.208333333328</v>
      </c>
      <c r="T681" s="10">
        <f t="shared" si="44"/>
        <v>43761.208333333328</v>
      </c>
    </row>
    <row r="682" spans="1:20" ht="31.5" x14ac:dyDescent="0.25">
      <c r="A682">
        <v>680</v>
      </c>
      <c r="B682" s="4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s="5">
        <f t="shared" si="42"/>
        <v>0.97405219780219776</v>
      </c>
      <c r="P682" s="6">
        <f t="shared" si="45"/>
        <v>47.993908629441627</v>
      </c>
      <c r="Q682" t="str" cm="1">
        <f t="array" ref="Q682:R682">_xlfn.TEXTSPLIT(N682,"/")</f>
        <v>games</v>
      </c>
      <c r="R682" t="str">
        <v>mobile games</v>
      </c>
      <c r="S682" s="10">
        <f t="shared" si="43"/>
        <v>43813.25</v>
      </c>
      <c r="T682" s="10">
        <f t="shared" si="44"/>
        <v>43815.25</v>
      </c>
    </row>
    <row r="683" spans="1:20" ht="31.5" x14ac:dyDescent="0.25">
      <c r="A683">
        <v>681</v>
      </c>
      <c r="B683" s="4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s="5">
        <f t="shared" si="42"/>
        <v>0.86386203150461705</v>
      </c>
      <c r="P683" s="6">
        <f t="shared" si="45"/>
        <v>95.978877489438744</v>
      </c>
      <c r="Q683" t="str" cm="1">
        <f t="array" ref="Q683:R683">_xlfn.TEXTSPLIT(N683,"/")</f>
        <v>theater</v>
      </c>
      <c r="R683" t="str">
        <v>plays</v>
      </c>
      <c r="S683" s="10">
        <f t="shared" si="43"/>
        <v>40898.25</v>
      </c>
      <c r="T683" s="10">
        <f t="shared" si="44"/>
        <v>40904.25</v>
      </c>
    </row>
    <row r="684" spans="1:20" x14ac:dyDescent="0.25">
      <c r="A684">
        <v>682</v>
      </c>
      <c r="B684" s="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s="5">
        <f t="shared" si="42"/>
        <v>1.5016666666666667</v>
      </c>
      <c r="P684" s="6">
        <f t="shared" si="45"/>
        <v>78.728155339805824</v>
      </c>
      <c r="Q684" t="str" cm="1">
        <f t="array" ref="Q684:R684">_xlfn.TEXTSPLIT(N684,"/")</f>
        <v>theater</v>
      </c>
      <c r="R684" t="str">
        <v>plays</v>
      </c>
      <c r="S684" s="10">
        <f t="shared" si="43"/>
        <v>41619.25</v>
      </c>
      <c r="T684" s="10">
        <f t="shared" si="44"/>
        <v>41628.25</v>
      </c>
    </row>
    <row r="685" spans="1:20" x14ac:dyDescent="0.25">
      <c r="A685">
        <v>683</v>
      </c>
      <c r="B685" s="4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s="5">
        <f t="shared" si="42"/>
        <v>3.5843478260869563</v>
      </c>
      <c r="P685" s="6">
        <f t="shared" si="45"/>
        <v>56.081632653061227</v>
      </c>
      <c r="Q685" t="str" cm="1">
        <f t="array" ref="Q685:R685">_xlfn.TEXTSPLIT(N685,"/")</f>
        <v>theater</v>
      </c>
      <c r="R685" t="str">
        <v>plays</v>
      </c>
      <c r="S685" s="10">
        <f t="shared" si="43"/>
        <v>43359.208333333328</v>
      </c>
      <c r="T685" s="10">
        <f t="shared" si="44"/>
        <v>43361.208333333328</v>
      </c>
    </row>
    <row r="686" spans="1:20" x14ac:dyDescent="0.25">
      <c r="A686">
        <v>684</v>
      </c>
      <c r="B686" s="4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s="5">
        <f t="shared" si="42"/>
        <v>5.4285714285714288</v>
      </c>
      <c r="P686" s="6">
        <f t="shared" si="45"/>
        <v>69.090909090909093</v>
      </c>
      <c r="Q686" t="str" cm="1">
        <f t="array" ref="Q686:R686">_xlfn.TEXTSPLIT(N686,"/")</f>
        <v>publishing</v>
      </c>
      <c r="R686" t="str">
        <v>nonfiction</v>
      </c>
      <c r="S686" s="10">
        <f t="shared" si="43"/>
        <v>40358.208333333336</v>
      </c>
      <c r="T686" s="10">
        <f t="shared" si="44"/>
        <v>40378.208333333336</v>
      </c>
    </row>
    <row r="687" spans="1:20" x14ac:dyDescent="0.25">
      <c r="A687">
        <v>685</v>
      </c>
      <c r="B687" s="4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s="5">
        <f t="shared" si="42"/>
        <v>0.67500714285714281</v>
      </c>
      <c r="P687" s="6">
        <f t="shared" si="45"/>
        <v>102.05291576673866</v>
      </c>
      <c r="Q687" t="str" cm="1">
        <f t="array" ref="Q687:R687">_xlfn.TEXTSPLIT(N687,"/")</f>
        <v>theater</v>
      </c>
      <c r="R687" t="str">
        <v>plays</v>
      </c>
      <c r="S687" s="10">
        <f t="shared" si="43"/>
        <v>42239.208333333328</v>
      </c>
      <c r="T687" s="10">
        <f t="shared" si="44"/>
        <v>42263.208333333328</v>
      </c>
    </row>
    <row r="688" spans="1:20" x14ac:dyDescent="0.25">
      <c r="A688">
        <v>686</v>
      </c>
      <c r="B688" s="4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s="5">
        <f t="shared" si="42"/>
        <v>1.9174666666666667</v>
      </c>
      <c r="P688" s="6">
        <f t="shared" si="45"/>
        <v>107.32089552238806</v>
      </c>
      <c r="Q688" t="str" cm="1">
        <f t="array" ref="Q688:R688">_xlfn.TEXTSPLIT(N688,"/")</f>
        <v>technology</v>
      </c>
      <c r="R688" t="str">
        <v>wearables</v>
      </c>
      <c r="S688" s="10">
        <f t="shared" si="43"/>
        <v>43186.208333333328</v>
      </c>
      <c r="T688" s="10">
        <f t="shared" si="44"/>
        <v>43197.208333333328</v>
      </c>
    </row>
    <row r="689" spans="1:20" x14ac:dyDescent="0.25">
      <c r="A689">
        <v>687</v>
      </c>
      <c r="B689" s="4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s="5">
        <f t="shared" si="42"/>
        <v>9.32</v>
      </c>
      <c r="P689" s="6">
        <f t="shared" si="45"/>
        <v>51.970260223048328</v>
      </c>
      <c r="Q689" t="str" cm="1">
        <f t="array" ref="Q689:R689">_xlfn.TEXTSPLIT(N689,"/")</f>
        <v>theater</v>
      </c>
      <c r="R689" t="str">
        <v>plays</v>
      </c>
      <c r="S689" s="10">
        <f t="shared" si="43"/>
        <v>42806.25</v>
      </c>
      <c r="T689" s="10">
        <f t="shared" si="44"/>
        <v>42809.208333333328</v>
      </c>
    </row>
    <row r="690" spans="1:20" x14ac:dyDescent="0.25">
      <c r="A690">
        <v>688</v>
      </c>
      <c r="B690" s="4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s="5">
        <f t="shared" si="42"/>
        <v>4.2927586206896553</v>
      </c>
      <c r="P690" s="6">
        <f t="shared" si="45"/>
        <v>71.137142857142862</v>
      </c>
      <c r="Q690" t="str" cm="1">
        <f t="array" ref="Q690:R690">_xlfn.TEXTSPLIT(N690,"/")</f>
        <v>film &amp; video</v>
      </c>
      <c r="R690" t="str">
        <v>television</v>
      </c>
      <c r="S690" s="10">
        <f t="shared" si="43"/>
        <v>43475.25</v>
      </c>
      <c r="T690" s="10">
        <f t="shared" si="44"/>
        <v>43491.25</v>
      </c>
    </row>
    <row r="691" spans="1:20" x14ac:dyDescent="0.25">
      <c r="A691">
        <v>689</v>
      </c>
      <c r="B691" s="4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s="5">
        <f t="shared" si="42"/>
        <v>1.0065753424657535</v>
      </c>
      <c r="P691" s="6">
        <f t="shared" si="45"/>
        <v>106.49275362318841</v>
      </c>
      <c r="Q691" t="str" cm="1">
        <f t="array" ref="Q691:R691">_xlfn.TEXTSPLIT(N691,"/")</f>
        <v>technology</v>
      </c>
      <c r="R691" t="str">
        <v>web</v>
      </c>
      <c r="S691" s="10">
        <f t="shared" si="43"/>
        <v>41576.208333333336</v>
      </c>
      <c r="T691" s="10">
        <f t="shared" si="44"/>
        <v>41588.25</v>
      </c>
    </row>
    <row r="692" spans="1:20" x14ac:dyDescent="0.25">
      <c r="A692">
        <v>690</v>
      </c>
      <c r="B692" s="4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s="5">
        <f t="shared" si="42"/>
        <v>2.266111111111111</v>
      </c>
      <c r="P692" s="6">
        <f t="shared" si="45"/>
        <v>42.93684210526316</v>
      </c>
      <c r="Q692" t="str" cm="1">
        <f t="array" ref="Q692:R692">_xlfn.TEXTSPLIT(N692,"/")</f>
        <v>film &amp; video</v>
      </c>
      <c r="R692" t="str">
        <v>documentary</v>
      </c>
      <c r="S692" s="10">
        <f t="shared" si="43"/>
        <v>40874.25</v>
      </c>
      <c r="T692" s="10">
        <f t="shared" si="44"/>
        <v>40880.25</v>
      </c>
    </row>
    <row r="693" spans="1:20" x14ac:dyDescent="0.25">
      <c r="A693">
        <v>691</v>
      </c>
      <c r="B693" s="4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s="5">
        <f t="shared" si="42"/>
        <v>1.4238</v>
      </c>
      <c r="P693" s="6">
        <f t="shared" si="45"/>
        <v>30.037974683544302</v>
      </c>
      <c r="Q693" t="str" cm="1">
        <f t="array" ref="Q693:R693">_xlfn.TEXTSPLIT(N693,"/")</f>
        <v>film &amp; video</v>
      </c>
      <c r="R693" t="str">
        <v>documentary</v>
      </c>
      <c r="S693" s="10">
        <f t="shared" si="43"/>
        <v>41185.208333333336</v>
      </c>
      <c r="T693" s="10">
        <f t="shared" si="44"/>
        <v>41202.208333333336</v>
      </c>
    </row>
    <row r="694" spans="1:20" x14ac:dyDescent="0.25">
      <c r="A694">
        <v>692</v>
      </c>
      <c r="B694" s="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s="5">
        <f t="shared" si="42"/>
        <v>0.90633333333333332</v>
      </c>
      <c r="P694" s="6">
        <f t="shared" si="45"/>
        <v>70.623376623376629</v>
      </c>
      <c r="Q694" t="str" cm="1">
        <f t="array" ref="Q694:R694">_xlfn.TEXTSPLIT(N694,"/")</f>
        <v>music</v>
      </c>
      <c r="R694" t="str">
        <v>rock</v>
      </c>
      <c r="S694" s="10">
        <f t="shared" si="43"/>
        <v>43655.208333333328</v>
      </c>
      <c r="T694" s="10">
        <f t="shared" si="44"/>
        <v>43673.208333333328</v>
      </c>
    </row>
    <row r="695" spans="1:20" ht="31.5" x14ac:dyDescent="0.25">
      <c r="A695">
        <v>693</v>
      </c>
      <c r="B695" s="4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s="5">
        <f t="shared" si="42"/>
        <v>0.63966740576496672</v>
      </c>
      <c r="P695" s="6">
        <f t="shared" si="45"/>
        <v>66.016018306636155</v>
      </c>
      <c r="Q695" t="str" cm="1">
        <f t="array" ref="Q695:R695">_xlfn.TEXTSPLIT(N695,"/")</f>
        <v>theater</v>
      </c>
      <c r="R695" t="str">
        <v>plays</v>
      </c>
      <c r="S695" s="10">
        <f t="shared" si="43"/>
        <v>43025.208333333328</v>
      </c>
      <c r="T695" s="10">
        <f t="shared" si="44"/>
        <v>43042.208333333328</v>
      </c>
    </row>
    <row r="696" spans="1:20" x14ac:dyDescent="0.25">
      <c r="A696">
        <v>694</v>
      </c>
      <c r="B696" s="4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s="5">
        <f t="shared" si="42"/>
        <v>0.84131868131868137</v>
      </c>
      <c r="P696" s="6">
        <f t="shared" si="45"/>
        <v>96.911392405063296</v>
      </c>
      <c r="Q696" t="str" cm="1">
        <f t="array" ref="Q696:R696">_xlfn.TEXTSPLIT(N696,"/")</f>
        <v>theater</v>
      </c>
      <c r="R696" t="str">
        <v>plays</v>
      </c>
      <c r="S696" s="10">
        <f t="shared" si="43"/>
        <v>43066.25</v>
      </c>
      <c r="T696" s="10">
        <f t="shared" si="44"/>
        <v>43103.25</v>
      </c>
    </row>
    <row r="697" spans="1:20" x14ac:dyDescent="0.25">
      <c r="A697">
        <v>695</v>
      </c>
      <c r="B697" s="4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s="5">
        <f t="shared" si="42"/>
        <v>1.3393478260869565</v>
      </c>
      <c r="P697" s="6">
        <f t="shared" si="45"/>
        <v>62.867346938775512</v>
      </c>
      <c r="Q697" t="str" cm="1">
        <f t="array" ref="Q697:R697">_xlfn.TEXTSPLIT(N697,"/")</f>
        <v>music</v>
      </c>
      <c r="R697" t="str">
        <v>rock</v>
      </c>
      <c r="S697" s="10">
        <f t="shared" si="43"/>
        <v>42322.25</v>
      </c>
      <c r="T697" s="10">
        <f t="shared" si="44"/>
        <v>42338.25</v>
      </c>
    </row>
    <row r="698" spans="1:20" x14ac:dyDescent="0.25">
      <c r="A698">
        <v>696</v>
      </c>
      <c r="B698" s="4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s="5">
        <f t="shared" si="42"/>
        <v>0.59042047531992692</v>
      </c>
      <c r="P698" s="6">
        <f t="shared" si="45"/>
        <v>108.98537682789652</v>
      </c>
      <c r="Q698" t="str" cm="1">
        <f t="array" ref="Q698:R698">_xlfn.TEXTSPLIT(N698,"/")</f>
        <v>theater</v>
      </c>
      <c r="R698" t="str">
        <v>plays</v>
      </c>
      <c r="S698" s="10">
        <f t="shared" si="43"/>
        <v>42114.208333333328</v>
      </c>
      <c r="T698" s="10">
        <f t="shared" si="44"/>
        <v>42115.208333333328</v>
      </c>
    </row>
    <row r="699" spans="1:20" x14ac:dyDescent="0.25">
      <c r="A699">
        <v>697</v>
      </c>
      <c r="B699" s="4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s="5">
        <f t="shared" si="42"/>
        <v>1.5280062063615205</v>
      </c>
      <c r="P699" s="6">
        <f t="shared" si="45"/>
        <v>26.999314599040439</v>
      </c>
      <c r="Q699" t="str" cm="1">
        <f t="array" ref="Q699:R699">_xlfn.TEXTSPLIT(N699,"/")</f>
        <v>music</v>
      </c>
      <c r="R699" t="str">
        <v>electric music</v>
      </c>
      <c r="S699" s="10">
        <f t="shared" si="43"/>
        <v>43190.208333333328</v>
      </c>
      <c r="T699" s="10">
        <f t="shared" si="44"/>
        <v>43192.208333333328</v>
      </c>
    </row>
    <row r="700" spans="1:20" x14ac:dyDescent="0.25">
      <c r="A700">
        <v>698</v>
      </c>
      <c r="B700" s="4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s="5">
        <f t="shared" si="42"/>
        <v>4.466912114014252</v>
      </c>
      <c r="P700" s="6">
        <f t="shared" si="45"/>
        <v>65.004147943311438</v>
      </c>
      <c r="Q700" t="str" cm="1">
        <f t="array" ref="Q700:R700">_xlfn.TEXTSPLIT(N700,"/")</f>
        <v>technology</v>
      </c>
      <c r="R700" t="str">
        <v>wearables</v>
      </c>
      <c r="S700" s="10">
        <f t="shared" si="43"/>
        <v>40871.25</v>
      </c>
      <c r="T700" s="10">
        <f t="shared" si="44"/>
        <v>40885.25</v>
      </c>
    </row>
    <row r="701" spans="1:20" x14ac:dyDescent="0.25">
      <c r="A701">
        <v>699</v>
      </c>
      <c r="B701" s="4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s="5">
        <f t="shared" si="42"/>
        <v>0.8439189189189189</v>
      </c>
      <c r="P701" s="6">
        <f t="shared" si="45"/>
        <v>111.51785714285714</v>
      </c>
      <c r="Q701" t="str" cm="1">
        <f t="array" ref="Q701:R701">_xlfn.TEXTSPLIT(N701,"/")</f>
        <v>film &amp; video</v>
      </c>
      <c r="R701" t="str">
        <v>drama</v>
      </c>
      <c r="S701" s="10">
        <f t="shared" si="43"/>
        <v>43641.208333333328</v>
      </c>
      <c r="T701" s="10">
        <f t="shared" si="44"/>
        <v>43642.208333333328</v>
      </c>
    </row>
    <row r="702" spans="1:20" ht="31.5" x14ac:dyDescent="0.25">
      <c r="A702">
        <v>700</v>
      </c>
      <c r="B702" s="4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s="5">
        <f t="shared" si="42"/>
        <v>0.03</v>
      </c>
      <c r="P702" s="6">
        <f t="shared" si="45"/>
        <v>3</v>
      </c>
      <c r="Q702" t="str" cm="1">
        <f t="array" ref="Q702:R702">_xlfn.TEXTSPLIT(N702,"/")</f>
        <v>technology</v>
      </c>
      <c r="R702" t="str">
        <v>wearables</v>
      </c>
      <c r="S702" s="10">
        <f t="shared" si="43"/>
        <v>40203.25</v>
      </c>
      <c r="T702" s="10">
        <f t="shared" si="44"/>
        <v>40218.25</v>
      </c>
    </row>
    <row r="703" spans="1:20" ht="31.5" x14ac:dyDescent="0.25">
      <c r="A703">
        <v>701</v>
      </c>
      <c r="B703" s="4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s="5">
        <f t="shared" si="42"/>
        <v>1.7502692307692307</v>
      </c>
      <c r="P703" s="6">
        <f t="shared" si="45"/>
        <v>110.99268292682927</v>
      </c>
      <c r="Q703" t="str" cm="1">
        <f t="array" ref="Q703:R703">_xlfn.TEXTSPLIT(N703,"/")</f>
        <v>theater</v>
      </c>
      <c r="R703" t="str">
        <v>plays</v>
      </c>
      <c r="S703" s="10">
        <f t="shared" si="43"/>
        <v>40629.208333333336</v>
      </c>
      <c r="T703" s="10">
        <f t="shared" si="44"/>
        <v>40636.208333333336</v>
      </c>
    </row>
    <row r="704" spans="1:20" ht="31.5" x14ac:dyDescent="0.25">
      <c r="A704">
        <v>702</v>
      </c>
      <c r="B704" s="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s="5">
        <f t="shared" si="42"/>
        <v>0.54137931034482756</v>
      </c>
      <c r="P704" s="6">
        <f t="shared" si="45"/>
        <v>56.746987951807228</v>
      </c>
      <c r="Q704" t="str" cm="1">
        <f t="array" ref="Q704:R704">_xlfn.TEXTSPLIT(N704,"/")</f>
        <v>technology</v>
      </c>
      <c r="R704" t="str">
        <v>wearables</v>
      </c>
      <c r="S704" s="10">
        <f t="shared" si="43"/>
        <v>41477.208333333336</v>
      </c>
      <c r="T704" s="10">
        <f t="shared" si="44"/>
        <v>41482.208333333336</v>
      </c>
    </row>
    <row r="705" spans="1:20" x14ac:dyDescent="0.25">
      <c r="A705">
        <v>703</v>
      </c>
      <c r="B705" s="4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s="5">
        <f t="shared" si="42"/>
        <v>3.1187381703470032</v>
      </c>
      <c r="P705" s="6">
        <f t="shared" si="45"/>
        <v>97.020608439646708</v>
      </c>
      <c r="Q705" t="str" cm="1">
        <f t="array" ref="Q705:R705">_xlfn.TEXTSPLIT(N705,"/")</f>
        <v>publishing</v>
      </c>
      <c r="R705" t="str">
        <v>translations</v>
      </c>
      <c r="S705" s="10">
        <f t="shared" si="43"/>
        <v>41020.208333333336</v>
      </c>
      <c r="T705" s="10">
        <f t="shared" si="44"/>
        <v>41037.208333333336</v>
      </c>
    </row>
    <row r="706" spans="1:20" ht="31.5" x14ac:dyDescent="0.25">
      <c r="A706">
        <v>704</v>
      </c>
      <c r="B706" s="4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s="5">
        <f t="shared" si="42"/>
        <v>1.2278160919540231</v>
      </c>
      <c r="P706" s="6">
        <f t="shared" si="45"/>
        <v>92.08620689655173</v>
      </c>
      <c r="Q706" t="str" cm="1">
        <f t="array" ref="Q706:R706">_xlfn.TEXTSPLIT(N706,"/")</f>
        <v>film &amp; video</v>
      </c>
      <c r="R706" t="str">
        <v>animation</v>
      </c>
      <c r="S706" s="10">
        <f t="shared" si="43"/>
        <v>42555.208333333328</v>
      </c>
      <c r="T706" s="10">
        <f t="shared" si="44"/>
        <v>42570.208333333328</v>
      </c>
    </row>
    <row r="707" spans="1:20" x14ac:dyDescent="0.25">
      <c r="A707">
        <v>705</v>
      </c>
      <c r="B707" s="4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s="5">
        <f t="shared" ref="O707:O770" si="46">E707/D707</f>
        <v>0.99026517383618151</v>
      </c>
      <c r="P707" s="6">
        <f t="shared" si="45"/>
        <v>82.986666666666665</v>
      </c>
      <c r="Q707" t="str" cm="1">
        <f t="array" ref="Q707:R707">_xlfn.TEXTSPLIT(N707,"/")</f>
        <v>publishing</v>
      </c>
      <c r="R707" t="str">
        <v>nonfiction</v>
      </c>
      <c r="S707" s="10">
        <f t="shared" ref="S707:S770" si="47">(((J707/60)/60)/24)+DATE(1970,1,1)</f>
        <v>41619.25</v>
      </c>
      <c r="T707" s="10">
        <f t="shared" ref="T707:T770" si="48">(((K707/60)/60)/24)+DATE(1970,1,1)</f>
        <v>41623.25</v>
      </c>
    </row>
    <row r="708" spans="1:20" ht="31.5" x14ac:dyDescent="0.25">
      <c r="A708">
        <v>706</v>
      </c>
      <c r="B708" s="4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s="5">
        <f t="shared" si="46"/>
        <v>1.278468634686347</v>
      </c>
      <c r="P708" s="6">
        <f t="shared" ref="P708:P771" si="49">E708/G708</f>
        <v>103.03791821561339</v>
      </c>
      <c r="Q708" t="str" cm="1">
        <f t="array" ref="Q708:R708">_xlfn.TEXTSPLIT(N708,"/")</f>
        <v>technology</v>
      </c>
      <c r="R708" t="str">
        <v>web</v>
      </c>
      <c r="S708" s="10">
        <f t="shared" si="47"/>
        <v>43471.25</v>
      </c>
      <c r="T708" s="10">
        <f t="shared" si="48"/>
        <v>43479.25</v>
      </c>
    </row>
    <row r="709" spans="1:20" ht="31.5" x14ac:dyDescent="0.25">
      <c r="A709">
        <v>707</v>
      </c>
      <c r="B709" s="4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s="5">
        <f t="shared" si="46"/>
        <v>1.5861643835616439</v>
      </c>
      <c r="P709" s="6">
        <f t="shared" si="49"/>
        <v>68.922619047619051</v>
      </c>
      <c r="Q709" t="str" cm="1">
        <f t="array" ref="Q709:R709">_xlfn.TEXTSPLIT(N709,"/")</f>
        <v>film &amp; video</v>
      </c>
      <c r="R709" t="str">
        <v>drama</v>
      </c>
      <c r="S709" s="10">
        <f t="shared" si="47"/>
        <v>43442.25</v>
      </c>
      <c r="T709" s="10">
        <f t="shared" si="48"/>
        <v>43478.25</v>
      </c>
    </row>
    <row r="710" spans="1:20" x14ac:dyDescent="0.25">
      <c r="A710">
        <v>708</v>
      </c>
      <c r="B710" s="4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s="5">
        <f t="shared" si="46"/>
        <v>7.0705882352941174</v>
      </c>
      <c r="P710" s="6">
        <f t="shared" si="49"/>
        <v>87.737226277372258</v>
      </c>
      <c r="Q710" t="str" cm="1">
        <f t="array" ref="Q710:R710">_xlfn.TEXTSPLIT(N710,"/")</f>
        <v>theater</v>
      </c>
      <c r="R710" t="str">
        <v>plays</v>
      </c>
      <c r="S710" s="10">
        <f t="shared" si="47"/>
        <v>42877.208333333328</v>
      </c>
      <c r="T710" s="10">
        <f t="shared" si="48"/>
        <v>42887.208333333328</v>
      </c>
    </row>
    <row r="711" spans="1:20" x14ac:dyDescent="0.25">
      <c r="A711">
        <v>709</v>
      </c>
      <c r="B711" s="4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s="5">
        <f t="shared" si="46"/>
        <v>1.4238775510204082</v>
      </c>
      <c r="P711" s="6">
        <f t="shared" si="49"/>
        <v>75.021505376344081</v>
      </c>
      <c r="Q711" t="str" cm="1">
        <f t="array" ref="Q711:R711">_xlfn.TEXTSPLIT(N711,"/")</f>
        <v>theater</v>
      </c>
      <c r="R711" t="str">
        <v>plays</v>
      </c>
      <c r="S711" s="10">
        <f t="shared" si="47"/>
        <v>41018.208333333336</v>
      </c>
      <c r="T711" s="10">
        <f t="shared" si="48"/>
        <v>41025.208333333336</v>
      </c>
    </row>
    <row r="712" spans="1:20" ht="31.5" x14ac:dyDescent="0.25">
      <c r="A712">
        <v>710</v>
      </c>
      <c r="B712" s="4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s="5">
        <f t="shared" si="46"/>
        <v>1.4786046511627906</v>
      </c>
      <c r="P712" s="6">
        <f t="shared" si="49"/>
        <v>50.863999999999997</v>
      </c>
      <c r="Q712" t="str" cm="1">
        <f t="array" ref="Q712:R712">_xlfn.TEXTSPLIT(N712,"/")</f>
        <v>theater</v>
      </c>
      <c r="R712" t="str">
        <v>plays</v>
      </c>
      <c r="S712" s="10">
        <f t="shared" si="47"/>
        <v>43295.208333333328</v>
      </c>
      <c r="T712" s="10">
        <f t="shared" si="48"/>
        <v>43302.208333333328</v>
      </c>
    </row>
    <row r="713" spans="1:20" ht="31.5" x14ac:dyDescent="0.25">
      <c r="A713">
        <v>711</v>
      </c>
      <c r="B713" s="4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s="5">
        <f t="shared" si="46"/>
        <v>0.20322580645161289</v>
      </c>
      <c r="P713" s="6">
        <f t="shared" si="49"/>
        <v>90</v>
      </c>
      <c r="Q713" t="str" cm="1">
        <f t="array" ref="Q713:R713">_xlfn.TEXTSPLIT(N713,"/")</f>
        <v>theater</v>
      </c>
      <c r="R713" t="str">
        <v>plays</v>
      </c>
      <c r="S713" s="10">
        <f t="shared" si="47"/>
        <v>42393.25</v>
      </c>
      <c r="T713" s="10">
        <f t="shared" si="48"/>
        <v>42395.25</v>
      </c>
    </row>
    <row r="714" spans="1:20" ht="31.5" x14ac:dyDescent="0.25">
      <c r="A714">
        <v>712</v>
      </c>
      <c r="B714" s="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s="5">
        <f t="shared" si="46"/>
        <v>18.40625</v>
      </c>
      <c r="P714" s="6">
        <f t="shared" si="49"/>
        <v>72.896039603960389</v>
      </c>
      <c r="Q714" t="str" cm="1">
        <f t="array" ref="Q714:R714">_xlfn.TEXTSPLIT(N714,"/")</f>
        <v>theater</v>
      </c>
      <c r="R714" t="str">
        <v>plays</v>
      </c>
      <c r="S714" s="10">
        <f t="shared" si="47"/>
        <v>42559.208333333328</v>
      </c>
      <c r="T714" s="10">
        <f t="shared" si="48"/>
        <v>42600.208333333328</v>
      </c>
    </row>
    <row r="715" spans="1:20" x14ac:dyDescent="0.25">
      <c r="A715">
        <v>713</v>
      </c>
      <c r="B715" s="4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s="5">
        <f t="shared" si="46"/>
        <v>1.6194202898550725</v>
      </c>
      <c r="P715" s="6">
        <f t="shared" si="49"/>
        <v>108.48543689320388</v>
      </c>
      <c r="Q715" t="str" cm="1">
        <f t="array" ref="Q715:R715">_xlfn.TEXTSPLIT(N715,"/")</f>
        <v>publishing</v>
      </c>
      <c r="R715" t="str">
        <v>radio &amp; podcasts</v>
      </c>
      <c r="S715" s="10">
        <f t="shared" si="47"/>
        <v>42604.208333333328</v>
      </c>
      <c r="T715" s="10">
        <f t="shared" si="48"/>
        <v>42616.208333333328</v>
      </c>
    </row>
    <row r="716" spans="1:20" x14ac:dyDescent="0.25">
      <c r="A716">
        <v>714</v>
      </c>
      <c r="B716" s="4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s="5">
        <f t="shared" si="46"/>
        <v>4.7282077922077921</v>
      </c>
      <c r="P716" s="6">
        <f t="shared" si="49"/>
        <v>101.98095238095237</v>
      </c>
      <c r="Q716" t="str" cm="1">
        <f t="array" ref="Q716:R716">_xlfn.TEXTSPLIT(N716,"/")</f>
        <v>music</v>
      </c>
      <c r="R716" t="str">
        <v>rock</v>
      </c>
      <c r="S716" s="10">
        <f t="shared" si="47"/>
        <v>41870.208333333336</v>
      </c>
      <c r="T716" s="10">
        <f t="shared" si="48"/>
        <v>41871.208333333336</v>
      </c>
    </row>
    <row r="717" spans="1:20" x14ac:dyDescent="0.25">
      <c r="A717">
        <v>715</v>
      </c>
      <c r="B717" s="4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s="5">
        <f t="shared" si="46"/>
        <v>0.24466101694915254</v>
      </c>
      <c r="P717" s="6">
        <f t="shared" si="49"/>
        <v>44.009146341463413</v>
      </c>
      <c r="Q717" t="str" cm="1">
        <f t="array" ref="Q717:R717">_xlfn.TEXTSPLIT(N717,"/")</f>
        <v>games</v>
      </c>
      <c r="R717" t="str">
        <v>mobile games</v>
      </c>
      <c r="S717" s="10">
        <f t="shared" si="47"/>
        <v>40397.208333333336</v>
      </c>
      <c r="T717" s="10">
        <f t="shared" si="48"/>
        <v>40402.208333333336</v>
      </c>
    </row>
    <row r="718" spans="1:20" x14ac:dyDescent="0.25">
      <c r="A718">
        <v>716</v>
      </c>
      <c r="B718" s="4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s="5">
        <f t="shared" si="46"/>
        <v>5.1764999999999999</v>
      </c>
      <c r="P718" s="6">
        <f t="shared" si="49"/>
        <v>65.942675159235662</v>
      </c>
      <c r="Q718" t="str" cm="1">
        <f t="array" ref="Q718:R718">_xlfn.TEXTSPLIT(N718,"/")</f>
        <v>theater</v>
      </c>
      <c r="R718" t="str">
        <v>plays</v>
      </c>
      <c r="S718" s="10">
        <f t="shared" si="47"/>
        <v>41465.208333333336</v>
      </c>
      <c r="T718" s="10">
        <f t="shared" si="48"/>
        <v>41493.208333333336</v>
      </c>
    </row>
    <row r="719" spans="1:20" ht="31.5" x14ac:dyDescent="0.25">
      <c r="A719">
        <v>717</v>
      </c>
      <c r="B719" s="4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s="5">
        <f t="shared" si="46"/>
        <v>2.4764285714285714</v>
      </c>
      <c r="P719" s="6">
        <f t="shared" si="49"/>
        <v>24.987387387387386</v>
      </c>
      <c r="Q719" t="str" cm="1">
        <f t="array" ref="Q719:R719">_xlfn.TEXTSPLIT(N719,"/")</f>
        <v>film &amp; video</v>
      </c>
      <c r="R719" t="str">
        <v>documentary</v>
      </c>
      <c r="S719" s="10">
        <f t="shared" si="47"/>
        <v>40777.208333333336</v>
      </c>
      <c r="T719" s="10">
        <f t="shared" si="48"/>
        <v>40798.208333333336</v>
      </c>
    </row>
    <row r="720" spans="1:20" x14ac:dyDescent="0.25">
      <c r="A720">
        <v>718</v>
      </c>
      <c r="B720" s="4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s="5">
        <f t="shared" si="46"/>
        <v>1.0020481927710843</v>
      </c>
      <c r="P720" s="6">
        <f t="shared" si="49"/>
        <v>28.003367003367003</v>
      </c>
      <c r="Q720" t="str" cm="1">
        <f t="array" ref="Q720:R720">_xlfn.TEXTSPLIT(N720,"/")</f>
        <v>technology</v>
      </c>
      <c r="R720" t="str">
        <v>wearables</v>
      </c>
      <c r="S720" s="10">
        <f t="shared" si="47"/>
        <v>41442.208333333336</v>
      </c>
      <c r="T720" s="10">
        <f t="shared" si="48"/>
        <v>41468.208333333336</v>
      </c>
    </row>
    <row r="721" spans="1:20" x14ac:dyDescent="0.25">
      <c r="A721">
        <v>719</v>
      </c>
      <c r="B721" s="4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s="5">
        <f t="shared" si="46"/>
        <v>1.53</v>
      </c>
      <c r="P721" s="6">
        <f t="shared" si="49"/>
        <v>85.829268292682926</v>
      </c>
      <c r="Q721" t="str" cm="1">
        <f t="array" ref="Q721:R721">_xlfn.TEXTSPLIT(N721,"/")</f>
        <v>publishing</v>
      </c>
      <c r="R721" t="str">
        <v>fiction</v>
      </c>
      <c r="S721" s="10">
        <f t="shared" si="47"/>
        <v>41058.208333333336</v>
      </c>
      <c r="T721" s="10">
        <f t="shared" si="48"/>
        <v>41069.208333333336</v>
      </c>
    </row>
    <row r="722" spans="1:20" ht="31.5" x14ac:dyDescent="0.25">
      <c r="A722">
        <v>720</v>
      </c>
      <c r="B722" s="4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s="5">
        <f t="shared" si="46"/>
        <v>0.37091954022988505</v>
      </c>
      <c r="P722" s="6">
        <f t="shared" si="49"/>
        <v>84.921052631578945</v>
      </c>
      <c r="Q722" t="str" cm="1">
        <f t="array" ref="Q722:R722">_xlfn.TEXTSPLIT(N722,"/")</f>
        <v>theater</v>
      </c>
      <c r="R722" t="str">
        <v>plays</v>
      </c>
      <c r="S722" s="10">
        <f t="shared" si="47"/>
        <v>43152.25</v>
      </c>
      <c r="T722" s="10">
        <f t="shared" si="48"/>
        <v>43166.25</v>
      </c>
    </row>
    <row r="723" spans="1:20" x14ac:dyDescent="0.25">
      <c r="A723">
        <v>721</v>
      </c>
      <c r="B723" s="4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5">
        <f t="shared" si="46"/>
        <v>4.3923948220064728E-2</v>
      </c>
      <c r="P723" s="6">
        <f t="shared" si="49"/>
        <v>90.483333333333334</v>
      </c>
      <c r="Q723" t="str" cm="1">
        <f t="array" ref="Q723:R723">_xlfn.TEXTSPLIT(N723,"/")</f>
        <v>music</v>
      </c>
      <c r="R723" t="str">
        <v>rock</v>
      </c>
      <c r="S723" s="10">
        <f t="shared" si="47"/>
        <v>43194.208333333328</v>
      </c>
      <c r="T723" s="10">
        <f t="shared" si="48"/>
        <v>43200.208333333328</v>
      </c>
    </row>
    <row r="724" spans="1:20" x14ac:dyDescent="0.25">
      <c r="A724">
        <v>722</v>
      </c>
      <c r="B724" s="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s="5">
        <f t="shared" si="46"/>
        <v>1.5650721649484536</v>
      </c>
      <c r="P724" s="6">
        <f t="shared" si="49"/>
        <v>25.00197628458498</v>
      </c>
      <c r="Q724" t="str" cm="1">
        <f t="array" ref="Q724:R724">_xlfn.TEXTSPLIT(N724,"/")</f>
        <v>film &amp; video</v>
      </c>
      <c r="R724" t="str">
        <v>documentary</v>
      </c>
      <c r="S724" s="10">
        <f t="shared" si="47"/>
        <v>43045.25</v>
      </c>
      <c r="T724" s="10">
        <f t="shared" si="48"/>
        <v>43072.25</v>
      </c>
    </row>
    <row r="725" spans="1:20" x14ac:dyDescent="0.25">
      <c r="A725">
        <v>723</v>
      </c>
      <c r="B725" s="4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s="5">
        <f t="shared" si="46"/>
        <v>2.704081632653061</v>
      </c>
      <c r="P725" s="6">
        <f t="shared" si="49"/>
        <v>92.013888888888886</v>
      </c>
      <c r="Q725" t="str" cm="1">
        <f t="array" ref="Q725:R725">_xlfn.TEXTSPLIT(N725,"/")</f>
        <v>theater</v>
      </c>
      <c r="R725" t="str">
        <v>plays</v>
      </c>
      <c r="S725" s="10">
        <f t="shared" si="47"/>
        <v>42431.25</v>
      </c>
      <c r="T725" s="10">
        <f t="shared" si="48"/>
        <v>42452.208333333328</v>
      </c>
    </row>
    <row r="726" spans="1:20" ht="31.5" x14ac:dyDescent="0.25">
      <c r="A726">
        <v>724</v>
      </c>
      <c r="B726" s="4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s="5">
        <f t="shared" si="46"/>
        <v>1.3405952380952382</v>
      </c>
      <c r="P726" s="6">
        <f t="shared" si="49"/>
        <v>93.066115702479337</v>
      </c>
      <c r="Q726" t="str" cm="1">
        <f t="array" ref="Q726:R726">_xlfn.TEXTSPLIT(N726,"/")</f>
        <v>theater</v>
      </c>
      <c r="R726" t="str">
        <v>plays</v>
      </c>
      <c r="S726" s="10">
        <f t="shared" si="47"/>
        <v>41934.208333333336</v>
      </c>
      <c r="T726" s="10">
        <f t="shared" si="48"/>
        <v>41936.208333333336</v>
      </c>
    </row>
    <row r="727" spans="1:20" x14ac:dyDescent="0.25">
      <c r="A727">
        <v>725</v>
      </c>
      <c r="B727" s="4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s="5">
        <f t="shared" si="46"/>
        <v>0.50398033126293995</v>
      </c>
      <c r="P727" s="6">
        <f t="shared" si="49"/>
        <v>61.008145363408524</v>
      </c>
      <c r="Q727" t="str" cm="1">
        <f t="array" ref="Q727:R727">_xlfn.TEXTSPLIT(N727,"/")</f>
        <v>games</v>
      </c>
      <c r="R727" t="str">
        <v>mobile games</v>
      </c>
      <c r="S727" s="10">
        <f t="shared" si="47"/>
        <v>41958.25</v>
      </c>
      <c r="T727" s="10">
        <f t="shared" si="48"/>
        <v>41960.25</v>
      </c>
    </row>
    <row r="728" spans="1:20" x14ac:dyDescent="0.25">
      <c r="A728">
        <v>726</v>
      </c>
      <c r="B728" s="4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s="5">
        <f t="shared" si="46"/>
        <v>0.88815837937384901</v>
      </c>
      <c r="P728" s="6">
        <f t="shared" si="49"/>
        <v>92.036259541984734</v>
      </c>
      <c r="Q728" t="str" cm="1">
        <f t="array" ref="Q728:R728">_xlfn.TEXTSPLIT(N728,"/")</f>
        <v>theater</v>
      </c>
      <c r="R728" t="str">
        <v>plays</v>
      </c>
      <c r="S728" s="10">
        <f t="shared" si="47"/>
        <v>40476.208333333336</v>
      </c>
      <c r="T728" s="10">
        <f t="shared" si="48"/>
        <v>40482.208333333336</v>
      </c>
    </row>
    <row r="729" spans="1:20" x14ac:dyDescent="0.25">
      <c r="A729">
        <v>727</v>
      </c>
      <c r="B729" s="4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s="5">
        <f t="shared" si="46"/>
        <v>1.65</v>
      </c>
      <c r="P729" s="6">
        <f t="shared" si="49"/>
        <v>81.132596685082873</v>
      </c>
      <c r="Q729" t="str" cm="1">
        <f t="array" ref="Q729:R729">_xlfn.TEXTSPLIT(N729,"/")</f>
        <v>technology</v>
      </c>
      <c r="R729" t="str">
        <v>web</v>
      </c>
      <c r="S729" s="10">
        <f t="shared" si="47"/>
        <v>43485.25</v>
      </c>
      <c r="T729" s="10">
        <f t="shared" si="48"/>
        <v>43543.208333333328</v>
      </c>
    </row>
    <row r="730" spans="1:20" ht="31.5" x14ac:dyDescent="0.25">
      <c r="A730">
        <v>728</v>
      </c>
      <c r="B730" s="4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s="5">
        <f t="shared" si="46"/>
        <v>0.17499999999999999</v>
      </c>
      <c r="P730" s="6">
        <f t="shared" si="49"/>
        <v>73.5</v>
      </c>
      <c r="Q730" t="str" cm="1">
        <f t="array" ref="Q730:R730">_xlfn.TEXTSPLIT(N730,"/")</f>
        <v>theater</v>
      </c>
      <c r="R730" t="str">
        <v>plays</v>
      </c>
      <c r="S730" s="10">
        <f t="shared" si="47"/>
        <v>42515.208333333328</v>
      </c>
      <c r="T730" s="10">
        <f t="shared" si="48"/>
        <v>42526.208333333328</v>
      </c>
    </row>
    <row r="731" spans="1:20" ht="31.5" x14ac:dyDescent="0.25">
      <c r="A731">
        <v>729</v>
      </c>
      <c r="B731" s="4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s="5">
        <f t="shared" si="46"/>
        <v>1.8566071428571429</v>
      </c>
      <c r="P731" s="6">
        <f t="shared" si="49"/>
        <v>85.221311475409834</v>
      </c>
      <c r="Q731" t="str" cm="1">
        <f t="array" ref="Q731:R731">_xlfn.TEXTSPLIT(N731,"/")</f>
        <v>film &amp; video</v>
      </c>
      <c r="R731" t="str">
        <v>drama</v>
      </c>
      <c r="S731" s="10">
        <f t="shared" si="47"/>
        <v>41309.25</v>
      </c>
      <c r="T731" s="10">
        <f t="shared" si="48"/>
        <v>41311.25</v>
      </c>
    </row>
    <row r="732" spans="1:20" x14ac:dyDescent="0.25">
      <c r="A732">
        <v>730</v>
      </c>
      <c r="B732" s="4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s="5">
        <f t="shared" si="46"/>
        <v>4.1266319444444441</v>
      </c>
      <c r="P732" s="6">
        <f t="shared" si="49"/>
        <v>110.96825396825396</v>
      </c>
      <c r="Q732" t="str" cm="1">
        <f t="array" ref="Q732:R732">_xlfn.TEXTSPLIT(N732,"/")</f>
        <v>technology</v>
      </c>
      <c r="R732" t="str">
        <v>wearables</v>
      </c>
      <c r="S732" s="10">
        <f t="shared" si="47"/>
        <v>42147.208333333328</v>
      </c>
      <c r="T732" s="10">
        <f t="shared" si="48"/>
        <v>42153.208333333328</v>
      </c>
    </row>
    <row r="733" spans="1:20" x14ac:dyDescent="0.25">
      <c r="A733">
        <v>731</v>
      </c>
      <c r="B733" s="4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5">
        <f t="shared" si="46"/>
        <v>0.90249999999999997</v>
      </c>
      <c r="P733" s="6">
        <f t="shared" si="49"/>
        <v>32.968036529680369</v>
      </c>
      <c r="Q733" t="str" cm="1">
        <f t="array" ref="Q733:R733">_xlfn.TEXTSPLIT(N733,"/")</f>
        <v>technology</v>
      </c>
      <c r="R733" t="str">
        <v>web</v>
      </c>
      <c r="S733" s="10">
        <f t="shared" si="47"/>
        <v>42939.208333333328</v>
      </c>
      <c r="T733" s="10">
        <f t="shared" si="48"/>
        <v>42940.208333333328</v>
      </c>
    </row>
    <row r="734" spans="1:20" x14ac:dyDescent="0.25">
      <c r="A734">
        <v>732</v>
      </c>
      <c r="B734" s="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s="5">
        <f t="shared" si="46"/>
        <v>0.91984615384615387</v>
      </c>
      <c r="P734" s="6">
        <f t="shared" si="49"/>
        <v>96.005352363960753</v>
      </c>
      <c r="Q734" t="str" cm="1">
        <f t="array" ref="Q734:R734">_xlfn.TEXTSPLIT(N734,"/")</f>
        <v>music</v>
      </c>
      <c r="R734" t="str">
        <v>rock</v>
      </c>
      <c r="S734" s="10">
        <f t="shared" si="47"/>
        <v>42816.208333333328</v>
      </c>
      <c r="T734" s="10">
        <f t="shared" si="48"/>
        <v>42839.208333333328</v>
      </c>
    </row>
    <row r="735" spans="1:20" x14ac:dyDescent="0.25">
      <c r="A735">
        <v>733</v>
      </c>
      <c r="B735" s="4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s="5">
        <f t="shared" si="46"/>
        <v>5.2700632911392402</v>
      </c>
      <c r="P735" s="6">
        <f t="shared" si="49"/>
        <v>84.96632653061225</v>
      </c>
      <c r="Q735" t="str" cm="1">
        <f t="array" ref="Q735:R735">_xlfn.TEXTSPLIT(N735,"/")</f>
        <v>music</v>
      </c>
      <c r="R735" t="str">
        <v>metal</v>
      </c>
      <c r="S735" s="10">
        <f t="shared" si="47"/>
        <v>41844.208333333336</v>
      </c>
      <c r="T735" s="10">
        <f t="shared" si="48"/>
        <v>41857.208333333336</v>
      </c>
    </row>
    <row r="736" spans="1:20" x14ac:dyDescent="0.25">
      <c r="A736">
        <v>734</v>
      </c>
      <c r="B736" s="4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s="5">
        <f t="shared" si="46"/>
        <v>3.1914285714285713</v>
      </c>
      <c r="P736" s="6">
        <f t="shared" si="49"/>
        <v>25.007462686567163</v>
      </c>
      <c r="Q736" t="str" cm="1">
        <f t="array" ref="Q736:R736">_xlfn.TEXTSPLIT(N736,"/")</f>
        <v>theater</v>
      </c>
      <c r="R736" t="str">
        <v>plays</v>
      </c>
      <c r="S736" s="10">
        <f t="shared" si="47"/>
        <v>42763.25</v>
      </c>
      <c r="T736" s="10">
        <f t="shared" si="48"/>
        <v>42775.25</v>
      </c>
    </row>
    <row r="737" spans="1:20" ht="31.5" x14ac:dyDescent="0.25">
      <c r="A737">
        <v>735</v>
      </c>
      <c r="B737" s="4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s="5">
        <f t="shared" si="46"/>
        <v>3.5418867924528303</v>
      </c>
      <c r="P737" s="6">
        <f t="shared" si="49"/>
        <v>65.998995479658461</v>
      </c>
      <c r="Q737" t="str" cm="1">
        <f t="array" ref="Q737:R737">_xlfn.TEXTSPLIT(N737,"/")</f>
        <v>photography</v>
      </c>
      <c r="R737" t="str">
        <v>photography books</v>
      </c>
      <c r="S737" s="10">
        <f t="shared" si="47"/>
        <v>42459.208333333328</v>
      </c>
      <c r="T737" s="10">
        <f t="shared" si="48"/>
        <v>42466.208333333328</v>
      </c>
    </row>
    <row r="738" spans="1:20" x14ac:dyDescent="0.25">
      <c r="A738">
        <v>736</v>
      </c>
      <c r="B738" s="4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5">
        <f t="shared" si="46"/>
        <v>0.32896103896103895</v>
      </c>
      <c r="P738" s="6">
        <f t="shared" si="49"/>
        <v>87.34482758620689</v>
      </c>
      <c r="Q738" t="str" cm="1">
        <f t="array" ref="Q738:R738">_xlfn.TEXTSPLIT(N738,"/")</f>
        <v>publishing</v>
      </c>
      <c r="R738" t="str">
        <v>nonfiction</v>
      </c>
      <c r="S738" s="10">
        <f t="shared" si="47"/>
        <v>42055.25</v>
      </c>
      <c r="T738" s="10">
        <f t="shared" si="48"/>
        <v>42059.25</v>
      </c>
    </row>
    <row r="739" spans="1:20" ht="31.5" x14ac:dyDescent="0.25">
      <c r="A739">
        <v>737</v>
      </c>
      <c r="B739" s="4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s="5">
        <f t="shared" si="46"/>
        <v>1.358918918918919</v>
      </c>
      <c r="P739" s="6">
        <f t="shared" si="49"/>
        <v>27.933333333333334</v>
      </c>
      <c r="Q739" t="str" cm="1">
        <f t="array" ref="Q739:R739">_xlfn.TEXTSPLIT(N739,"/")</f>
        <v>music</v>
      </c>
      <c r="R739" t="str">
        <v>indie rock</v>
      </c>
      <c r="S739" s="10">
        <f t="shared" si="47"/>
        <v>42685.25</v>
      </c>
      <c r="T739" s="10">
        <f t="shared" si="48"/>
        <v>42697.25</v>
      </c>
    </row>
    <row r="740" spans="1:20" x14ac:dyDescent="0.25">
      <c r="A740">
        <v>738</v>
      </c>
      <c r="B740" s="4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s="5">
        <f t="shared" si="46"/>
        <v>2.0843373493975904E-2</v>
      </c>
      <c r="P740" s="6">
        <f t="shared" si="49"/>
        <v>103.8</v>
      </c>
      <c r="Q740" t="str" cm="1">
        <f t="array" ref="Q740:R740">_xlfn.TEXTSPLIT(N740,"/")</f>
        <v>theater</v>
      </c>
      <c r="R740" t="str">
        <v>plays</v>
      </c>
      <c r="S740" s="10">
        <f t="shared" si="47"/>
        <v>41959.25</v>
      </c>
      <c r="T740" s="10">
        <f t="shared" si="48"/>
        <v>41981.25</v>
      </c>
    </row>
    <row r="741" spans="1:20" x14ac:dyDescent="0.25">
      <c r="A741">
        <v>739</v>
      </c>
      <c r="B741" s="4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s="5">
        <f t="shared" si="46"/>
        <v>0.61</v>
      </c>
      <c r="P741" s="6">
        <f t="shared" si="49"/>
        <v>31.937172774869111</v>
      </c>
      <c r="Q741" t="str" cm="1">
        <f t="array" ref="Q741:R741">_xlfn.TEXTSPLIT(N741,"/")</f>
        <v>music</v>
      </c>
      <c r="R741" t="str">
        <v>indie rock</v>
      </c>
      <c r="S741" s="10">
        <f t="shared" si="47"/>
        <v>41089.208333333336</v>
      </c>
      <c r="T741" s="10">
        <f t="shared" si="48"/>
        <v>41090.208333333336</v>
      </c>
    </row>
    <row r="742" spans="1:20" x14ac:dyDescent="0.25">
      <c r="A742">
        <v>740</v>
      </c>
      <c r="B742" s="4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s="5">
        <f t="shared" si="46"/>
        <v>0.30037735849056602</v>
      </c>
      <c r="P742" s="6">
        <f t="shared" si="49"/>
        <v>99.5</v>
      </c>
      <c r="Q742" t="str" cm="1">
        <f t="array" ref="Q742:R742">_xlfn.TEXTSPLIT(N742,"/")</f>
        <v>theater</v>
      </c>
      <c r="R742" t="str">
        <v>plays</v>
      </c>
      <c r="S742" s="10">
        <f t="shared" si="47"/>
        <v>42769.25</v>
      </c>
      <c r="T742" s="10">
        <f t="shared" si="48"/>
        <v>42772.25</v>
      </c>
    </row>
    <row r="743" spans="1:20" x14ac:dyDescent="0.25">
      <c r="A743">
        <v>741</v>
      </c>
      <c r="B743" s="4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s="5">
        <f t="shared" si="46"/>
        <v>11.791666666666666</v>
      </c>
      <c r="P743" s="6">
        <f t="shared" si="49"/>
        <v>108.84615384615384</v>
      </c>
      <c r="Q743" t="str" cm="1">
        <f t="array" ref="Q743:R743">_xlfn.TEXTSPLIT(N743,"/")</f>
        <v>theater</v>
      </c>
      <c r="R743" t="str">
        <v>plays</v>
      </c>
      <c r="S743" s="10">
        <f t="shared" si="47"/>
        <v>40321.208333333336</v>
      </c>
      <c r="T743" s="10">
        <f t="shared" si="48"/>
        <v>40322.208333333336</v>
      </c>
    </row>
    <row r="744" spans="1:20" x14ac:dyDescent="0.25">
      <c r="A744">
        <v>742</v>
      </c>
      <c r="B744" s="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s="5">
        <f t="shared" si="46"/>
        <v>11.260833333333334</v>
      </c>
      <c r="P744" s="6">
        <f t="shared" si="49"/>
        <v>110.76229508196721</v>
      </c>
      <c r="Q744" t="str" cm="1">
        <f t="array" ref="Q744:R744">_xlfn.TEXTSPLIT(N744,"/")</f>
        <v>music</v>
      </c>
      <c r="R744" t="str">
        <v>electric music</v>
      </c>
      <c r="S744" s="10">
        <f t="shared" si="47"/>
        <v>40197.25</v>
      </c>
      <c r="T744" s="10">
        <f t="shared" si="48"/>
        <v>40239.25</v>
      </c>
    </row>
    <row r="745" spans="1:20" ht="31.5" x14ac:dyDescent="0.25">
      <c r="A745">
        <v>743</v>
      </c>
      <c r="B745" s="4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s="5">
        <f t="shared" si="46"/>
        <v>0.12923076923076923</v>
      </c>
      <c r="P745" s="6">
        <f t="shared" si="49"/>
        <v>29.647058823529413</v>
      </c>
      <c r="Q745" t="str" cm="1">
        <f t="array" ref="Q745:R745">_xlfn.TEXTSPLIT(N745,"/")</f>
        <v>theater</v>
      </c>
      <c r="R745" t="str">
        <v>plays</v>
      </c>
      <c r="S745" s="10">
        <f t="shared" si="47"/>
        <v>42298.208333333328</v>
      </c>
      <c r="T745" s="10">
        <f t="shared" si="48"/>
        <v>42304.208333333328</v>
      </c>
    </row>
    <row r="746" spans="1:20" x14ac:dyDescent="0.25">
      <c r="A746">
        <v>744</v>
      </c>
      <c r="B746" s="4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s="5">
        <f t="shared" si="46"/>
        <v>7.12</v>
      </c>
      <c r="P746" s="6">
        <f t="shared" si="49"/>
        <v>101.71428571428571</v>
      </c>
      <c r="Q746" t="str" cm="1">
        <f t="array" ref="Q746:R746">_xlfn.TEXTSPLIT(N746,"/")</f>
        <v>theater</v>
      </c>
      <c r="R746" t="str">
        <v>plays</v>
      </c>
      <c r="S746" s="10">
        <f t="shared" si="47"/>
        <v>43322.208333333328</v>
      </c>
      <c r="T746" s="10">
        <f t="shared" si="48"/>
        <v>43324.208333333328</v>
      </c>
    </row>
    <row r="747" spans="1:20" ht="31.5" x14ac:dyDescent="0.25">
      <c r="A747">
        <v>745</v>
      </c>
      <c r="B747" s="4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s="5">
        <f t="shared" si="46"/>
        <v>0.30304347826086958</v>
      </c>
      <c r="P747" s="6">
        <f t="shared" si="49"/>
        <v>61.5</v>
      </c>
      <c r="Q747" t="str" cm="1">
        <f t="array" ref="Q747:R747">_xlfn.TEXTSPLIT(N747,"/")</f>
        <v>technology</v>
      </c>
      <c r="R747" t="str">
        <v>wearables</v>
      </c>
      <c r="S747" s="10">
        <f t="shared" si="47"/>
        <v>40328.208333333336</v>
      </c>
      <c r="T747" s="10">
        <f t="shared" si="48"/>
        <v>40355.208333333336</v>
      </c>
    </row>
    <row r="748" spans="1:20" x14ac:dyDescent="0.25">
      <c r="A748">
        <v>746</v>
      </c>
      <c r="B748" s="4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s="5">
        <f t="shared" si="46"/>
        <v>2.1250896057347672</v>
      </c>
      <c r="P748" s="6">
        <f t="shared" si="49"/>
        <v>35</v>
      </c>
      <c r="Q748" t="str" cm="1">
        <f t="array" ref="Q748:R748">_xlfn.TEXTSPLIT(N748,"/")</f>
        <v>technology</v>
      </c>
      <c r="R748" t="str">
        <v>web</v>
      </c>
      <c r="S748" s="10">
        <f t="shared" si="47"/>
        <v>40825.208333333336</v>
      </c>
      <c r="T748" s="10">
        <f t="shared" si="48"/>
        <v>40830.208333333336</v>
      </c>
    </row>
    <row r="749" spans="1:20" x14ac:dyDescent="0.25">
      <c r="A749">
        <v>747</v>
      </c>
      <c r="B749" s="4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s="5">
        <f t="shared" si="46"/>
        <v>2.2885714285714287</v>
      </c>
      <c r="P749" s="6">
        <f t="shared" si="49"/>
        <v>40.049999999999997</v>
      </c>
      <c r="Q749" t="str" cm="1">
        <f t="array" ref="Q749:R749">_xlfn.TEXTSPLIT(N749,"/")</f>
        <v>theater</v>
      </c>
      <c r="R749" t="str">
        <v>plays</v>
      </c>
      <c r="S749" s="10">
        <f t="shared" si="47"/>
        <v>40423.208333333336</v>
      </c>
      <c r="T749" s="10">
        <f t="shared" si="48"/>
        <v>40434.208333333336</v>
      </c>
    </row>
    <row r="750" spans="1:20" x14ac:dyDescent="0.25">
      <c r="A750">
        <v>748</v>
      </c>
      <c r="B750" s="4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5">
        <f t="shared" si="46"/>
        <v>0.34959979476654696</v>
      </c>
      <c r="P750" s="6">
        <f t="shared" si="49"/>
        <v>110.97231270358306</v>
      </c>
      <c r="Q750" t="str" cm="1">
        <f t="array" ref="Q750:R750">_xlfn.TEXTSPLIT(N750,"/")</f>
        <v>film &amp; video</v>
      </c>
      <c r="R750" t="str">
        <v>animation</v>
      </c>
      <c r="S750" s="10">
        <f t="shared" si="47"/>
        <v>40238.25</v>
      </c>
      <c r="T750" s="10">
        <f t="shared" si="48"/>
        <v>40263.208333333336</v>
      </c>
    </row>
    <row r="751" spans="1:20" x14ac:dyDescent="0.25">
      <c r="A751">
        <v>749</v>
      </c>
      <c r="B751" s="4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s="5">
        <f t="shared" si="46"/>
        <v>1.5729069767441861</v>
      </c>
      <c r="P751" s="6">
        <f t="shared" si="49"/>
        <v>36.959016393442624</v>
      </c>
      <c r="Q751" t="str" cm="1">
        <f t="array" ref="Q751:R751">_xlfn.TEXTSPLIT(N751,"/")</f>
        <v>technology</v>
      </c>
      <c r="R751" t="str">
        <v>wearables</v>
      </c>
      <c r="S751" s="10">
        <f t="shared" si="47"/>
        <v>41920.208333333336</v>
      </c>
      <c r="T751" s="10">
        <f t="shared" si="48"/>
        <v>41932.208333333336</v>
      </c>
    </row>
    <row r="752" spans="1:20" x14ac:dyDescent="0.25">
      <c r="A752">
        <v>750</v>
      </c>
      <c r="B752" s="4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s="5">
        <f t="shared" si="46"/>
        <v>0.01</v>
      </c>
      <c r="P752" s="6">
        <f t="shared" si="49"/>
        <v>1</v>
      </c>
      <c r="Q752" t="str" cm="1">
        <f t="array" ref="Q752:R752">_xlfn.TEXTSPLIT(N752,"/")</f>
        <v>music</v>
      </c>
      <c r="R752" t="str">
        <v>electric music</v>
      </c>
      <c r="S752" s="10">
        <f t="shared" si="47"/>
        <v>40360.208333333336</v>
      </c>
      <c r="T752" s="10">
        <f t="shared" si="48"/>
        <v>40385.208333333336</v>
      </c>
    </row>
    <row r="753" spans="1:20" x14ac:dyDescent="0.25">
      <c r="A753">
        <v>751</v>
      </c>
      <c r="B753" s="4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s="5">
        <f t="shared" si="46"/>
        <v>2.3230555555555554</v>
      </c>
      <c r="P753" s="6">
        <f t="shared" si="49"/>
        <v>30.974074074074075</v>
      </c>
      <c r="Q753" t="str" cm="1">
        <f t="array" ref="Q753:R753">_xlfn.TEXTSPLIT(N753,"/")</f>
        <v>publishing</v>
      </c>
      <c r="R753" t="str">
        <v>nonfiction</v>
      </c>
      <c r="S753" s="10">
        <f t="shared" si="47"/>
        <v>42446.208333333328</v>
      </c>
      <c r="T753" s="10">
        <f t="shared" si="48"/>
        <v>42461.208333333328</v>
      </c>
    </row>
    <row r="754" spans="1:20" x14ac:dyDescent="0.25">
      <c r="A754">
        <v>752</v>
      </c>
      <c r="B754" s="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s="5">
        <f t="shared" si="46"/>
        <v>0.92448275862068963</v>
      </c>
      <c r="P754" s="6">
        <f t="shared" si="49"/>
        <v>47.035087719298247</v>
      </c>
      <c r="Q754" t="str" cm="1">
        <f t="array" ref="Q754:R754">_xlfn.TEXTSPLIT(N754,"/")</f>
        <v>theater</v>
      </c>
      <c r="R754" t="str">
        <v>plays</v>
      </c>
      <c r="S754" s="10">
        <f t="shared" si="47"/>
        <v>40395.208333333336</v>
      </c>
      <c r="T754" s="10">
        <f t="shared" si="48"/>
        <v>40413.208333333336</v>
      </c>
    </row>
    <row r="755" spans="1:20" x14ac:dyDescent="0.25">
      <c r="A755">
        <v>753</v>
      </c>
      <c r="B755" s="4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s="5">
        <f t="shared" si="46"/>
        <v>2.5670212765957445</v>
      </c>
      <c r="P755" s="6">
        <f t="shared" si="49"/>
        <v>88.065693430656935</v>
      </c>
      <c r="Q755" t="str" cm="1">
        <f t="array" ref="Q755:R755">_xlfn.TEXTSPLIT(N755,"/")</f>
        <v>photography</v>
      </c>
      <c r="R755" t="str">
        <v>photography books</v>
      </c>
      <c r="S755" s="10">
        <f t="shared" si="47"/>
        <v>40321.208333333336</v>
      </c>
      <c r="T755" s="10">
        <f t="shared" si="48"/>
        <v>40336.208333333336</v>
      </c>
    </row>
    <row r="756" spans="1:20" x14ac:dyDescent="0.25">
      <c r="A756">
        <v>754</v>
      </c>
      <c r="B756" s="4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s="5">
        <f t="shared" si="46"/>
        <v>1.6847017045454546</v>
      </c>
      <c r="P756" s="6">
        <f t="shared" si="49"/>
        <v>37.005616224648989</v>
      </c>
      <c r="Q756" t="str" cm="1">
        <f t="array" ref="Q756:R756">_xlfn.TEXTSPLIT(N756,"/")</f>
        <v>theater</v>
      </c>
      <c r="R756" t="str">
        <v>plays</v>
      </c>
      <c r="S756" s="10">
        <f t="shared" si="47"/>
        <v>41210.208333333336</v>
      </c>
      <c r="T756" s="10">
        <f t="shared" si="48"/>
        <v>41263.25</v>
      </c>
    </row>
    <row r="757" spans="1:20" x14ac:dyDescent="0.25">
      <c r="A757">
        <v>755</v>
      </c>
      <c r="B757" s="4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s="5">
        <f t="shared" si="46"/>
        <v>1.6657777777777778</v>
      </c>
      <c r="P757" s="6">
        <f t="shared" si="49"/>
        <v>26.027777777777779</v>
      </c>
      <c r="Q757" t="str" cm="1">
        <f t="array" ref="Q757:R757">_xlfn.TEXTSPLIT(N757,"/")</f>
        <v>theater</v>
      </c>
      <c r="R757" t="str">
        <v>plays</v>
      </c>
      <c r="S757" s="10">
        <f t="shared" si="47"/>
        <v>43096.25</v>
      </c>
      <c r="T757" s="10">
        <f t="shared" si="48"/>
        <v>43108.25</v>
      </c>
    </row>
    <row r="758" spans="1:20" x14ac:dyDescent="0.25">
      <c r="A758">
        <v>756</v>
      </c>
      <c r="B758" s="4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s="5">
        <f t="shared" si="46"/>
        <v>7.7207692307692311</v>
      </c>
      <c r="P758" s="6">
        <f t="shared" si="49"/>
        <v>67.817567567567565</v>
      </c>
      <c r="Q758" t="str" cm="1">
        <f t="array" ref="Q758:R758">_xlfn.TEXTSPLIT(N758,"/")</f>
        <v>theater</v>
      </c>
      <c r="R758" t="str">
        <v>plays</v>
      </c>
      <c r="S758" s="10">
        <f t="shared" si="47"/>
        <v>42024.25</v>
      </c>
      <c r="T758" s="10">
        <f t="shared" si="48"/>
        <v>42030.25</v>
      </c>
    </row>
    <row r="759" spans="1:20" x14ac:dyDescent="0.25">
      <c r="A759">
        <v>757</v>
      </c>
      <c r="B759" s="4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s="5">
        <f t="shared" si="46"/>
        <v>4.0685714285714285</v>
      </c>
      <c r="P759" s="6">
        <f t="shared" si="49"/>
        <v>49.964912280701753</v>
      </c>
      <c r="Q759" t="str" cm="1">
        <f t="array" ref="Q759:R759">_xlfn.TEXTSPLIT(N759,"/")</f>
        <v>film &amp; video</v>
      </c>
      <c r="R759" t="str">
        <v>drama</v>
      </c>
      <c r="S759" s="10">
        <f t="shared" si="47"/>
        <v>40675.208333333336</v>
      </c>
      <c r="T759" s="10">
        <f t="shared" si="48"/>
        <v>40679.208333333336</v>
      </c>
    </row>
    <row r="760" spans="1:20" x14ac:dyDescent="0.25">
      <c r="A760">
        <v>758</v>
      </c>
      <c r="B760" s="4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s="5">
        <f t="shared" si="46"/>
        <v>5.6420608108108112</v>
      </c>
      <c r="P760" s="6">
        <f t="shared" si="49"/>
        <v>110.01646903820817</v>
      </c>
      <c r="Q760" t="str" cm="1">
        <f t="array" ref="Q760:R760">_xlfn.TEXTSPLIT(N760,"/")</f>
        <v>music</v>
      </c>
      <c r="R760" t="str">
        <v>rock</v>
      </c>
      <c r="S760" s="10">
        <f t="shared" si="47"/>
        <v>41936.208333333336</v>
      </c>
      <c r="T760" s="10">
        <f t="shared" si="48"/>
        <v>41945.208333333336</v>
      </c>
    </row>
    <row r="761" spans="1:20" ht="31.5" x14ac:dyDescent="0.25">
      <c r="A761">
        <v>759</v>
      </c>
      <c r="B761" s="4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s="5">
        <f t="shared" si="46"/>
        <v>0.6842686567164179</v>
      </c>
      <c r="P761" s="6">
        <f t="shared" si="49"/>
        <v>89.964678178963894</v>
      </c>
      <c r="Q761" t="str" cm="1">
        <f t="array" ref="Q761:R761">_xlfn.TEXTSPLIT(N761,"/")</f>
        <v>music</v>
      </c>
      <c r="R761" t="str">
        <v>electric music</v>
      </c>
      <c r="S761" s="10">
        <f t="shared" si="47"/>
        <v>43136.25</v>
      </c>
      <c r="T761" s="10">
        <f t="shared" si="48"/>
        <v>43166.25</v>
      </c>
    </row>
    <row r="762" spans="1:20" x14ac:dyDescent="0.25">
      <c r="A762">
        <v>760</v>
      </c>
      <c r="B762" s="4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s="5">
        <f t="shared" si="46"/>
        <v>0.34351966873706002</v>
      </c>
      <c r="P762" s="6">
        <f t="shared" si="49"/>
        <v>79.009523809523813</v>
      </c>
      <c r="Q762" t="str" cm="1">
        <f t="array" ref="Q762:R762">_xlfn.TEXTSPLIT(N762,"/")</f>
        <v>games</v>
      </c>
      <c r="R762" t="str">
        <v>video games</v>
      </c>
      <c r="S762" s="10">
        <f t="shared" si="47"/>
        <v>43678.208333333328</v>
      </c>
      <c r="T762" s="10">
        <f t="shared" si="48"/>
        <v>43707.208333333328</v>
      </c>
    </row>
    <row r="763" spans="1:20" x14ac:dyDescent="0.25">
      <c r="A763">
        <v>761</v>
      </c>
      <c r="B763" s="4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s="5">
        <f t="shared" si="46"/>
        <v>6.5545454545454547</v>
      </c>
      <c r="P763" s="6">
        <f t="shared" si="49"/>
        <v>86.867469879518069</v>
      </c>
      <c r="Q763" t="str" cm="1">
        <f t="array" ref="Q763:R763">_xlfn.TEXTSPLIT(N763,"/")</f>
        <v>music</v>
      </c>
      <c r="R763" t="str">
        <v>rock</v>
      </c>
      <c r="S763" s="10">
        <f t="shared" si="47"/>
        <v>42938.208333333328</v>
      </c>
      <c r="T763" s="10">
        <f t="shared" si="48"/>
        <v>42943.208333333328</v>
      </c>
    </row>
    <row r="764" spans="1:20" x14ac:dyDescent="0.25">
      <c r="A764">
        <v>762</v>
      </c>
      <c r="B764" s="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s="5">
        <f t="shared" si="46"/>
        <v>1.7725714285714285</v>
      </c>
      <c r="P764" s="6">
        <f t="shared" si="49"/>
        <v>62.04</v>
      </c>
      <c r="Q764" t="str" cm="1">
        <f t="array" ref="Q764:R764">_xlfn.TEXTSPLIT(N764,"/")</f>
        <v>music</v>
      </c>
      <c r="R764" t="str">
        <v>jazz</v>
      </c>
      <c r="S764" s="10">
        <f t="shared" si="47"/>
        <v>41241.25</v>
      </c>
      <c r="T764" s="10">
        <f t="shared" si="48"/>
        <v>41252.25</v>
      </c>
    </row>
    <row r="765" spans="1:20" x14ac:dyDescent="0.25">
      <c r="A765">
        <v>763</v>
      </c>
      <c r="B765" s="4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s="5">
        <f t="shared" si="46"/>
        <v>1.1317857142857144</v>
      </c>
      <c r="P765" s="6">
        <f t="shared" si="49"/>
        <v>26.970212765957445</v>
      </c>
      <c r="Q765" t="str" cm="1">
        <f t="array" ref="Q765:R765">_xlfn.TEXTSPLIT(N765,"/")</f>
        <v>theater</v>
      </c>
      <c r="R765" t="str">
        <v>plays</v>
      </c>
      <c r="S765" s="10">
        <f t="shared" si="47"/>
        <v>41037.208333333336</v>
      </c>
      <c r="T765" s="10">
        <f t="shared" si="48"/>
        <v>41072.208333333336</v>
      </c>
    </row>
    <row r="766" spans="1:20" ht="31.5" x14ac:dyDescent="0.25">
      <c r="A766">
        <v>764</v>
      </c>
      <c r="B766" s="4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s="5">
        <f t="shared" si="46"/>
        <v>7.2818181818181822</v>
      </c>
      <c r="P766" s="6">
        <f t="shared" si="49"/>
        <v>54.121621621621621</v>
      </c>
      <c r="Q766" t="str" cm="1">
        <f t="array" ref="Q766:R766">_xlfn.TEXTSPLIT(N766,"/")</f>
        <v>music</v>
      </c>
      <c r="R766" t="str">
        <v>rock</v>
      </c>
      <c r="S766" s="10">
        <f t="shared" si="47"/>
        <v>40676.208333333336</v>
      </c>
      <c r="T766" s="10">
        <f t="shared" si="48"/>
        <v>40684.208333333336</v>
      </c>
    </row>
    <row r="767" spans="1:20" x14ac:dyDescent="0.25">
      <c r="A767">
        <v>765</v>
      </c>
      <c r="B767" s="4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s="5">
        <f t="shared" si="46"/>
        <v>2.0833333333333335</v>
      </c>
      <c r="P767" s="6">
        <f t="shared" si="49"/>
        <v>41.035353535353536</v>
      </c>
      <c r="Q767" t="str" cm="1">
        <f t="array" ref="Q767:R767">_xlfn.TEXTSPLIT(N767,"/")</f>
        <v>music</v>
      </c>
      <c r="R767" t="str">
        <v>indie rock</v>
      </c>
      <c r="S767" s="10">
        <f t="shared" si="47"/>
        <v>42840.208333333328</v>
      </c>
      <c r="T767" s="10">
        <f t="shared" si="48"/>
        <v>42865.208333333328</v>
      </c>
    </row>
    <row r="768" spans="1:20" ht="31.5" x14ac:dyDescent="0.25">
      <c r="A768">
        <v>766</v>
      </c>
      <c r="B768" s="4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s="5">
        <f t="shared" si="46"/>
        <v>0.31171232876712329</v>
      </c>
      <c r="P768" s="6">
        <f t="shared" si="49"/>
        <v>55.052419354838712</v>
      </c>
      <c r="Q768" t="str" cm="1">
        <f t="array" ref="Q768:R768">_xlfn.TEXTSPLIT(N768,"/")</f>
        <v>film &amp; video</v>
      </c>
      <c r="R768" t="str">
        <v>science fiction</v>
      </c>
      <c r="S768" s="10">
        <f t="shared" si="47"/>
        <v>43362.208333333328</v>
      </c>
      <c r="T768" s="10">
        <f t="shared" si="48"/>
        <v>43363.208333333328</v>
      </c>
    </row>
    <row r="769" spans="1:20" x14ac:dyDescent="0.25">
      <c r="A769">
        <v>767</v>
      </c>
      <c r="B769" s="4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s="5">
        <f t="shared" si="46"/>
        <v>0.56967078189300413</v>
      </c>
      <c r="P769" s="6">
        <f t="shared" si="49"/>
        <v>107.93762183235867</v>
      </c>
      <c r="Q769" t="str" cm="1">
        <f t="array" ref="Q769:R769">_xlfn.TEXTSPLIT(N769,"/")</f>
        <v>publishing</v>
      </c>
      <c r="R769" t="str">
        <v>translations</v>
      </c>
      <c r="S769" s="10">
        <f t="shared" si="47"/>
        <v>42283.208333333328</v>
      </c>
      <c r="T769" s="10">
        <f t="shared" si="48"/>
        <v>42328.25</v>
      </c>
    </row>
    <row r="770" spans="1:20" x14ac:dyDescent="0.25">
      <c r="A770">
        <v>768</v>
      </c>
      <c r="B770" s="4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s="5">
        <f t="shared" si="46"/>
        <v>2.31</v>
      </c>
      <c r="P770" s="6">
        <f t="shared" si="49"/>
        <v>73.92</v>
      </c>
      <c r="Q770" t="str" cm="1">
        <f t="array" ref="Q770:R770">_xlfn.TEXTSPLIT(N770,"/")</f>
        <v>theater</v>
      </c>
      <c r="R770" t="str">
        <v>plays</v>
      </c>
      <c r="S770" s="10">
        <f t="shared" si="47"/>
        <v>41619.25</v>
      </c>
      <c r="T770" s="10">
        <f t="shared" si="48"/>
        <v>41634.25</v>
      </c>
    </row>
    <row r="771" spans="1:20" x14ac:dyDescent="0.25">
      <c r="A771">
        <v>769</v>
      </c>
      <c r="B771" s="4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s="5">
        <f t="shared" ref="O771:O834" si="50">E771/D771</f>
        <v>0.86867834394904464</v>
      </c>
      <c r="P771" s="6">
        <f t="shared" si="49"/>
        <v>31.995894428152493</v>
      </c>
      <c r="Q771" t="str" cm="1">
        <f t="array" ref="Q771:R771">_xlfn.TEXTSPLIT(N771,"/")</f>
        <v>games</v>
      </c>
      <c r="R771" t="str">
        <v>video games</v>
      </c>
      <c r="S771" s="10">
        <f t="shared" ref="S771:S834" si="51">(((J771/60)/60)/24)+DATE(1970,1,1)</f>
        <v>41501.208333333336</v>
      </c>
      <c r="T771" s="10">
        <f t="shared" ref="T771:T834" si="52">(((K771/60)/60)/24)+DATE(1970,1,1)</f>
        <v>41527.208333333336</v>
      </c>
    </row>
    <row r="772" spans="1:20" x14ac:dyDescent="0.25">
      <c r="A772">
        <v>770</v>
      </c>
      <c r="B772" s="4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s="5">
        <f t="shared" si="50"/>
        <v>2.7074418604651163</v>
      </c>
      <c r="P772" s="6">
        <f t="shared" ref="P772:P835" si="53">E772/G772</f>
        <v>53.898148148148145</v>
      </c>
      <c r="Q772" t="str" cm="1">
        <f t="array" ref="Q772:R772">_xlfn.TEXTSPLIT(N772,"/")</f>
        <v>theater</v>
      </c>
      <c r="R772" t="str">
        <v>plays</v>
      </c>
      <c r="S772" s="10">
        <f t="shared" si="51"/>
        <v>41743.208333333336</v>
      </c>
      <c r="T772" s="10">
        <f t="shared" si="52"/>
        <v>41750.208333333336</v>
      </c>
    </row>
    <row r="773" spans="1:20" x14ac:dyDescent="0.25">
      <c r="A773">
        <v>771</v>
      </c>
      <c r="B773" s="4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s="5">
        <f t="shared" si="50"/>
        <v>0.49446428571428569</v>
      </c>
      <c r="P773" s="6">
        <f t="shared" si="53"/>
        <v>106.5</v>
      </c>
      <c r="Q773" t="str" cm="1">
        <f t="array" ref="Q773:R773">_xlfn.TEXTSPLIT(N773,"/")</f>
        <v>theater</v>
      </c>
      <c r="R773" t="str">
        <v>plays</v>
      </c>
      <c r="S773" s="10">
        <f t="shared" si="51"/>
        <v>43491.25</v>
      </c>
      <c r="T773" s="10">
        <f t="shared" si="52"/>
        <v>43518.25</v>
      </c>
    </row>
    <row r="774" spans="1:20" x14ac:dyDescent="0.25">
      <c r="A774">
        <v>772</v>
      </c>
      <c r="B774" s="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s="5">
        <f t="shared" si="50"/>
        <v>1.1335962566844919</v>
      </c>
      <c r="P774" s="6">
        <f t="shared" si="53"/>
        <v>32.999805409612762</v>
      </c>
      <c r="Q774" t="str" cm="1">
        <f t="array" ref="Q774:R774">_xlfn.TEXTSPLIT(N774,"/")</f>
        <v>music</v>
      </c>
      <c r="R774" t="str">
        <v>indie rock</v>
      </c>
      <c r="S774" s="10">
        <f t="shared" si="51"/>
        <v>43505.25</v>
      </c>
      <c r="T774" s="10">
        <f t="shared" si="52"/>
        <v>43509.25</v>
      </c>
    </row>
    <row r="775" spans="1:20" x14ac:dyDescent="0.25">
      <c r="A775">
        <v>773</v>
      </c>
      <c r="B775" s="4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s="5">
        <f t="shared" si="50"/>
        <v>1.9055555555555554</v>
      </c>
      <c r="P775" s="6">
        <f t="shared" si="53"/>
        <v>43.00254993625159</v>
      </c>
      <c r="Q775" t="str" cm="1">
        <f t="array" ref="Q775:R775">_xlfn.TEXTSPLIT(N775,"/")</f>
        <v>theater</v>
      </c>
      <c r="R775" t="str">
        <v>plays</v>
      </c>
      <c r="S775" s="10">
        <f t="shared" si="51"/>
        <v>42838.208333333328</v>
      </c>
      <c r="T775" s="10">
        <f t="shared" si="52"/>
        <v>42848.208333333328</v>
      </c>
    </row>
    <row r="776" spans="1:20" x14ac:dyDescent="0.25">
      <c r="A776">
        <v>774</v>
      </c>
      <c r="B776" s="4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s="5">
        <f t="shared" si="50"/>
        <v>1.355</v>
      </c>
      <c r="P776" s="6">
        <f t="shared" si="53"/>
        <v>86.858974358974365</v>
      </c>
      <c r="Q776" t="str" cm="1">
        <f t="array" ref="Q776:R776">_xlfn.TEXTSPLIT(N776,"/")</f>
        <v>technology</v>
      </c>
      <c r="R776" t="str">
        <v>web</v>
      </c>
      <c r="S776" s="10">
        <f t="shared" si="51"/>
        <v>42513.208333333328</v>
      </c>
      <c r="T776" s="10">
        <f t="shared" si="52"/>
        <v>42554.208333333328</v>
      </c>
    </row>
    <row r="777" spans="1:20" ht="31.5" x14ac:dyDescent="0.25">
      <c r="A777">
        <v>775</v>
      </c>
      <c r="B777" s="4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s="5">
        <f t="shared" si="50"/>
        <v>0.10297872340425532</v>
      </c>
      <c r="P777" s="6">
        <f t="shared" si="53"/>
        <v>96.8</v>
      </c>
      <c r="Q777" t="str" cm="1">
        <f t="array" ref="Q777:R777">_xlfn.TEXTSPLIT(N777,"/")</f>
        <v>music</v>
      </c>
      <c r="R777" t="str">
        <v>rock</v>
      </c>
      <c r="S777" s="10">
        <f t="shared" si="51"/>
        <v>41949.25</v>
      </c>
      <c r="T777" s="10">
        <f t="shared" si="52"/>
        <v>41959.25</v>
      </c>
    </row>
    <row r="778" spans="1:20" x14ac:dyDescent="0.25">
      <c r="A778">
        <v>776</v>
      </c>
      <c r="B778" s="4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s="5">
        <f t="shared" si="50"/>
        <v>0.65544223826714798</v>
      </c>
      <c r="P778" s="6">
        <f t="shared" si="53"/>
        <v>32.995456610631528</v>
      </c>
      <c r="Q778" t="str" cm="1">
        <f t="array" ref="Q778:R778">_xlfn.TEXTSPLIT(N778,"/")</f>
        <v>theater</v>
      </c>
      <c r="R778" t="str">
        <v>plays</v>
      </c>
      <c r="S778" s="10">
        <f t="shared" si="51"/>
        <v>43650.208333333328</v>
      </c>
      <c r="T778" s="10">
        <f t="shared" si="52"/>
        <v>43668.208333333328</v>
      </c>
    </row>
    <row r="779" spans="1:20" x14ac:dyDescent="0.25">
      <c r="A779">
        <v>777</v>
      </c>
      <c r="B779" s="4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s="5">
        <f t="shared" si="50"/>
        <v>0.49026652452025588</v>
      </c>
      <c r="P779" s="6">
        <f t="shared" si="53"/>
        <v>68.028106508875737</v>
      </c>
      <c r="Q779" t="str" cm="1">
        <f t="array" ref="Q779:R779">_xlfn.TEXTSPLIT(N779,"/")</f>
        <v>theater</v>
      </c>
      <c r="R779" t="str">
        <v>plays</v>
      </c>
      <c r="S779" s="10">
        <f t="shared" si="51"/>
        <v>40809.208333333336</v>
      </c>
      <c r="T779" s="10">
        <f t="shared" si="52"/>
        <v>40838.208333333336</v>
      </c>
    </row>
    <row r="780" spans="1:20" x14ac:dyDescent="0.25">
      <c r="A780">
        <v>778</v>
      </c>
      <c r="B780" s="4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s="5">
        <f t="shared" si="50"/>
        <v>7.8792307692307695</v>
      </c>
      <c r="P780" s="6">
        <f t="shared" si="53"/>
        <v>58.867816091954026</v>
      </c>
      <c r="Q780" t="str" cm="1">
        <f t="array" ref="Q780:R780">_xlfn.TEXTSPLIT(N780,"/")</f>
        <v>film &amp; video</v>
      </c>
      <c r="R780" t="str">
        <v>animation</v>
      </c>
      <c r="S780" s="10">
        <f t="shared" si="51"/>
        <v>40768.208333333336</v>
      </c>
      <c r="T780" s="10">
        <f t="shared" si="52"/>
        <v>40773.208333333336</v>
      </c>
    </row>
    <row r="781" spans="1:20" x14ac:dyDescent="0.25">
      <c r="A781">
        <v>779</v>
      </c>
      <c r="B781" s="4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s="5">
        <f t="shared" si="50"/>
        <v>0.80306347746090156</v>
      </c>
      <c r="P781" s="6">
        <f t="shared" si="53"/>
        <v>105.04572803850782</v>
      </c>
      <c r="Q781" t="str" cm="1">
        <f t="array" ref="Q781:R781">_xlfn.TEXTSPLIT(N781,"/")</f>
        <v>theater</v>
      </c>
      <c r="R781" t="str">
        <v>plays</v>
      </c>
      <c r="S781" s="10">
        <f t="shared" si="51"/>
        <v>42230.208333333328</v>
      </c>
      <c r="T781" s="10">
        <f t="shared" si="52"/>
        <v>42239.208333333328</v>
      </c>
    </row>
    <row r="782" spans="1:20" x14ac:dyDescent="0.25">
      <c r="A782">
        <v>780</v>
      </c>
      <c r="B782" s="4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s="5">
        <f t="shared" si="50"/>
        <v>1.0629411764705883</v>
      </c>
      <c r="P782" s="6">
        <f t="shared" si="53"/>
        <v>33.054878048780488</v>
      </c>
      <c r="Q782" t="str" cm="1">
        <f t="array" ref="Q782:R782">_xlfn.TEXTSPLIT(N782,"/")</f>
        <v>film &amp; video</v>
      </c>
      <c r="R782" t="str">
        <v>drama</v>
      </c>
      <c r="S782" s="10">
        <f t="shared" si="51"/>
        <v>42573.208333333328</v>
      </c>
      <c r="T782" s="10">
        <f t="shared" si="52"/>
        <v>42592.208333333328</v>
      </c>
    </row>
    <row r="783" spans="1:20" x14ac:dyDescent="0.25">
      <c r="A783">
        <v>781</v>
      </c>
      <c r="B783" s="4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s="5">
        <f t="shared" si="50"/>
        <v>0.50735632183908042</v>
      </c>
      <c r="P783" s="6">
        <f t="shared" si="53"/>
        <v>78.821428571428569</v>
      </c>
      <c r="Q783" t="str" cm="1">
        <f t="array" ref="Q783:R783">_xlfn.TEXTSPLIT(N783,"/")</f>
        <v>theater</v>
      </c>
      <c r="R783" t="str">
        <v>plays</v>
      </c>
      <c r="S783" s="10">
        <f t="shared" si="51"/>
        <v>40482.208333333336</v>
      </c>
      <c r="T783" s="10">
        <f t="shared" si="52"/>
        <v>40533.25</v>
      </c>
    </row>
    <row r="784" spans="1:20" x14ac:dyDescent="0.25">
      <c r="A784">
        <v>782</v>
      </c>
      <c r="B784" s="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s="5">
        <f t="shared" si="50"/>
        <v>2.153137254901961</v>
      </c>
      <c r="P784" s="6">
        <f t="shared" si="53"/>
        <v>68.204968944099377</v>
      </c>
      <c r="Q784" t="str" cm="1">
        <f t="array" ref="Q784:R784">_xlfn.TEXTSPLIT(N784,"/")</f>
        <v>film &amp; video</v>
      </c>
      <c r="R784" t="str">
        <v>animation</v>
      </c>
      <c r="S784" s="10">
        <f t="shared" si="51"/>
        <v>40603.25</v>
      </c>
      <c r="T784" s="10">
        <f t="shared" si="52"/>
        <v>40631.208333333336</v>
      </c>
    </row>
    <row r="785" spans="1:20" x14ac:dyDescent="0.25">
      <c r="A785">
        <v>783</v>
      </c>
      <c r="B785" s="4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s="5">
        <f t="shared" si="50"/>
        <v>1.4122972972972974</v>
      </c>
      <c r="P785" s="6">
        <f t="shared" si="53"/>
        <v>75.731884057971016</v>
      </c>
      <c r="Q785" t="str" cm="1">
        <f t="array" ref="Q785:R785">_xlfn.TEXTSPLIT(N785,"/")</f>
        <v>music</v>
      </c>
      <c r="R785" t="str">
        <v>rock</v>
      </c>
      <c r="S785" s="10">
        <f t="shared" si="51"/>
        <v>41625.25</v>
      </c>
      <c r="T785" s="10">
        <f t="shared" si="52"/>
        <v>41632.25</v>
      </c>
    </row>
    <row r="786" spans="1:20" x14ac:dyDescent="0.25">
      <c r="A786">
        <v>784</v>
      </c>
      <c r="B786" s="4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s="5">
        <f t="shared" si="50"/>
        <v>1.1533745781777278</v>
      </c>
      <c r="P786" s="6">
        <f t="shared" si="53"/>
        <v>30.996070133010882</v>
      </c>
      <c r="Q786" t="str" cm="1">
        <f t="array" ref="Q786:R786">_xlfn.TEXTSPLIT(N786,"/")</f>
        <v>technology</v>
      </c>
      <c r="R786" t="str">
        <v>web</v>
      </c>
      <c r="S786" s="10">
        <f t="shared" si="51"/>
        <v>42435.25</v>
      </c>
      <c r="T786" s="10">
        <f t="shared" si="52"/>
        <v>42446.208333333328</v>
      </c>
    </row>
    <row r="787" spans="1:20" ht="31.5" x14ac:dyDescent="0.25">
      <c r="A787">
        <v>785</v>
      </c>
      <c r="B787" s="4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s="5">
        <f t="shared" si="50"/>
        <v>1.9311940298507462</v>
      </c>
      <c r="P787" s="6">
        <f t="shared" si="53"/>
        <v>101.88188976377953</v>
      </c>
      <c r="Q787" t="str" cm="1">
        <f t="array" ref="Q787:R787">_xlfn.TEXTSPLIT(N787,"/")</f>
        <v>film &amp; video</v>
      </c>
      <c r="R787" t="str">
        <v>animation</v>
      </c>
      <c r="S787" s="10">
        <f t="shared" si="51"/>
        <v>43582.208333333328</v>
      </c>
      <c r="T787" s="10">
        <f t="shared" si="52"/>
        <v>43616.208333333328</v>
      </c>
    </row>
    <row r="788" spans="1:20" x14ac:dyDescent="0.25">
      <c r="A788">
        <v>786</v>
      </c>
      <c r="B788" s="4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s="5">
        <f t="shared" si="50"/>
        <v>7.2973333333333334</v>
      </c>
      <c r="P788" s="6">
        <f t="shared" si="53"/>
        <v>52.879227053140099</v>
      </c>
      <c r="Q788" t="str" cm="1">
        <f t="array" ref="Q788:R788">_xlfn.TEXTSPLIT(N788,"/")</f>
        <v>music</v>
      </c>
      <c r="R788" t="str">
        <v>jazz</v>
      </c>
      <c r="S788" s="10">
        <f t="shared" si="51"/>
        <v>43186.208333333328</v>
      </c>
      <c r="T788" s="10">
        <f t="shared" si="52"/>
        <v>43193.208333333328</v>
      </c>
    </row>
    <row r="789" spans="1:20" x14ac:dyDescent="0.25">
      <c r="A789">
        <v>787</v>
      </c>
      <c r="B789" s="4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s="5">
        <f t="shared" si="50"/>
        <v>0.99663398692810456</v>
      </c>
      <c r="P789" s="6">
        <f t="shared" si="53"/>
        <v>71.005820721769496</v>
      </c>
      <c r="Q789" t="str" cm="1">
        <f t="array" ref="Q789:R789">_xlfn.TEXTSPLIT(N789,"/")</f>
        <v>music</v>
      </c>
      <c r="R789" t="str">
        <v>rock</v>
      </c>
      <c r="S789" s="10">
        <f t="shared" si="51"/>
        <v>40684.208333333336</v>
      </c>
      <c r="T789" s="10">
        <f t="shared" si="52"/>
        <v>40693.208333333336</v>
      </c>
    </row>
    <row r="790" spans="1:20" x14ac:dyDescent="0.25">
      <c r="A790">
        <v>788</v>
      </c>
      <c r="B790" s="4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5">
        <f t="shared" si="50"/>
        <v>0.88166666666666671</v>
      </c>
      <c r="P790" s="6">
        <f t="shared" si="53"/>
        <v>102.38709677419355</v>
      </c>
      <c r="Q790" t="str" cm="1">
        <f t="array" ref="Q790:R790">_xlfn.TEXTSPLIT(N790,"/")</f>
        <v>film &amp; video</v>
      </c>
      <c r="R790" t="str">
        <v>animation</v>
      </c>
      <c r="S790" s="10">
        <f t="shared" si="51"/>
        <v>41202.208333333336</v>
      </c>
      <c r="T790" s="10">
        <f t="shared" si="52"/>
        <v>41223.25</v>
      </c>
    </row>
    <row r="791" spans="1:20" x14ac:dyDescent="0.25">
      <c r="A791">
        <v>789</v>
      </c>
      <c r="B791" s="4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s="5">
        <f t="shared" si="50"/>
        <v>0.37233333333333335</v>
      </c>
      <c r="P791" s="6">
        <f t="shared" si="53"/>
        <v>74.466666666666669</v>
      </c>
      <c r="Q791" t="str" cm="1">
        <f t="array" ref="Q791:R791">_xlfn.TEXTSPLIT(N791,"/")</f>
        <v>theater</v>
      </c>
      <c r="R791" t="str">
        <v>plays</v>
      </c>
      <c r="S791" s="10">
        <f t="shared" si="51"/>
        <v>41786.208333333336</v>
      </c>
      <c r="T791" s="10">
        <f t="shared" si="52"/>
        <v>41823.208333333336</v>
      </c>
    </row>
    <row r="792" spans="1:20" x14ac:dyDescent="0.25">
      <c r="A792">
        <v>790</v>
      </c>
      <c r="B792" s="4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s="5">
        <f t="shared" si="50"/>
        <v>0.30540075309306081</v>
      </c>
      <c r="P792" s="6">
        <f t="shared" si="53"/>
        <v>51.009883198562441</v>
      </c>
      <c r="Q792" t="str" cm="1">
        <f t="array" ref="Q792:R792">_xlfn.TEXTSPLIT(N792,"/")</f>
        <v>theater</v>
      </c>
      <c r="R792" t="str">
        <v>plays</v>
      </c>
      <c r="S792" s="10">
        <f t="shared" si="51"/>
        <v>40223.25</v>
      </c>
      <c r="T792" s="10">
        <f t="shared" si="52"/>
        <v>40229.25</v>
      </c>
    </row>
    <row r="793" spans="1:20" x14ac:dyDescent="0.25">
      <c r="A793">
        <v>791</v>
      </c>
      <c r="B793" s="4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s="5">
        <f t="shared" si="50"/>
        <v>0.25714285714285712</v>
      </c>
      <c r="P793" s="6">
        <f t="shared" si="53"/>
        <v>90</v>
      </c>
      <c r="Q793" t="str" cm="1">
        <f t="array" ref="Q793:R793">_xlfn.TEXTSPLIT(N793,"/")</f>
        <v>food</v>
      </c>
      <c r="R793" t="str">
        <v>food trucks</v>
      </c>
      <c r="S793" s="10">
        <f t="shared" si="51"/>
        <v>42715.25</v>
      </c>
      <c r="T793" s="10">
        <f t="shared" si="52"/>
        <v>42731.25</v>
      </c>
    </row>
    <row r="794" spans="1:20" x14ac:dyDescent="0.25">
      <c r="A794">
        <v>792</v>
      </c>
      <c r="B794" s="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s="5">
        <f t="shared" si="50"/>
        <v>0.34</v>
      </c>
      <c r="P794" s="6">
        <f t="shared" si="53"/>
        <v>97.142857142857139</v>
      </c>
      <c r="Q794" t="str" cm="1">
        <f t="array" ref="Q794:R794">_xlfn.TEXTSPLIT(N794,"/")</f>
        <v>theater</v>
      </c>
      <c r="R794" t="str">
        <v>plays</v>
      </c>
      <c r="S794" s="10">
        <f t="shared" si="51"/>
        <v>41451.208333333336</v>
      </c>
      <c r="T794" s="10">
        <f t="shared" si="52"/>
        <v>41479.208333333336</v>
      </c>
    </row>
    <row r="795" spans="1:20" x14ac:dyDescent="0.25">
      <c r="A795">
        <v>793</v>
      </c>
      <c r="B795" s="4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s="5">
        <f t="shared" si="50"/>
        <v>11.859090909090909</v>
      </c>
      <c r="P795" s="6">
        <f t="shared" si="53"/>
        <v>72.071823204419886</v>
      </c>
      <c r="Q795" t="str" cm="1">
        <f t="array" ref="Q795:R795">_xlfn.TEXTSPLIT(N795,"/")</f>
        <v>publishing</v>
      </c>
      <c r="R795" t="str">
        <v>nonfiction</v>
      </c>
      <c r="S795" s="10">
        <f t="shared" si="51"/>
        <v>41450.208333333336</v>
      </c>
      <c r="T795" s="10">
        <f t="shared" si="52"/>
        <v>41454.208333333336</v>
      </c>
    </row>
    <row r="796" spans="1:20" x14ac:dyDescent="0.25">
      <c r="A796">
        <v>794</v>
      </c>
      <c r="B796" s="4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s="5">
        <f t="shared" si="50"/>
        <v>1.2539393939393939</v>
      </c>
      <c r="P796" s="6">
        <f t="shared" si="53"/>
        <v>75.236363636363635</v>
      </c>
      <c r="Q796" t="str" cm="1">
        <f t="array" ref="Q796:R796">_xlfn.TEXTSPLIT(N796,"/")</f>
        <v>music</v>
      </c>
      <c r="R796" t="str">
        <v>rock</v>
      </c>
      <c r="S796" s="10">
        <f t="shared" si="51"/>
        <v>43091.25</v>
      </c>
      <c r="T796" s="10">
        <f t="shared" si="52"/>
        <v>43103.25</v>
      </c>
    </row>
    <row r="797" spans="1:20" ht="31.5" x14ac:dyDescent="0.25">
      <c r="A797">
        <v>795</v>
      </c>
      <c r="B797" s="4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s="5">
        <f t="shared" si="50"/>
        <v>0.14394366197183098</v>
      </c>
      <c r="P797" s="6">
        <f t="shared" si="53"/>
        <v>32.967741935483872</v>
      </c>
      <c r="Q797" t="str" cm="1">
        <f t="array" ref="Q797:R797">_xlfn.TEXTSPLIT(N797,"/")</f>
        <v>film &amp; video</v>
      </c>
      <c r="R797" t="str">
        <v>drama</v>
      </c>
      <c r="S797" s="10">
        <f t="shared" si="51"/>
        <v>42675.208333333328</v>
      </c>
      <c r="T797" s="10">
        <f t="shared" si="52"/>
        <v>42678.208333333328</v>
      </c>
    </row>
    <row r="798" spans="1:20" x14ac:dyDescent="0.25">
      <c r="A798">
        <v>796</v>
      </c>
      <c r="B798" s="4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s="5">
        <f t="shared" si="50"/>
        <v>0.54807692307692313</v>
      </c>
      <c r="P798" s="6">
        <f t="shared" si="53"/>
        <v>54.807692307692307</v>
      </c>
      <c r="Q798" t="str" cm="1">
        <f t="array" ref="Q798:R798">_xlfn.TEXTSPLIT(N798,"/")</f>
        <v>games</v>
      </c>
      <c r="R798" t="str">
        <v>mobile games</v>
      </c>
      <c r="S798" s="10">
        <f t="shared" si="51"/>
        <v>41859.208333333336</v>
      </c>
      <c r="T798" s="10">
        <f t="shared" si="52"/>
        <v>41866.208333333336</v>
      </c>
    </row>
    <row r="799" spans="1:20" x14ac:dyDescent="0.25">
      <c r="A799">
        <v>797</v>
      </c>
      <c r="B799" s="4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s="5">
        <f t="shared" si="50"/>
        <v>1.0963157894736841</v>
      </c>
      <c r="P799" s="6">
        <f t="shared" si="53"/>
        <v>45.037837837837834</v>
      </c>
      <c r="Q799" t="str" cm="1">
        <f t="array" ref="Q799:R799">_xlfn.TEXTSPLIT(N799,"/")</f>
        <v>technology</v>
      </c>
      <c r="R799" t="str">
        <v>web</v>
      </c>
      <c r="S799" s="10">
        <f t="shared" si="51"/>
        <v>43464.25</v>
      </c>
      <c r="T799" s="10">
        <f t="shared" si="52"/>
        <v>43487.25</v>
      </c>
    </row>
    <row r="800" spans="1:20" x14ac:dyDescent="0.25">
      <c r="A800">
        <v>798</v>
      </c>
      <c r="B800" s="4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s="5">
        <f t="shared" si="50"/>
        <v>1.8847058823529412</v>
      </c>
      <c r="P800" s="6">
        <f t="shared" si="53"/>
        <v>52.958677685950413</v>
      </c>
      <c r="Q800" t="str" cm="1">
        <f t="array" ref="Q800:R800">_xlfn.TEXTSPLIT(N800,"/")</f>
        <v>theater</v>
      </c>
      <c r="R800" t="str">
        <v>plays</v>
      </c>
      <c r="S800" s="10">
        <f t="shared" si="51"/>
        <v>41060.208333333336</v>
      </c>
      <c r="T800" s="10">
        <f t="shared" si="52"/>
        <v>41088.208333333336</v>
      </c>
    </row>
    <row r="801" spans="1:20" x14ac:dyDescent="0.25">
      <c r="A801">
        <v>799</v>
      </c>
      <c r="B801" s="4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s="5">
        <f t="shared" si="50"/>
        <v>0.87008284023668636</v>
      </c>
      <c r="P801" s="6">
        <f t="shared" si="53"/>
        <v>60.017959183673469</v>
      </c>
      <c r="Q801" t="str" cm="1">
        <f t="array" ref="Q801:R801">_xlfn.TEXTSPLIT(N801,"/")</f>
        <v>theater</v>
      </c>
      <c r="R801" t="str">
        <v>plays</v>
      </c>
      <c r="S801" s="10">
        <f t="shared" si="51"/>
        <v>42399.25</v>
      </c>
      <c r="T801" s="10">
        <f t="shared" si="52"/>
        <v>42403.25</v>
      </c>
    </row>
    <row r="802" spans="1:20" x14ac:dyDescent="0.25">
      <c r="A802">
        <v>800</v>
      </c>
      <c r="B802" s="4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s="5">
        <f t="shared" si="50"/>
        <v>0.01</v>
      </c>
      <c r="P802" s="6">
        <f t="shared" si="53"/>
        <v>1</v>
      </c>
      <c r="Q802" t="str" cm="1">
        <f t="array" ref="Q802:R802">_xlfn.TEXTSPLIT(N802,"/")</f>
        <v>music</v>
      </c>
      <c r="R802" t="str">
        <v>rock</v>
      </c>
      <c r="S802" s="10">
        <f t="shared" si="51"/>
        <v>42167.208333333328</v>
      </c>
      <c r="T802" s="10">
        <f t="shared" si="52"/>
        <v>42171.208333333328</v>
      </c>
    </row>
    <row r="803" spans="1:20" x14ac:dyDescent="0.25">
      <c r="A803">
        <v>801</v>
      </c>
      <c r="B803" s="4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s="5">
        <f t="shared" si="50"/>
        <v>2.0291304347826089</v>
      </c>
      <c r="P803" s="6">
        <f t="shared" si="53"/>
        <v>44.028301886792455</v>
      </c>
      <c r="Q803" t="str" cm="1">
        <f t="array" ref="Q803:R803">_xlfn.TEXTSPLIT(N803,"/")</f>
        <v>photography</v>
      </c>
      <c r="R803" t="str">
        <v>photography books</v>
      </c>
      <c r="S803" s="10">
        <f t="shared" si="51"/>
        <v>43830.25</v>
      </c>
      <c r="T803" s="10">
        <f t="shared" si="52"/>
        <v>43852.25</v>
      </c>
    </row>
    <row r="804" spans="1:20" ht="31.5" x14ac:dyDescent="0.25">
      <c r="A804">
        <v>802</v>
      </c>
      <c r="B804" s="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s="5">
        <f t="shared" si="50"/>
        <v>1.9703225806451612</v>
      </c>
      <c r="P804" s="6">
        <f t="shared" si="53"/>
        <v>86.028169014084511</v>
      </c>
      <c r="Q804" t="str" cm="1">
        <f t="array" ref="Q804:R804">_xlfn.TEXTSPLIT(N804,"/")</f>
        <v>photography</v>
      </c>
      <c r="R804" t="str">
        <v>photography books</v>
      </c>
      <c r="S804" s="10">
        <f t="shared" si="51"/>
        <v>43650.208333333328</v>
      </c>
      <c r="T804" s="10">
        <f t="shared" si="52"/>
        <v>43652.208333333328</v>
      </c>
    </row>
    <row r="805" spans="1:20" ht="31.5" x14ac:dyDescent="0.25">
      <c r="A805">
        <v>803</v>
      </c>
      <c r="B805" s="4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s="5">
        <f t="shared" si="50"/>
        <v>1.07</v>
      </c>
      <c r="P805" s="6">
        <f t="shared" si="53"/>
        <v>28.012875536480685</v>
      </c>
      <c r="Q805" t="str" cm="1">
        <f t="array" ref="Q805:R805">_xlfn.TEXTSPLIT(N805,"/")</f>
        <v>theater</v>
      </c>
      <c r="R805" t="str">
        <v>plays</v>
      </c>
      <c r="S805" s="10">
        <f t="shared" si="51"/>
        <v>43492.25</v>
      </c>
      <c r="T805" s="10">
        <f t="shared" si="52"/>
        <v>43526.25</v>
      </c>
    </row>
    <row r="806" spans="1:20" x14ac:dyDescent="0.25">
      <c r="A806">
        <v>804</v>
      </c>
      <c r="B806" s="4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s="5">
        <f t="shared" si="50"/>
        <v>2.6873076923076922</v>
      </c>
      <c r="P806" s="6">
        <f t="shared" si="53"/>
        <v>32.050458715596328</v>
      </c>
      <c r="Q806" t="str" cm="1">
        <f t="array" ref="Q806:R806">_xlfn.TEXTSPLIT(N806,"/")</f>
        <v>music</v>
      </c>
      <c r="R806" t="str">
        <v>rock</v>
      </c>
      <c r="S806" s="10">
        <f t="shared" si="51"/>
        <v>43102.25</v>
      </c>
      <c r="T806" s="10">
        <f t="shared" si="52"/>
        <v>43122.25</v>
      </c>
    </row>
    <row r="807" spans="1:20" ht="31.5" x14ac:dyDescent="0.25">
      <c r="A807">
        <v>805</v>
      </c>
      <c r="B807" s="4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s="5">
        <f t="shared" si="50"/>
        <v>0.50845360824742269</v>
      </c>
      <c r="P807" s="6">
        <f t="shared" si="53"/>
        <v>73.611940298507463</v>
      </c>
      <c r="Q807" t="str" cm="1">
        <f t="array" ref="Q807:R807">_xlfn.TEXTSPLIT(N807,"/")</f>
        <v>film &amp; video</v>
      </c>
      <c r="R807" t="str">
        <v>documentary</v>
      </c>
      <c r="S807" s="10">
        <f t="shared" si="51"/>
        <v>41958.25</v>
      </c>
      <c r="T807" s="10">
        <f t="shared" si="52"/>
        <v>42009.25</v>
      </c>
    </row>
    <row r="808" spans="1:20" x14ac:dyDescent="0.25">
      <c r="A808">
        <v>806</v>
      </c>
      <c r="B808" s="4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s="5">
        <f t="shared" si="50"/>
        <v>11.802857142857142</v>
      </c>
      <c r="P808" s="6">
        <f t="shared" si="53"/>
        <v>108.71052631578948</v>
      </c>
      <c r="Q808" t="str" cm="1">
        <f t="array" ref="Q808:R808">_xlfn.TEXTSPLIT(N808,"/")</f>
        <v>film &amp; video</v>
      </c>
      <c r="R808" t="str">
        <v>drama</v>
      </c>
      <c r="S808" s="10">
        <f t="shared" si="51"/>
        <v>40973.25</v>
      </c>
      <c r="T808" s="10">
        <f t="shared" si="52"/>
        <v>40997.208333333336</v>
      </c>
    </row>
    <row r="809" spans="1:20" x14ac:dyDescent="0.25">
      <c r="A809">
        <v>807</v>
      </c>
      <c r="B809" s="4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s="5">
        <f t="shared" si="50"/>
        <v>2.64</v>
      </c>
      <c r="P809" s="6">
        <f t="shared" si="53"/>
        <v>42.97674418604651</v>
      </c>
      <c r="Q809" t="str" cm="1">
        <f t="array" ref="Q809:R809">_xlfn.TEXTSPLIT(N809,"/")</f>
        <v>theater</v>
      </c>
      <c r="R809" t="str">
        <v>plays</v>
      </c>
      <c r="S809" s="10">
        <f t="shared" si="51"/>
        <v>43753.208333333328</v>
      </c>
      <c r="T809" s="10">
        <f t="shared" si="52"/>
        <v>43797.25</v>
      </c>
    </row>
    <row r="810" spans="1:20" x14ac:dyDescent="0.25">
      <c r="A810">
        <v>808</v>
      </c>
      <c r="B810" s="4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s="5">
        <f t="shared" si="50"/>
        <v>0.30442307692307691</v>
      </c>
      <c r="P810" s="6">
        <f t="shared" si="53"/>
        <v>83.315789473684205</v>
      </c>
      <c r="Q810" t="str" cm="1">
        <f t="array" ref="Q810:R810">_xlfn.TEXTSPLIT(N810,"/")</f>
        <v>food</v>
      </c>
      <c r="R810" t="str">
        <v>food trucks</v>
      </c>
      <c r="S810" s="10">
        <f t="shared" si="51"/>
        <v>42507.208333333328</v>
      </c>
      <c r="T810" s="10">
        <f t="shared" si="52"/>
        <v>42524.208333333328</v>
      </c>
    </row>
    <row r="811" spans="1:20" x14ac:dyDescent="0.25">
      <c r="A811">
        <v>809</v>
      </c>
      <c r="B811" s="4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s="5">
        <f t="shared" si="50"/>
        <v>0.62880681818181816</v>
      </c>
      <c r="P811" s="6">
        <f t="shared" si="53"/>
        <v>42</v>
      </c>
      <c r="Q811" t="str" cm="1">
        <f t="array" ref="Q811:R811">_xlfn.TEXTSPLIT(N811,"/")</f>
        <v>film &amp; video</v>
      </c>
      <c r="R811" t="str">
        <v>documentary</v>
      </c>
      <c r="S811" s="10">
        <f t="shared" si="51"/>
        <v>41135.208333333336</v>
      </c>
      <c r="T811" s="10">
        <f t="shared" si="52"/>
        <v>41136.208333333336</v>
      </c>
    </row>
    <row r="812" spans="1:20" x14ac:dyDescent="0.25">
      <c r="A812">
        <v>810</v>
      </c>
      <c r="B812" s="4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s="5">
        <f t="shared" si="50"/>
        <v>1.9312499999999999</v>
      </c>
      <c r="P812" s="6">
        <f t="shared" si="53"/>
        <v>55.927601809954751</v>
      </c>
      <c r="Q812" t="str" cm="1">
        <f t="array" ref="Q812:R812">_xlfn.TEXTSPLIT(N812,"/")</f>
        <v>theater</v>
      </c>
      <c r="R812" t="str">
        <v>plays</v>
      </c>
      <c r="S812" s="10">
        <f t="shared" si="51"/>
        <v>43067.25</v>
      </c>
      <c r="T812" s="10">
        <f t="shared" si="52"/>
        <v>43077.25</v>
      </c>
    </row>
    <row r="813" spans="1:20" x14ac:dyDescent="0.25">
      <c r="A813">
        <v>811</v>
      </c>
      <c r="B813" s="4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s="5">
        <f t="shared" si="50"/>
        <v>0.77102702702702708</v>
      </c>
      <c r="P813" s="6">
        <f t="shared" si="53"/>
        <v>105.03681885125184</v>
      </c>
      <c r="Q813" t="str" cm="1">
        <f t="array" ref="Q813:R813">_xlfn.TEXTSPLIT(N813,"/")</f>
        <v>games</v>
      </c>
      <c r="R813" t="str">
        <v>video games</v>
      </c>
      <c r="S813" s="10">
        <f t="shared" si="51"/>
        <v>42378.25</v>
      </c>
      <c r="T813" s="10">
        <f t="shared" si="52"/>
        <v>42380.25</v>
      </c>
    </row>
    <row r="814" spans="1:20" x14ac:dyDescent="0.25">
      <c r="A814">
        <v>812</v>
      </c>
      <c r="B814" s="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s="5">
        <f t="shared" si="50"/>
        <v>2.2552763819095478</v>
      </c>
      <c r="P814" s="6">
        <f t="shared" si="53"/>
        <v>48</v>
      </c>
      <c r="Q814" t="str" cm="1">
        <f t="array" ref="Q814:R814">_xlfn.TEXTSPLIT(N814,"/")</f>
        <v>publishing</v>
      </c>
      <c r="R814" t="str">
        <v>nonfiction</v>
      </c>
      <c r="S814" s="10">
        <f t="shared" si="51"/>
        <v>43206.208333333328</v>
      </c>
      <c r="T814" s="10">
        <f t="shared" si="52"/>
        <v>43211.208333333328</v>
      </c>
    </row>
    <row r="815" spans="1:20" x14ac:dyDescent="0.25">
      <c r="A815">
        <v>813</v>
      </c>
      <c r="B815" s="4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s="5">
        <f t="shared" si="50"/>
        <v>2.3940625</v>
      </c>
      <c r="P815" s="6">
        <f t="shared" si="53"/>
        <v>112.66176470588235</v>
      </c>
      <c r="Q815" t="str" cm="1">
        <f t="array" ref="Q815:R815">_xlfn.TEXTSPLIT(N815,"/")</f>
        <v>games</v>
      </c>
      <c r="R815" t="str">
        <v>video games</v>
      </c>
      <c r="S815" s="10">
        <f t="shared" si="51"/>
        <v>41148.208333333336</v>
      </c>
      <c r="T815" s="10">
        <f t="shared" si="52"/>
        <v>41158.208333333336</v>
      </c>
    </row>
    <row r="816" spans="1:20" x14ac:dyDescent="0.25">
      <c r="A816">
        <v>814</v>
      </c>
      <c r="B816" s="4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s="5">
        <f t="shared" si="50"/>
        <v>0.921875</v>
      </c>
      <c r="P816" s="6">
        <f t="shared" si="53"/>
        <v>81.944444444444443</v>
      </c>
      <c r="Q816" t="str" cm="1">
        <f t="array" ref="Q816:R816">_xlfn.TEXTSPLIT(N816,"/")</f>
        <v>music</v>
      </c>
      <c r="R816" t="str">
        <v>rock</v>
      </c>
      <c r="S816" s="10">
        <f t="shared" si="51"/>
        <v>42517.208333333328</v>
      </c>
      <c r="T816" s="10">
        <f t="shared" si="52"/>
        <v>42519.208333333328</v>
      </c>
    </row>
    <row r="817" spans="1:20" ht="31.5" x14ac:dyDescent="0.25">
      <c r="A817">
        <v>815</v>
      </c>
      <c r="B817" s="4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s="5">
        <f t="shared" si="50"/>
        <v>1.3023333333333333</v>
      </c>
      <c r="P817" s="6">
        <f t="shared" si="53"/>
        <v>64.049180327868854</v>
      </c>
      <c r="Q817" t="str" cm="1">
        <f t="array" ref="Q817:R817">_xlfn.TEXTSPLIT(N817,"/")</f>
        <v>music</v>
      </c>
      <c r="R817" t="str">
        <v>rock</v>
      </c>
      <c r="S817" s="10">
        <f t="shared" si="51"/>
        <v>43068.25</v>
      </c>
      <c r="T817" s="10">
        <f t="shared" si="52"/>
        <v>43094.25</v>
      </c>
    </row>
    <row r="818" spans="1:20" x14ac:dyDescent="0.25">
      <c r="A818">
        <v>816</v>
      </c>
      <c r="B818" s="4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s="5">
        <f t="shared" si="50"/>
        <v>6.1521739130434785</v>
      </c>
      <c r="P818" s="6">
        <f t="shared" si="53"/>
        <v>106.39097744360902</v>
      </c>
      <c r="Q818" t="str" cm="1">
        <f t="array" ref="Q818:R818">_xlfn.TEXTSPLIT(N818,"/")</f>
        <v>theater</v>
      </c>
      <c r="R818" t="str">
        <v>plays</v>
      </c>
      <c r="S818" s="10">
        <f t="shared" si="51"/>
        <v>41680.25</v>
      </c>
      <c r="T818" s="10">
        <f t="shared" si="52"/>
        <v>41682.25</v>
      </c>
    </row>
    <row r="819" spans="1:20" x14ac:dyDescent="0.25">
      <c r="A819">
        <v>817</v>
      </c>
      <c r="B819" s="4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s="5">
        <f t="shared" si="50"/>
        <v>3.687953216374269</v>
      </c>
      <c r="P819" s="6">
        <f t="shared" si="53"/>
        <v>76.011249497790274</v>
      </c>
      <c r="Q819" t="str" cm="1">
        <f t="array" ref="Q819:R819">_xlfn.TEXTSPLIT(N819,"/")</f>
        <v>publishing</v>
      </c>
      <c r="R819" t="str">
        <v>nonfiction</v>
      </c>
      <c r="S819" s="10">
        <f t="shared" si="51"/>
        <v>43589.208333333328</v>
      </c>
      <c r="T819" s="10">
        <f t="shared" si="52"/>
        <v>43617.208333333328</v>
      </c>
    </row>
    <row r="820" spans="1:20" x14ac:dyDescent="0.25">
      <c r="A820">
        <v>818</v>
      </c>
      <c r="B820" s="4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s="5">
        <f t="shared" si="50"/>
        <v>10.948571428571428</v>
      </c>
      <c r="P820" s="6">
        <f t="shared" si="53"/>
        <v>111.07246376811594</v>
      </c>
      <c r="Q820" t="str" cm="1">
        <f t="array" ref="Q820:R820">_xlfn.TEXTSPLIT(N820,"/")</f>
        <v>theater</v>
      </c>
      <c r="R820" t="str">
        <v>plays</v>
      </c>
      <c r="S820" s="10">
        <f t="shared" si="51"/>
        <v>43486.25</v>
      </c>
      <c r="T820" s="10">
        <f t="shared" si="52"/>
        <v>43499.25</v>
      </c>
    </row>
    <row r="821" spans="1:20" ht="31.5" x14ac:dyDescent="0.25">
      <c r="A821">
        <v>819</v>
      </c>
      <c r="B821" s="4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s="5">
        <f t="shared" si="50"/>
        <v>0.50662921348314605</v>
      </c>
      <c r="P821" s="6">
        <f t="shared" si="53"/>
        <v>95.936170212765958</v>
      </c>
      <c r="Q821" t="str" cm="1">
        <f t="array" ref="Q821:R821">_xlfn.TEXTSPLIT(N821,"/")</f>
        <v>games</v>
      </c>
      <c r="R821" t="str">
        <v>video games</v>
      </c>
      <c r="S821" s="10">
        <f t="shared" si="51"/>
        <v>41237.25</v>
      </c>
      <c r="T821" s="10">
        <f t="shared" si="52"/>
        <v>41252.25</v>
      </c>
    </row>
    <row r="822" spans="1:20" x14ac:dyDescent="0.25">
      <c r="A822">
        <v>820</v>
      </c>
      <c r="B822" s="4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s="5">
        <f t="shared" si="50"/>
        <v>8.0060000000000002</v>
      </c>
      <c r="P822" s="6">
        <f t="shared" si="53"/>
        <v>43.043010752688176</v>
      </c>
      <c r="Q822" t="str" cm="1">
        <f t="array" ref="Q822:R822">_xlfn.TEXTSPLIT(N822,"/")</f>
        <v>music</v>
      </c>
      <c r="R822" t="str">
        <v>rock</v>
      </c>
      <c r="S822" s="10">
        <f t="shared" si="51"/>
        <v>43310.208333333328</v>
      </c>
      <c r="T822" s="10">
        <f t="shared" si="52"/>
        <v>43323.208333333328</v>
      </c>
    </row>
    <row r="823" spans="1:20" x14ac:dyDescent="0.25">
      <c r="A823">
        <v>821</v>
      </c>
      <c r="B823" s="4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s="5">
        <f t="shared" si="50"/>
        <v>2.9128571428571428</v>
      </c>
      <c r="P823" s="6">
        <f t="shared" si="53"/>
        <v>67.966666666666669</v>
      </c>
      <c r="Q823" t="str" cm="1">
        <f t="array" ref="Q823:R823">_xlfn.TEXTSPLIT(N823,"/")</f>
        <v>film &amp; video</v>
      </c>
      <c r="R823" t="str">
        <v>documentary</v>
      </c>
      <c r="S823" s="10">
        <f t="shared" si="51"/>
        <v>42794.25</v>
      </c>
      <c r="T823" s="10">
        <f t="shared" si="52"/>
        <v>42807.208333333328</v>
      </c>
    </row>
    <row r="824" spans="1:20" x14ac:dyDescent="0.25">
      <c r="A824">
        <v>822</v>
      </c>
      <c r="B824" s="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s="5">
        <f t="shared" si="50"/>
        <v>3.4996666666666667</v>
      </c>
      <c r="P824" s="6">
        <f t="shared" si="53"/>
        <v>89.991428571428571</v>
      </c>
      <c r="Q824" t="str" cm="1">
        <f t="array" ref="Q824:R824">_xlfn.TEXTSPLIT(N824,"/")</f>
        <v>music</v>
      </c>
      <c r="R824" t="str">
        <v>rock</v>
      </c>
      <c r="S824" s="10">
        <f t="shared" si="51"/>
        <v>41698.25</v>
      </c>
      <c r="T824" s="10">
        <f t="shared" si="52"/>
        <v>41715.208333333336</v>
      </c>
    </row>
    <row r="825" spans="1:20" x14ac:dyDescent="0.25">
      <c r="A825">
        <v>823</v>
      </c>
      <c r="B825" s="4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s="5">
        <f t="shared" si="50"/>
        <v>3.5707317073170732</v>
      </c>
      <c r="P825" s="6">
        <f t="shared" si="53"/>
        <v>58.095238095238095</v>
      </c>
      <c r="Q825" t="str" cm="1">
        <f t="array" ref="Q825:R825">_xlfn.TEXTSPLIT(N825,"/")</f>
        <v>music</v>
      </c>
      <c r="R825" t="str">
        <v>rock</v>
      </c>
      <c r="S825" s="10">
        <f t="shared" si="51"/>
        <v>41892.208333333336</v>
      </c>
      <c r="T825" s="10">
        <f t="shared" si="52"/>
        <v>41917.208333333336</v>
      </c>
    </row>
    <row r="826" spans="1:20" x14ac:dyDescent="0.25">
      <c r="A826">
        <v>824</v>
      </c>
      <c r="B826" s="4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s="5">
        <f t="shared" si="50"/>
        <v>1.2648941176470587</v>
      </c>
      <c r="P826" s="6">
        <f t="shared" si="53"/>
        <v>83.996875000000003</v>
      </c>
      <c r="Q826" t="str" cm="1">
        <f t="array" ref="Q826:R826">_xlfn.TEXTSPLIT(N826,"/")</f>
        <v>publishing</v>
      </c>
      <c r="R826" t="str">
        <v>nonfiction</v>
      </c>
      <c r="S826" s="10">
        <f t="shared" si="51"/>
        <v>40348.208333333336</v>
      </c>
      <c r="T826" s="10">
        <f t="shared" si="52"/>
        <v>40380.208333333336</v>
      </c>
    </row>
    <row r="827" spans="1:20" x14ac:dyDescent="0.25">
      <c r="A827">
        <v>825</v>
      </c>
      <c r="B827" s="4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s="5">
        <f t="shared" si="50"/>
        <v>3.875</v>
      </c>
      <c r="P827" s="6">
        <f t="shared" si="53"/>
        <v>88.853503184713375</v>
      </c>
      <c r="Q827" t="str" cm="1">
        <f t="array" ref="Q827:R827">_xlfn.TEXTSPLIT(N827,"/")</f>
        <v>film &amp; video</v>
      </c>
      <c r="R827" t="str">
        <v>shorts</v>
      </c>
      <c r="S827" s="10">
        <f t="shared" si="51"/>
        <v>42941.208333333328</v>
      </c>
      <c r="T827" s="10">
        <f t="shared" si="52"/>
        <v>42953.208333333328</v>
      </c>
    </row>
    <row r="828" spans="1:20" ht="31.5" x14ac:dyDescent="0.25">
      <c r="A828">
        <v>826</v>
      </c>
      <c r="B828" s="4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s="5">
        <f t="shared" si="50"/>
        <v>4.5703571428571426</v>
      </c>
      <c r="P828" s="6">
        <f t="shared" si="53"/>
        <v>65.963917525773198</v>
      </c>
      <c r="Q828" t="str" cm="1">
        <f t="array" ref="Q828:R828">_xlfn.TEXTSPLIT(N828,"/")</f>
        <v>theater</v>
      </c>
      <c r="R828" t="str">
        <v>plays</v>
      </c>
      <c r="S828" s="10">
        <f t="shared" si="51"/>
        <v>40525.25</v>
      </c>
      <c r="T828" s="10">
        <f t="shared" si="52"/>
        <v>40553.25</v>
      </c>
    </row>
    <row r="829" spans="1:20" ht="31.5" x14ac:dyDescent="0.25">
      <c r="A829">
        <v>827</v>
      </c>
      <c r="B829" s="4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s="5">
        <f t="shared" si="50"/>
        <v>2.6669565217391304</v>
      </c>
      <c r="P829" s="6">
        <f t="shared" si="53"/>
        <v>74.804878048780495</v>
      </c>
      <c r="Q829" t="str" cm="1">
        <f t="array" ref="Q829:R829">_xlfn.TEXTSPLIT(N829,"/")</f>
        <v>film &amp; video</v>
      </c>
      <c r="R829" t="str">
        <v>drama</v>
      </c>
      <c r="S829" s="10">
        <f t="shared" si="51"/>
        <v>40666.208333333336</v>
      </c>
      <c r="T829" s="10">
        <f t="shared" si="52"/>
        <v>40678.208333333336</v>
      </c>
    </row>
    <row r="830" spans="1:20" ht="31.5" x14ac:dyDescent="0.25">
      <c r="A830">
        <v>828</v>
      </c>
      <c r="B830" s="4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s="5">
        <f t="shared" si="50"/>
        <v>0.69</v>
      </c>
      <c r="P830" s="6">
        <f t="shared" si="53"/>
        <v>69.98571428571428</v>
      </c>
      <c r="Q830" t="str" cm="1">
        <f t="array" ref="Q830:R830">_xlfn.TEXTSPLIT(N830,"/")</f>
        <v>theater</v>
      </c>
      <c r="R830" t="str">
        <v>plays</v>
      </c>
      <c r="S830" s="10">
        <f t="shared" si="51"/>
        <v>43340.208333333328</v>
      </c>
      <c r="T830" s="10">
        <f t="shared" si="52"/>
        <v>43365.208333333328</v>
      </c>
    </row>
    <row r="831" spans="1:20" x14ac:dyDescent="0.25">
      <c r="A831">
        <v>829</v>
      </c>
      <c r="B831" s="4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s="5">
        <f t="shared" si="50"/>
        <v>0.51343749999999999</v>
      </c>
      <c r="P831" s="6">
        <f t="shared" si="53"/>
        <v>32.006493506493506</v>
      </c>
      <c r="Q831" t="str" cm="1">
        <f t="array" ref="Q831:R831">_xlfn.TEXTSPLIT(N831,"/")</f>
        <v>theater</v>
      </c>
      <c r="R831" t="str">
        <v>plays</v>
      </c>
      <c r="S831" s="10">
        <f t="shared" si="51"/>
        <v>42164.208333333328</v>
      </c>
      <c r="T831" s="10">
        <f t="shared" si="52"/>
        <v>42179.208333333328</v>
      </c>
    </row>
    <row r="832" spans="1:20" ht="31.5" x14ac:dyDescent="0.25">
      <c r="A832">
        <v>830</v>
      </c>
      <c r="B832" s="4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s="5">
        <f t="shared" si="50"/>
        <v>1.1710526315789473E-2</v>
      </c>
      <c r="P832" s="6">
        <f t="shared" si="53"/>
        <v>64.727272727272734</v>
      </c>
      <c r="Q832" t="str" cm="1">
        <f t="array" ref="Q832:R832">_xlfn.TEXTSPLIT(N832,"/")</f>
        <v>theater</v>
      </c>
      <c r="R832" t="str">
        <v>plays</v>
      </c>
      <c r="S832" s="10">
        <f t="shared" si="51"/>
        <v>43103.25</v>
      </c>
      <c r="T832" s="10">
        <f t="shared" si="52"/>
        <v>43162.25</v>
      </c>
    </row>
    <row r="833" spans="1:20" ht="31.5" x14ac:dyDescent="0.25">
      <c r="A833">
        <v>831</v>
      </c>
      <c r="B833" s="4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s="5">
        <f t="shared" si="50"/>
        <v>1.089773429454171</v>
      </c>
      <c r="P833" s="6">
        <f t="shared" si="53"/>
        <v>24.998110087408456</v>
      </c>
      <c r="Q833" t="str" cm="1">
        <f t="array" ref="Q833:R833">_xlfn.TEXTSPLIT(N833,"/")</f>
        <v>photography</v>
      </c>
      <c r="R833" t="str">
        <v>photography books</v>
      </c>
      <c r="S833" s="10">
        <f t="shared" si="51"/>
        <v>40994.208333333336</v>
      </c>
      <c r="T833" s="10">
        <f t="shared" si="52"/>
        <v>41028.208333333336</v>
      </c>
    </row>
    <row r="834" spans="1:20" x14ac:dyDescent="0.25">
      <c r="A834">
        <v>832</v>
      </c>
      <c r="B834" s="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s="5">
        <f t="shared" si="50"/>
        <v>3.1517592592592591</v>
      </c>
      <c r="P834" s="6">
        <f t="shared" si="53"/>
        <v>104.97764070932922</v>
      </c>
      <c r="Q834" t="str" cm="1">
        <f t="array" ref="Q834:R834">_xlfn.TEXTSPLIT(N834,"/")</f>
        <v>publishing</v>
      </c>
      <c r="R834" t="str">
        <v>translations</v>
      </c>
      <c r="S834" s="10">
        <f t="shared" si="51"/>
        <v>42299.208333333328</v>
      </c>
      <c r="T834" s="10">
        <f t="shared" si="52"/>
        <v>42333.25</v>
      </c>
    </row>
    <row r="835" spans="1:20" x14ac:dyDescent="0.25">
      <c r="A835">
        <v>833</v>
      </c>
      <c r="B835" s="4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s="5">
        <f t="shared" ref="O835:O898" si="54">E835/D835</f>
        <v>1.5769117647058823</v>
      </c>
      <c r="P835" s="6">
        <f t="shared" si="53"/>
        <v>64.987878787878785</v>
      </c>
      <c r="Q835" t="str" cm="1">
        <f t="array" ref="Q835:R835">_xlfn.TEXTSPLIT(N835,"/")</f>
        <v>publishing</v>
      </c>
      <c r="R835" t="str">
        <v>translations</v>
      </c>
      <c r="S835" s="10">
        <f t="shared" ref="S835:S898" si="55">(((J835/60)/60)/24)+DATE(1970,1,1)</f>
        <v>40588.25</v>
      </c>
      <c r="T835" s="10">
        <f t="shared" ref="T835:T898" si="56">(((K835/60)/60)/24)+DATE(1970,1,1)</f>
        <v>40599.25</v>
      </c>
    </row>
    <row r="836" spans="1:20" x14ac:dyDescent="0.25">
      <c r="A836">
        <v>834</v>
      </c>
      <c r="B836" s="4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s="5">
        <f t="shared" si="54"/>
        <v>1.5380821917808218</v>
      </c>
      <c r="P836" s="6">
        <f t="shared" ref="P836:P899" si="57">E836/G836</f>
        <v>94.352941176470594</v>
      </c>
      <c r="Q836" t="str" cm="1">
        <f t="array" ref="Q836:R836">_xlfn.TEXTSPLIT(N836,"/")</f>
        <v>theater</v>
      </c>
      <c r="R836" t="str">
        <v>plays</v>
      </c>
      <c r="S836" s="10">
        <f t="shared" si="55"/>
        <v>41448.208333333336</v>
      </c>
      <c r="T836" s="10">
        <f t="shared" si="56"/>
        <v>41454.208333333336</v>
      </c>
    </row>
    <row r="837" spans="1:20" x14ac:dyDescent="0.25">
      <c r="A837">
        <v>835</v>
      </c>
      <c r="B837" s="4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s="5">
        <f t="shared" si="54"/>
        <v>0.89738979118329465</v>
      </c>
      <c r="P837" s="6">
        <f t="shared" si="57"/>
        <v>44.001706484641637</v>
      </c>
      <c r="Q837" t="str" cm="1">
        <f t="array" ref="Q837:R837">_xlfn.TEXTSPLIT(N837,"/")</f>
        <v>technology</v>
      </c>
      <c r="R837" t="str">
        <v>web</v>
      </c>
      <c r="S837" s="10">
        <f t="shared" si="55"/>
        <v>42063.25</v>
      </c>
      <c r="T837" s="10">
        <f t="shared" si="56"/>
        <v>42069.25</v>
      </c>
    </row>
    <row r="838" spans="1:20" x14ac:dyDescent="0.25">
      <c r="A838">
        <v>836</v>
      </c>
      <c r="B838" s="4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s="5">
        <f t="shared" si="54"/>
        <v>0.75135802469135804</v>
      </c>
      <c r="P838" s="6">
        <f t="shared" si="57"/>
        <v>64.744680851063833</v>
      </c>
      <c r="Q838" t="str" cm="1">
        <f t="array" ref="Q838:R838">_xlfn.TEXTSPLIT(N838,"/")</f>
        <v>music</v>
      </c>
      <c r="R838" t="str">
        <v>indie rock</v>
      </c>
      <c r="S838" s="10">
        <f t="shared" si="55"/>
        <v>40214.25</v>
      </c>
      <c r="T838" s="10">
        <f t="shared" si="56"/>
        <v>40225.25</v>
      </c>
    </row>
    <row r="839" spans="1:20" x14ac:dyDescent="0.25">
      <c r="A839">
        <v>837</v>
      </c>
      <c r="B839" s="4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s="5">
        <f t="shared" si="54"/>
        <v>8.5288135593220336</v>
      </c>
      <c r="P839" s="6">
        <f t="shared" si="57"/>
        <v>84.00667779632721</v>
      </c>
      <c r="Q839" t="str" cm="1">
        <f t="array" ref="Q839:R839">_xlfn.TEXTSPLIT(N839,"/")</f>
        <v>music</v>
      </c>
      <c r="R839" t="str">
        <v>jazz</v>
      </c>
      <c r="S839" s="10">
        <f t="shared" si="55"/>
        <v>40629.208333333336</v>
      </c>
      <c r="T839" s="10">
        <f t="shared" si="56"/>
        <v>40683.208333333336</v>
      </c>
    </row>
    <row r="840" spans="1:20" x14ac:dyDescent="0.25">
      <c r="A840">
        <v>838</v>
      </c>
      <c r="B840" s="4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s="5">
        <f t="shared" si="54"/>
        <v>1.3890625000000001</v>
      </c>
      <c r="P840" s="6">
        <f t="shared" si="57"/>
        <v>34.061302681992338</v>
      </c>
      <c r="Q840" t="str" cm="1">
        <f t="array" ref="Q840:R840">_xlfn.TEXTSPLIT(N840,"/")</f>
        <v>theater</v>
      </c>
      <c r="R840" t="str">
        <v>plays</v>
      </c>
      <c r="S840" s="10">
        <f t="shared" si="55"/>
        <v>43370.208333333328</v>
      </c>
      <c r="T840" s="10">
        <f t="shared" si="56"/>
        <v>43379.208333333328</v>
      </c>
    </row>
    <row r="841" spans="1:20" x14ac:dyDescent="0.25">
      <c r="A841">
        <v>839</v>
      </c>
      <c r="B841" s="4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s="5">
        <f t="shared" si="54"/>
        <v>1.9018181818181819</v>
      </c>
      <c r="P841" s="6">
        <f t="shared" si="57"/>
        <v>93.273885350318466</v>
      </c>
      <c r="Q841" t="str" cm="1">
        <f t="array" ref="Q841:R841">_xlfn.TEXTSPLIT(N841,"/")</f>
        <v>film &amp; video</v>
      </c>
      <c r="R841" t="str">
        <v>documentary</v>
      </c>
      <c r="S841" s="10">
        <f t="shared" si="55"/>
        <v>41715.208333333336</v>
      </c>
      <c r="T841" s="10">
        <f t="shared" si="56"/>
        <v>41760.208333333336</v>
      </c>
    </row>
    <row r="842" spans="1:20" x14ac:dyDescent="0.25">
      <c r="A842">
        <v>840</v>
      </c>
      <c r="B842" s="4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s="5">
        <f t="shared" si="54"/>
        <v>1.0024333619948409</v>
      </c>
      <c r="P842" s="6">
        <f t="shared" si="57"/>
        <v>32.998301726577978</v>
      </c>
      <c r="Q842" t="str" cm="1">
        <f t="array" ref="Q842:R842">_xlfn.TEXTSPLIT(N842,"/")</f>
        <v>theater</v>
      </c>
      <c r="R842" t="str">
        <v>plays</v>
      </c>
      <c r="S842" s="10">
        <f t="shared" si="55"/>
        <v>41836.208333333336</v>
      </c>
      <c r="T842" s="10">
        <f t="shared" si="56"/>
        <v>41838.208333333336</v>
      </c>
    </row>
    <row r="843" spans="1:20" x14ac:dyDescent="0.25">
      <c r="A843">
        <v>841</v>
      </c>
      <c r="B843" s="4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s="5">
        <f t="shared" si="54"/>
        <v>1.4275824175824177</v>
      </c>
      <c r="P843" s="6">
        <f t="shared" si="57"/>
        <v>83.812903225806451</v>
      </c>
      <c r="Q843" t="str" cm="1">
        <f t="array" ref="Q843:R843">_xlfn.TEXTSPLIT(N843,"/")</f>
        <v>technology</v>
      </c>
      <c r="R843" t="str">
        <v>web</v>
      </c>
      <c r="S843" s="10">
        <f t="shared" si="55"/>
        <v>42419.25</v>
      </c>
      <c r="T843" s="10">
        <f t="shared" si="56"/>
        <v>42435.25</v>
      </c>
    </row>
    <row r="844" spans="1:20" ht="31.5" x14ac:dyDescent="0.25">
      <c r="A844">
        <v>842</v>
      </c>
      <c r="B844" s="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s="5">
        <f t="shared" si="54"/>
        <v>5.6313333333333331</v>
      </c>
      <c r="P844" s="6">
        <f t="shared" si="57"/>
        <v>63.992424242424242</v>
      </c>
      <c r="Q844" t="str" cm="1">
        <f t="array" ref="Q844:R844">_xlfn.TEXTSPLIT(N844,"/")</f>
        <v>technology</v>
      </c>
      <c r="R844" t="str">
        <v>wearables</v>
      </c>
      <c r="S844" s="10">
        <f t="shared" si="55"/>
        <v>43266.208333333328</v>
      </c>
      <c r="T844" s="10">
        <f t="shared" si="56"/>
        <v>43269.208333333328</v>
      </c>
    </row>
    <row r="845" spans="1:20" ht="31.5" x14ac:dyDescent="0.25">
      <c r="A845">
        <v>843</v>
      </c>
      <c r="B845" s="4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s="5">
        <f t="shared" si="54"/>
        <v>0.30715909090909088</v>
      </c>
      <c r="P845" s="6">
        <f t="shared" si="57"/>
        <v>81.909090909090907</v>
      </c>
      <c r="Q845" t="str" cm="1">
        <f t="array" ref="Q845:R845">_xlfn.TEXTSPLIT(N845,"/")</f>
        <v>photography</v>
      </c>
      <c r="R845" t="str">
        <v>photography books</v>
      </c>
      <c r="S845" s="10">
        <f t="shared" si="55"/>
        <v>43338.208333333328</v>
      </c>
      <c r="T845" s="10">
        <f t="shared" si="56"/>
        <v>43344.208333333328</v>
      </c>
    </row>
    <row r="846" spans="1:20" x14ac:dyDescent="0.25">
      <c r="A846">
        <v>844</v>
      </c>
      <c r="B846" s="4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5">
        <f t="shared" si="54"/>
        <v>0.99397727272727276</v>
      </c>
      <c r="P846" s="6">
        <f t="shared" si="57"/>
        <v>93.053191489361708</v>
      </c>
      <c r="Q846" t="str" cm="1">
        <f t="array" ref="Q846:R846">_xlfn.TEXTSPLIT(N846,"/")</f>
        <v>film &amp; video</v>
      </c>
      <c r="R846" t="str">
        <v>documentary</v>
      </c>
      <c r="S846" s="10">
        <f t="shared" si="55"/>
        <v>40930.25</v>
      </c>
      <c r="T846" s="10">
        <f t="shared" si="56"/>
        <v>40933.25</v>
      </c>
    </row>
    <row r="847" spans="1:20" x14ac:dyDescent="0.25">
      <c r="A847">
        <v>845</v>
      </c>
      <c r="B847" s="4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s="5">
        <f t="shared" si="54"/>
        <v>1.9754935622317598</v>
      </c>
      <c r="P847" s="6">
        <f t="shared" si="57"/>
        <v>101.98449039881831</v>
      </c>
      <c r="Q847" t="str" cm="1">
        <f t="array" ref="Q847:R847">_xlfn.TEXTSPLIT(N847,"/")</f>
        <v>technology</v>
      </c>
      <c r="R847" t="str">
        <v>web</v>
      </c>
      <c r="S847" s="10">
        <f t="shared" si="55"/>
        <v>43235.208333333328</v>
      </c>
      <c r="T847" s="10">
        <f t="shared" si="56"/>
        <v>43272.208333333328</v>
      </c>
    </row>
    <row r="848" spans="1:20" x14ac:dyDescent="0.25">
      <c r="A848">
        <v>846</v>
      </c>
      <c r="B848" s="4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s="5">
        <f t="shared" si="54"/>
        <v>5.085</v>
      </c>
      <c r="P848" s="6">
        <f t="shared" si="57"/>
        <v>105.9375</v>
      </c>
      <c r="Q848" t="str" cm="1">
        <f t="array" ref="Q848:R848">_xlfn.TEXTSPLIT(N848,"/")</f>
        <v>technology</v>
      </c>
      <c r="R848" t="str">
        <v>web</v>
      </c>
      <c r="S848" s="10">
        <f t="shared" si="55"/>
        <v>43302.208333333328</v>
      </c>
      <c r="T848" s="10">
        <f t="shared" si="56"/>
        <v>43338.208333333328</v>
      </c>
    </row>
    <row r="849" spans="1:20" x14ac:dyDescent="0.25">
      <c r="A849">
        <v>847</v>
      </c>
      <c r="B849" s="4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s="5">
        <f t="shared" si="54"/>
        <v>2.3774468085106384</v>
      </c>
      <c r="P849" s="6">
        <f t="shared" si="57"/>
        <v>101.58181818181818</v>
      </c>
      <c r="Q849" t="str" cm="1">
        <f t="array" ref="Q849:R849">_xlfn.TEXTSPLIT(N849,"/")</f>
        <v>food</v>
      </c>
      <c r="R849" t="str">
        <v>food trucks</v>
      </c>
      <c r="S849" s="10">
        <f t="shared" si="55"/>
        <v>43107.25</v>
      </c>
      <c r="T849" s="10">
        <f t="shared" si="56"/>
        <v>43110.25</v>
      </c>
    </row>
    <row r="850" spans="1:20" x14ac:dyDescent="0.25">
      <c r="A850">
        <v>848</v>
      </c>
      <c r="B850" s="4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s="5">
        <f t="shared" si="54"/>
        <v>3.3846875000000001</v>
      </c>
      <c r="P850" s="6">
        <f t="shared" si="57"/>
        <v>62.970930232558139</v>
      </c>
      <c r="Q850" t="str" cm="1">
        <f t="array" ref="Q850:R850">_xlfn.TEXTSPLIT(N850,"/")</f>
        <v>film &amp; video</v>
      </c>
      <c r="R850" t="str">
        <v>drama</v>
      </c>
      <c r="S850" s="10">
        <f t="shared" si="55"/>
        <v>40341.208333333336</v>
      </c>
      <c r="T850" s="10">
        <f t="shared" si="56"/>
        <v>40350.208333333336</v>
      </c>
    </row>
    <row r="851" spans="1:20" x14ac:dyDescent="0.25">
      <c r="A851">
        <v>849</v>
      </c>
      <c r="B851" s="4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s="5">
        <f t="shared" si="54"/>
        <v>1.3308955223880596</v>
      </c>
      <c r="P851" s="6">
        <f t="shared" si="57"/>
        <v>29.045602605863191</v>
      </c>
      <c r="Q851" t="str" cm="1">
        <f t="array" ref="Q851:R851">_xlfn.TEXTSPLIT(N851,"/")</f>
        <v>music</v>
      </c>
      <c r="R851" t="str">
        <v>indie rock</v>
      </c>
      <c r="S851" s="10">
        <f t="shared" si="55"/>
        <v>40948.25</v>
      </c>
      <c r="T851" s="10">
        <f t="shared" si="56"/>
        <v>40951.25</v>
      </c>
    </row>
    <row r="852" spans="1:20" x14ac:dyDescent="0.25">
      <c r="A852">
        <v>850</v>
      </c>
      <c r="B852" s="4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s="5">
        <f t="shared" si="54"/>
        <v>0.01</v>
      </c>
      <c r="P852" s="6">
        <f t="shared" si="57"/>
        <v>1</v>
      </c>
      <c r="Q852" t="str" cm="1">
        <f t="array" ref="Q852:R852">_xlfn.TEXTSPLIT(N852,"/")</f>
        <v>music</v>
      </c>
      <c r="R852" t="str">
        <v>rock</v>
      </c>
      <c r="S852" s="10">
        <f t="shared" si="55"/>
        <v>40866.25</v>
      </c>
      <c r="T852" s="10">
        <f t="shared" si="56"/>
        <v>40881.25</v>
      </c>
    </row>
    <row r="853" spans="1:20" ht="31.5" x14ac:dyDescent="0.25">
      <c r="A853">
        <v>851</v>
      </c>
      <c r="B853" s="4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s="5">
        <f t="shared" si="54"/>
        <v>2.0779999999999998</v>
      </c>
      <c r="P853" s="6">
        <f t="shared" si="57"/>
        <v>77.924999999999997</v>
      </c>
      <c r="Q853" t="str" cm="1">
        <f t="array" ref="Q853:R853">_xlfn.TEXTSPLIT(N853,"/")</f>
        <v>music</v>
      </c>
      <c r="R853" t="str">
        <v>electric music</v>
      </c>
      <c r="S853" s="10">
        <f t="shared" si="55"/>
        <v>41031.208333333336</v>
      </c>
      <c r="T853" s="10">
        <f t="shared" si="56"/>
        <v>41064.208333333336</v>
      </c>
    </row>
    <row r="854" spans="1:20" x14ac:dyDescent="0.25">
      <c r="A854">
        <v>852</v>
      </c>
      <c r="B854" s="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s="5">
        <f t="shared" si="54"/>
        <v>0.51122448979591839</v>
      </c>
      <c r="P854" s="6">
        <f t="shared" si="57"/>
        <v>80.806451612903231</v>
      </c>
      <c r="Q854" t="str" cm="1">
        <f t="array" ref="Q854:R854">_xlfn.TEXTSPLIT(N854,"/")</f>
        <v>games</v>
      </c>
      <c r="R854" t="str">
        <v>video games</v>
      </c>
      <c r="S854" s="10">
        <f t="shared" si="55"/>
        <v>40740.208333333336</v>
      </c>
      <c r="T854" s="10">
        <f t="shared" si="56"/>
        <v>40750.208333333336</v>
      </c>
    </row>
    <row r="855" spans="1:20" x14ac:dyDescent="0.25">
      <c r="A855">
        <v>853</v>
      </c>
      <c r="B855" s="4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s="5">
        <f t="shared" si="54"/>
        <v>6.5205847953216374</v>
      </c>
      <c r="P855" s="6">
        <f t="shared" si="57"/>
        <v>76.006816632583508</v>
      </c>
      <c r="Q855" t="str" cm="1">
        <f t="array" ref="Q855:R855">_xlfn.TEXTSPLIT(N855,"/")</f>
        <v>music</v>
      </c>
      <c r="R855" t="str">
        <v>indie rock</v>
      </c>
      <c r="S855" s="10">
        <f t="shared" si="55"/>
        <v>40714.208333333336</v>
      </c>
      <c r="T855" s="10">
        <f t="shared" si="56"/>
        <v>40719.208333333336</v>
      </c>
    </row>
    <row r="856" spans="1:20" x14ac:dyDescent="0.25">
      <c r="A856">
        <v>854</v>
      </c>
      <c r="B856" s="4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s="5">
        <f t="shared" si="54"/>
        <v>1.1363099415204678</v>
      </c>
      <c r="P856" s="6">
        <f t="shared" si="57"/>
        <v>72.993613824192337</v>
      </c>
      <c r="Q856" t="str" cm="1">
        <f t="array" ref="Q856:R856">_xlfn.TEXTSPLIT(N856,"/")</f>
        <v>publishing</v>
      </c>
      <c r="R856" t="str">
        <v>fiction</v>
      </c>
      <c r="S856" s="10">
        <f t="shared" si="55"/>
        <v>43787.25</v>
      </c>
      <c r="T856" s="10">
        <f t="shared" si="56"/>
        <v>43814.25</v>
      </c>
    </row>
    <row r="857" spans="1:20" x14ac:dyDescent="0.25">
      <c r="A857">
        <v>855</v>
      </c>
      <c r="B857" s="4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s="5">
        <f t="shared" si="54"/>
        <v>1.0237606837606839</v>
      </c>
      <c r="P857" s="6">
        <f t="shared" si="57"/>
        <v>53</v>
      </c>
      <c r="Q857" t="str" cm="1">
        <f t="array" ref="Q857:R857">_xlfn.TEXTSPLIT(N857,"/")</f>
        <v>theater</v>
      </c>
      <c r="R857" t="str">
        <v>plays</v>
      </c>
      <c r="S857" s="10">
        <f t="shared" si="55"/>
        <v>40712.208333333336</v>
      </c>
      <c r="T857" s="10">
        <f t="shared" si="56"/>
        <v>40743.208333333336</v>
      </c>
    </row>
    <row r="858" spans="1:20" x14ac:dyDescent="0.25">
      <c r="A858">
        <v>856</v>
      </c>
      <c r="B858" s="4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s="5">
        <f t="shared" si="54"/>
        <v>3.5658333333333334</v>
      </c>
      <c r="P858" s="6">
        <f t="shared" si="57"/>
        <v>54.164556962025316</v>
      </c>
      <c r="Q858" t="str" cm="1">
        <f t="array" ref="Q858:R858">_xlfn.TEXTSPLIT(N858,"/")</f>
        <v>food</v>
      </c>
      <c r="R858" t="str">
        <v>food trucks</v>
      </c>
      <c r="S858" s="10">
        <f t="shared" si="55"/>
        <v>41023.208333333336</v>
      </c>
      <c r="T858" s="10">
        <f t="shared" si="56"/>
        <v>41040.208333333336</v>
      </c>
    </row>
    <row r="859" spans="1:20" ht="31.5" x14ac:dyDescent="0.25">
      <c r="A859">
        <v>857</v>
      </c>
      <c r="B859" s="4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s="5">
        <f t="shared" si="54"/>
        <v>1.3986792452830188</v>
      </c>
      <c r="P859" s="6">
        <f t="shared" si="57"/>
        <v>32.946666666666665</v>
      </c>
      <c r="Q859" t="str" cm="1">
        <f t="array" ref="Q859:R859">_xlfn.TEXTSPLIT(N859,"/")</f>
        <v>film &amp; video</v>
      </c>
      <c r="R859" t="str">
        <v>shorts</v>
      </c>
      <c r="S859" s="10">
        <f t="shared" si="55"/>
        <v>40944.25</v>
      </c>
      <c r="T859" s="10">
        <f t="shared" si="56"/>
        <v>40967.25</v>
      </c>
    </row>
    <row r="860" spans="1:20" ht="31.5" x14ac:dyDescent="0.25">
      <c r="A860">
        <v>858</v>
      </c>
      <c r="B860" s="4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s="5">
        <f t="shared" si="54"/>
        <v>0.69450000000000001</v>
      </c>
      <c r="P860" s="6">
        <f t="shared" si="57"/>
        <v>79.371428571428567</v>
      </c>
      <c r="Q860" t="str" cm="1">
        <f t="array" ref="Q860:R860">_xlfn.TEXTSPLIT(N860,"/")</f>
        <v>food</v>
      </c>
      <c r="R860" t="str">
        <v>food trucks</v>
      </c>
      <c r="S860" s="10">
        <f t="shared" si="55"/>
        <v>43211.208333333328</v>
      </c>
      <c r="T860" s="10">
        <f t="shared" si="56"/>
        <v>43218.208333333328</v>
      </c>
    </row>
    <row r="861" spans="1:20" ht="31.5" x14ac:dyDescent="0.25">
      <c r="A861">
        <v>859</v>
      </c>
      <c r="B861" s="4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s="5">
        <f t="shared" si="54"/>
        <v>0.35534246575342465</v>
      </c>
      <c r="P861" s="6">
        <f t="shared" si="57"/>
        <v>41.174603174603178</v>
      </c>
      <c r="Q861" t="str" cm="1">
        <f t="array" ref="Q861:R861">_xlfn.TEXTSPLIT(N861,"/")</f>
        <v>theater</v>
      </c>
      <c r="R861" t="str">
        <v>plays</v>
      </c>
      <c r="S861" s="10">
        <f t="shared" si="55"/>
        <v>41334.25</v>
      </c>
      <c r="T861" s="10">
        <f t="shared" si="56"/>
        <v>41352.208333333336</v>
      </c>
    </row>
    <row r="862" spans="1:20" ht="31.5" x14ac:dyDescent="0.25">
      <c r="A862">
        <v>860</v>
      </c>
      <c r="B862" s="4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s="5">
        <f t="shared" si="54"/>
        <v>2.5165000000000002</v>
      </c>
      <c r="P862" s="6">
        <f t="shared" si="57"/>
        <v>77.430769230769229</v>
      </c>
      <c r="Q862" t="str" cm="1">
        <f t="array" ref="Q862:R862">_xlfn.TEXTSPLIT(N862,"/")</f>
        <v>technology</v>
      </c>
      <c r="R862" t="str">
        <v>wearables</v>
      </c>
      <c r="S862" s="10">
        <f t="shared" si="55"/>
        <v>43515.25</v>
      </c>
      <c r="T862" s="10">
        <f t="shared" si="56"/>
        <v>43525.25</v>
      </c>
    </row>
    <row r="863" spans="1:20" x14ac:dyDescent="0.25">
      <c r="A863">
        <v>861</v>
      </c>
      <c r="B863" s="4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s="5">
        <f t="shared" si="54"/>
        <v>1.0587500000000001</v>
      </c>
      <c r="P863" s="6">
        <f t="shared" si="57"/>
        <v>57.159509202453989</v>
      </c>
      <c r="Q863" t="str" cm="1">
        <f t="array" ref="Q863:R863">_xlfn.TEXTSPLIT(N863,"/")</f>
        <v>theater</v>
      </c>
      <c r="R863" t="str">
        <v>plays</v>
      </c>
      <c r="S863" s="10">
        <f t="shared" si="55"/>
        <v>40258.208333333336</v>
      </c>
      <c r="T863" s="10">
        <f t="shared" si="56"/>
        <v>40266.208333333336</v>
      </c>
    </row>
    <row r="864" spans="1:20" x14ac:dyDescent="0.25">
      <c r="A864">
        <v>862</v>
      </c>
      <c r="B864" s="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s="5">
        <f t="shared" si="54"/>
        <v>1.8742857142857143</v>
      </c>
      <c r="P864" s="6">
        <f t="shared" si="57"/>
        <v>77.17647058823529</v>
      </c>
      <c r="Q864" t="str" cm="1">
        <f t="array" ref="Q864:R864">_xlfn.TEXTSPLIT(N864,"/")</f>
        <v>theater</v>
      </c>
      <c r="R864" t="str">
        <v>plays</v>
      </c>
      <c r="S864" s="10">
        <f t="shared" si="55"/>
        <v>40756.208333333336</v>
      </c>
      <c r="T864" s="10">
        <f t="shared" si="56"/>
        <v>40760.208333333336</v>
      </c>
    </row>
    <row r="865" spans="1:20" x14ac:dyDescent="0.25">
      <c r="A865">
        <v>863</v>
      </c>
      <c r="B865" s="4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s="5">
        <f t="shared" si="54"/>
        <v>3.8678571428571429</v>
      </c>
      <c r="P865" s="6">
        <f t="shared" si="57"/>
        <v>24.953917050691246</v>
      </c>
      <c r="Q865" t="str" cm="1">
        <f t="array" ref="Q865:R865">_xlfn.TEXTSPLIT(N865,"/")</f>
        <v>film &amp; video</v>
      </c>
      <c r="R865" t="str">
        <v>television</v>
      </c>
      <c r="S865" s="10">
        <f t="shared" si="55"/>
        <v>42172.208333333328</v>
      </c>
      <c r="T865" s="10">
        <f t="shared" si="56"/>
        <v>42195.208333333328</v>
      </c>
    </row>
    <row r="866" spans="1:20" x14ac:dyDescent="0.25">
      <c r="A866">
        <v>864</v>
      </c>
      <c r="B866" s="4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s="5">
        <f t="shared" si="54"/>
        <v>3.4707142857142856</v>
      </c>
      <c r="P866" s="6">
        <f t="shared" si="57"/>
        <v>97.18</v>
      </c>
      <c r="Q866" t="str" cm="1">
        <f t="array" ref="Q866:R866">_xlfn.TEXTSPLIT(N866,"/")</f>
        <v>film &amp; video</v>
      </c>
      <c r="R866" t="str">
        <v>shorts</v>
      </c>
      <c r="S866" s="10">
        <f t="shared" si="55"/>
        <v>42601.208333333328</v>
      </c>
      <c r="T866" s="10">
        <f t="shared" si="56"/>
        <v>42606.208333333328</v>
      </c>
    </row>
    <row r="867" spans="1:20" x14ac:dyDescent="0.25">
      <c r="A867">
        <v>865</v>
      </c>
      <c r="B867" s="4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s="5">
        <f t="shared" si="54"/>
        <v>1.8582098765432098</v>
      </c>
      <c r="P867" s="6">
        <f t="shared" si="57"/>
        <v>46.000916870415651</v>
      </c>
      <c r="Q867" t="str" cm="1">
        <f t="array" ref="Q867:R867">_xlfn.TEXTSPLIT(N867,"/")</f>
        <v>theater</v>
      </c>
      <c r="R867" t="str">
        <v>plays</v>
      </c>
      <c r="S867" s="10">
        <f t="shared" si="55"/>
        <v>41897.208333333336</v>
      </c>
      <c r="T867" s="10">
        <f t="shared" si="56"/>
        <v>41906.208333333336</v>
      </c>
    </row>
    <row r="868" spans="1:20" x14ac:dyDescent="0.25">
      <c r="A868">
        <v>866</v>
      </c>
      <c r="B868" s="4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5">
        <f t="shared" si="54"/>
        <v>0.43241247264770238</v>
      </c>
      <c r="P868" s="6">
        <f t="shared" si="57"/>
        <v>88.023385300668153</v>
      </c>
      <c r="Q868" t="str" cm="1">
        <f t="array" ref="Q868:R868">_xlfn.TEXTSPLIT(N868,"/")</f>
        <v>photography</v>
      </c>
      <c r="R868" t="str">
        <v>photography books</v>
      </c>
      <c r="S868" s="10">
        <f t="shared" si="55"/>
        <v>40671.208333333336</v>
      </c>
      <c r="T868" s="10">
        <f t="shared" si="56"/>
        <v>40672.208333333336</v>
      </c>
    </row>
    <row r="869" spans="1:20" ht="31.5" x14ac:dyDescent="0.25">
      <c r="A869">
        <v>867</v>
      </c>
      <c r="B869" s="4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s="5">
        <f t="shared" si="54"/>
        <v>1.6243749999999999</v>
      </c>
      <c r="P869" s="6">
        <f t="shared" si="57"/>
        <v>25.99</v>
      </c>
      <c r="Q869" t="str" cm="1">
        <f t="array" ref="Q869:R869">_xlfn.TEXTSPLIT(N869,"/")</f>
        <v>food</v>
      </c>
      <c r="R869" t="str">
        <v>food trucks</v>
      </c>
      <c r="S869" s="10">
        <f t="shared" si="55"/>
        <v>43382.208333333328</v>
      </c>
      <c r="T869" s="10">
        <f t="shared" si="56"/>
        <v>43388.208333333328</v>
      </c>
    </row>
    <row r="870" spans="1:20" x14ac:dyDescent="0.25">
      <c r="A870">
        <v>868</v>
      </c>
      <c r="B870" s="4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s="5">
        <f t="shared" si="54"/>
        <v>1.8484285714285715</v>
      </c>
      <c r="P870" s="6">
        <f t="shared" si="57"/>
        <v>102.69047619047619</v>
      </c>
      <c r="Q870" t="str" cm="1">
        <f t="array" ref="Q870:R870">_xlfn.TEXTSPLIT(N870,"/")</f>
        <v>theater</v>
      </c>
      <c r="R870" t="str">
        <v>plays</v>
      </c>
      <c r="S870" s="10">
        <f t="shared" si="55"/>
        <v>41559.208333333336</v>
      </c>
      <c r="T870" s="10">
        <f t="shared" si="56"/>
        <v>41570.208333333336</v>
      </c>
    </row>
    <row r="871" spans="1:20" x14ac:dyDescent="0.25">
      <c r="A871">
        <v>869</v>
      </c>
      <c r="B871" s="4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s="5">
        <f t="shared" si="54"/>
        <v>0.23703520691785052</v>
      </c>
      <c r="P871" s="6">
        <f t="shared" si="57"/>
        <v>72.958174904942965</v>
      </c>
      <c r="Q871" t="str" cm="1">
        <f t="array" ref="Q871:R871">_xlfn.TEXTSPLIT(N871,"/")</f>
        <v>film &amp; video</v>
      </c>
      <c r="R871" t="str">
        <v>drama</v>
      </c>
      <c r="S871" s="10">
        <f t="shared" si="55"/>
        <v>40350.208333333336</v>
      </c>
      <c r="T871" s="10">
        <f t="shared" si="56"/>
        <v>40364.208333333336</v>
      </c>
    </row>
    <row r="872" spans="1:20" x14ac:dyDescent="0.25">
      <c r="A872">
        <v>870</v>
      </c>
      <c r="B872" s="4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s="5">
        <f t="shared" si="54"/>
        <v>0.89870129870129867</v>
      </c>
      <c r="P872" s="6">
        <f t="shared" si="57"/>
        <v>57.190082644628099</v>
      </c>
      <c r="Q872" t="str" cm="1">
        <f t="array" ref="Q872:R872">_xlfn.TEXTSPLIT(N872,"/")</f>
        <v>theater</v>
      </c>
      <c r="R872" t="str">
        <v>plays</v>
      </c>
      <c r="S872" s="10">
        <f t="shared" si="55"/>
        <v>42240.208333333328</v>
      </c>
      <c r="T872" s="10">
        <f t="shared" si="56"/>
        <v>42265.208333333328</v>
      </c>
    </row>
    <row r="873" spans="1:20" ht="31.5" x14ac:dyDescent="0.25">
      <c r="A873">
        <v>871</v>
      </c>
      <c r="B873" s="4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s="5">
        <f t="shared" si="54"/>
        <v>2.7260419580419581</v>
      </c>
      <c r="P873" s="6">
        <f t="shared" si="57"/>
        <v>84.013793103448279</v>
      </c>
      <c r="Q873" t="str" cm="1">
        <f t="array" ref="Q873:R873">_xlfn.TEXTSPLIT(N873,"/")</f>
        <v>theater</v>
      </c>
      <c r="R873" t="str">
        <v>plays</v>
      </c>
      <c r="S873" s="10">
        <f t="shared" si="55"/>
        <v>43040.208333333328</v>
      </c>
      <c r="T873" s="10">
        <f t="shared" si="56"/>
        <v>43058.25</v>
      </c>
    </row>
    <row r="874" spans="1:20" x14ac:dyDescent="0.25">
      <c r="A874">
        <v>872</v>
      </c>
      <c r="B874" s="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s="5">
        <f t="shared" si="54"/>
        <v>1.7004255319148935</v>
      </c>
      <c r="P874" s="6">
        <f t="shared" si="57"/>
        <v>98.666666666666671</v>
      </c>
      <c r="Q874" t="str" cm="1">
        <f t="array" ref="Q874:R874">_xlfn.TEXTSPLIT(N874,"/")</f>
        <v>film &amp; video</v>
      </c>
      <c r="R874" t="str">
        <v>science fiction</v>
      </c>
      <c r="S874" s="10">
        <f t="shared" si="55"/>
        <v>43346.208333333328</v>
      </c>
      <c r="T874" s="10">
        <f t="shared" si="56"/>
        <v>43351.208333333328</v>
      </c>
    </row>
    <row r="875" spans="1:20" x14ac:dyDescent="0.25">
      <c r="A875">
        <v>873</v>
      </c>
      <c r="B875" s="4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s="5">
        <f t="shared" si="54"/>
        <v>1.8828503562945369</v>
      </c>
      <c r="P875" s="6">
        <f t="shared" si="57"/>
        <v>42.007419183889773</v>
      </c>
      <c r="Q875" t="str" cm="1">
        <f t="array" ref="Q875:R875">_xlfn.TEXTSPLIT(N875,"/")</f>
        <v>photography</v>
      </c>
      <c r="R875" t="str">
        <v>photography books</v>
      </c>
      <c r="S875" s="10">
        <f t="shared" si="55"/>
        <v>41647.25</v>
      </c>
      <c r="T875" s="10">
        <f t="shared" si="56"/>
        <v>41652.25</v>
      </c>
    </row>
    <row r="876" spans="1:20" x14ac:dyDescent="0.25">
      <c r="A876">
        <v>874</v>
      </c>
      <c r="B876" s="4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s="5">
        <f t="shared" si="54"/>
        <v>3.4693532338308457</v>
      </c>
      <c r="P876" s="6">
        <f t="shared" si="57"/>
        <v>32.002753556677376</v>
      </c>
      <c r="Q876" t="str" cm="1">
        <f t="array" ref="Q876:R876">_xlfn.TEXTSPLIT(N876,"/")</f>
        <v>photography</v>
      </c>
      <c r="R876" t="str">
        <v>photography books</v>
      </c>
      <c r="S876" s="10">
        <f t="shared" si="55"/>
        <v>40291.208333333336</v>
      </c>
      <c r="T876" s="10">
        <f t="shared" si="56"/>
        <v>40329.208333333336</v>
      </c>
    </row>
    <row r="877" spans="1:20" x14ac:dyDescent="0.25">
      <c r="A877">
        <v>875</v>
      </c>
      <c r="B877" s="4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s="5">
        <f t="shared" si="54"/>
        <v>0.6917721518987342</v>
      </c>
      <c r="P877" s="6">
        <f t="shared" si="57"/>
        <v>81.567164179104481</v>
      </c>
      <c r="Q877" t="str" cm="1">
        <f t="array" ref="Q877:R877">_xlfn.TEXTSPLIT(N877,"/")</f>
        <v>music</v>
      </c>
      <c r="R877" t="str">
        <v>rock</v>
      </c>
      <c r="S877" s="10">
        <f t="shared" si="55"/>
        <v>40556.25</v>
      </c>
      <c r="T877" s="10">
        <f t="shared" si="56"/>
        <v>40557.25</v>
      </c>
    </row>
    <row r="878" spans="1:20" ht="31.5" x14ac:dyDescent="0.25">
      <c r="A878">
        <v>876</v>
      </c>
      <c r="B878" s="4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s="5">
        <f t="shared" si="54"/>
        <v>0.25433734939759034</v>
      </c>
      <c r="P878" s="6">
        <f t="shared" si="57"/>
        <v>37.035087719298247</v>
      </c>
      <c r="Q878" t="str" cm="1">
        <f t="array" ref="Q878:R878">_xlfn.TEXTSPLIT(N878,"/")</f>
        <v>photography</v>
      </c>
      <c r="R878" t="str">
        <v>photography books</v>
      </c>
      <c r="S878" s="10">
        <f t="shared" si="55"/>
        <v>43624.208333333328</v>
      </c>
      <c r="T878" s="10">
        <f t="shared" si="56"/>
        <v>43648.208333333328</v>
      </c>
    </row>
    <row r="879" spans="1:20" x14ac:dyDescent="0.25">
      <c r="A879">
        <v>877</v>
      </c>
      <c r="B879" s="4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s="5">
        <f t="shared" si="54"/>
        <v>0.77400977995110021</v>
      </c>
      <c r="P879" s="6">
        <f t="shared" si="57"/>
        <v>103.033360455655</v>
      </c>
      <c r="Q879" t="str" cm="1">
        <f t="array" ref="Q879:R879">_xlfn.TEXTSPLIT(N879,"/")</f>
        <v>food</v>
      </c>
      <c r="R879" t="str">
        <v>food trucks</v>
      </c>
      <c r="S879" s="10">
        <f t="shared" si="55"/>
        <v>42577.208333333328</v>
      </c>
      <c r="T879" s="10">
        <f t="shared" si="56"/>
        <v>42578.208333333328</v>
      </c>
    </row>
    <row r="880" spans="1:20" x14ac:dyDescent="0.25">
      <c r="A880">
        <v>878</v>
      </c>
      <c r="B880" s="4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s="5">
        <f t="shared" si="54"/>
        <v>0.37481481481481482</v>
      </c>
      <c r="P880" s="6">
        <f t="shared" si="57"/>
        <v>84.333333333333329</v>
      </c>
      <c r="Q880" t="str" cm="1">
        <f t="array" ref="Q880:R880">_xlfn.TEXTSPLIT(N880,"/")</f>
        <v>music</v>
      </c>
      <c r="R880" t="str">
        <v>metal</v>
      </c>
      <c r="S880" s="10">
        <f t="shared" si="55"/>
        <v>43845.25</v>
      </c>
      <c r="T880" s="10">
        <f t="shared" si="56"/>
        <v>43869.25</v>
      </c>
    </row>
    <row r="881" spans="1:20" x14ac:dyDescent="0.25">
      <c r="A881">
        <v>879</v>
      </c>
      <c r="B881" s="4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s="5">
        <f t="shared" si="54"/>
        <v>5.4379999999999997</v>
      </c>
      <c r="P881" s="6">
        <f t="shared" si="57"/>
        <v>102.60377358490567</v>
      </c>
      <c r="Q881" t="str" cm="1">
        <f t="array" ref="Q881:R881">_xlfn.TEXTSPLIT(N881,"/")</f>
        <v>publishing</v>
      </c>
      <c r="R881" t="str">
        <v>nonfiction</v>
      </c>
      <c r="S881" s="10">
        <f t="shared" si="55"/>
        <v>42788.25</v>
      </c>
      <c r="T881" s="10">
        <f t="shared" si="56"/>
        <v>42797.25</v>
      </c>
    </row>
    <row r="882" spans="1:20" x14ac:dyDescent="0.25">
      <c r="A882">
        <v>880</v>
      </c>
      <c r="B882" s="4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s="5">
        <f t="shared" si="54"/>
        <v>2.2852189349112426</v>
      </c>
      <c r="P882" s="6">
        <f t="shared" si="57"/>
        <v>79.992129246064621</v>
      </c>
      <c r="Q882" t="str" cm="1">
        <f t="array" ref="Q882:R882">_xlfn.TEXTSPLIT(N882,"/")</f>
        <v>music</v>
      </c>
      <c r="R882" t="str">
        <v>electric music</v>
      </c>
      <c r="S882" s="10">
        <f t="shared" si="55"/>
        <v>43667.208333333328</v>
      </c>
      <c r="T882" s="10">
        <f t="shared" si="56"/>
        <v>43669.208333333328</v>
      </c>
    </row>
    <row r="883" spans="1:20" x14ac:dyDescent="0.25">
      <c r="A883">
        <v>881</v>
      </c>
      <c r="B883" s="4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s="5">
        <f t="shared" si="54"/>
        <v>0.38948339483394834</v>
      </c>
      <c r="P883" s="6">
        <f t="shared" si="57"/>
        <v>70.055309734513273</v>
      </c>
      <c r="Q883" t="str" cm="1">
        <f t="array" ref="Q883:R883">_xlfn.TEXTSPLIT(N883,"/")</f>
        <v>theater</v>
      </c>
      <c r="R883" t="str">
        <v>plays</v>
      </c>
      <c r="S883" s="10">
        <f t="shared" si="55"/>
        <v>42194.208333333328</v>
      </c>
      <c r="T883" s="10">
        <f t="shared" si="56"/>
        <v>42223.208333333328</v>
      </c>
    </row>
    <row r="884" spans="1:20" x14ac:dyDescent="0.25">
      <c r="A884">
        <v>882</v>
      </c>
      <c r="B884" s="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s="5">
        <f t="shared" si="54"/>
        <v>3.7</v>
      </c>
      <c r="P884" s="6">
        <f t="shared" si="57"/>
        <v>37</v>
      </c>
      <c r="Q884" t="str" cm="1">
        <f t="array" ref="Q884:R884">_xlfn.TEXTSPLIT(N884,"/")</f>
        <v>theater</v>
      </c>
      <c r="R884" t="str">
        <v>plays</v>
      </c>
      <c r="S884" s="10">
        <f t="shared" si="55"/>
        <v>42025.25</v>
      </c>
      <c r="T884" s="10">
        <f t="shared" si="56"/>
        <v>42029.25</v>
      </c>
    </row>
    <row r="885" spans="1:20" ht="31.5" x14ac:dyDescent="0.25">
      <c r="A885">
        <v>883</v>
      </c>
      <c r="B885" s="4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s="5">
        <f t="shared" si="54"/>
        <v>2.3791176470588233</v>
      </c>
      <c r="P885" s="6">
        <f t="shared" si="57"/>
        <v>41.911917098445599</v>
      </c>
      <c r="Q885" t="str" cm="1">
        <f t="array" ref="Q885:R885">_xlfn.TEXTSPLIT(N885,"/")</f>
        <v>film &amp; video</v>
      </c>
      <c r="R885" t="str">
        <v>shorts</v>
      </c>
      <c r="S885" s="10">
        <f t="shared" si="55"/>
        <v>40323.208333333336</v>
      </c>
      <c r="T885" s="10">
        <f t="shared" si="56"/>
        <v>40359.208333333336</v>
      </c>
    </row>
    <row r="886" spans="1:20" x14ac:dyDescent="0.25">
      <c r="A886">
        <v>884</v>
      </c>
      <c r="B886" s="4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s="5">
        <f t="shared" si="54"/>
        <v>0.64036299765807958</v>
      </c>
      <c r="P886" s="6">
        <f t="shared" si="57"/>
        <v>57.992576882290564</v>
      </c>
      <c r="Q886" t="str" cm="1">
        <f t="array" ref="Q886:R886">_xlfn.TEXTSPLIT(N886,"/")</f>
        <v>theater</v>
      </c>
      <c r="R886" t="str">
        <v>plays</v>
      </c>
      <c r="S886" s="10">
        <f t="shared" si="55"/>
        <v>41763.208333333336</v>
      </c>
      <c r="T886" s="10">
        <f t="shared" si="56"/>
        <v>41765.208333333336</v>
      </c>
    </row>
    <row r="887" spans="1:20" x14ac:dyDescent="0.25">
      <c r="A887">
        <v>885</v>
      </c>
      <c r="B887" s="4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s="5">
        <f t="shared" si="54"/>
        <v>1.1827777777777777</v>
      </c>
      <c r="P887" s="6">
        <f t="shared" si="57"/>
        <v>40.942307692307693</v>
      </c>
      <c r="Q887" t="str" cm="1">
        <f t="array" ref="Q887:R887">_xlfn.TEXTSPLIT(N887,"/")</f>
        <v>theater</v>
      </c>
      <c r="R887" t="str">
        <v>plays</v>
      </c>
      <c r="S887" s="10">
        <f t="shared" si="55"/>
        <v>40335.208333333336</v>
      </c>
      <c r="T887" s="10">
        <f t="shared" si="56"/>
        <v>40373.208333333336</v>
      </c>
    </row>
    <row r="888" spans="1:20" x14ac:dyDescent="0.25">
      <c r="A888">
        <v>886</v>
      </c>
      <c r="B888" s="4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s="5">
        <f t="shared" si="54"/>
        <v>0.84824037184594958</v>
      </c>
      <c r="P888" s="6">
        <f t="shared" si="57"/>
        <v>69.9972602739726</v>
      </c>
      <c r="Q888" t="str" cm="1">
        <f t="array" ref="Q888:R888">_xlfn.TEXTSPLIT(N888,"/")</f>
        <v>music</v>
      </c>
      <c r="R888" t="str">
        <v>indie rock</v>
      </c>
      <c r="S888" s="10">
        <f t="shared" si="55"/>
        <v>40416.208333333336</v>
      </c>
      <c r="T888" s="10">
        <f t="shared" si="56"/>
        <v>40434.208333333336</v>
      </c>
    </row>
    <row r="889" spans="1:20" ht="31.5" x14ac:dyDescent="0.25">
      <c r="A889">
        <v>887</v>
      </c>
      <c r="B889" s="4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s="5">
        <f t="shared" si="54"/>
        <v>0.29346153846153844</v>
      </c>
      <c r="P889" s="6">
        <f t="shared" si="57"/>
        <v>73.838709677419359</v>
      </c>
      <c r="Q889" t="str" cm="1">
        <f t="array" ref="Q889:R889">_xlfn.TEXTSPLIT(N889,"/")</f>
        <v>theater</v>
      </c>
      <c r="R889" t="str">
        <v>plays</v>
      </c>
      <c r="S889" s="10">
        <f t="shared" si="55"/>
        <v>42202.208333333328</v>
      </c>
      <c r="T889" s="10">
        <f t="shared" si="56"/>
        <v>42249.208333333328</v>
      </c>
    </row>
    <row r="890" spans="1:20" ht="31.5" x14ac:dyDescent="0.25">
      <c r="A890">
        <v>888</v>
      </c>
      <c r="B890" s="4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s="5">
        <f t="shared" si="54"/>
        <v>2.0989655172413793</v>
      </c>
      <c r="P890" s="6">
        <f t="shared" si="57"/>
        <v>41.979310344827589</v>
      </c>
      <c r="Q890" t="str" cm="1">
        <f t="array" ref="Q890:R890">_xlfn.TEXTSPLIT(N890,"/")</f>
        <v>theater</v>
      </c>
      <c r="R890" t="str">
        <v>plays</v>
      </c>
      <c r="S890" s="10">
        <f t="shared" si="55"/>
        <v>42836.208333333328</v>
      </c>
      <c r="T890" s="10">
        <f t="shared" si="56"/>
        <v>42855.208333333328</v>
      </c>
    </row>
    <row r="891" spans="1:20" x14ac:dyDescent="0.25">
      <c r="A891">
        <v>889</v>
      </c>
      <c r="B891" s="4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s="5">
        <f t="shared" si="54"/>
        <v>1.697857142857143</v>
      </c>
      <c r="P891" s="6">
        <f t="shared" si="57"/>
        <v>77.93442622950819</v>
      </c>
      <c r="Q891" t="str" cm="1">
        <f t="array" ref="Q891:R891">_xlfn.TEXTSPLIT(N891,"/")</f>
        <v>music</v>
      </c>
      <c r="R891" t="str">
        <v>electric music</v>
      </c>
      <c r="S891" s="10">
        <f t="shared" si="55"/>
        <v>41710.208333333336</v>
      </c>
      <c r="T891" s="10">
        <f t="shared" si="56"/>
        <v>41717.208333333336</v>
      </c>
    </row>
    <row r="892" spans="1:20" x14ac:dyDescent="0.25">
      <c r="A892">
        <v>890</v>
      </c>
      <c r="B892" s="4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s="5">
        <f t="shared" si="54"/>
        <v>1.1595907738095239</v>
      </c>
      <c r="P892" s="6">
        <f t="shared" si="57"/>
        <v>106.01972789115646</v>
      </c>
      <c r="Q892" t="str" cm="1">
        <f t="array" ref="Q892:R892">_xlfn.TEXTSPLIT(N892,"/")</f>
        <v>music</v>
      </c>
      <c r="R892" t="str">
        <v>indie rock</v>
      </c>
      <c r="S892" s="10">
        <f t="shared" si="55"/>
        <v>43640.208333333328</v>
      </c>
      <c r="T892" s="10">
        <f t="shared" si="56"/>
        <v>43641.208333333328</v>
      </c>
    </row>
    <row r="893" spans="1:20" ht="31.5" x14ac:dyDescent="0.25">
      <c r="A893">
        <v>891</v>
      </c>
      <c r="B893" s="4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s="5">
        <f t="shared" si="54"/>
        <v>2.5859999999999999</v>
      </c>
      <c r="P893" s="6">
        <f t="shared" si="57"/>
        <v>47.018181818181816</v>
      </c>
      <c r="Q893" t="str" cm="1">
        <f t="array" ref="Q893:R893">_xlfn.TEXTSPLIT(N893,"/")</f>
        <v>film &amp; video</v>
      </c>
      <c r="R893" t="str">
        <v>documentary</v>
      </c>
      <c r="S893" s="10">
        <f t="shared" si="55"/>
        <v>40880.25</v>
      </c>
      <c r="T893" s="10">
        <f t="shared" si="56"/>
        <v>40924.25</v>
      </c>
    </row>
    <row r="894" spans="1:20" x14ac:dyDescent="0.25">
      <c r="A894">
        <v>892</v>
      </c>
      <c r="B894" s="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s="5">
        <f t="shared" si="54"/>
        <v>2.3058333333333332</v>
      </c>
      <c r="P894" s="6">
        <f t="shared" si="57"/>
        <v>76.016483516483518</v>
      </c>
      <c r="Q894" t="str" cm="1">
        <f t="array" ref="Q894:R894">_xlfn.TEXTSPLIT(N894,"/")</f>
        <v>publishing</v>
      </c>
      <c r="R894" t="str">
        <v>translations</v>
      </c>
      <c r="S894" s="10">
        <f t="shared" si="55"/>
        <v>40319.208333333336</v>
      </c>
      <c r="T894" s="10">
        <f t="shared" si="56"/>
        <v>40360.208333333336</v>
      </c>
    </row>
    <row r="895" spans="1:20" x14ac:dyDescent="0.25">
      <c r="A895">
        <v>893</v>
      </c>
      <c r="B895" s="4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s="5">
        <f t="shared" si="54"/>
        <v>1.2821428571428573</v>
      </c>
      <c r="P895" s="6">
        <f t="shared" si="57"/>
        <v>54.120603015075375</v>
      </c>
      <c r="Q895" t="str" cm="1">
        <f t="array" ref="Q895:R895">_xlfn.TEXTSPLIT(N895,"/")</f>
        <v>film &amp; video</v>
      </c>
      <c r="R895" t="str">
        <v>documentary</v>
      </c>
      <c r="S895" s="10">
        <f t="shared" si="55"/>
        <v>42170.208333333328</v>
      </c>
      <c r="T895" s="10">
        <f t="shared" si="56"/>
        <v>42174.208333333328</v>
      </c>
    </row>
    <row r="896" spans="1:20" x14ac:dyDescent="0.25">
      <c r="A896">
        <v>894</v>
      </c>
      <c r="B896" s="4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s="5">
        <f t="shared" si="54"/>
        <v>1.8870588235294117</v>
      </c>
      <c r="P896" s="6">
        <f t="shared" si="57"/>
        <v>57.285714285714285</v>
      </c>
      <c r="Q896" t="str" cm="1">
        <f t="array" ref="Q896:R896">_xlfn.TEXTSPLIT(N896,"/")</f>
        <v>film &amp; video</v>
      </c>
      <c r="R896" t="str">
        <v>television</v>
      </c>
      <c r="S896" s="10">
        <f t="shared" si="55"/>
        <v>41466.208333333336</v>
      </c>
      <c r="T896" s="10">
        <f t="shared" si="56"/>
        <v>41496.208333333336</v>
      </c>
    </row>
    <row r="897" spans="1:20" ht="31.5" x14ac:dyDescent="0.25">
      <c r="A897">
        <v>895</v>
      </c>
      <c r="B897" s="4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s="5">
        <f t="shared" si="54"/>
        <v>6.9511889862327911E-2</v>
      </c>
      <c r="P897" s="6">
        <f t="shared" si="57"/>
        <v>103.81308411214954</v>
      </c>
      <c r="Q897" t="str" cm="1">
        <f t="array" ref="Q897:R897">_xlfn.TEXTSPLIT(N897,"/")</f>
        <v>theater</v>
      </c>
      <c r="R897" t="str">
        <v>plays</v>
      </c>
      <c r="S897" s="10">
        <f t="shared" si="55"/>
        <v>43134.25</v>
      </c>
      <c r="T897" s="10">
        <f t="shared" si="56"/>
        <v>43143.25</v>
      </c>
    </row>
    <row r="898" spans="1:20" ht="31.5" x14ac:dyDescent="0.25">
      <c r="A898">
        <v>896</v>
      </c>
      <c r="B898" s="4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s="5">
        <f t="shared" si="54"/>
        <v>7.7443434343434348</v>
      </c>
      <c r="P898" s="6">
        <f t="shared" si="57"/>
        <v>105.02602739726028</v>
      </c>
      <c r="Q898" t="str" cm="1">
        <f t="array" ref="Q898:R898">_xlfn.TEXTSPLIT(N898,"/")</f>
        <v>food</v>
      </c>
      <c r="R898" t="str">
        <v>food trucks</v>
      </c>
      <c r="S898" s="10">
        <f t="shared" si="55"/>
        <v>40738.208333333336</v>
      </c>
      <c r="T898" s="10">
        <f t="shared" si="56"/>
        <v>40741.208333333336</v>
      </c>
    </row>
    <row r="899" spans="1:20" x14ac:dyDescent="0.25">
      <c r="A899">
        <v>897</v>
      </c>
      <c r="B899" s="4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s="5">
        <f t="shared" ref="O899:O962" si="58">E899/D899</f>
        <v>0.27693181818181817</v>
      </c>
      <c r="P899" s="6">
        <f t="shared" si="57"/>
        <v>90.259259259259252</v>
      </c>
      <c r="Q899" t="str" cm="1">
        <f t="array" ref="Q899:R899">_xlfn.TEXTSPLIT(N899,"/")</f>
        <v>theater</v>
      </c>
      <c r="R899" t="str">
        <v>plays</v>
      </c>
      <c r="S899" s="10">
        <f t="shared" ref="S899:S962" si="59">(((J899/60)/60)/24)+DATE(1970,1,1)</f>
        <v>43583.208333333328</v>
      </c>
      <c r="T899" s="10">
        <f t="shared" ref="T899:T962" si="60">(((K899/60)/60)/24)+DATE(1970,1,1)</f>
        <v>43585.208333333328</v>
      </c>
    </row>
    <row r="900" spans="1:20" x14ac:dyDescent="0.25">
      <c r="A900">
        <v>898</v>
      </c>
      <c r="B900" s="4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s="5">
        <f t="shared" si="58"/>
        <v>0.52479620323841425</v>
      </c>
      <c r="P900" s="6">
        <f t="shared" ref="P900:P963" si="61">E900/G900</f>
        <v>76.978705978705975</v>
      </c>
      <c r="Q900" t="str" cm="1">
        <f t="array" ref="Q900:R900">_xlfn.TEXTSPLIT(N900,"/")</f>
        <v>film &amp; video</v>
      </c>
      <c r="R900" t="str">
        <v>documentary</v>
      </c>
      <c r="S900" s="10">
        <f t="shared" si="59"/>
        <v>43815.25</v>
      </c>
      <c r="T900" s="10">
        <f t="shared" si="60"/>
        <v>43821.25</v>
      </c>
    </row>
    <row r="901" spans="1:20" x14ac:dyDescent="0.25">
      <c r="A901">
        <v>899</v>
      </c>
      <c r="B901" s="4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s="5">
        <f t="shared" si="58"/>
        <v>4.0709677419354842</v>
      </c>
      <c r="P901" s="6">
        <f t="shared" si="61"/>
        <v>102.60162601626017</v>
      </c>
      <c r="Q901" t="str" cm="1">
        <f t="array" ref="Q901:R901">_xlfn.TEXTSPLIT(N901,"/")</f>
        <v>music</v>
      </c>
      <c r="R901" t="str">
        <v>jazz</v>
      </c>
      <c r="S901" s="10">
        <f t="shared" si="59"/>
        <v>41554.208333333336</v>
      </c>
      <c r="T901" s="10">
        <f t="shared" si="60"/>
        <v>41572.208333333336</v>
      </c>
    </row>
    <row r="902" spans="1:20" x14ac:dyDescent="0.25">
      <c r="A902">
        <v>900</v>
      </c>
      <c r="B902" s="4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s="5">
        <f t="shared" si="58"/>
        <v>0.02</v>
      </c>
      <c r="P902" s="6">
        <f t="shared" si="61"/>
        <v>2</v>
      </c>
      <c r="Q902" t="str" cm="1">
        <f t="array" ref="Q902:R902">_xlfn.TEXTSPLIT(N902,"/")</f>
        <v>technology</v>
      </c>
      <c r="R902" t="str">
        <v>web</v>
      </c>
      <c r="S902" s="10">
        <f t="shared" si="59"/>
        <v>41901.208333333336</v>
      </c>
      <c r="T902" s="10">
        <f t="shared" si="60"/>
        <v>41902.208333333336</v>
      </c>
    </row>
    <row r="903" spans="1:20" x14ac:dyDescent="0.25">
      <c r="A903">
        <v>901</v>
      </c>
      <c r="B903" s="4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s="5">
        <f t="shared" si="58"/>
        <v>1.5617857142857143</v>
      </c>
      <c r="P903" s="6">
        <f t="shared" si="61"/>
        <v>55.0062893081761</v>
      </c>
      <c r="Q903" t="str" cm="1">
        <f t="array" ref="Q903:R903">_xlfn.TEXTSPLIT(N903,"/")</f>
        <v>music</v>
      </c>
      <c r="R903" t="str">
        <v>rock</v>
      </c>
      <c r="S903" s="10">
        <f t="shared" si="59"/>
        <v>43298.208333333328</v>
      </c>
      <c r="T903" s="10">
        <f t="shared" si="60"/>
        <v>43331.208333333328</v>
      </c>
    </row>
    <row r="904" spans="1:20" x14ac:dyDescent="0.25">
      <c r="A904">
        <v>902</v>
      </c>
      <c r="B904" s="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s="5">
        <f t="shared" si="58"/>
        <v>2.5242857142857145</v>
      </c>
      <c r="P904" s="6">
        <f t="shared" si="61"/>
        <v>32.127272727272725</v>
      </c>
      <c r="Q904" t="str" cm="1">
        <f t="array" ref="Q904:R904">_xlfn.TEXTSPLIT(N904,"/")</f>
        <v>technology</v>
      </c>
      <c r="R904" t="str">
        <v>web</v>
      </c>
      <c r="S904" s="10">
        <f t="shared" si="59"/>
        <v>42399.25</v>
      </c>
      <c r="T904" s="10">
        <f t="shared" si="60"/>
        <v>42441.25</v>
      </c>
    </row>
    <row r="905" spans="1:20" ht="31.5" x14ac:dyDescent="0.25">
      <c r="A905">
        <v>903</v>
      </c>
      <c r="B905" s="4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5">
        <f t="shared" si="58"/>
        <v>1.729268292682927E-2</v>
      </c>
      <c r="P905" s="6">
        <f t="shared" si="61"/>
        <v>50.642857142857146</v>
      </c>
      <c r="Q905" t="str" cm="1">
        <f t="array" ref="Q905:R905">_xlfn.TEXTSPLIT(N905,"/")</f>
        <v>publishing</v>
      </c>
      <c r="R905" t="str">
        <v>nonfiction</v>
      </c>
      <c r="S905" s="10">
        <f t="shared" si="59"/>
        <v>41034.208333333336</v>
      </c>
      <c r="T905" s="10">
        <f t="shared" si="60"/>
        <v>41049.208333333336</v>
      </c>
    </row>
    <row r="906" spans="1:20" x14ac:dyDescent="0.25">
      <c r="A906">
        <v>904</v>
      </c>
      <c r="B906" s="4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s="5">
        <f t="shared" si="58"/>
        <v>0.12230769230769231</v>
      </c>
      <c r="P906" s="6">
        <f t="shared" si="61"/>
        <v>49.6875</v>
      </c>
      <c r="Q906" t="str" cm="1">
        <f t="array" ref="Q906:R906">_xlfn.TEXTSPLIT(N906,"/")</f>
        <v>publishing</v>
      </c>
      <c r="R906" t="str">
        <v>radio &amp; podcasts</v>
      </c>
      <c r="S906" s="10">
        <f t="shared" si="59"/>
        <v>41186.208333333336</v>
      </c>
      <c r="T906" s="10">
        <f t="shared" si="60"/>
        <v>41190.208333333336</v>
      </c>
    </row>
    <row r="907" spans="1:20" x14ac:dyDescent="0.25">
      <c r="A907">
        <v>905</v>
      </c>
      <c r="B907" s="4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s="5">
        <f t="shared" si="58"/>
        <v>1.6398734177215191</v>
      </c>
      <c r="P907" s="6">
        <f t="shared" si="61"/>
        <v>54.894067796610166</v>
      </c>
      <c r="Q907" t="str" cm="1">
        <f t="array" ref="Q907:R907">_xlfn.TEXTSPLIT(N907,"/")</f>
        <v>theater</v>
      </c>
      <c r="R907" t="str">
        <v>plays</v>
      </c>
      <c r="S907" s="10">
        <f t="shared" si="59"/>
        <v>41536.208333333336</v>
      </c>
      <c r="T907" s="10">
        <f t="shared" si="60"/>
        <v>41539.208333333336</v>
      </c>
    </row>
    <row r="908" spans="1:20" ht="31.5" x14ac:dyDescent="0.25">
      <c r="A908">
        <v>906</v>
      </c>
      <c r="B908" s="4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s="5">
        <f t="shared" si="58"/>
        <v>1.6298181818181818</v>
      </c>
      <c r="P908" s="6">
        <f t="shared" si="61"/>
        <v>46.931937172774866</v>
      </c>
      <c r="Q908" t="str" cm="1">
        <f t="array" ref="Q908:R908">_xlfn.TEXTSPLIT(N908,"/")</f>
        <v>film &amp; video</v>
      </c>
      <c r="R908" t="str">
        <v>documentary</v>
      </c>
      <c r="S908" s="10">
        <f t="shared" si="59"/>
        <v>42868.208333333328</v>
      </c>
      <c r="T908" s="10">
        <f t="shared" si="60"/>
        <v>42904.208333333328</v>
      </c>
    </row>
    <row r="909" spans="1:20" x14ac:dyDescent="0.25">
      <c r="A909">
        <v>907</v>
      </c>
      <c r="B909" s="4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s="5">
        <f t="shared" si="58"/>
        <v>0.20252747252747252</v>
      </c>
      <c r="P909" s="6">
        <f t="shared" si="61"/>
        <v>44.951219512195124</v>
      </c>
      <c r="Q909" t="str" cm="1">
        <f t="array" ref="Q909:R909">_xlfn.TEXTSPLIT(N909,"/")</f>
        <v>theater</v>
      </c>
      <c r="R909" t="str">
        <v>plays</v>
      </c>
      <c r="S909" s="10">
        <f t="shared" si="59"/>
        <v>40660.208333333336</v>
      </c>
      <c r="T909" s="10">
        <f t="shared" si="60"/>
        <v>40667.208333333336</v>
      </c>
    </row>
    <row r="910" spans="1:20" x14ac:dyDescent="0.25">
      <c r="A910">
        <v>908</v>
      </c>
      <c r="B910" s="4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s="5">
        <f t="shared" si="58"/>
        <v>3.1924083769633507</v>
      </c>
      <c r="P910" s="6">
        <f t="shared" si="61"/>
        <v>30.99898322318251</v>
      </c>
      <c r="Q910" t="str" cm="1">
        <f t="array" ref="Q910:R910">_xlfn.TEXTSPLIT(N910,"/")</f>
        <v>games</v>
      </c>
      <c r="R910" t="str">
        <v>video games</v>
      </c>
      <c r="S910" s="10">
        <f t="shared" si="59"/>
        <v>41031.208333333336</v>
      </c>
      <c r="T910" s="10">
        <f t="shared" si="60"/>
        <v>41042.208333333336</v>
      </c>
    </row>
    <row r="911" spans="1:20" x14ac:dyDescent="0.25">
      <c r="A911">
        <v>909</v>
      </c>
      <c r="B911" s="4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s="5">
        <f t="shared" si="58"/>
        <v>4.7894444444444444</v>
      </c>
      <c r="P911" s="6">
        <f t="shared" si="61"/>
        <v>107.7625</v>
      </c>
      <c r="Q911" t="str" cm="1">
        <f t="array" ref="Q911:R911">_xlfn.TEXTSPLIT(N911,"/")</f>
        <v>theater</v>
      </c>
      <c r="R911" t="str">
        <v>plays</v>
      </c>
      <c r="S911" s="10">
        <f t="shared" si="59"/>
        <v>43255.208333333328</v>
      </c>
      <c r="T911" s="10">
        <f t="shared" si="60"/>
        <v>43282.208333333328</v>
      </c>
    </row>
    <row r="912" spans="1:20" x14ac:dyDescent="0.25">
      <c r="A912">
        <v>910</v>
      </c>
      <c r="B912" s="4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5">
        <f t="shared" si="58"/>
        <v>0.19556634304207121</v>
      </c>
      <c r="P912" s="6">
        <f t="shared" si="61"/>
        <v>102.07770270270271</v>
      </c>
      <c r="Q912" t="str" cm="1">
        <f t="array" ref="Q912:R912">_xlfn.TEXTSPLIT(N912,"/")</f>
        <v>theater</v>
      </c>
      <c r="R912" t="str">
        <v>plays</v>
      </c>
      <c r="S912" s="10">
        <f t="shared" si="59"/>
        <v>42026.25</v>
      </c>
      <c r="T912" s="10">
        <f t="shared" si="60"/>
        <v>42027.25</v>
      </c>
    </row>
    <row r="913" spans="1:20" x14ac:dyDescent="0.25">
      <c r="A913">
        <v>911</v>
      </c>
      <c r="B913" s="4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s="5">
        <f t="shared" si="58"/>
        <v>1.9894827586206896</v>
      </c>
      <c r="P913" s="6">
        <f t="shared" si="61"/>
        <v>24.976190476190474</v>
      </c>
      <c r="Q913" t="str" cm="1">
        <f t="array" ref="Q913:R913">_xlfn.TEXTSPLIT(N913,"/")</f>
        <v>technology</v>
      </c>
      <c r="R913" t="str">
        <v>web</v>
      </c>
      <c r="S913" s="10">
        <f t="shared" si="59"/>
        <v>43717.208333333328</v>
      </c>
      <c r="T913" s="10">
        <f t="shared" si="60"/>
        <v>43719.208333333328</v>
      </c>
    </row>
    <row r="914" spans="1:20" x14ac:dyDescent="0.25">
      <c r="A914">
        <v>912</v>
      </c>
      <c r="B914" s="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s="5">
        <f t="shared" si="58"/>
        <v>7.95</v>
      </c>
      <c r="P914" s="6">
        <f t="shared" si="61"/>
        <v>79.944134078212286</v>
      </c>
      <c r="Q914" t="str" cm="1">
        <f t="array" ref="Q914:R914">_xlfn.TEXTSPLIT(N914,"/")</f>
        <v>film &amp; video</v>
      </c>
      <c r="R914" t="str">
        <v>drama</v>
      </c>
      <c r="S914" s="10">
        <f t="shared" si="59"/>
        <v>41157.208333333336</v>
      </c>
      <c r="T914" s="10">
        <f t="shared" si="60"/>
        <v>41170.208333333336</v>
      </c>
    </row>
    <row r="915" spans="1:20" x14ac:dyDescent="0.25">
      <c r="A915">
        <v>913</v>
      </c>
      <c r="B915" s="4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s="5">
        <f t="shared" si="58"/>
        <v>0.50621082621082625</v>
      </c>
      <c r="P915" s="6">
        <f t="shared" si="61"/>
        <v>67.946462715105156</v>
      </c>
      <c r="Q915" t="str" cm="1">
        <f t="array" ref="Q915:R915">_xlfn.TEXTSPLIT(N915,"/")</f>
        <v>film &amp; video</v>
      </c>
      <c r="R915" t="str">
        <v>drama</v>
      </c>
      <c r="S915" s="10">
        <f t="shared" si="59"/>
        <v>43597.208333333328</v>
      </c>
      <c r="T915" s="10">
        <f t="shared" si="60"/>
        <v>43610.208333333328</v>
      </c>
    </row>
    <row r="916" spans="1:20" x14ac:dyDescent="0.25">
      <c r="A916">
        <v>914</v>
      </c>
      <c r="B916" s="4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s="5">
        <f t="shared" si="58"/>
        <v>0.57437499999999997</v>
      </c>
      <c r="P916" s="6">
        <f t="shared" si="61"/>
        <v>26.070921985815602</v>
      </c>
      <c r="Q916" t="str" cm="1">
        <f t="array" ref="Q916:R916">_xlfn.TEXTSPLIT(N916,"/")</f>
        <v>theater</v>
      </c>
      <c r="R916" t="str">
        <v>plays</v>
      </c>
      <c r="S916" s="10">
        <f t="shared" si="59"/>
        <v>41490.208333333336</v>
      </c>
      <c r="T916" s="10">
        <f t="shared" si="60"/>
        <v>41502.208333333336</v>
      </c>
    </row>
    <row r="917" spans="1:20" x14ac:dyDescent="0.25">
      <c r="A917">
        <v>915</v>
      </c>
      <c r="B917" s="4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s="5">
        <f t="shared" si="58"/>
        <v>1.5562827640984909</v>
      </c>
      <c r="P917" s="6">
        <f t="shared" si="61"/>
        <v>105.0032154340836</v>
      </c>
      <c r="Q917" t="str" cm="1">
        <f t="array" ref="Q917:R917">_xlfn.TEXTSPLIT(N917,"/")</f>
        <v>film &amp; video</v>
      </c>
      <c r="R917" t="str">
        <v>television</v>
      </c>
      <c r="S917" s="10">
        <f t="shared" si="59"/>
        <v>42976.208333333328</v>
      </c>
      <c r="T917" s="10">
        <f t="shared" si="60"/>
        <v>42985.208333333328</v>
      </c>
    </row>
    <row r="918" spans="1:20" ht="31.5" x14ac:dyDescent="0.25">
      <c r="A918">
        <v>916</v>
      </c>
      <c r="B918" s="4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s="5">
        <f t="shared" si="58"/>
        <v>0.36297297297297298</v>
      </c>
      <c r="P918" s="6">
        <f t="shared" si="61"/>
        <v>25.826923076923077</v>
      </c>
      <c r="Q918" t="str" cm="1">
        <f t="array" ref="Q918:R918">_xlfn.TEXTSPLIT(N918,"/")</f>
        <v>photography</v>
      </c>
      <c r="R918" t="str">
        <v>photography books</v>
      </c>
      <c r="S918" s="10">
        <f t="shared" si="59"/>
        <v>41991.25</v>
      </c>
      <c r="T918" s="10">
        <f t="shared" si="60"/>
        <v>42000.25</v>
      </c>
    </row>
    <row r="919" spans="1:20" x14ac:dyDescent="0.25">
      <c r="A919">
        <v>917</v>
      </c>
      <c r="B919" s="4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5">
        <f t="shared" si="58"/>
        <v>0.58250000000000002</v>
      </c>
      <c r="P919" s="6">
        <f t="shared" si="61"/>
        <v>77.666666666666671</v>
      </c>
      <c r="Q919" t="str" cm="1">
        <f t="array" ref="Q919:R919">_xlfn.TEXTSPLIT(N919,"/")</f>
        <v>film &amp; video</v>
      </c>
      <c r="R919" t="str">
        <v>shorts</v>
      </c>
      <c r="S919" s="10">
        <f t="shared" si="59"/>
        <v>40722.208333333336</v>
      </c>
      <c r="T919" s="10">
        <f t="shared" si="60"/>
        <v>40746.208333333336</v>
      </c>
    </row>
    <row r="920" spans="1:20" x14ac:dyDescent="0.25">
      <c r="A920">
        <v>918</v>
      </c>
      <c r="B920" s="4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s="5">
        <f t="shared" si="58"/>
        <v>2.3739473684210526</v>
      </c>
      <c r="P920" s="6">
        <f t="shared" si="61"/>
        <v>57.82692307692308</v>
      </c>
      <c r="Q920" t="str" cm="1">
        <f t="array" ref="Q920:R920">_xlfn.TEXTSPLIT(N920,"/")</f>
        <v>publishing</v>
      </c>
      <c r="R920" t="str">
        <v>radio &amp; podcasts</v>
      </c>
      <c r="S920" s="10">
        <f t="shared" si="59"/>
        <v>41117.208333333336</v>
      </c>
      <c r="T920" s="10">
        <f t="shared" si="60"/>
        <v>41128.208333333336</v>
      </c>
    </row>
    <row r="921" spans="1:20" x14ac:dyDescent="0.25">
      <c r="A921">
        <v>919</v>
      </c>
      <c r="B921" s="4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s="5">
        <f t="shared" si="58"/>
        <v>0.58750000000000002</v>
      </c>
      <c r="P921" s="6">
        <f t="shared" si="61"/>
        <v>92.955555555555549</v>
      </c>
      <c r="Q921" t="str" cm="1">
        <f t="array" ref="Q921:R921">_xlfn.TEXTSPLIT(N921,"/")</f>
        <v>theater</v>
      </c>
      <c r="R921" t="str">
        <v>plays</v>
      </c>
      <c r="S921" s="10">
        <f t="shared" si="59"/>
        <v>43022.208333333328</v>
      </c>
      <c r="T921" s="10">
        <f t="shared" si="60"/>
        <v>43054.25</v>
      </c>
    </row>
    <row r="922" spans="1:20" x14ac:dyDescent="0.25">
      <c r="A922">
        <v>920</v>
      </c>
      <c r="B922" s="4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s="5">
        <f t="shared" si="58"/>
        <v>1.8256603773584905</v>
      </c>
      <c r="P922" s="6">
        <f t="shared" si="61"/>
        <v>37.945098039215686</v>
      </c>
      <c r="Q922" t="str" cm="1">
        <f t="array" ref="Q922:R922">_xlfn.TEXTSPLIT(N922,"/")</f>
        <v>film &amp; video</v>
      </c>
      <c r="R922" t="str">
        <v>animation</v>
      </c>
      <c r="S922" s="10">
        <f t="shared" si="59"/>
        <v>43503.25</v>
      </c>
      <c r="T922" s="10">
        <f t="shared" si="60"/>
        <v>43523.25</v>
      </c>
    </row>
    <row r="923" spans="1:20" x14ac:dyDescent="0.25">
      <c r="A923">
        <v>921</v>
      </c>
      <c r="B923" s="4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s="5">
        <f t="shared" si="58"/>
        <v>7.5436408977556111E-3</v>
      </c>
      <c r="P923" s="6">
        <f t="shared" si="61"/>
        <v>31.842105263157894</v>
      </c>
      <c r="Q923" t="str" cm="1">
        <f t="array" ref="Q923:R923">_xlfn.TEXTSPLIT(N923,"/")</f>
        <v>technology</v>
      </c>
      <c r="R923" t="str">
        <v>web</v>
      </c>
      <c r="S923" s="10">
        <f t="shared" si="59"/>
        <v>40951.25</v>
      </c>
      <c r="T923" s="10">
        <f t="shared" si="60"/>
        <v>40965.25</v>
      </c>
    </row>
    <row r="924" spans="1:20" x14ac:dyDescent="0.25">
      <c r="A924">
        <v>922</v>
      </c>
      <c r="B924" s="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s="5">
        <f t="shared" si="58"/>
        <v>1.7595330739299611</v>
      </c>
      <c r="P924" s="6">
        <f t="shared" si="61"/>
        <v>40</v>
      </c>
      <c r="Q924" t="str" cm="1">
        <f t="array" ref="Q924:R924">_xlfn.TEXTSPLIT(N924,"/")</f>
        <v>music</v>
      </c>
      <c r="R924" t="str">
        <v>world music</v>
      </c>
      <c r="S924" s="10">
        <f t="shared" si="59"/>
        <v>43443.25</v>
      </c>
      <c r="T924" s="10">
        <f t="shared" si="60"/>
        <v>43452.25</v>
      </c>
    </row>
    <row r="925" spans="1:20" x14ac:dyDescent="0.25">
      <c r="A925">
        <v>923</v>
      </c>
      <c r="B925" s="4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s="5">
        <f t="shared" si="58"/>
        <v>2.3788235294117648</v>
      </c>
      <c r="P925" s="6">
        <f t="shared" si="61"/>
        <v>101.1</v>
      </c>
      <c r="Q925" t="str" cm="1">
        <f t="array" ref="Q925:R925">_xlfn.TEXTSPLIT(N925,"/")</f>
        <v>theater</v>
      </c>
      <c r="R925" t="str">
        <v>plays</v>
      </c>
      <c r="S925" s="10">
        <f t="shared" si="59"/>
        <v>40373.208333333336</v>
      </c>
      <c r="T925" s="10">
        <f t="shared" si="60"/>
        <v>40374.208333333336</v>
      </c>
    </row>
    <row r="926" spans="1:20" x14ac:dyDescent="0.25">
      <c r="A926">
        <v>924</v>
      </c>
      <c r="B926" s="4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s="5">
        <f t="shared" si="58"/>
        <v>4.8805076142131982</v>
      </c>
      <c r="P926" s="6">
        <f t="shared" si="61"/>
        <v>84.006989951944078</v>
      </c>
      <c r="Q926" t="str" cm="1">
        <f t="array" ref="Q926:R926">_xlfn.TEXTSPLIT(N926,"/")</f>
        <v>theater</v>
      </c>
      <c r="R926" t="str">
        <v>plays</v>
      </c>
      <c r="S926" s="10">
        <f t="shared" si="59"/>
        <v>43769.208333333328</v>
      </c>
      <c r="T926" s="10">
        <f t="shared" si="60"/>
        <v>43780.25</v>
      </c>
    </row>
    <row r="927" spans="1:20" ht="31.5" x14ac:dyDescent="0.25">
      <c r="A927">
        <v>925</v>
      </c>
      <c r="B927" s="4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s="5">
        <f t="shared" si="58"/>
        <v>2.2406666666666668</v>
      </c>
      <c r="P927" s="6">
        <f t="shared" si="61"/>
        <v>103.41538461538461</v>
      </c>
      <c r="Q927" t="str" cm="1">
        <f t="array" ref="Q927:R927">_xlfn.TEXTSPLIT(N927,"/")</f>
        <v>theater</v>
      </c>
      <c r="R927" t="str">
        <v>plays</v>
      </c>
      <c r="S927" s="10">
        <f t="shared" si="59"/>
        <v>43000.208333333328</v>
      </c>
      <c r="T927" s="10">
        <f t="shared" si="60"/>
        <v>43012.208333333328</v>
      </c>
    </row>
    <row r="928" spans="1:20" x14ac:dyDescent="0.25">
      <c r="A928">
        <v>926</v>
      </c>
      <c r="B928" s="4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s="5">
        <f t="shared" si="58"/>
        <v>0.18126436781609195</v>
      </c>
      <c r="P928" s="6">
        <f t="shared" si="61"/>
        <v>105.13333333333334</v>
      </c>
      <c r="Q928" t="str" cm="1">
        <f t="array" ref="Q928:R928">_xlfn.TEXTSPLIT(N928,"/")</f>
        <v>food</v>
      </c>
      <c r="R928" t="str">
        <v>food trucks</v>
      </c>
      <c r="S928" s="10">
        <f t="shared" si="59"/>
        <v>42502.208333333328</v>
      </c>
      <c r="T928" s="10">
        <f t="shared" si="60"/>
        <v>42506.208333333328</v>
      </c>
    </row>
    <row r="929" spans="1:20" x14ac:dyDescent="0.25">
      <c r="A929">
        <v>927</v>
      </c>
      <c r="B929" s="4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s="5">
        <f t="shared" si="58"/>
        <v>0.45847222222222223</v>
      </c>
      <c r="P929" s="6">
        <f t="shared" si="61"/>
        <v>89.21621621621621</v>
      </c>
      <c r="Q929" t="str" cm="1">
        <f t="array" ref="Q929:R929">_xlfn.TEXTSPLIT(N929,"/")</f>
        <v>theater</v>
      </c>
      <c r="R929" t="str">
        <v>plays</v>
      </c>
      <c r="S929" s="10">
        <f t="shared" si="59"/>
        <v>41102.208333333336</v>
      </c>
      <c r="T929" s="10">
        <f t="shared" si="60"/>
        <v>41131.208333333336</v>
      </c>
    </row>
    <row r="930" spans="1:20" x14ac:dyDescent="0.25">
      <c r="A930">
        <v>928</v>
      </c>
      <c r="B930" s="4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s="5">
        <f t="shared" si="58"/>
        <v>1.1731541218637993</v>
      </c>
      <c r="P930" s="6">
        <f t="shared" si="61"/>
        <v>51.995234312946785</v>
      </c>
      <c r="Q930" t="str" cm="1">
        <f t="array" ref="Q930:R930">_xlfn.TEXTSPLIT(N930,"/")</f>
        <v>technology</v>
      </c>
      <c r="R930" t="str">
        <v>web</v>
      </c>
      <c r="S930" s="10">
        <f t="shared" si="59"/>
        <v>41637.25</v>
      </c>
      <c r="T930" s="10">
        <f t="shared" si="60"/>
        <v>41646.25</v>
      </c>
    </row>
    <row r="931" spans="1:20" x14ac:dyDescent="0.25">
      <c r="A931">
        <v>929</v>
      </c>
      <c r="B931" s="4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s="5">
        <f t="shared" si="58"/>
        <v>2.173090909090909</v>
      </c>
      <c r="P931" s="6">
        <f t="shared" si="61"/>
        <v>64.956521739130437</v>
      </c>
      <c r="Q931" t="str" cm="1">
        <f t="array" ref="Q931:R931">_xlfn.TEXTSPLIT(N931,"/")</f>
        <v>theater</v>
      </c>
      <c r="R931" t="str">
        <v>plays</v>
      </c>
      <c r="S931" s="10">
        <f t="shared" si="59"/>
        <v>42858.208333333328</v>
      </c>
      <c r="T931" s="10">
        <f t="shared" si="60"/>
        <v>42872.208333333328</v>
      </c>
    </row>
    <row r="932" spans="1:20" x14ac:dyDescent="0.25">
      <c r="A932">
        <v>930</v>
      </c>
      <c r="B932" s="4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s="5">
        <f t="shared" si="58"/>
        <v>1.1228571428571428</v>
      </c>
      <c r="P932" s="6">
        <f t="shared" si="61"/>
        <v>46.235294117647058</v>
      </c>
      <c r="Q932" t="str" cm="1">
        <f t="array" ref="Q932:R932">_xlfn.TEXTSPLIT(N932,"/")</f>
        <v>theater</v>
      </c>
      <c r="R932" t="str">
        <v>plays</v>
      </c>
      <c r="S932" s="10">
        <f t="shared" si="59"/>
        <v>42060.25</v>
      </c>
      <c r="T932" s="10">
        <f t="shared" si="60"/>
        <v>42067.25</v>
      </c>
    </row>
    <row r="933" spans="1:20" x14ac:dyDescent="0.25">
      <c r="A933">
        <v>931</v>
      </c>
      <c r="B933" s="4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s="5">
        <f t="shared" si="58"/>
        <v>0.72518987341772156</v>
      </c>
      <c r="P933" s="6">
        <f t="shared" si="61"/>
        <v>51.151785714285715</v>
      </c>
      <c r="Q933" t="str" cm="1">
        <f t="array" ref="Q933:R933">_xlfn.TEXTSPLIT(N933,"/")</f>
        <v>theater</v>
      </c>
      <c r="R933" t="str">
        <v>plays</v>
      </c>
      <c r="S933" s="10">
        <f t="shared" si="59"/>
        <v>41818.208333333336</v>
      </c>
      <c r="T933" s="10">
        <f t="shared" si="60"/>
        <v>41820.208333333336</v>
      </c>
    </row>
    <row r="934" spans="1:20" x14ac:dyDescent="0.25">
      <c r="A934">
        <v>932</v>
      </c>
      <c r="B934" s="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s="5">
        <f t="shared" si="58"/>
        <v>2.1230434782608696</v>
      </c>
      <c r="P934" s="6">
        <f t="shared" si="61"/>
        <v>33.909722222222221</v>
      </c>
      <c r="Q934" t="str" cm="1">
        <f t="array" ref="Q934:R934">_xlfn.TEXTSPLIT(N934,"/")</f>
        <v>music</v>
      </c>
      <c r="R934" t="str">
        <v>rock</v>
      </c>
      <c r="S934" s="10">
        <f t="shared" si="59"/>
        <v>41709.208333333336</v>
      </c>
      <c r="T934" s="10">
        <f t="shared" si="60"/>
        <v>41712.208333333336</v>
      </c>
    </row>
    <row r="935" spans="1:20" x14ac:dyDescent="0.25">
      <c r="A935">
        <v>933</v>
      </c>
      <c r="B935" s="4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s="5">
        <f t="shared" si="58"/>
        <v>2.3974657534246577</v>
      </c>
      <c r="P935" s="6">
        <f t="shared" si="61"/>
        <v>92.016298633017882</v>
      </c>
      <c r="Q935" t="str" cm="1">
        <f t="array" ref="Q935:R935">_xlfn.TEXTSPLIT(N935,"/")</f>
        <v>theater</v>
      </c>
      <c r="R935" t="str">
        <v>plays</v>
      </c>
      <c r="S935" s="10">
        <f t="shared" si="59"/>
        <v>41372.208333333336</v>
      </c>
      <c r="T935" s="10">
        <f t="shared" si="60"/>
        <v>41385.208333333336</v>
      </c>
    </row>
    <row r="936" spans="1:20" x14ac:dyDescent="0.25">
      <c r="A936">
        <v>934</v>
      </c>
      <c r="B936" s="4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s="5">
        <f t="shared" si="58"/>
        <v>1.8193548387096774</v>
      </c>
      <c r="P936" s="6">
        <f t="shared" si="61"/>
        <v>107.42857142857143</v>
      </c>
      <c r="Q936" t="str" cm="1">
        <f t="array" ref="Q936:R936">_xlfn.TEXTSPLIT(N936,"/")</f>
        <v>theater</v>
      </c>
      <c r="R936" t="str">
        <v>plays</v>
      </c>
      <c r="S936" s="10">
        <f t="shared" si="59"/>
        <v>42422.25</v>
      </c>
      <c r="T936" s="10">
        <f t="shared" si="60"/>
        <v>42428.25</v>
      </c>
    </row>
    <row r="937" spans="1:20" ht="31.5" x14ac:dyDescent="0.25">
      <c r="A937">
        <v>935</v>
      </c>
      <c r="B937" s="4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s="5">
        <f t="shared" si="58"/>
        <v>1.6413114754098361</v>
      </c>
      <c r="P937" s="6">
        <f t="shared" si="61"/>
        <v>75.848484848484844</v>
      </c>
      <c r="Q937" t="str" cm="1">
        <f t="array" ref="Q937:R937">_xlfn.TEXTSPLIT(N937,"/")</f>
        <v>theater</v>
      </c>
      <c r="R937" t="str">
        <v>plays</v>
      </c>
      <c r="S937" s="10">
        <f t="shared" si="59"/>
        <v>42209.208333333328</v>
      </c>
      <c r="T937" s="10">
        <f t="shared" si="60"/>
        <v>42216.208333333328</v>
      </c>
    </row>
    <row r="938" spans="1:20" x14ac:dyDescent="0.25">
      <c r="A938">
        <v>936</v>
      </c>
      <c r="B938" s="4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s="5">
        <f t="shared" si="58"/>
        <v>1.6375968992248063E-2</v>
      </c>
      <c r="P938" s="6">
        <f t="shared" si="61"/>
        <v>80.476190476190482</v>
      </c>
      <c r="Q938" t="str" cm="1">
        <f t="array" ref="Q938:R938">_xlfn.TEXTSPLIT(N938,"/")</f>
        <v>theater</v>
      </c>
      <c r="R938" t="str">
        <v>plays</v>
      </c>
      <c r="S938" s="10">
        <f t="shared" si="59"/>
        <v>43668.208333333328</v>
      </c>
      <c r="T938" s="10">
        <f t="shared" si="60"/>
        <v>43671.208333333328</v>
      </c>
    </row>
    <row r="939" spans="1:20" x14ac:dyDescent="0.25">
      <c r="A939">
        <v>937</v>
      </c>
      <c r="B939" s="4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5">
        <f t="shared" si="58"/>
        <v>0.49643859649122807</v>
      </c>
      <c r="P939" s="6">
        <f t="shared" si="61"/>
        <v>86.978483606557376</v>
      </c>
      <c r="Q939" t="str" cm="1">
        <f t="array" ref="Q939:R939">_xlfn.TEXTSPLIT(N939,"/")</f>
        <v>film &amp; video</v>
      </c>
      <c r="R939" t="str">
        <v>documentary</v>
      </c>
      <c r="S939" s="10">
        <f t="shared" si="59"/>
        <v>42334.25</v>
      </c>
      <c r="T939" s="10">
        <f t="shared" si="60"/>
        <v>42343.25</v>
      </c>
    </row>
    <row r="940" spans="1:20" x14ac:dyDescent="0.25">
      <c r="A940">
        <v>938</v>
      </c>
      <c r="B940" s="4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s="5">
        <f t="shared" si="58"/>
        <v>1.0970652173913042</v>
      </c>
      <c r="P940" s="6">
        <f t="shared" si="61"/>
        <v>105.13541666666667</v>
      </c>
      <c r="Q940" t="str" cm="1">
        <f t="array" ref="Q940:R940">_xlfn.TEXTSPLIT(N940,"/")</f>
        <v>publishing</v>
      </c>
      <c r="R940" t="str">
        <v>fiction</v>
      </c>
      <c r="S940" s="10">
        <f t="shared" si="59"/>
        <v>43263.208333333328</v>
      </c>
      <c r="T940" s="10">
        <f t="shared" si="60"/>
        <v>43299.208333333328</v>
      </c>
    </row>
    <row r="941" spans="1:20" ht="31.5" x14ac:dyDescent="0.25">
      <c r="A941">
        <v>939</v>
      </c>
      <c r="B941" s="4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s="5">
        <f t="shared" si="58"/>
        <v>0.49217948717948717</v>
      </c>
      <c r="P941" s="6">
        <f t="shared" si="61"/>
        <v>57.298507462686565</v>
      </c>
      <c r="Q941" t="str" cm="1">
        <f t="array" ref="Q941:R941">_xlfn.TEXTSPLIT(N941,"/")</f>
        <v>games</v>
      </c>
      <c r="R941" t="str">
        <v>video games</v>
      </c>
      <c r="S941" s="10">
        <f t="shared" si="59"/>
        <v>40670.208333333336</v>
      </c>
      <c r="T941" s="10">
        <f t="shared" si="60"/>
        <v>40687.208333333336</v>
      </c>
    </row>
    <row r="942" spans="1:20" x14ac:dyDescent="0.25">
      <c r="A942">
        <v>940</v>
      </c>
      <c r="B942" s="4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5">
        <f t="shared" si="58"/>
        <v>0.62232323232323228</v>
      </c>
      <c r="P942" s="6">
        <f t="shared" si="61"/>
        <v>93.348484848484844</v>
      </c>
      <c r="Q942" t="str" cm="1">
        <f t="array" ref="Q942:R942">_xlfn.TEXTSPLIT(N942,"/")</f>
        <v>technology</v>
      </c>
      <c r="R942" t="str">
        <v>web</v>
      </c>
      <c r="S942" s="10">
        <f t="shared" si="59"/>
        <v>41244.25</v>
      </c>
      <c r="T942" s="10">
        <f t="shared" si="60"/>
        <v>41266.25</v>
      </c>
    </row>
    <row r="943" spans="1:20" x14ac:dyDescent="0.25">
      <c r="A943">
        <v>941</v>
      </c>
      <c r="B943" s="4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s="5">
        <f t="shared" si="58"/>
        <v>0.1305813953488372</v>
      </c>
      <c r="P943" s="6">
        <f t="shared" si="61"/>
        <v>71.987179487179489</v>
      </c>
      <c r="Q943" t="str" cm="1">
        <f t="array" ref="Q943:R943">_xlfn.TEXTSPLIT(N943,"/")</f>
        <v>theater</v>
      </c>
      <c r="R943" t="str">
        <v>plays</v>
      </c>
      <c r="S943" s="10">
        <f t="shared" si="59"/>
        <v>40552.25</v>
      </c>
      <c r="T943" s="10">
        <f t="shared" si="60"/>
        <v>40587.25</v>
      </c>
    </row>
    <row r="944" spans="1:20" x14ac:dyDescent="0.25">
      <c r="A944">
        <v>942</v>
      </c>
      <c r="B944" s="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s="5">
        <f t="shared" si="58"/>
        <v>0.64635416666666667</v>
      </c>
      <c r="P944" s="6">
        <f t="shared" si="61"/>
        <v>92.611940298507463</v>
      </c>
      <c r="Q944" t="str" cm="1">
        <f t="array" ref="Q944:R944">_xlfn.TEXTSPLIT(N944,"/")</f>
        <v>theater</v>
      </c>
      <c r="R944" t="str">
        <v>plays</v>
      </c>
      <c r="S944" s="10">
        <f t="shared" si="59"/>
        <v>40568.25</v>
      </c>
      <c r="T944" s="10">
        <f t="shared" si="60"/>
        <v>40571.25</v>
      </c>
    </row>
    <row r="945" spans="1:20" x14ac:dyDescent="0.25">
      <c r="A945">
        <v>943</v>
      </c>
      <c r="B945" s="4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s="5">
        <f t="shared" si="58"/>
        <v>1.5958666666666668</v>
      </c>
      <c r="P945" s="6">
        <f t="shared" si="61"/>
        <v>104.99122807017544</v>
      </c>
      <c r="Q945" t="str" cm="1">
        <f t="array" ref="Q945:R945">_xlfn.TEXTSPLIT(N945,"/")</f>
        <v>food</v>
      </c>
      <c r="R945" t="str">
        <v>food trucks</v>
      </c>
      <c r="S945" s="10">
        <f t="shared" si="59"/>
        <v>41906.208333333336</v>
      </c>
      <c r="T945" s="10">
        <f t="shared" si="60"/>
        <v>41941.208333333336</v>
      </c>
    </row>
    <row r="946" spans="1:20" x14ac:dyDescent="0.25">
      <c r="A946">
        <v>944</v>
      </c>
      <c r="B946" s="4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s="5">
        <f t="shared" si="58"/>
        <v>0.81420000000000003</v>
      </c>
      <c r="P946" s="6">
        <f t="shared" si="61"/>
        <v>30.958174904942965</v>
      </c>
      <c r="Q946" t="str" cm="1">
        <f t="array" ref="Q946:R946">_xlfn.TEXTSPLIT(N946,"/")</f>
        <v>photography</v>
      </c>
      <c r="R946" t="str">
        <v>photography books</v>
      </c>
      <c r="S946" s="10">
        <f t="shared" si="59"/>
        <v>42776.25</v>
      </c>
      <c r="T946" s="10">
        <f t="shared" si="60"/>
        <v>42795.25</v>
      </c>
    </row>
    <row r="947" spans="1:20" x14ac:dyDescent="0.25">
      <c r="A947">
        <v>945</v>
      </c>
      <c r="B947" s="4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s="5">
        <f t="shared" si="58"/>
        <v>0.32444767441860467</v>
      </c>
      <c r="P947" s="6">
        <f t="shared" si="61"/>
        <v>33.001182732111175</v>
      </c>
      <c r="Q947" t="str" cm="1">
        <f t="array" ref="Q947:R947">_xlfn.TEXTSPLIT(N947,"/")</f>
        <v>photography</v>
      </c>
      <c r="R947" t="str">
        <v>photography books</v>
      </c>
      <c r="S947" s="10">
        <f t="shared" si="59"/>
        <v>41004.208333333336</v>
      </c>
      <c r="T947" s="10">
        <f t="shared" si="60"/>
        <v>41019.208333333336</v>
      </c>
    </row>
    <row r="948" spans="1:20" ht="31.5" x14ac:dyDescent="0.25">
      <c r="A948">
        <v>946</v>
      </c>
      <c r="B948" s="4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s="5">
        <f t="shared" si="58"/>
        <v>9.9141184124918666E-2</v>
      </c>
      <c r="P948" s="6">
        <f t="shared" si="61"/>
        <v>84.187845303867405</v>
      </c>
      <c r="Q948" t="str" cm="1">
        <f t="array" ref="Q948:R948">_xlfn.TEXTSPLIT(N948,"/")</f>
        <v>theater</v>
      </c>
      <c r="R948" t="str">
        <v>plays</v>
      </c>
      <c r="S948" s="10">
        <f t="shared" si="59"/>
        <v>40710.208333333336</v>
      </c>
      <c r="T948" s="10">
        <f t="shared" si="60"/>
        <v>40712.208333333336</v>
      </c>
    </row>
    <row r="949" spans="1:20" x14ac:dyDescent="0.25">
      <c r="A949">
        <v>947</v>
      </c>
      <c r="B949" s="4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s="5">
        <f t="shared" si="58"/>
        <v>0.26694444444444443</v>
      </c>
      <c r="P949" s="6">
        <f t="shared" si="61"/>
        <v>73.92307692307692</v>
      </c>
      <c r="Q949" t="str" cm="1">
        <f t="array" ref="Q949:R949">_xlfn.TEXTSPLIT(N949,"/")</f>
        <v>theater</v>
      </c>
      <c r="R949" t="str">
        <v>plays</v>
      </c>
      <c r="S949" s="10">
        <f t="shared" si="59"/>
        <v>41908.208333333336</v>
      </c>
      <c r="T949" s="10">
        <f t="shared" si="60"/>
        <v>41915.208333333336</v>
      </c>
    </row>
    <row r="950" spans="1:20" x14ac:dyDescent="0.25">
      <c r="A950">
        <v>948</v>
      </c>
      <c r="B950" s="4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5">
        <f t="shared" si="58"/>
        <v>0.62957446808510642</v>
      </c>
      <c r="P950" s="6">
        <f t="shared" si="61"/>
        <v>36.987499999999997</v>
      </c>
      <c r="Q950" t="str" cm="1">
        <f t="array" ref="Q950:R950">_xlfn.TEXTSPLIT(N950,"/")</f>
        <v>film &amp; video</v>
      </c>
      <c r="R950" t="str">
        <v>documentary</v>
      </c>
      <c r="S950" s="10">
        <f t="shared" si="59"/>
        <v>41985.25</v>
      </c>
      <c r="T950" s="10">
        <f t="shared" si="60"/>
        <v>41995.25</v>
      </c>
    </row>
    <row r="951" spans="1:20" ht="31.5" x14ac:dyDescent="0.25">
      <c r="A951">
        <v>949</v>
      </c>
      <c r="B951" s="4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s="5">
        <f t="shared" si="58"/>
        <v>1.6135593220338984</v>
      </c>
      <c r="P951" s="6">
        <f t="shared" si="61"/>
        <v>46.896551724137929</v>
      </c>
      <c r="Q951" t="str" cm="1">
        <f t="array" ref="Q951:R951">_xlfn.TEXTSPLIT(N951,"/")</f>
        <v>technology</v>
      </c>
      <c r="R951" t="str">
        <v>web</v>
      </c>
      <c r="S951" s="10">
        <f t="shared" si="59"/>
        <v>42112.208333333328</v>
      </c>
      <c r="T951" s="10">
        <f t="shared" si="60"/>
        <v>42131.208333333328</v>
      </c>
    </row>
    <row r="952" spans="1:20" x14ac:dyDescent="0.25">
      <c r="A952">
        <v>950</v>
      </c>
      <c r="B952" s="4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s="5">
        <f t="shared" si="58"/>
        <v>0.05</v>
      </c>
      <c r="P952" s="6">
        <f t="shared" si="61"/>
        <v>5</v>
      </c>
      <c r="Q952" t="str" cm="1">
        <f t="array" ref="Q952:R952">_xlfn.TEXTSPLIT(N952,"/")</f>
        <v>theater</v>
      </c>
      <c r="R952" t="str">
        <v>plays</v>
      </c>
      <c r="S952" s="10">
        <f t="shared" si="59"/>
        <v>43571.208333333328</v>
      </c>
      <c r="T952" s="10">
        <f t="shared" si="60"/>
        <v>43576.208333333328</v>
      </c>
    </row>
    <row r="953" spans="1:20" x14ac:dyDescent="0.25">
      <c r="A953">
        <v>951</v>
      </c>
      <c r="B953" s="4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s="5">
        <f t="shared" si="58"/>
        <v>10.969379310344827</v>
      </c>
      <c r="P953" s="6">
        <f t="shared" si="61"/>
        <v>102.02437459910199</v>
      </c>
      <c r="Q953" t="str" cm="1">
        <f t="array" ref="Q953:R953">_xlfn.TEXTSPLIT(N953,"/")</f>
        <v>music</v>
      </c>
      <c r="R953" t="str">
        <v>rock</v>
      </c>
      <c r="S953" s="10">
        <f t="shared" si="59"/>
        <v>42730.25</v>
      </c>
      <c r="T953" s="10">
        <f t="shared" si="60"/>
        <v>42731.25</v>
      </c>
    </row>
    <row r="954" spans="1:20" x14ac:dyDescent="0.25">
      <c r="A954">
        <v>952</v>
      </c>
      <c r="B954" s="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5">
        <f t="shared" si="58"/>
        <v>0.70094158075601376</v>
      </c>
      <c r="P954" s="6">
        <f t="shared" si="61"/>
        <v>45.007502206531335</v>
      </c>
      <c r="Q954" t="str" cm="1">
        <f t="array" ref="Q954:R954">_xlfn.TEXTSPLIT(N954,"/")</f>
        <v>film &amp; video</v>
      </c>
      <c r="R954" t="str">
        <v>documentary</v>
      </c>
      <c r="S954" s="10">
        <f t="shared" si="59"/>
        <v>42591.208333333328</v>
      </c>
      <c r="T954" s="10">
        <f t="shared" si="60"/>
        <v>42605.208333333328</v>
      </c>
    </row>
    <row r="955" spans="1:20" ht="31.5" x14ac:dyDescent="0.25">
      <c r="A955">
        <v>953</v>
      </c>
      <c r="B955" s="4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s="5">
        <f t="shared" si="58"/>
        <v>0.6</v>
      </c>
      <c r="P955" s="6">
        <f t="shared" si="61"/>
        <v>94.285714285714292</v>
      </c>
      <c r="Q955" t="str" cm="1">
        <f t="array" ref="Q955:R955">_xlfn.TEXTSPLIT(N955,"/")</f>
        <v>film &amp; video</v>
      </c>
      <c r="R955" t="str">
        <v>science fiction</v>
      </c>
      <c r="S955" s="10">
        <f t="shared" si="59"/>
        <v>42358.25</v>
      </c>
      <c r="T955" s="10">
        <f t="shared" si="60"/>
        <v>42394.25</v>
      </c>
    </row>
    <row r="956" spans="1:20" x14ac:dyDescent="0.25">
      <c r="A956">
        <v>954</v>
      </c>
      <c r="B956" s="4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s="5">
        <f t="shared" si="58"/>
        <v>3.6709859154929578</v>
      </c>
      <c r="P956" s="6">
        <f t="shared" si="61"/>
        <v>101.02325581395348</v>
      </c>
      <c r="Q956" t="str" cm="1">
        <f t="array" ref="Q956:R956">_xlfn.TEXTSPLIT(N956,"/")</f>
        <v>technology</v>
      </c>
      <c r="R956" t="str">
        <v>web</v>
      </c>
      <c r="S956" s="10">
        <f t="shared" si="59"/>
        <v>41174.208333333336</v>
      </c>
      <c r="T956" s="10">
        <f t="shared" si="60"/>
        <v>41198.208333333336</v>
      </c>
    </row>
    <row r="957" spans="1:20" ht="31.5" x14ac:dyDescent="0.25">
      <c r="A957">
        <v>955</v>
      </c>
      <c r="B957" s="4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s="5">
        <f t="shared" si="58"/>
        <v>11.09</v>
      </c>
      <c r="P957" s="6">
        <f t="shared" si="61"/>
        <v>97.037499999999994</v>
      </c>
      <c r="Q957" t="str" cm="1">
        <f t="array" ref="Q957:R957">_xlfn.TEXTSPLIT(N957,"/")</f>
        <v>theater</v>
      </c>
      <c r="R957" t="str">
        <v>plays</v>
      </c>
      <c r="S957" s="10">
        <f t="shared" si="59"/>
        <v>41238.25</v>
      </c>
      <c r="T957" s="10">
        <f t="shared" si="60"/>
        <v>41240.25</v>
      </c>
    </row>
    <row r="958" spans="1:20" x14ac:dyDescent="0.25">
      <c r="A958">
        <v>956</v>
      </c>
      <c r="B958" s="4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s="5">
        <f t="shared" si="58"/>
        <v>0.19028784648187633</v>
      </c>
      <c r="P958" s="6">
        <f t="shared" si="61"/>
        <v>43.00963855421687</v>
      </c>
      <c r="Q958" t="str" cm="1">
        <f t="array" ref="Q958:R958">_xlfn.TEXTSPLIT(N958,"/")</f>
        <v>film &amp; video</v>
      </c>
      <c r="R958" t="str">
        <v>science fiction</v>
      </c>
      <c r="S958" s="10">
        <f t="shared" si="59"/>
        <v>42360.25</v>
      </c>
      <c r="T958" s="10">
        <f t="shared" si="60"/>
        <v>42364.25</v>
      </c>
    </row>
    <row r="959" spans="1:20" x14ac:dyDescent="0.25">
      <c r="A959">
        <v>957</v>
      </c>
      <c r="B959" s="4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s="5">
        <f t="shared" si="58"/>
        <v>1.2687755102040816</v>
      </c>
      <c r="P959" s="6">
        <f t="shared" si="61"/>
        <v>94.916030534351151</v>
      </c>
      <c r="Q959" t="str" cm="1">
        <f t="array" ref="Q959:R959">_xlfn.TEXTSPLIT(N959,"/")</f>
        <v>theater</v>
      </c>
      <c r="R959" t="str">
        <v>plays</v>
      </c>
      <c r="S959" s="10">
        <f t="shared" si="59"/>
        <v>40955.25</v>
      </c>
      <c r="T959" s="10">
        <f t="shared" si="60"/>
        <v>40958.25</v>
      </c>
    </row>
    <row r="960" spans="1:20" ht="31.5" x14ac:dyDescent="0.25">
      <c r="A960">
        <v>958</v>
      </c>
      <c r="B960" s="4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s="5">
        <f t="shared" si="58"/>
        <v>7.3463636363636367</v>
      </c>
      <c r="P960" s="6">
        <f t="shared" si="61"/>
        <v>72.151785714285708</v>
      </c>
      <c r="Q960" t="str" cm="1">
        <f t="array" ref="Q960:R960">_xlfn.TEXTSPLIT(N960,"/")</f>
        <v>film &amp; video</v>
      </c>
      <c r="R960" t="str">
        <v>animation</v>
      </c>
      <c r="S960" s="10">
        <f t="shared" si="59"/>
        <v>40350.208333333336</v>
      </c>
      <c r="T960" s="10">
        <f t="shared" si="60"/>
        <v>40372.208333333336</v>
      </c>
    </row>
    <row r="961" spans="1:20" x14ac:dyDescent="0.25">
      <c r="A961">
        <v>959</v>
      </c>
      <c r="B961" s="4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s="5">
        <f t="shared" si="58"/>
        <v>4.5731034482758622E-2</v>
      </c>
      <c r="P961" s="6">
        <f t="shared" si="61"/>
        <v>51.007692307692309</v>
      </c>
      <c r="Q961" t="str" cm="1">
        <f t="array" ref="Q961:R961">_xlfn.TEXTSPLIT(N961,"/")</f>
        <v>publishing</v>
      </c>
      <c r="R961" t="str">
        <v>translations</v>
      </c>
      <c r="S961" s="10">
        <f t="shared" si="59"/>
        <v>40357.208333333336</v>
      </c>
      <c r="T961" s="10">
        <f t="shared" si="60"/>
        <v>40385.208333333336</v>
      </c>
    </row>
    <row r="962" spans="1:20" x14ac:dyDescent="0.25">
      <c r="A962">
        <v>960</v>
      </c>
      <c r="B962" s="4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s="5">
        <f t="shared" si="58"/>
        <v>0.85054545454545449</v>
      </c>
      <c r="P962" s="6">
        <f t="shared" si="61"/>
        <v>85.054545454545448</v>
      </c>
      <c r="Q962" t="str" cm="1">
        <f t="array" ref="Q962:R962">_xlfn.TEXTSPLIT(N962,"/")</f>
        <v>technology</v>
      </c>
      <c r="R962" t="str">
        <v>web</v>
      </c>
      <c r="S962" s="10">
        <f t="shared" si="59"/>
        <v>42408.25</v>
      </c>
      <c r="T962" s="10">
        <f t="shared" si="60"/>
        <v>42445.208333333328</v>
      </c>
    </row>
    <row r="963" spans="1:20" x14ac:dyDescent="0.25">
      <c r="A963">
        <v>961</v>
      </c>
      <c r="B963" s="4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s="5">
        <f t="shared" ref="O963:O1001" si="62">E963/D963</f>
        <v>1.1929824561403508</v>
      </c>
      <c r="P963" s="6">
        <f t="shared" si="61"/>
        <v>43.87096774193548</v>
      </c>
      <c r="Q963" t="str" cm="1">
        <f t="array" ref="Q963:R963">_xlfn.TEXTSPLIT(N963,"/")</f>
        <v>publishing</v>
      </c>
      <c r="R963" t="str">
        <v>translations</v>
      </c>
      <c r="S963" s="10">
        <f t="shared" ref="S963:S1001" si="63">(((J963/60)/60)/24)+DATE(1970,1,1)</f>
        <v>40591.25</v>
      </c>
      <c r="T963" s="10">
        <f t="shared" ref="T963:T1001" si="64">(((K963/60)/60)/24)+DATE(1970,1,1)</f>
        <v>40595.25</v>
      </c>
    </row>
    <row r="964" spans="1:20" x14ac:dyDescent="0.25">
      <c r="A964">
        <v>962</v>
      </c>
      <c r="B964" s="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s="5">
        <f t="shared" si="62"/>
        <v>2.9602777777777778</v>
      </c>
      <c r="P964" s="6">
        <f t="shared" ref="P964:P1001" si="65">E964/G964</f>
        <v>40.063909774436091</v>
      </c>
      <c r="Q964" t="str" cm="1">
        <f t="array" ref="Q964:R964">_xlfn.TEXTSPLIT(N964,"/")</f>
        <v>food</v>
      </c>
      <c r="R964" t="str">
        <v>food trucks</v>
      </c>
      <c r="S964" s="10">
        <f t="shared" si="63"/>
        <v>41592.25</v>
      </c>
      <c r="T964" s="10">
        <f t="shared" si="64"/>
        <v>41613.25</v>
      </c>
    </row>
    <row r="965" spans="1:20" x14ac:dyDescent="0.25">
      <c r="A965">
        <v>963</v>
      </c>
      <c r="B965" s="4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s="5">
        <f t="shared" si="62"/>
        <v>0.84694915254237291</v>
      </c>
      <c r="P965" s="6">
        <f t="shared" si="65"/>
        <v>43.833333333333336</v>
      </c>
      <c r="Q965" t="str" cm="1">
        <f t="array" ref="Q965:R965">_xlfn.TEXTSPLIT(N965,"/")</f>
        <v>photography</v>
      </c>
      <c r="R965" t="str">
        <v>photography books</v>
      </c>
      <c r="S965" s="10">
        <f t="shared" si="63"/>
        <v>40607.25</v>
      </c>
      <c r="T965" s="10">
        <f t="shared" si="64"/>
        <v>40613.25</v>
      </c>
    </row>
    <row r="966" spans="1:20" x14ac:dyDescent="0.25">
      <c r="A966">
        <v>964</v>
      </c>
      <c r="B966" s="4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s="5">
        <f t="shared" si="62"/>
        <v>3.5578378378378379</v>
      </c>
      <c r="P966" s="6">
        <f t="shared" si="65"/>
        <v>84.92903225806451</v>
      </c>
      <c r="Q966" t="str" cm="1">
        <f t="array" ref="Q966:R966">_xlfn.TEXTSPLIT(N966,"/")</f>
        <v>theater</v>
      </c>
      <c r="R966" t="str">
        <v>plays</v>
      </c>
      <c r="S966" s="10">
        <f t="shared" si="63"/>
        <v>42135.208333333328</v>
      </c>
      <c r="T966" s="10">
        <f t="shared" si="64"/>
        <v>42140.208333333328</v>
      </c>
    </row>
    <row r="967" spans="1:20" x14ac:dyDescent="0.25">
      <c r="A967">
        <v>965</v>
      </c>
      <c r="B967" s="4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s="5">
        <f t="shared" si="62"/>
        <v>3.8640909090909092</v>
      </c>
      <c r="P967" s="6">
        <f t="shared" si="65"/>
        <v>41.067632850241544</v>
      </c>
      <c r="Q967" t="str" cm="1">
        <f t="array" ref="Q967:R967">_xlfn.TEXTSPLIT(N967,"/")</f>
        <v>music</v>
      </c>
      <c r="R967" t="str">
        <v>rock</v>
      </c>
      <c r="S967" s="10">
        <f t="shared" si="63"/>
        <v>40203.25</v>
      </c>
      <c r="T967" s="10">
        <f t="shared" si="64"/>
        <v>40243.25</v>
      </c>
    </row>
    <row r="968" spans="1:20" x14ac:dyDescent="0.25">
      <c r="A968">
        <v>966</v>
      </c>
      <c r="B968" s="4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s="5">
        <f t="shared" si="62"/>
        <v>7.9223529411764702</v>
      </c>
      <c r="P968" s="6">
        <f t="shared" si="65"/>
        <v>54.971428571428568</v>
      </c>
      <c r="Q968" t="str" cm="1">
        <f t="array" ref="Q968:R968">_xlfn.TEXTSPLIT(N968,"/")</f>
        <v>theater</v>
      </c>
      <c r="R968" t="str">
        <v>plays</v>
      </c>
      <c r="S968" s="10">
        <f t="shared" si="63"/>
        <v>42901.208333333328</v>
      </c>
      <c r="T968" s="10">
        <f t="shared" si="64"/>
        <v>42903.208333333328</v>
      </c>
    </row>
    <row r="969" spans="1:20" x14ac:dyDescent="0.25">
      <c r="A969">
        <v>967</v>
      </c>
      <c r="B969" s="4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s="5">
        <f t="shared" si="62"/>
        <v>1.3703393665158372</v>
      </c>
      <c r="P969" s="6">
        <f t="shared" si="65"/>
        <v>77.010807374443743</v>
      </c>
      <c r="Q969" t="str" cm="1">
        <f t="array" ref="Q969:R969">_xlfn.TEXTSPLIT(N969,"/")</f>
        <v>music</v>
      </c>
      <c r="R969" t="str">
        <v>world music</v>
      </c>
      <c r="S969" s="10">
        <f t="shared" si="63"/>
        <v>41005.208333333336</v>
      </c>
      <c r="T969" s="10">
        <f t="shared" si="64"/>
        <v>41042.208333333336</v>
      </c>
    </row>
    <row r="970" spans="1:20" ht="31.5" x14ac:dyDescent="0.25">
      <c r="A970">
        <v>968</v>
      </c>
      <c r="B970" s="4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s="5">
        <f t="shared" si="62"/>
        <v>3.3820833333333336</v>
      </c>
      <c r="P970" s="6">
        <f t="shared" si="65"/>
        <v>71.201754385964918</v>
      </c>
      <c r="Q970" t="str" cm="1">
        <f t="array" ref="Q970:R970">_xlfn.TEXTSPLIT(N970,"/")</f>
        <v>food</v>
      </c>
      <c r="R970" t="str">
        <v>food trucks</v>
      </c>
      <c r="S970" s="10">
        <f t="shared" si="63"/>
        <v>40544.25</v>
      </c>
      <c r="T970" s="10">
        <f t="shared" si="64"/>
        <v>40559.25</v>
      </c>
    </row>
    <row r="971" spans="1:20" x14ac:dyDescent="0.25">
      <c r="A971">
        <v>969</v>
      </c>
      <c r="B971" s="4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s="5">
        <f t="shared" si="62"/>
        <v>1.0822784810126582</v>
      </c>
      <c r="P971" s="6">
        <f t="shared" si="65"/>
        <v>91.935483870967744</v>
      </c>
      <c r="Q971" t="str" cm="1">
        <f t="array" ref="Q971:R971">_xlfn.TEXTSPLIT(N971,"/")</f>
        <v>theater</v>
      </c>
      <c r="R971" t="str">
        <v>plays</v>
      </c>
      <c r="S971" s="10">
        <f t="shared" si="63"/>
        <v>43821.25</v>
      </c>
      <c r="T971" s="10">
        <f t="shared" si="64"/>
        <v>43828.25</v>
      </c>
    </row>
    <row r="972" spans="1:20" ht="31.5" x14ac:dyDescent="0.25">
      <c r="A972">
        <v>970</v>
      </c>
      <c r="B972" s="4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s="5">
        <f t="shared" si="62"/>
        <v>0.60757639620653314</v>
      </c>
      <c r="P972" s="6">
        <f t="shared" si="65"/>
        <v>97.069023569023571</v>
      </c>
      <c r="Q972" t="str" cm="1">
        <f t="array" ref="Q972:R972">_xlfn.TEXTSPLIT(N972,"/")</f>
        <v>theater</v>
      </c>
      <c r="R972" t="str">
        <v>plays</v>
      </c>
      <c r="S972" s="10">
        <f t="shared" si="63"/>
        <v>40672.208333333336</v>
      </c>
      <c r="T972" s="10">
        <f t="shared" si="64"/>
        <v>40673.208333333336</v>
      </c>
    </row>
    <row r="973" spans="1:20" x14ac:dyDescent="0.25">
      <c r="A973">
        <v>971</v>
      </c>
      <c r="B973" s="4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s="5">
        <f t="shared" si="62"/>
        <v>0.27725490196078434</v>
      </c>
      <c r="P973" s="6">
        <f t="shared" si="65"/>
        <v>58.916666666666664</v>
      </c>
      <c r="Q973" t="str" cm="1">
        <f t="array" ref="Q973:R973">_xlfn.TEXTSPLIT(N973,"/")</f>
        <v>film &amp; video</v>
      </c>
      <c r="R973" t="str">
        <v>television</v>
      </c>
      <c r="S973" s="10">
        <f t="shared" si="63"/>
        <v>41555.208333333336</v>
      </c>
      <c r="T973" s="10">
        <f t="shared" si="64"/>
        <v>41561.208333333336</v>
      </c>
    </row>
    <row r="974" spans="1:20" ht="31.5" x14ac:dyDescent="0.25">
      <c r="A974">
        <v>972</v>
      </c>
      <c r="B974" s="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s="5">
        <f t="shared" si="62"/>
        <v>2.283934426229508</v>
      </c>
      <c r="P974" s="6">
        <f t="shared" si="65"/>
        <v>58.015466983938133</v>
      </c>
      <c r="Q974" t="str" cm="1">
        <f t="array" ref="Q974:R974">_xlfn.TEXTSPLIT(N974,"/")</f>
        <v>technology</v>
      </c>
      <c r="R974" t="str">
        <v>web</v>
      </c>
      <c r="S974" s="10">
        <f t="shared" si="63"/>
        <v>41792.208333333336</v>
      </c>
      <c r="T974" s="10">
        <f t="shared" si="64"/>
        <v>41801.208333333336</v>
      </c>
    </row>
    <row r="975" spans="1:20" x14ac:dyDescent="0.25">
      <c r="A975">
        <v>973</v>
      </c>
      <c r="B975" s="4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s="5">
        <f t="shared" si="62"/>
        <v>0.21615194054500414</v>
      </c>
      <c r="P975" s="6">
        <f t="shared" si="65"/>
        <v>103.87301587301587</v>
      </c>
      <c r="Q975" t="str" cm="1">
        <f t="array" ref="Q975:R975">_xlfn.TEXTSPLIT(N975,"/")</f>
        <v>theater</v>
      </c>
      <c r="R975" t="str">
        <v>plays</v>
      </c>
      <c r="S975" s="10">
        <f t="shared" si="63"/>
        <v>40522.25</v>
      </c>
      <c r="T975" s="10">
        <f t="shared" si="64"/>
        <v>40524.25</v>
      </c>
    </row>
    <row r="976" spans="1:20" x14ac:dyDescent="0.25">
      <c r="A976">
        <v>974</v>
      </c>
      <c r="B976" s="4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s="5">
        <f t="shared" si="62"/>
        <v>3.73875</v>
      </c>
      <c r="P976" s="6">
        <f t="shared" si="65"/>
        <v>93.46875</v>
      </c>
      <c r="Q976" t="str" cm="1">
        <f t="array" ref="Q976:R976">_xlfn.TEXTSPLIT(N976,"/")</f>
        <v>music</v>
      </c>
      <c r="R976" t="str">
        <v>indie rock</v>
      </c>
      <c r="S976" s="10">
        <f t="shared" si="63"/>
        <v>41412.208333333336</v>
      </c>
      <c r="T976" s="10">
        <f t="shared" si="64"/>
        <v>41413.208333333336</v>
      </c>
    </row>
    <row r="977" spans="1:20" x14ac:dyDescent="0.25">
      <c r="A977">
        <v>975</v>
      </c>
      <c r="B977" s="4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s="5">
        <f t="shared" si="62"/>
        <v>1.5492592592592593</v>
      </c>
      <c r="P977" s="6">
        <f t="shared" si="65"/>
        <v>61.970370370370368</v>
      </c>
      <c r="Q977" t="str" cm="1">
        <f t="array" ref="Q977:R977">_xlfn.TEXTSPLIT(N977,"/")</f>
        <v>theater</v>
      </c>
      <c r="R977" t="str">
        <v>plays</v>
      </c>
      <c r="S977" s="10">
        <f t="shared" si="63"/>
        <v>42337.25</v>
      </c>
      <c r="T977" s="10">
        <f t="shared" si="64"/>
        <v>42376.25</v>
      </c>
    </row>
    <row r="978" spans="1:20" ht="31.5" x14ac:dyDescent="0.25">
      <c r="A978">
        <v>976</v>
      </c>
      <c r="B978" s="4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s="5">
        <f t="shared" si="62"/>
        <v>3.2214999999999998</v>
      </c>
      <c r="P978" s="6">
        <f t="shared" si="65"/>
        <v>92.042857142857144</v>
      </c>
      <c r="Q978" t="str" cm="1">
        <f t="array" ref="Q978:R978">_xlfn.TEXTSPLIT(N978,"/")</f>
        <v>theater</v>
      </c>
      <c r="R978" t="str">
        <v>plays</v>
      </c>
      <c r="S978" s="10">
        <f t="shared" si="63"/>
        <v>40571.25</v>
      </c>
      <c r="T978" s="10">
        <f t="shared" si="64"/>
        <v>40577.25</v>
      </c>
    </row>
    <row r="979" spans="1:20" x14ac:dyDescent="0.25">
      <c r="A979">
        <v>977</v>
      </c>
      <c r="B979" s="4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s="5">
        <f t="shared" si="62"/>
        <v>0.73957142857142855</v>
      </c>
      <c r="P979" s="6">
        <f t="shared" si="65"/>
        <v>77.268656716417908</v>
      </c>
      <c r="Q979" t="str" cm="1">
        <f t="array" ref="Q979:R979">_xlfn.TEXTSPLIT(N979,"/")</f>
        <v>food</v>
      </c>
      <c r="R979" t="str">
        <v>food trucks</v>
      </c>
      <c r="S979" s="10">
        <f t="shared" si="63"/>
        <v>43138.25</v>
      </c>
      <c r="T979" s="10">
        <f t="shared" si="64"/>
        <v>43170.25</v>
      </c>
    </row>
    <row r="980" spans="1:20" x14ac:dyDescent="0.25">
      <c r="A980">
        <v>978</v>
      </c>
      <c r="B980" s="4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s="5">
        <f t="shared" si="62"/>
        <v>8.641</v>
      </c>
      <c r="P980" s="6">
        <f t="shared" si="65"/>
        <v>93.923913043478265</v>
      </c>
      <c r="Q980" t="str" cm="1">
        <f t="array" ref="Q980:R980">_xlfn.TEXTSPLIT(N980,"/")</f>
        <v>games</v>
      </c>
      <c r="R980" t="str">
        <v>video games</v>
      </c>
      <c r="S980" s="10">
        <f t="shared" si="63"/>
        <v>42686.25</v>
      </c>
      <c r="T980" s="10">
        <f t="shared" si="64"/>
        <v>42708.25</v>
      </c>
    </row>
    <row r="981" spans="1:20" x14ac:dyDescent="0.25">
      <c r="A981">
        <v>979</v>
      </c>
      <c r="B981" s="4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s="5">
        <f t="shared" si="62"/>
        <v>1.432624584717608</v>
      </c>
      <c r="P981" s="6">
        <f t="shared" si="65"/>
        <v>84.969458128078813</v>
      </c>
      <c r="Q981" t="str" cm="1">
        <f t="array" ref="Q981:R981">_xlfn.TEXTSPLIT(N981,"/")</f>
        <v>theater</v>
      </c>
      <c r="R981" t="str">
        <v>plays</v>
      </c>
      <c r="S981" s="10">
        <f t="shared" si="63"/>
        <v>42078.208333333328</v>
      </c>
      <c r="T981" s="10">
        <f t="shared" si="64"/>
        <v>42084.208333333328</v>
      </c>
    </row>
    <row r="982" spans="1:20" x14ac:dyDescent="0.25">
      <c r="A982">
        <v>980</v>
      </c>
      <c r="B982" s="4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s="5">
        <f t="shared" si="62"/>
        <v>0.40281762295081969</v>
      </c>
      <c r="P982" s="6">
        <f t="shared" si="65"/>
        <v>105.97035040431267</v>
      </c>
      <c r="Q982" t="str" cm="1">
        <f t="array" ref="Q982:R982">_xlfn.TEXTSPLIT(N982,"/")</f>
        <v>publishing</v>
      </c>
      <c r="R982" t="str">
        <v>nonfiction</v>
      </c>
      <c r="S982" s="10">
        <f t="shared" si="63"/>
        <v>42307.208333333328</v>
      </c>
      <c r="T982" s="10">
        <f t="shared" si="64"/>
        <v>42312.25</v>
      </c>
    </row>
    <row r="983" spans="1:20" x14ac:dyDescent="0.25">
      <c r="A983">
        <v>981</v>
      </c>
      <c r="B983" s="4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s="5">
        <f t="shared" si="62"/>
        <v>1.7822388059701493</v>
      </c>
      <c r="P983" s="6">
        <f t="shared" si="65"/>
        <v>36.969040247678016</v>
      </c>
      <c r="Q983" t="str" cm="1">
        <f t="array" ref="Q983:R983">_xlfn.TEXTSPLIT(N983,"/")</f>
        <v>technology</v>
      </c>
      <c r="R983" t="str">
        <v>web</v>
      </c>
      <c r="S983" s="10">
        <f t="shared" si="63"/>
        <v>43094.25</v>
      </c>
      <c r="T983" s="10">
        <f t="shared" si="64"/>
        <v>43127.25</v>
      </c>
    </row>
    <row r="984" spans="1:20" x14ac:dyDescent="0.25">
      <c r="A984">
        <v>982</v>
      </c>
      <c r="B984" s="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s="5">
        <f t="shared" si="62"/>
        <v>0.84930555555555554</v>
      </c>
      <c r="P984" s="6">
        <f t="shared" si="65"/>
        <v>81.533333333333331</v>
      </c>
      <c r="Q984" t="str" cm="1">
        <f t="array" ref="Q984:R984">_xlfn.TEXTSPLIT(N984,"/")</f>
        <v>film &amp; video</v>
      </c>
      <c r="R984" t="str">
        <v>documentary</v>
      </c>
      <c r="S984" s="10">
        <f t="shared" si="63"/>
        <v>40743.208333333336</v>
      </c>
      <c r="T984" s="10">
        <f t="shared" si="64"/>
        <v>40745.208333333336</v>
      </c>
    </row>
    <row r="985" spans="1:20" x14ac:dyDescent="0.25">
      <c r="A985">
        <v>983</v>
      </c>
      <c r="B985" s="4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s="5">
        <f t="shared" si="62"/>
        <v>1.4593648334624323</v>
      </c>
      <c r="P985" s="6">
        <f t="shared" si="65"/>
        <v>80.999140154772135</v>
      </c>
      <c r="Q985" t="str" cm="1">
        <f t="array" ref="Q985:R985">_xlfn.TEXTSPLIT(N985,"/")</f>
        <v>film &amp; video</v>
      </c>
      <c r="R985" t="str">
        <v>documentary</v>
      </c>
      <c r="S985" s="10">
        <f t="shared" si="63"/>
        <v>43681.208333333328</v>
      </c>
      <c r="T985" s="10">
        <f t="shared" si="64"/>
        <v>43696.208333333328</v>
      </c>
    </row>
    <row r="986" spans="1:20" ht="31.5" x14ac:dyDescent="0.25">
      <c r="A986">
        <v>984</v>
      </c>
      <c r="B986" s="4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s="5">
        <f t="shared" si="62"/>
        <v>1.5246153846153847</v>
      </c>
      <c r="P986" s="6">
        <f t="shared" si="65"/>
        <v>26.010498687664043</v>
      </c>
      <c r="Q986" t="str" cm="1">
        <f t="array" ref="Q986:R986">_xlfn.TEXTSPLIT(N986,"/")</f>
        <v>theater</v>
      </c>
      <c r="R986" t="str">
        <v>plays</v>
      </c>
      <c r="S986" s="10">
        <f t="shared" si="63"/>
        <v>43716.208333333328</v>
      </c>
      <c r="T986" s="10">
        <f t="shared" si="64"/>
        <v>43742.208333333328</v>
      </c>
    </row>
    <row r="987" spans="1:20" x14ac:dyDescent="0.25">
      <c r="A987">
        <v>985</v>
      </c>
      <c r="B987" s="4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s="5">
        <f t="shared" si="62"/>
        <v>0.67129542790152408</v>
      </c>
      <c r="P987" s="6">
        <f t="shared" si="65"/>
        <v>25.998410896708286</v>
      </c>
      <c r="Q987" t="str" cm="1">
        <f t="array" ref="Q987:R987">_xlfn.TEXTSPLIT(N987,"/")</f>
        <v>music</v>
      </c>
      <c r="R987" t="str">
        <v>rock</v>
      </c>
      <c r="S987" s="10">
        <f t="shared" si="63"/>
        <v>41614.25</v>
      </c>
      <c r="T987" s="10">
        <f t="shared" si="64"/>
        <v>41640.25</v>
      </c>
    </row>
    <row r="988" spans="1:20" x14ac:dyDescent="0.25">
      <c r="A988">
        <v>986</v>
      </c>
      <c r="B988" s="4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s="5">
        <f t="shared" si="62"/>
        <v>0.40307692307692305</v>
      </c>
      <c r="P988" s="6">
        <f t="shared" si="65"/>
        <v>34.173913043478258</v>
      </c>
      <c r="Q988" t="str" cm="1">
        <f t="array" ref="Q988:R988">_xlfn.TEXTSPLIT(N988,"/")</f>
        <v>music</v>
      </c>
      <c r="R988" t="str">
        <v>rock</v>
      </c>
      <c r="S988" s="10">
        <f t="shared" si="63"/>
        <v>40638.208333333336</v>
      </c>
      <c r="T988" s="10">
        <f t="shared" si="64"/>
        <v>40652.208333333336</v>
      </c>
    </row>
    <row r="989" spans="1:20" x14ac:dyDescent="0.25">
      <c r="A989">
        <v>987</v>
      </c>
      <c r="B989" s="4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s="5">
        <f t="shared" si="62"/>
        <v>2.1679032258064517</v>
      </c>
      <c r="P989" s="6">
        <f t="shared" si="65"/>
        <v>28.002083333333335</v>
      </c>
      <c r="Q989" t="str" cm="1">
        <f t="array" ref="Q989:R989">_xlfn.TEXTSPLIT(N989,"/")</f>
        <v>film &amp; video</v>
      </c>
      <c r="R989" t="str">
        <v>documentary</v>
      </c>
      <c r="S989" s="10">
        <f t="shared" si="63"/>
        <v>42852.208333333328</v>
      </c>
      <c r="T989" s="10">
        <f t="shared" si="64"/>
        <v>42866.208333333328</v>
      </c>
    </row>
    <row r="990" spans="1:20" x14ac:dyDescent="0.25">
      <c r="A990">
        <v>988</v>
      </c>
      <c r="B990" s="4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s="5">
        <f t="shared" si="62"/>
        <v>0.52117021276595743</v>
      </c>
      <c r="P990" s="6">
        <f t="shared" si="65"/>
        <v>76.546875</v>
      </c>
      <c r="Q990" t="str" cm="1">
        <f t="array" ref="Q990:R990">_xlfn.TEXTSPLIT(N990,"/")</f>
        <v>publishing</v>
      </c>
      <c r="R990" t="str">
        <v>radio &amp; podcasts</v>
      </c>
      <c r="S990" s="10">
        <f t="shared" si="63"/>
        <v>42686.25</v>
      </c>
      <c r="T990" s="10">
        <f t="shared" si="64"/>
        <v>42707.25</v>
      </c>
    </row>
    <row r="991" spans="1:20" x14ac:dyDescent="0.25">
      <c r="A991">
        <v>989</v>
      </c>
      <c r="B991" s="4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s="5">
        <f t="shared" si="62"/>
        <v>4.9958333333333336</v>
      </c>
      <c r="P991" s="6">
        <f t="shared" si="65"/>
        <v>53.053097345132741</v>
      </c>
      <c r="Q991" t="str" cm="1">
        <f t="array" ref="Q991:R991">_xlfn.TEXTSPLIT(N991,"/")</f>
        <v>publishing</v>
      </c>
      <c r="R991" t="str">
        <v>translations</v>
      </c>
      <c r="S991" s="10">
        <f t="shared" si="63"/>
        <v>43571.208333333328</v>
      </c>
      <c r="T991" s="10">
        <f t="shared" si="64"/>
        <v>43576.208333333328</v>
      </c>
    </row>
    <row r="992" spans="1:20" x14ac:dyDescent="0.25">
      <c r="A992">
        <v>990</v>
      </c>
      <c r="B992" s="4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s="5">
        <f t="shared" si="62"/>
        <v>0.87679487179487181</v>
      </c>
      <c r="P992" s="6">
        <f t="shared" si="65"/>
        <v>106.859375</v>
      </c>
      <c r="Q992" t="str" cm="1">
        <f t="array" ref="Q992:R992">_xlfn.TEXTSPLIT(N992,"/")</f>
        <v>film &amp; video</v>
      </c>
      <c r="R992" t="str">
        <v>drama</v>
      </c>
      <c r="S992" s="10">
        <f t="shared" si="63"/>
        <v>42432.25</v>
      </c>
      <c r="T992" s="10">
        <f t="shared" si="64"/>
        <v>42454.208333333328</v>
      </c>
    </row>
    <row r="993" spans="1:20" x14ac:dyDescent="0.25">
      <c r="A993">
        <v>991</v>
      </c>
      <c r="B993" s="4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s="5">
        <f t="shared" si="62"/>
        <v>1.131734693877551</v>
      </c>
      <c r="P993" s="6">
        <f t="shared" si="65"/>
        <v>46.020746887966808</v>
      </c>
      <c r="Q993" t="str" cm="1">
        <f t="array" ref="Q993:R993">_xlfn.TEXTSPLIT(N993,"/")</f>
        <v>music</v>
      </c>
      <c r="R993" t="str">
        <v>rock</v>
      </c>
      <c r="S993" s="10">
        <f t="shared" si="63"/>
        <v>41907.208333333336</v>
      </c>
      <c r="T993" s="10">
        <f t="shared" si="64"/>
        <v>41911.208333333336</v>
      </c>
    </row>
    <row r="994" spans="1:20" x14ac:dyDescent="0.25">
      <c r="A994">
        <v>992</v>
      </c>
      <c r="B994" s="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s="5">
        <f t="shared" si="62"/>
        <v>4.2654838709677421</v>
      </c>
      <c r="P994" s="6">
        <f t="shared" si="65"/>
        <v>100.17424242424242</v>
      </c>
      <c r="Q994" t="str" cm="1">
        <f t="array" ref="Q994:R994">_xlfn.TEXTSPLIT(N994,"/")</f>
        <v>film &amp; video</v>
      </c>
      <c r="R994" t="str">
        <v>drama</v>
      </c>
      <c r="S994" s="10">
        <f t="shared" si="63"/>
        <v>43227.208333333328</v>
      </c>
      <c r="T994" s="10">
        <f t="shared" si="64"/>
        <v>43241.208333333328</v>
      </c>
    </row>
    <row r="995" spans="1:20" x14ac:dyDescent="0.25">
      <c r="A995">
        <v>993</v>
      </c>
      <c r="B995" s="4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5">
        <f t="shared" si="62"/>
        <v>0.77632653061224488</v>
      </c>
      <c r="P995" s="6">
        <f t="shared" si="65"/>
        <v>101.44</v>
      </c>
      <c r="Q995" t="str" cm="1">
        <f t="array" ref="Q995:R995">_xlfn.TEXTSPLIT(N995,"/")</f>
        <v>photography</v>
      </c>
      <c r="R995" t="str">
        <v>photography books</v>
      </c>
      <c r="S995" s="10">
        <f t="shared" si="63"/>
        <v>42362.25</v>
      </c>
      <c r="T995" s="10">
        <f t="shared" si="64"/>
        <v>42379.25</v>
      </c>
    </row>
    <row r="996" spans="1:20" x14ac:dyDescent="0.25">
      <c r="A996">
        <v>994</v>
      </c>
      <c r="B996" s="4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s="5">
        <f t="shared" si="62"/>
        <v>0.52496810772501767</v>
      </c>
      <c r="P996" s="6">
        <f t="shared" si="65"/>
        <v>87.972684085510693</v>
      </c>
      <c r="Q996" t="str" cm="1">
        <f t="array" ref="Q996:R996">_xlfn.TEXTSPLIT(N996,"/")</f>
        <v>publishing</v>
      </c>
      <c r="R996" t="str">
        <v>translations</v>
      </c>
      <c r="S996" s="10">
        <f t="shared" si="63"/>
        <v>41929.208333333336</v>
      </c>
      <c r="T996" s="10">
        <f t="shared" si="64"/>
        <v>41935.208333333336</v>
      </c>
    </row>
    <row r="997" spans="1:20" x14ac:dyDescent="0.25">
      <c r="A997">
        <v>995</v>
      </c>
      <c r="B997" s="4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s="5">
        <f t="shared" si="62"/>
        <v>1.5746762589928058</v>
      </c>
      <c r="P997" s="6">
        <f t="shared" si="65"/>
        <v>74.995594713656388</v>
      </c>
      <c r="Q997" t="str" cm="1">
        <f t="array" ref="Q997:R997">_xlfn.TEXTSPLIT(N997,"/")</f>
        <v>food</v>
      </c>
      <c r="R997" t="str">
        <v>food trucks</v>
      </c>
      <c r="S997" s="10">
        <f t="shared" si="63"/>
        <v>43408.208333333328</v>
      </c>
      <c r="T997" s="10">
        <f t="shared" si="64"/>
        <v>43437.25</v>
      </c>
    </row>
    <row r="998" spans="1:20" ht="31.5" x14ac:dyDescent="0.25">
      <c r="A998">
        <v>996</v>
      </c>
      <c r="B998" s="4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s="5">
        <f t="shared" si="62"/>
        <v>0.72939393939393937</v>
      </c>
      <c r="P998" s="6">
        <f t="shared" si="65"/>
        <v>42.982142857142854</v>
      </c>
      <c r="Q998" t="str" cm="1">
        <f t="array" ref="Q998:R998">_xlfn.TEXTSPLIT(N998,"/")</f>
        <v>theater</v>
      </c>
      <c r="R998" t="str">
        <v>plays</v>
      </c>
      <c r="S998" s="10">
        <f t="shared" si="63"/>
        <v>41276.25</v>
      </c>
      <c r="T998" s="10">
        <f t="shared" si="64"/>
        <v>41306.25</v>
      </c>
    </row>
    <row r="999" spans="1:20" x14ac:dyDescent="0.25">
      <c r="A999">
        <v>997</v>
      </c>
      <c r="B999" s="4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s="5">
        <f t="shared" si="62"/>
        <v>0.60565789473684206</v>
      </c>
      <c r="P999" s="6">
        <f t="shared" si="65"/>
        <v>33.115107913669064</v>
      </c>
      <c r="Q999" t="str" cm="1">
        <f t="array" ref="Q999:R999">_xlfn.TEXTSPLIT(N999,"/")</f>
        <v>theater</v>
      </c>
      <c r="R999" t="str">
        <v>plays</v>
      </c>
      <c r="S999" s="10">
        <f t="shared" si="63"/>
        <v>41659.25</v>
      </c>
      <c r="T999" s="10">
        <f t="shared" si="64"/>
        <v>41664.25</v>
      </c>
    </row>
    <row r="1000" spans="1:20" x14ac:dyDescent="0.25">
      <c r="A1000">
        <v>998</v>
      </c>
      <c r="B1000" s="4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s="5">
        <f t="shared" si="62"/>
        <v>0.5679129129129129</v>
      </c>
      <c r="P1000" s="6">
        <f t="shared" si="65"/>
        <v>101.13101604278074</v>
      </c>
      <c r="Q1000" t="str" cm="1">
        <f t="array" ref="Q1000:R1000">_xlfn.TEXTSPLIT(N1000,"/")</f>
        <v>music</v>
      </c>
      <c r="R1000" t="str">
        <v>indie rock</v>
      </c>
      <c r="S1000" s="10">
        <f t="shared" si="63"/>
        <v>40220.25</v>
      </c>
      <c r="T1000" s="10">
        <f t="shared" si="64"/>
        <v>40234.25</v>
      </c>
    </row>
    <row r="1001" spans="1:20" x14ac:dyDescent="0.25">
      <c r="A1001">
        <v>999</v>
      </c>
      <c r="B1001" s="4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s="5">
        <f t="shared" si="62"/>
        <v>0.56542754275427543</v>
      </c>
      <c r="P1001" s="6">
        <f t="shared" si="65"/>
        <v>55.98841354723708</v>
      </c>
      <c r="Q1001" t="str" cm="1">
        <f t="array" ref="Q1001:R1001">_xlfn.TEXTSPLIT(N1001,"/")</f>
        <v>food</v>
      </c>
      <c r="R1001" t="str">
        <v>food trucks</v>
      </c>
      <c r="S1001" s="10">
        <f t="shared" si="63"/>
        <v>42550.208333333328</v>
      </c>
      <c r="T1001" s="10">
        <f t="shared" si="64"/>
        <v>42557.208333333328</v>
      </c>
    </row>
  </sheetData>
  <autoFilter ref="A1:T1001" xr:uid="{7DB1BE34-D065-486A-9E92-0436ABAA562A}"/>
  <conditionalFormatting sqref="F2:F1001">
    <cfRule type="containsText" dxfId="39" priority="6" operator="containsText" text="live">
      <formula>NOT(ISERROR(SEARCH("live",F2)))</formula>
    </cfRule>
    <cfRule type="containsText" dxfId="38" priority="7" operator="containsText" text="canceled">
      <formula>NOT(ISERROR(SEARCH("canceled",F2)))</formula>
    </cfRule>
    <cfRule type="containsText" dxfId="37" priority="8" operator="containsText" text="successful">
      <formula>NOT(ISERROR(SEARCH("successful",F2)))</formula>
    </cfRule>
    <cfRule type="containsText" dxfId="36" priority="9" operator="containsText" text="failed">
      <formula>NOT(ISERROR(SEARCH("failed",F2)))</formula>
    </cfRule>
  </conditionalFormatting>
  <conditionalFormatting sqref="O2:O1001">
    <cfRule type="cellIs" dxfId="35" priority="1" operator="greaterThanOrEqual">
      <formula>2</formula>
    </cfRule>
    <cfRule type="cellIs" priority="2" operator="greaterThanOrEqual">
      <formula>2</formula>
    </cfRule>
    <cfRule type="cellIs" dxfId="34" priority="3" operator="greaterThan">
      <formula>1.9999</formula>
    </cfRule>
    <cfRule type="cellIs" dxfId="33" priority="4" operator="between">
      <formula>1</formula>
      <formula>1.99</formula>
    </cfRule>
    <cfRule type="cellIs" dxfId="32" priority="5" operator="between">
      <formula>0</formula>
      <formula>99%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6B137-5459-4FB7-8F6D-219CA033B8FF}">
  <sheetPr codeName="Sheet3"/>
  <dimension ref="A1:F14"/>
  <sheetViews>
    <sheetView zoomScale="140" zoomScaleNormal="140" workbookViewId="0">
      <selection activeCell="B32" sqref="B32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  <col min="7" max="7" width="6.375" bestFit="1" customWidth="1"/>
    <col min="8" max="8" width="10.625" bestFit="1" customWidth="1"/>
    <col min="9" max="9" width="9.375" bestFit="1" customWidth="1"/>
    <col min="10" max="10" width="3.875" bestFit="1" customWidth="1"/>
    <col min="11" max="11" width="5.75" bestFit="1" customWidth="1"/>
    <col min="12" max="12" width="12.625" bestFit="1" customWidth="1"/>
    <col min="13" max="13" width="9.75" bestFit="1" customWidth="1"/>
    <col min="14" max="14" width="18" bestFit="1" customWidth="1"/>
    <col min="15" max="15" width="5.25" bestFit="1" customWidth="1"/>
    <col min="16" max="16" width="15.375" bestFit="1" customWidth="1"/>
    <col min="17" max="17" width="4.625" bestFit="1" customWidth="1"/>
    <col min="18" max="18" width="13.125" bestFit="1" customWidth="1"/>
    <col min="19" max="19" width="6.125" bestFit="1" customWidth="1"/>
    <col min="20" max="20" width="9.125" bestFit="1" customWidth="1"/>
    <col min="21" max="21" width="11" bestFit="1" customWidth="1"/>
    <col min="22" max="22" width="11.5" bestFit="1" customWidth="1"/>
    <col min="23" max="23" width="9.5" bestFit="1" customWidth="1"/>
    <col min="24" max="24" width="4.5" bestFit="1" customWidth="1"/>
    <col min="25" max="25" width="11.25" bestFit="1" customWidth="1"/>
    <col min="26" max="26" width="11" bestFit="1" customWidth="1"/>
  </cols>
  <sheetData>
    <row r="1" spans="1:6" x14ac:dyDescent="0.25">
      <c r="A1" s="8" t="s">
        <v>6</v>
      </c>
      <c r="B1" t="s">
        <v>2070</v>
      </c>
    </row>
    <row r="3" spans="1:6" x14ac:dyDescent="0.25">
      <c r="A3" s="8" t="s">
        <v>2066</v>
      </c>
      <c r="B3" s="8" t="s">
        <v>2069</v>
      </c>
    </row>
    <row r="4" spans="1:6" x14ac:dyDescent="0.25">
      <c r="A4" s="8" t="s">
        <v>2067</v>
      </c>
      <c r="B4" t="s">
        <v>74</v>
      </c>
      <c r="C4" t="s">
        <v>14</v>
      </c>
      <c r="D4" t="s">
        <v>47</v>
      </c>
      <c r="E4" t="s">
        <v>20</v>
      </c>
      <c r="F4" t="s">
        <v>2068</v>
      </c>
    </row>
    <row r="5" spans="1:6" x14ac:dyDescent="0.25">
      <c r="A5" s="9" t="s">
        <v>2041</v>
      </c>
      <c r="B5" s="7">
        <v>11</v>
      </c>
      <c r="C5" s="7">
        <v>60</v>
      </c>
      <c r="D5" s="7">
        <v>5</v>
      </c>
      <c r="E5" s="7">
        <v>102</v>
      </c>
      <c r="F5" s="7">
        <v>178</v>
      </c>
    </row>
    <row r="6" spans="1:6" x14ac:dyDescent="0.25">
      <c r="A6" s="9" t="s">
        <v>2033</v>
      </c>
      <c r="B6" s="7">
        <v>4</v>
      </c>
      <c r="C6" s="7">
        <v>20</v>
      </c>
      <c r="D6" s="7"/>
      <c r="E6" s="7">
        <v>22</v>
      </c>
      <c r="F6" s="7">
        <v>46</v>
      </c>
    </row>
    <row r="7" spans="1:6" x14ac:dyDescent="0.25">
      <c r="A7" s="9" t="s">
        <v>2050</v>
      </c>
      <c r="B7" s="7">
        <v>1</v>
      </c>
      <c r="C7" s="7">
        <v>23</v>
      </c>
      <c r="D7" s="7">
        <v>3</v>
      </c>
      <c r="E7" s="7">
        <v>21</v>
      </c>
      <c r="F7" s="7">
        <v>48</v>
      </c>
    </row>
    <row r="8" spans="1:6" x14ac:dyDescent="0.25">
      <c r="A8" s="9" t="s">
        <v>2064</v>
      </c>
      <c r="B8" s="7"/>
      <c r="C8" s="7"/>
      <c r="D8" s="7"/>
      <c r="E8" s="7">
        <v>4</v>
      </c>
      <c r="F8" s="7">
        <v>4</v>
      </c>
    </row>
    <row r="9" spans="1:6" x14ac:dyDescent="0.25">
      <c r="A9" s="9" t="s">
        <v>2035</v>
      </c>
      <c r="B9" s="7">
        <v>10</v>
      </c>
      <c r="C9" s="7">
        <v>66</v>
      </c>
      <c r="D9" s="7"/>
      <c r="E9" s="7">
        <v>99</v>
      </c>
      <c r="F9" s="7">
        <v>175</v>
      </c>
    </row>
    <row r="10" spans="1:6" x14ac:dyDescent="0.25">
      <c r="A10" s="9" t="s">
        <v>2054</v>
      </c>
      <c r="B10" s="7">
        <v>4</v>
      </c>
      <c r="C10" s="7">
        <v>11</v>
      </c>
      <c r="D10" s="7">
        <v>1</v>
      </c>
      <c r="E10" s="7">
        <v>26</v>
      </c>
      <c r="F10" s="7">
        <v>42</v>
      </c>
    </row>
    <row r="11" spans="1:6" x14ac:dyDescent="0.25">
      <c r="A11" s="9" t="s">
        <v>2047</v>
      </c>
      <c r="B11" s="7">
        <v>2</v>
      </c>
      <c r="C11" s="7">
        <v>24</v>
      </c>
      <c r="D11" s="7">
        <v>1</v>
      </c>
      <c r="E11" s="7">
        <v>40</v>
      </c>
      <c r="F11" s="7">
        <v>67</v>
      </c>
    </row>
    <row r="12" spans="1:6" x14ac:dyDescent="0.25">
      <c r="A12" s="9" t="s">
        <v>2037</v>
      </c>
      <c r="B12" s="7">
        <v>2</v>
      </c>
      <c r="C12" s="7">
        <v>28</v>
      </c>
      <c r="D12" s="7">
        <v>2</v>
      </c>
      <c r="E12" s="7">
        <v>64</v>
      </c>
      <c r="F12" s="7">
        <v>96</v>
      </c>
    </row>
    <row r="13" spans="1:6" x14ac:dyDescent="0.25">
      <c r="A13" s="9" t="s">
        <v>2039</v>
      </c>
      <c r="B13" s="7">
        <v>23</v>
      </c>
      <c r="C13" s="7">
        <v>132</v>
      </c>
      <c r="D13" s="7">
        <v>2</v>
      </c>
      <c r="E13" s="7">
        <v>187</v>
      </c>
      <c r="F13" s="7">
        <v>344</v>
      </c>
    </row>
    <row r="14" spans="1:6" x14ac:dyDescent="0.25">
      <c r="A14" s="9" t="s">
        <v>2068</v>
      </c>
      <c r="B14" s="7">
        <v>57</v>
      </c>
      <c r="C14" s="7">
        <v>364</v>
      </c>
      <c r="D14" s="7">
        <v>14</v>
      </c>
      <c r="E14" s="7">
        <v>565</v>
      </c>
      <c r="F14" s="7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45C53-8002-4BFB-A1AF-CE0C26D9BAB6}">
  <sheetPr codeName="Sheet4"/>
  <dimension ref="A1:F30"/>
  <sheetViews>
    <sheetView workbookViewId="0">
      <selection activeCell="B22" sqref="B22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8" t="s">
        <v>6</v>
      </c>
      <c r="B1" t="s">
        <v>2070</v>
      </c>
    </row>
    <row r="2" spans="1:6" x14ac:dyDescent="0.25">
      <c r="A2" s="8" t="s">
        <v>2031</v>
      </c>
      <c r="B2" t="s">
        <v>2070</v>
      </c>
    </row>
    <row r="4" spans="1:6" x14ac:dyDescent="0.25">
      <c r="A4" s="8" t="s">
        <v>2066</v>
      </c>
      <c r="B4" s="8" t="s">
        <v>2069</v>
      </c>
    </row>
    <row r="5" spans="1:6" x14ac:dyDescent="0.25">
      <c r="A5" s="8" t="s">
        <v>2067</v>
      </c>
      <c r="B5" t="s">
        <v>74</v>
      </c>
      <c r="C5" t="s">
        <v>14</v>
      </c>
      <c r="D5" t="s">
        <v>47</v>
      </c>
      <c r="E5" t="s">
        <v>20</v>
      </c>
      <c r="F5" t="s">
        <v>2068</v>
      </c>
    </row>
    <row r="6" spans="1:6" x14ac:dyDescent="0.25">
      <c r="A6" s="9" t="s">
        <v>2049</v>
      </c>
      <c r="B6" s="7">
        <v>1</v>
      </c>
      <c r="C6" s="7">
        <v>10</v>
      </c>
      <c r="D6" s="7">
        <v>2</v>
      </c>
      <c r="E6" s="7">
        <v>21</v>
      </c>
      <c r="F6" s="7">
        <v>34</v>
      </c>
    </row>
    <row r="7" spans="1:6" x14ac:dyDescent="0.25">
      <c r="A7" s="9" t="s">
        <v>2065</v>
      </c>
      <c r="B7" s="7"/>
      <c r="C7" s="7"/>
      <c r="D7" s="7"/>
      <c r="E7" s="7">
        <v>4</v>
      </c>
      <c r="F7" s="7">
        <v>4</v>
      </c>
    </row>
    <row r="8" spans="1:6" x14ac:dyDescent="0.25">
      <c r="A8" s="9" t="s">
        <v>2042</v>
      </c>
      <c r="B8" s="7">
        <v>4</v>
      </c>
      <c r="C8" s="7">
        <v>21</v>
      </c>
      <c r="D8" s="7">
        <v>1</v>
      </c>
      <c r="E8" s="7">
        <v>34</v>
      </c>
      <c r="F8" s="7">
        <v>60</v>
      </c>
    </row>
    <row r="9" spans="1:6" x14ac:dyDescent="0.25">
      <c r="A9" s="9" t="s">
        <v>2044</v>
      </c>
      <c r="B9" s="7">
        <v>2</v>
      </c>
      <c r="C9" s="7">
        <v>12</v>
      </c>
      <c r="D9" s="7">
        <v>1</v>
      </c>
      <c r="E9" s="7">
        <v>22</v>
      </c>
      <c r="F9" s="7">
        <v>37</v>
      </c>
    </row>
    <row r="10" spans="1:6" x14ac:dyDescent="0.25">
      <c r="A10" s="9" t="s">
        <v>2043</v>
      </c>
      <c r="B10" s="7"/>
      <c r="C10" s="7">
        <v>8</v>
      </c>
      <c r="D10" s="7"/>
      <c r="E10" s="7">
        <v>10</v>
      </c>
      <c r="F10" s="7">
        <v>18</v>
      </c>
    </row>
    <row r="11" spans="1:6" x14ac:dyDescent="0.25">
      <c r="A11" s="9" t="s">
        <v>2053</v>
      </c>
      <c r="B11" s="7">
        <v>1</v>
      </c>
      <c r="C11" s="7">
        <v>7</v>
      </c>
      <c r="D11" s="7"/>
      <c r="E11" s="7">
        <v>9</v>
      </c>
      <c r="F11" s="7">
        <v>17</v>
      </c>
    </row>
    <row r="12" spans="1:6" x14ac:dyDescent="0.25">
      <c r="A12" s="9" t="s">
        <v>2034</v>
      </c>
      <c r="B12" s="7">
        <v>4</v>
      </c>
      <c r="C12" s="7">
        <v>20</v>
      </c>
      <c r="D12" s="7"/>
      <c r="E12" s="7">
        <v>22</v>
      </c>
      <c r="F12" s="7">
        <v>46</v>
      </c>
    </row>
    <row r="13" spans="1:6" x14ac:dyDescent="0.25">
      <c r="A13" s="9" t="s">
        <v>2045</v>
      </c>
      <c r="B13" s="7">
        <v>3</v>
      </c>
      <c r="C13" s="7">
        <v>19</v>
      </c>
      <c r="D13" s="7"/>
      <c r="E13" s="7">
        <v>23</v>
      </c>
      <c r="F13" s="7">
        <v>45</v>
      </c>
    </row>
    <row r="14" spans="1:6" x14ac:dyDescent="0.25">
      <c r="A14" s="9" t="s">
        <v>2058</v>
      </c>
      <c r="B14" s="7">
        <v>1</v>
      </c>
      <c r="C14" s="7">
        <v>6</v>
      </c>
      <c r="D14" s="7"/>
      <c r="E14" s="7">
        <v>10</v>
      </c>
      <c r="F14" s="7">
        <v>17</v>
      </c>
    </row>
    <row r="15" spans="1:6" x14ac:dyDescent="0.25">
      <c r="A15" s="9" t="s">
        <v>2057</v>
      </c>
      <c r="B15" s="7"/>
      <c r="C15" s="7">
        <v>3</v>
      </c>
      <c r="D15" s="7"/>
      <c r="E15" s="7">
        <v>4</v>
      </c>
      <c r="F15" s="7">
        <v>7</v>
      </c>
    </row>
    <row r="16" spans="1:6" x14ac:dyDescent="0.25">
      <c r="A16" s="9" t="s">
        <v>2061</v>
      </c>
      <c r="B16" s="7"/>
      <c r="C16" s="7">
        <v>8</v>
      </c>
      <c r="D16" s="7">
        <v>1</v>
      </c>
      <c r="E16" s="7">
        <v>4</v>
      </c>
      <c r="F16" s="7">
        <v>13</v>
      </c>
    </row>
    <row r="17" spans="1:6" x14ac:dyDescent="0.25">
      <c r="A17" s="9" t="s">
        <v>2048</v>
      </c>
      <c r="B17" s="7">
        <v>1</v>
      </c>
      <c r="C17" s="7">
        <v>6</v>
      </c>
      <c r="D17" s="7">
        <v>1</v>
      </c>
      <c r="E17" s="7">
        <v>13</v>
      </c>
      <c r="F17" s="7">
        <v>21</v>
      </c>
    </row>
    <row r="18" spans="1:6" x14ac:dyDescent="0.25">
      <c r="A18" s="9" t="s">
        <v>2055</v>
      </c>
      <c r="B18" s="7">
        <v>4</v>
      </c>
      <c r="C18" s="7">
        <v>11</v>
      </c>
      <c r="D18" s="7">
        <v>1</v>
      </c>
      <c r="E18" s="7">
        <v>26</v>
      </c>
      <c r="F18" s="7">
        <v>42</v>
      </c>
    </row>
    <row r="19" spans="1:6" x14ac:dyDescent="0.25">
      <c r="A19" s="9" t="s">
        <v>2040</v>
      </c>
      <c r="B19" s="7">
        <v>23</v>
      </c>
      <c r="C19" s="7">
        <v>132</v>
      </c>
      <c r="D19" s="7">
        <v>2</v>
      </c>
      <c r="E19" s="7">
        <v>187</v>
      </c>
      <c r="F19" s="7">
        <v>344</v>
      </c>
    </row>
    <row r="20" spans="1:6" x14ac:dyDescent="0.25">
      <c r="A20" s="9" t="s">
        <v>2056</v>
      </c>
      <c r="B20" s="7"/>
      <c r="C20" s="7">
        <v>4</v>
      </c>
      <c r="D20" s="7"/>
      <c r="E20" s="7">
        <v>4</v>
      </c>
      <c r="F20" s="7">
        <v>8</v>
      </c>
    </row>
    <row r="21" spans="1:6" x14ac:dyDescent="0.25">
      <c r="A21" s="9" t="s">
        <v>2036</v>
      </c>
      <c r="B21" s="7">
        <v>6</v>
      </c>
      <c r="C21" s="7">
        <v>30</v>
      </c>
      <c r="D21" s="7"/>
      <c r="E21" s="7">
        <v>49</v>
      </c>
      <c r="F21" s="7">
        <v>85</v>
      </c>
    </row>
    <row r="22" spans="1:6" x14ac:dyDescent="0.25">
      <c r="A22" s="9" t="s">
        <v>2063</v>
      </c>
      <c r="B22" s="7"/>
      <c r="C22" s="7">
        <v>9</v>
      </c>
      <c r="D22" s="7"/>
      <c r="E22" s="7">
        <v>5</v>
      </c>
      <c r="F22" s="7">
        <v>14</v>
      </c>
    </row>
    <row r="23" spans="1:6" x14ac:dyDescent="0.25">
      <c r="A23" s="9" t="s">
        <v>2052</v>
      </c>
      <c r="B23" s="7">
        <v>1</v>
      </c>
      <c r="C23" s="7">
        <v>5</v>
      </c>
      <c r="D23" s="7">
        <v>1</v>
      </c>
      <c r="E23" s="7">
        <v>9</v>
      </c>
      <c r="F23" s="7">
        <v>16</v>
      </c>
    </row>
    <row r="24" spans="1:6" x14ac:dyDescent="0.25">
      <c r="A24" s="9" t="s">
        <v>2060</v>
      </c>
      <c r="B24" s="7">
        <v>3</v>
      </c>
      <c r="C24" s="7">
        <v>3</v>
      </c>
      <c r="D24" s="7"/>
      <c r="E24" s="7">
        <v>11</v>
      </c>
      <c r="F24" s="7">
        <v>17</v>
      </c>
    </row>
    <row r="25" spans="1:6" x14ac:dyDescent="0.25">
      <c r="A25" s="9" t="s">
        <v>2059</v>
      </c>
      <c r="B25" s="7"/>
      <c r="C25" s="7">
        <v>7</v>
      </c>
      <c r="D25" s="7"/>
      <c r="E25" s="7">
        <v>14</v>
      </c>
      <c r="F25" s="7">
        <v>21</v>
      </c>
    </row>
    <row r="26" spans="1:6" x14ac:dyDescent="0.25">
      <c r="A26" s="9" t="s">
        <v>2051</v>
      </c>
      <c r="B26" s="7">
        <v>1</v>
      </c>
      <c r="C26" s="7">
        <v>15</v>
      </c>
      <c r="D26" s="7">
        <v>2</v>
      </c>
      <c r="E26" s="7">
        <v>17</v>
      </c>
      <c r="F26" s="7">
        <v>35</v>
      </c>
    </row>
    <row r="27" spans="1:6" x14ac:dyDescent="0.25">
      <c r="A27" s="9" t="s">
        <v>2046</v>
      </c>
      <c r="B27" s="7"/>
      <c r="C27" s="7">
        <v>16</v>
      </c>
      <c r="D27" s="7">
        <v>1</v>
      </c>
      <c r="E27" s="7">
        <v>28</v>
      </c>
      <c r="F27" s="7">
        <v>45</v>
      </c>
    </row>
    <row r="28" spans="1:6" x14ac:dyDescent="0.25">
      <c r="A28" s="9" t="s">
        <v>2038</v>
      </c>
      <c r="B28" s="7">
        <v>2</v>
      </c>
      <c r="C28" s="7">
        <v>12</v>
      </c>
      <c r="D28" s="7">
        <v>1</v>
      </c>
      <c r="E28" s="7">
        <v>36</v>
      </c>
      <c r="F28" s="7">
        <v>51</v>
      </c>
    </row>
    <row r="29" spans="1:6" x14ac:dyDescent="0.25">
      <c r="A29" s="9" t="s">
        <v>2062</v>
      </c>
      <c r="B29" s="7"/>
      <c r="C29" s="7"/>
      <c r="D29" s="7"/>
      <c r="E29" s="7">
        <v>3</v>
      </c>
      <c r="F29" s="7">
        <v>3</v>
      </c>
    </row>
    <row r="30" spans="1:6" x14ac:dyDescent="0.25">
      <c r="A30" s="9" t="s">
        <v>2068</v>
      </c>
      <c r="B30" s="7">
        <v>57</v>
      </c>
      <c r="C30" s="7">
        <v>364</v>
      </c>
      <c r="D30" s="7">
        <v>14</v>
      </c>
      <c r="E30" s="7">
        <v>565</v>
      </c>
      <c r="F30" s="7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423A6-DF56-4C37-89D7-5274CA749A70}">
  <sheetPr codeName="Sheet5"/>
  <dimension ref="A1:F18"/>
  <sheetViews>
    <sheetView workbookViewId="0">
      <selection activeCell="W18" sqref="W18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8" t="s">
        <v>2031</v>
      </c>
      <c r="B1" t="s">
        <v>2070</v>
      </c>
    </row>
    <row r="2" spans="1:6" x14ac:dyDescent="0.25">
      <c r="A2" s="8" t="s">
        <v>2085</v>
      </c>
      <c r="B2" t="s">
        <v>2070</v>
      </c>
    </row>
    <row r="4" spans="1:6" x14ac:dyDescent="0.25">
      <c r="A4" s="8" t="s">
        <v>2066</v>
      </c>
      <c r="B4" s="8" t="s">
        <v>2069</v>
      </c>
    </row>
    <row r="5" spans="1:6" x14ac:dyDescent="0.25">
      <c r="A5" s="8" t="s">
        <v>2067</v>
      </c>
      <c r="B5" t="s">
        <v>74</v>
      </c>
      <c r="C5" t="s">
        <v>14</v>
      </c>
      <c r="D5" t="s">
        <v>47</v>
      </c>
      <c r="E5" t="s">
        <v>20</v>
      </c>
      <c r="F5" t="s">
        <v>2068</v>
      </c>
    </row>
    <row r="6" spans="1:6" x14ac:dyDescent="0.25">
      <c r="A6" s="11" t="s">
        <v>2073</v>
      </c>
      <c r="B6" s="7">
        <v>6</v>
      </c>
      <c r="C6" s="7">
        <v>36</v>
      </c>
      <c r="D6" s="7">
        <v>1</v>
      </c>
      <c r="E6" s="7">
        <v>49</v>
      </c>
      <c r="F6" s="7">
        <v>92</v>
      </c>
    </row>
    <row r="7" spans="1:6" x14ac:dyDescent="0.25">
      <c r="A7" s="11" t="s">
        <v>2074</v>
      </c>
      <c r="B7" s="7">
        <v>7</v>
      </c>
      <c r="C7" s="7">
        <v>28</v>
      </c>
      <c r="D7" s="7"/>
      <c r="E7" s="7">
        <v>44</v>
      </c>
      <c r="F7" s="7">
        <v>79</v>
      </c>
    </row>
    <row r="8" spans="1:6" x14ac:dyDescent="0.25">
      <c r="A8" s="11" t="s">
        <v>2075</v>
      </c>
      <c r="B8" s="7">
        <v>4</v>
      </c>
      <c r="C8" s="7">
        <v>33</v>
      </c>
      <c r="D8" s="7"/>
      <c r="E8" s="7">
        <v>49</v>
      </c>
      <c r="F8" s="7">
        <v>86</v>
      </c>
    </row>
    <row r="9" spans="1:6" x14ac:dyDescent="0.25">
      <c r="A9" s="11" t="s">
        <v>2076</v>
      </c>
      <c r="B9" s="7">
        <v>1</v>
      </c>
      <c r="C9" s="7">
        <v>30</v>
      </c>
      <c r="D9" s="7">
        <v>1</v>
      </c>
      <c r="E9" s="7">
        <v>46</v>
      </c>
      <c r="F9" s="7">
        <v>78</v>
      </c>
    </row>
    <row r="10" spans="1:6" x14ac:dyDescent="0.25">
      <c r="A10" s="11" t="s">
        <v>2077</v>
      </c>
      <c r="B10" s="7">
        <v>3</v>
      </c>
      <c r="C10" s="7">
        <v>35</v>
      </c>
      <c r="D10" s="7">
        <v>2</v>
      </c>
      <c r="E10" s="7">
        <v>46</v>
      </c>
      <c r="F10" s="7">
        <v>86</v>
      </c>
    </row>
    <row r="11" spans="1:6" x14ac:dyDescent="0.25">
      <c r="A11" s="11" t="s">
        <v>2078</v>
      </c>
      <c r="B11" s="7">
        <v>3</v>
      </c>
      <c r="C11" s="7">
        <v>28</v>
      </c>
      <c r="D11" s="7">
        <v>1</v>
      </c>
      <c r="E11" s="7">
        <v>55</v>
      </c>
      <c r="F11" s="7">
        <v>87</v>
      </c>
    </row>
    <row r="12" spans="1:6" x14ac:dyDescent="0.25">
      <c r="A12" s="11" t="s">
        <v>2079</v>
      </c>
      <c r="B12" s="7">
        <v>4</v>
      </c>
      <c r="C12" s="7">
        <v>31</v>
      </c>
      <c r="D12" s="7">
        <v>1</v>
      </c>
      <c r="E12" s="7">
        <v>58</v>
      </c>
      <c r="F12" s="7">
        <v>94</v>
      </c>
    </row>
    <row r="13" spans="1:6" x14ac:dyDescent="0.25">
      <c r="A13" s="11" t="s">
        <v>2080</v>
      </c>
      <c r="B13" s="7">
        <v>8</v>
      </c>
      <c r="C13" s="7">
        <v>35</v>
      </c>
      <c r="D13" s="7">
        <v>1</v>
      </c>
      <c r="E13" s="7">
        <v>41</v>
      </c>
      <c r="F13" s="7">
        <v>85</v>
      </c>
    </row>
    <row r="14" spans="1:6" x14ac:dyDescent="0.25">
      <c r="A14" s="11" t="s">
        <v>2081</v>
      </c>
      <c r="B14" s="7">
        <v>5</v>
      </c>
      <c r="C14" s="7">
        <v>23</v>
      </c>
      <c r="D14" s="7"/>
      <c r="E14" s="7">
        <v>45</v>
      </c>
      <c r="F14" s="7">
        <v>73</v>
      </c>
    </row>
    <row r="15" spans="1:6" x14ac:dyDescent="0.25">
      <c r="A15" s="11" t="s">
        <v>2082</v>
      </c>
      <c r="B15" s="7">
        <v>6</v>
      </c>
      <c r="C15" s="7">
        <v>26</v>
      </c>
      <c r="D15" s="7">
        <v>1</v>
      </c>
      <c r="E15" s="7">
        <v>45</v>
      </c>
      <c r="F15" s="7">
        <v>78</v>
      </c>
    </row>
    <row r="16" spans="1:6" x14ac:dyDescent="0.25">
      <c r="A16" s="11" t="s">
        <v>2083</v>
      </c>
      <c r="B16" s="7">
        <v>3</v>
      </c>
      <c r="C16" s="7">
        <v>27</v>
      </c>
      <c r="D16" s="7">
        <v>3</v>
      </c>
      <c r="E16" s="7">
        <v>45</v>
      </c>
      <c r="F16" s="7">
        <v>78</v>
      </c>
    </row>
    <row r="17" spans="1:6" x14ac:dyDescent="0.25">
      <c r="A17" s="11" t="s">
        <v>2084</v>
      </c>
      <c r="B17" s="7">
        <v>7</v>
      </c>
      <c r="C17" s="7">
        <v>32</v>
      </c>
      <c r="D17" s="7">
        <v>3</v>
      </c>
      <c r="E17" s="7">
        <v>42</v>
      </c>
      <c r="F17" s="7">
        <v>84</v>
      </c>
    </row>
    <row r="18" spans="1:6" x14ac:dyDescent="0.25">
      <c r="A18" s="11" t="s">
        <v>2068</v>
      </c>
      <c r="B18" s="7">
        <v>57</v>
      </c>
      <c r="C18" s="7">
        <v>364</v>
      </c>
      <c r="D18" s="7">
        <v>14</v>
      </c>
      <c r="E18" s="7">
        <v>565</v>
      </c>
      <c r="F18" s="7">
        <v>1000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DC91C-BA91-4E9E-9169-466E392C16C0}">
  <sheetPr codeName="Sheet6"/>
  <dimension ref="A1:H13"/>
  <sheetViews>
    <sheetView workbookViewId="0">
      <selection activeCell="S40" sqref="S40"/>
    </sheetView>
  </sheetViews>
  <sheetFormatPr defaultRowHeight="15.75" x14ac:dyDescent="0.25"/>
  <cols>
    <col min="1" max="1" width="26.375" bestFit="1" customWidth="1"/>
    <col min="2" max="2" width="17.25" bestFit="1" customWidth="1"/>
    <col min="3" max="3" width="13.5" bestFit="1" customWidth="1"/>
    <col min="4" max="4" width="16.125" bestFit="1" customWidth="1"/>
    <col min="5" max="5" width="12.625" bestFit="1" customWidth="1"/>
    <col min="6" max="6" width="19.875" bestFit="1" customWidth="1"/>
    <col min="7" max="7" width="16.125" bestFit="1" customWidth="1"/>
    <col min="8" max="8" width="18.875" bestFit="1" customWidth="1"/>
  </cols>
  <sheetData>
    <row r="1" spans="1:8" x14ac:dyDescent="0.25">
      <c r="A1" s="12" t="s">
        <v>2086</v>
      </c>
      <c r="B1" s="12" t="s">
        <v>2087</v>
      </c>
      <c r="C1" s="12" t="s">
        <v>2088</v>
      </c>
      <c r="D1" s="12" t="s">
        <v>2089</v>
      </c>
      <c r="E1" s="12" t="s">
        <v>2093</v>
      </c>
      <c r="F1" s="12" t="s">
        <v>2090</v>
      </c>
      <c r="G1" s="12" t="s">
        <v>2091</v>
      </c>
      <c r="H1" s="12" t="s">
        <v>2092</v>
      </c>
    </row>
    <row r="2" spans="1:8" x14ac:dyDescent="0.25">
      <c r="A2" t="s">
        <v>2094</v>
      </c>
      <c r="B2">
        <f>COUNTIFS(Crowdfunding!F2:F1001,"=successful",Crowdfunding!D2:D1001,"&lt;1000")</f>
        <v>30</v>
      </c>
      <c r="C2">
        <f>COUNTIFS(Crowdfunding!F2:F1001,"=failed",Crowdfunding!D2:D1001,"&lt;1000")</f>
        <v>20</v>
      </c>
      <c r="D2">
        <f>COUNTIFS(Crowdfunding!F:F,"=canceled",Crowdfunding!D:D,"&lt;1000")</f>
        <v>1</v>
      </c>
      <c r="E2">
        <f>SUM(B2:D2)</f>
        <v>51</v>
      </c>
      <c r="F2" s="5">
        <f>B2/E2</f>
        <v>0.58823529411764708</v>
      </c>
      <c r="G2" s="5">
        <f>C2/E2</f>
        <v>0.39215686274509803</v>
      </c>
      <c r="H2" s="5">
        <f>D2/E2</f>
        <v>1.9607843137254902E-2</v>
      </c>
    </row>
    <row r="3" spans="1:8" x14ac:dyDescent="0.25">
      <c r="A3" t="s">
        <v>2095</v>
      </c>
      <c r="B3">
        <f>COUNTIFS(Crowdfunding!F:F,"=successful",Crowdfunding!D:D,"&gt;=1000",Crowdfunding!D:D,"&lt;=4999")</f>
        <v>191</v>
      </c>
      <c r="C3">
        <f>COUNTIFS(Crowdfunding!F:F,"=failed",Crowdfunding!D:D,"&gt;=1000",Crowdfunding!D:D,"&lt;=4999")</f>
        <v>38</v>
      </c>
      <c r="D3">
        <f>COUNTIFS(Crowdfunding!F:F,"=canceled",Crowdfunding!D:D,"&gt;=1000",Crowdfunding!D:D,"&lt;=4999")</f>
        <v>2</v>
      </c>
      <c r="E3">
        <f t="shared" ref="E3:E13" si="0">SUM(B3:D3)</f>
        <v>231</v>
      </c>
      <c r="F3" s="5">
        <f t="shared" ref="F3:F13" si="1">B3/E3</f>
        <v>0.82683982683982682</v>
      </c>
      <c r="G3" s="5">
        <f t="shared" ref="G3:G13" si="2">C3/E3</f>
        <v>0.16450216450216451</v>
      </c>
      <c r="H3" s="5">
        <f t="shared" ref="H3:H13" si="3">D3/E3</f>
        <v>8.658008658008658E-3</v>
      </c>
    </row>
    <row r="4" spans="1:8" x14ac:dyDescent="0.25">
      <c r="A4" t="s">
        <v>2096</v>
      </c>
      <c r="B4">
        <f>COUNTIFS(Crowdfunding!F:F,"=successful",Crowdfunding!D:D,"&gt;=5000",Crowdfunding!D:D,"&lt;10000")</f>
        <v>164</v>
      </c>
      <c r="C4">
        <f>COUNTIFS(Crowdfunding!F:F,"=failed",Crowdfunding!D:D,"&gt;=5000",Crowdfunding!D:D,"&lt;=9999")</f>
        <v>126</v>
      </c>
      <c r="D4">
        <f>COUNTIFS(Crowdfunding!F:F,"=canceled",Crowdfunding!D:D,"&gt;=5000",Crowdfunding!D:D,"&lt;=9999")</f>
        <v>25</v>
      </c>
      <c r="E4">
        <f t="shared" si="0"/>
        <v>315</v>
      </c>
      <c r="F4" s="5">
        <f t="shared" si="1"/>
        <v>0.52063492063492067</v>
      </c>
      <c r="G4" s="5">
        <f t="shared" si="2"/>
        <v>0.4</v>
      </c>
      <c r="H4" s="5">
        <f t="shared" si="3"/>
        <v>7.9365079365079361E-2</v>
      </c>
    </row>
    <row r="5" spans="1:8" x14ac:dyDescent="0.25">
      <c r="A5" t="s">
        <v>2097</v>
      </c>
      <c r="B5">
        <f>COUNTIFS(Crowdfunding!F2:F1001,"=successful",Crowdfunding!D2:D1001,"&gt;=10000",Crowdfunding!D2:D1001,"&lt;=14999")</f>
        <v>4</v>
      </c>
      <c r="C5">
        <f>COUNTIFS(Crowdfunding!F:F,"=failed",Crowdfunding!D:D,"&gt;=10000",Crowdfunding!D:D,"&lt;=14999")</f>
        <v>5</v>
      </c>
      <c r="D5">
        <f>COUNTIFS(Crowdfunding!F:F,"=canceled",Crowdfunding!D:D,"&gt;=10000",Crowdfunding!D:D,"&lt;=14999")</f>
        <v>0</v>
      </c>
      <c r="E5">
        <f t="shared" si="0"/>
        <v>9</v>
      </c>
      <c r="F5" s="5">
        <f t="shared" si="1"/>
        <v>0.44444444444444442</v>
      </c>
      <c r="G5" s="5">
        <f t="shared" si="2"/>
        <v>0.55555555555555558</v>
      </c>
      <c r="H5" s="5">
        <f t="shared" si="3"/>
        <v>0</v>
      </c>
    </row>
    <row r="6" spans="1:8" x14ac:dyDescent="0.25">
      <c r="A6" t="s">
        <v>2098</v>
      </c>
      <c r="B6">
        <f>COUNTIFS(Crowdfunding!F:F,"=successful",Crowdfunding!D:D,"&gt;=15000",Crowdfunding!D:D,"&lt;=19999")</f>
        <v>10</v>
      </c>
      <c r="C6">
        <f>COUNTIFS(Crowdfunding!F:F,"=failed",Crowdfunding!D:D,"&gt;=15000",Crowdfunding!D:D,"&lt;=19999")</f>
        <v>0</v>
      </c>
      <c r="D6">
        <f>COUNTIFS(Crowdfunding!F:F,"=canceled",Crowdfunding!D:D,"&gt;=15000",Crowdfunding!D:D,"&lt;=19999")</f>
        <v>0</v>
      </c>
      <c r="E6">
        <f t="shared" si="0"/>
        <v>10</v>
      </c>
      <c r="F6" s="5">
        <f t="shared" si="1"/>
        <v>1</v>
      </c>
      <c r="G6" s="5">
        <f t="shared" si="2"/>
        <v>0</v>
      </c>
      <c r="H6" s="5">
        <f t="shared" si="3"/>
        <v>0</v>
      </c>
    </row>
    <row r="7" spans="1:8" x14ac:dyDescent="0.25">
      <c r="A7" t="s">
        <v>2099</v>
      </c>
      <c r="B7">
        <f>COUNTIFS(Crowdfunding!F:F,"=successful",Crowdfunding!D:D,"&gt;=20000",Crowdfunding!D:D,"&lt;=24999")</f>
        <v>7</v>
      </c>
      <c r="C7">
        <f>COUNTIFS(Crowdfunding!F:F,"=failed",Crowdfunding!D:D,"&gt;=20000",Crowdfunding!D:D,"&lt;=24999")</f>
        <v>0</v>
      </c>
      <c r="D7">
        <f>COUNTIFS(Crowdfunding!F:F,"=canceled",Crowdfunding!D:D,"&gt;=20000",Crowdfunding!D:D,"&lt;=24999")</f>
        <v>0</v>
      </c>
      <c r="E7">
        <f t="shared" si="0"/>
        <v>7</v>
      </c>
      <c r="F7" s="5">
        <f t="shared" si="1"/>
        <v>1</v>
      </c>
      <c r="G7" s="5">
        <f t="shared" si="2"/>
        <v>0</v>
      </c>
      <c r="H7" s="5">
        <f t="shared" si="3"/>
        <v>0</v>
      </c>
    </row>
    <row r="8" spans="1:8" x14ac:dyDescent="0.25">
      <c r="A8" t="s">
        <v>2104</v>
      </c>
      <c r="B8">
        <f>COUNTIFS(Crowdfunding!F:F,"=successful",Crowdfunding!D:D,"&gt;=25000",Crowdfunding!D:D,"&lt;=29999")</f>
        <v>11</v>
      </c>
      <c r="C8">
        <f>COUNTIFS(Crowdfunding!F:F,"=failed",Crowdfunding!D:D,"&gt;=25000",Crowdfunding!D:D,"&lt;=29999")</f>
        <v>3</v>
      </c>
      <c r="D8">
        <f>COUNTIFS(Crowdfunding!F:F,"=canceled",Crowdfunding!D:D,"&gt;=25000",Crowdfunding!D:D,"&lt;=29999")</f>
        <v>0</v>
      </c>
      <c r="E8">
        <f t="shared" si="0"/>
        <v>14</v>
      </c>
      <c r="F8" s="5">
        <f t="shared" si="1"/>
        <v>0.7857142857142857</v>
      </c>
      <c r="G8" s="5">
        <f t="shared" si="2"/>
        <v>0.21428571428571427</v>
      </c>
      <c r="H8" s="5">
        <f t="shared" si="3"/>
        <v>0</v>
      </c>
    </row>
    <row r="9" spans="1:8" x14ac:dyDescent="0.25">
      <c r="A9" t="s">
        <v>2100</v>
      </c>
      <c r="B9">
        <f>COUNTIFS(Crowdfunding!F:F,"=successful",Crowdfunding!D:D,"&gt;=30000",Crowdfunding!D:D,"&lt;=34999")</f>
        <v>7</v>
      </c>
      <c r="C9">
        <f>COUNTIFS(Crowdfunding!F:F,"=failed",Crowdfunding!D:D,"&gt;=30000",Crowdfunding!D:D,"&lt;=34999")</f>
        <v>0</v>
      </c>
      <c r="D9">
        <f>COUNTIFS(Crowdfunding!F:F,"=canceled",Crowdfunding!D:D,"&gt;=30000",Crowdfunding!D:D,"&lt;=34999")</f>
        <v>0</v>
      </c>
      <c r="E9">
        <f t="shared" si="0"/>
        <v>7</v>
      </c>
      <c r="F9" s="5">
        <f t="shared" si="1"/>
        <v>1</v>
      </c>
      <c r="G9" s="5">
        <f t="shared" si="2"/>
        <v>0</v>
      </c>
      <c r="H9" s="5">
        <f t="shared" si="3"/>
        <v>0</v>
      </c>
    </row>
    <row r="10" spans="1:8" x14ac:dyDescent="0.25">
      <c r="A10" t="s">
        <v>2101</v>
      </c>
      <c r="B10">
        <f>COUNTIFS(Crowdfunding!F:F,"=successful",Crowdfunding!D:D,"&gt;=35000",Crowdfunding!D:D,"&lt;=39999")</f>
        <v>8</v>
      </c>
      <c r="C10">
        <f>COUNTIFS(Crowdfunding!F:F,"=failed",Crowdfunding!D:D,"&gt;=35000",Crowdfunding!D:D,"&lt;=39999")</f>
        <v>3</v>
      </c>
      <c r="D10">
        <f>COUNTIFS(Crowdfunding!F:F,"=canceled",Crowdfunding!D:D,"&gt;=35000",Crowdfunding!D:D,"&lt;=39999")</f>
        <v>1</v>
      </c>
      <c r="E10">
        <f t="shared" si="0"/>
        <v>12</v>
      </c>
      <c r="F10" s="5">
        <f t="shared" si="1"/>
        <v>0.66666666666666663</v>
      </c>
      <c r="G10" s="5">
        <f t="shared" si="2"/>
        <v>0.25</v>
      </c>
      <c r="H10" s="5">
        <f t="shared" si="3"/>
        <v>8.3333333333333329E-2</v>
      </c>
    </row>
    <row r="11" spans="1:8" x14ac:dyDescent="0.25">
      <c r="A11" t="s">
        <v>2105</v>
      </c>
      <c r="B11">
        <f>COUNTIFS(Crowdfunding!F:F,"=successful",Crowdfunding!D:D,"&gt;=40000",Crowdfunding!D:D,"&lt;=44999")</f>
        <v>11</v>
      </c>
      <c r="C11">
        <f>COUNTIFS(Crowdfunding!F:F,"=failed",Crowdfunding!D:D,"&gt;=40000",Crowdfunding!D:D,"&lt;=44999")</f>
        <v>3</v>
      </c>
      <c r="D11">
        <f>COUNTIFS(Crowdfunding!F:F,"=canceled",Crowdfunding!D:D,"&gt;=40000",Crowdfunding!D:D,"&lt;=44999")</f>
        <v>0</v>
      </c>
      <c r="E11">
        <f t="shared" si="0"/>
        <v>14</v>
      </c>
      <c r="F11" s="5">
        <f t="shared" si="1"/>
        <v>0.7857142857142857</v>
      </c>
      <c r="G11" s="5">
        <f t="shared" si="2"/>
        <v>0.21428571428571427</v>
      </c>
      <c r="H11" s="5">
        <f t="shared" si="3"/>
        <v>0</v>
      </c>
    </row>
    <row r="12" spans="1:8" x14ac:dyDescent="0.25">
      <c r="A12" t="s">
        <v>2102</v>
      </c>
      <c r="B12">
        <f>COUNTIFS(Crowdfunding!F:F,"=successful",Crowdfunding!D:D,"&gt;=45000",Crowdfunding!D:D,"&lt;=49999")</f>
        <v>8</v>
      </c>
      <c r="C12">
        <f>COUNTIFS(Crowdfunding!F:F,"=failed",Crowdfunding!D:D,"&gt;=45000",Crowdfunding!D:D,"&lt;=49999")</f>
        <v>3</v>
      </c>
      <c r="D12">
        <f>COUNTIFS(Crowdfunding!F:F,"=canceled",Crowdfunding!D:D,"&gt;=45000",Crowdfunding!D:D,"&lt;=49999")</f>
        <v>0</v>
      </c>
      <c r="E12">
        <f t="shared" si="0"/>
        <v>11</v>
      </c>
      <c r="F12" s="5">
        <f t="shared" si="1"/>
        <v>0.72727272727272729</v>
      </c>
      <c r="G12" s="5">
        <f t="shared" si="2"/>
        <v>0.27272727272727271</v>
      </c>
      <c r="H12" s="5">
        <f t="shared" si="3"/>
        <v>0</v>
      </c>
    </row>
    <row r="13" spans="1:8" x14ac:dyDescent="0.25">
      <c r="A13" t="s">
        <v>2103</v>
      </c>
      <c r="B13">
        <f>COUNTIFS(Crowdfunding!F:F,"=successful",Crowdfunding!D:D,"&gt;=50000")</f>
        <v>114</v>
      </c>
      <c r="C13">
        <f>COUNTIFS(Crowdfunding!F:F,"=failed",Crowdfunding!D:D,"&gt;=50000")</f>
        <v>163</v>
      </c>
      <c r="D13">
        <f>COUNTIFS(Crowdfunding!F:F,"=canceled",Crowdfunding!D:D,"&gt;=50000")</f>
        <v>28</v>
      </c>
      <c r="E13">
        <f t="shared" si="0"/>
        <v>305</v>
      </c>
      <c r="F13" s="5">
        <f t="shared" si="1"/>
        <v>0.3737704918032787</v>
      </c>
      <c r="G13" s="5">
        <f t="shared" si="2"/>
        <v>0.53442622950819674</v>
      </c>
      <c r="H13" s="5">
        <f t="shared" si="3"/>
        <v>9.1803278688524587E-2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37DC6-0F63-432E-9674-2A0D9AA11140}">
  <dimension ref="A1:L566"/>
  <sheetViews>
    <sheetView workbookViewId="0">
      <selection activeCell="R41" sqref="R41"/>
    </sheetView>
  </sheetViews>
  <sheetFormatPr defaultRowHeight="15.75" x14ac:dyDescent="0.25"/>
  <cols>
    <col min="1" max="1" width="11"/>
    <col min="2" max="2" width="13" bestFit="1" customWidth="1"/>
    <col min="5" max="5" width="12.625" bestFit="1" customWidth="1"/>
    <col min="6" max="6" width="13" bestFit="1" customWidth="1"/>
    <col min="8" max="8" width="17.75" bestFit="1" customWidth="1"/>
    <col min="9" max="9" width="19.375" bestFit="1" customWidth="1"/>
    <col min="10" max="10" width="15.625" bestFit="1" customWidth="1"/>
    <col min="11" max="11" width="17.75" bestFit="1" customWidth="1"/>
    <col min="12" max="12" width="17.75" customWidth="1"/>
  </cols>
  <sheetData>
    <row r="1" spans="1:12" s="12" customFormat="1" x14ac:dyDescent="0.25">
      <c r="A1" s="1" t="s">
        <v>4</v>
      </c>
      <c r="B1" s="1" t="s">
        <v>5</v>
      </c>
      <c r="D1" s="1" t="s">
        <v>4</v>
      </c>
      <c r="E1" s="1" t="s">
        <v>5</v>
      </c>
      <c r="H1" s="13" t="s">
        <v>2106</v>
      </c>
      <c r="I1" s="13"/>
      <c r="K1" s="13" t="s">
        <v>2113</v>
      </c>
      <c r="L1" s="13"/>
    </row>
    <row r="2" spans="1:12" x14ac:dyDescent="0.25">
      <c r="A2" t="s">
        <v>20</v>
      </c>
      <c r="B2">
        <v>158</v>
      </c>
      <c r="D2" t="s">
        <v>14</v>
      </c>
      <c r="E2">
        <v>0</v>
      </c>
      <c r="H2" s="12" t="s">
        <v>2107</v>
      </c>
      <c r="I2" s="14">
        <f>AVERAGE(B2:B566)</f>
        <v>851.14690265486729</v>
      </c>
      <c r="K2" s="12" t="s">
        <v>2107</v>
      </c>
      <c r="L2" s="14">
        <f>AVERAGE(E2:E365)</f>
        <v>585.61538461538464</v>
      </c>
    </row>
    <row r="3" spans="1:12" x14ac:dyDescent="0.25">
      <c r="A3" t="s">
        <v>20</v>
      </c>
      <c r="B3">
        <v>1425</v>
      </c>
      <c r="D3" t="s">
        <v>14</v>
      </c>
      <c r="E3">
        <v>24</v>
      </c>
      <c r="H3" s="12" t="s">
        <v>2108</v>
      </c>
      <c r="I3" s="14">
        <f>MEDIAN(B2:B566)</f>
        <v>201</v>
      </c>
      <c r="K3" s="12" t="s">
        <v>2108</v>
      </c>
      <c r="L3" s="14">
        <f>MEDIAN(E2:E365)</f>
        <v>114.5</v>
      </c>
    </row>
    <row r="4" spans="1:12" x14ac:dyDescent="0.25">
      <c r="A4" t="s">
        <v>20</v>
      </c>
      <c r="B4">
        <v>174</v>
      </c>
      <c r="D4" t="s">
        <v>14</v>
      </c>
      <c r="E4">
        <v>53</v>
      </c>
      <c r="H4" s="12" t="s">
        <v>2109</v>
      </c>
      <c r="I4" s="14">
        <f>MIN(B2:B566)</f>
        <v>16</v>
      </c>
      <c r="K4" s="12" t="s">
        <v>2109</v>
      </c>
      <c r="L4" s="14">
        <f>MIN(E2:E365)</f>
        <v>0</v>
      </c>
    </row>
    <row r="5" spans="1:12" x14ac:dyDescent="0.25">
      <c r="A5" t="s">
        <v>20</v>
      </c>
      <c r="B5">
        <v>227</v>
      </c>
      <c r="D5" t="s">
        <v>14</v>
      </c>
      <c r="E5">
        <v>18</v>
      </c>
      <c r="H5" s="12" t="s">
        <v>2110</v>
      </c>
      <c r="I5" s="14">
        <f>MAX(B2:B566)</f>
        <v>7295</v>
      </c>
      <c r="K5" s="12" t="s">
        <v>2110</v>
      </c>
      <c r="L5" s="14">
        <f>MAX(E2:E365)</f>
        <v>6080</v>
      </c>
    </row>
    <row r="6" spans="1:12" x14ac:dyDescent="0.25">
      <c r="A6" t="s">
        <v>20</v>
      </c>
      <c r="B6">
        <v>220</v>
      </c>
      <c r="D6" t="s">
        <v>14</v>
      </c>
      <c r="E6">
        <v>44</v>
      </c>
      <c r="H6" s="12" t="s">
        <v>2111</v>
      </c>
      <c r="I6" s="14">
        <f>_xlfn.VAR.P(B2:B566)</f>
        <v>1603373.7324019109</v>
      </c>
      <c r="K6" s="12" t="s">
        <v>2111</v>
      </c>
      <c r="L6" s="14">
        <f>_xlfn.VAR.P(E2:E365)</f>
        <v>921574.68174133555</v>
      </c>
    </row>
    <row r="7" spans="1:12" x14ac:dyDescent="0.25">
      <c r="A7" t="s">
        <v>20</v>
      </c>
      <c r="B7">
        <v>98</v>
      </c>
      <c r="D7" t="s">
        <v>14</v>
      </c>
      <c r="E7">
        <v>27</v>
      </c>
      <c r="H7" s="12" t="s">
        <v>2112</v>
      </c>
      <c r="I7" s="14">
        <f>_xlfn.STDEV.P(B2:B566)</f>
        <v>1266.2439466397898</v>
      </c>
      <c r="K7" s="12" t="s">
        <v>2112</v>
      </c>
      <c r="L7" s="14">
        <f>_xlfn.STDEV.P(E2:E365)</f>
        <v>959.98681331637863</v>
      </c>
    </row>
    <row r="8" spans="1:12" x14ac:dyDescent="0.25">
      <c r="A8" t="s">
        <v>20</v>
      </c>
      <c r="B8">
        <v>100</v>
      </c>
      <c r="D8" t="s">
        <v>14</v>
      </c>
      <c r="E8">
        <v>55</v>
      </c>
    </row>
    <row r="9" spans="1:12" x14ac:dyDescent="0.25">
      <c r="A9" t="s">
        <v>20</v>
      </c>
      <c r="B9">
        <v>1249</v>
      </c>
      <c r="D9" t="s">
        <v>14</v>
      </c>
      <c r="E9">
        <v>200</v>
      </c>
    </row>
    <row r="10" spans="1:12" x14ac:dyDescent="0.25">
      <c r="A10" t="s">
        <v>20</v>
      </c>
      <c r="B10">
        <v>1396</v>
      </c>
      <c r="D10" t="s">
        <v>14</v>
      </c>
      <c r="E10">
        <v>452</v>
      </c>
    </row>
    <row r="11" spans="1:12" x14ac:dyDescent="0.25">
      <c r="A11" t="s">
        <v>20</v>
      </c>
      <c r="B11">
        <v>890</v>
      </c>
      <c r="D11" t="s">
        <v>14</v>
      </c>
      <c r="E11">
        <v>674</v>
      </c>
    </row>
    <row r="12" spans="1:12" x14ac:dyDescent="0.25">
      <c r="A12" t="s">
        <v>20</v>
      </c>
      <c r="B12">
        <v>142</v>
      </c>
      <c r="D12" t="s">
        <v>14</v>
      </c>
      <c r="E12">
        <v>558</v>
      </c>
      <c r="H12" s="16"/>
      <c r="I12" s="16"/>
      <c r="J12" s="16"/>
      <c r="K12" s="16"/>
      <c r="L12" s="16"/>
    </row>
    <row r="13" spans="1:12" x14ac:dyDescent="0.25">
      <c r="A13" t="s">
        <v>20</v>
      </c>
      <c r="B13">
        <v>2673</v>
      </c>
      <c r="D13" t="s">
        <v>14</v>
      </c>
      <c r="E13">
        <v>15</v>
      </c>
      <c r="H13" s="16"/>
      <c r="I13" s="16"/>
      <c r="J13" s="16"/>
      <c r="K13" s="16"/>
      <c r="L13" s="16"/>
    </row>
    <row r="14" spans="1:12" x14ac:dyDescent="0.25">
      <c r="A14" t="s">
        <v>20</v>
      </c>
      <c r="B14">
        <v>163</v>
      </c>
      <c r="D14" t="s">
        <v>14</v>
      </c>
      <c r="E14">
        <v>2307</v>
      </c>
      <c r="H14" s="16"/>
      <c r="I14" s="16"/>
      <c r="J14" s="16"/>
      <c r="K14" s="16"/>
      <c r="L14" s="16"/>
    </row>
    <row r="15" spans="1:12" x14ac:dyDescent="0.25">
      <c r="A15" t="s">
        <v>20</v>
      </c>
      <c r="B15">
        <v>2220</v>
      </c>
      <c r="D15" t="s">
        <v>14</v>
      </c>
      <c r="E15">
        <v>88</v>
      </c>
      <c r="H15" s="16"/>
      <c r="I15" s="16"/>
      <c r="J15" s="16"/>
      <c r="K15" s="16"/>
      <c r="L15" s="16"/>
    </row>
    <row r="16" spans="1:12" x14ac:dyDescent="0.25">
      <c r="A16" t="s">
        <v>20</v>
      </c>
      <c r="B16">
        <v>1606</v>
      </c>
      <c r="D16" t="s">
        <v>14</v>
      </c>
      <c r="E16">
        <v>48</v>
      </c>
      <c r="H16" s="16"/>
      <c r="I16" s="16"/>
      <c r="J16" s="16"/>
      <c r="K16" s="16"/>
      <c r="L16" s="16"/>
    </row>
    <row r="17" spans="1:12" x14ac:dyDescent="0.25">
      <c r="A17" t="s">
        <v>20</v>
      </c>
      <c r="B17">
        <v>129</v>
      </c>
      <c r="D17" t="s">
        <v>14</v>
      </c>
      <c r="E17">
        <v>1</v>
      </c>
      <c r="H17" s="16"/>
      <c r="I17" s="16"/>
      <c r="J17" s="16"/>
      <c r="K17" s="16"/>
      <c r="L17" s="16"/>
    </row>
    <row r="18" spans="1:12" ht="15.75" customHeight="1" x14ac:dyDescent="0.25">
      <c r="A18" t="s">
        <v>20</v>
      </c>
      <c r="B18">
        <v>226</v>
      </c>
      <c r="D18" t="s">
        <v>14</v>
      </c>
      <c r="E18">
        <v>1467</v>
      </c>
    </row>
    <row r="19" spans="1:12" x14ac:dyDescent="0.25">
      <c r="A19" t="s">
        <v>20</v>
      </c>
      <c r="B19">
        <v>5419</v>
      </c>
      <c r="D19" t="s">
        <v>14</v>
      </c>
      <c r="E19">
        <v>75</v>
      </c>
      <c r="H19" s="15" t="s">
        <v>2114</v>
      </c>
      <c r="I19" s="15"/>
      <c r="J19" s="15"/>
      <c r="K19" s="15"/>
      <c r="L19" s="15"/>
    </row>
    <row r="20" spans="1:12" x14ac:dyDescent="0.25">
      <c r="A20" t="s">
        <v>20</v>
      </c>
      <c r="B20">
        <v>165</v>
      </c>
      <c r="D20" t="s">
        <v>14</v>
      </c>
      <c r="E20">
        <v>120</v>
      </c>
      <c r="H20" s="15"/>
      <c r="I20" s="15"/>
      <c r="J20" s="15"/>
      <c r="K20" s="15"/>
      <c r="L20" s="15"/>
    </row>
    <row r="21" spans="1:12" x14ac:dyDescent="0.25">
      <c r="A21" t="s">
        <v>20</v>
      </c>
      <c r="B21">
        <v>1965</v>
      </c>
      <c r="D21" t="s">
        <v>14</v>
      </c>
      <c r="E21">
        <v>2253</v>
      </c>
      <c r="H21" s="15"/>
      <c r="I21" s="15"/>
      <c r="J21" s="15"/>
      <c r="K21" s="15"/>
      <c r="L21" s="15"/>
    </row>
    <row r="22" spans="1:12" x14ac:dyDescent="0.25">
      <c r="A22" t="s">
        <v>20</v>
      </c>
      <c r="B22">
        <v>16</v>
      </c>
      <c r="D22" t="s">
        <v>14</v>
      </c>
      <c r="E22">
        <v>5</v>
      </c>
      <c r="H22" s="15"/>
      <c r="I22" s="15"/>
      <c r="J22" s="15"/>
      <c r="K22" s="15"/>
      <c r="L22" s="15"/>
    </row>
    <row r="23" spans="1:12" x14ac:dyDescent="0.25">
      <c r="A23" t="s">
        <v>20</v>
      </c>
      <c r="B23">
        <v>107</v>
      </c>
      <c r="D23" t="s">
        <v>14</v>
      </c>
      <c r="E23">
        <v>38</v>
      </c>
      <c r="H23" s="15"/>
      <c r="I23" s="15"/>
      <c r="J23" s="15"/>
      <c r="K23" s="15"/>
      <c r="L23" s="15"/>
    </row>
    <row r="24" spans="1:12" x14ac:dyDescent="0.25">
      <c r="A24" t="s">
        <v>20</v>
      </c>
      <c r="B24">
        <v>134</v>
      </c>
      <c r="D24" t="s">
        <v>14</v>
      </c>
      <c r="E24">
        <v>12</v>
      </c>
      <c r="H24" s="15"/>
      <c r="I24" s="15"/>
      <c r="J24" s="15"/>
      <c r="K24" s="15"/>
      <c r="L24" s="15"/>
    </row>
    <row r="25" spans="1:12" x14ac:dyDescent="0.25">
      <c r="A25" t="s">
        <v>20</v>
      </c>
      <c r="B25">
        <v>198</v>
      </c>
      <c r="D25" t="s">
        <v>14</v>
      </c>
      <c r="E25">
        <v>1684</v>
      </c>
      <c r="H25" s="15"/>
      <c r="I25" s="15"/>
      <c r="J25" s="15"/>
      <c r="K25" s="15"/>
      <c r="L25" s="15"/>
    </row>
    <row r="26" spans="1:12" x14ac:dyDescent="0.25">
      <c r="A26" t="s">
        <v>20</v>
      </c>
      <c r="B26">
        <v>111</v>
      </c>
      <c r="D26" t="s">
        <v>14</v>
      </c>
      <c r="E26">
        <v>56</v>
      </c>
      <c r="H26" s="15"/>
      <c r="I26" s="15"/>
      <c r="J26" s="15"/>
      <c r="K26" s="15"/>
      <c r="L26" s="15"/>
    </row>
    <row r="27" spans="1:12" x14ac:dyDescent="0.25">
      <c r="A27" t="s">
        <v>20</v>
      </c>
      <c r="B27">
        <v>222</v>
      </c>
      <c r="D27" t="s">
        <v>14</v>
      </c>
      <c r="E27">
        <v>838</v>
      </c>
      <c r="H27" s="15"/>
      <c r="I27" s="15"/>
      <c r="J27" s="15"/>
      <c r="K27" s="15"/>
      <c r="L27" s="15"/>
    </row>
    <row r="28" spans="1:12" x14ac:dyDescent="0.25">
      <c r="A28" t="s">
        <v>20</v>
      </c>
      <c r="B28">
        <v>6212</v>
      </c>
      <c r="D28" t="s">
        <v>14</v>
      </c>
      <c r="E28">
        <v>1000</v>
      </c>
      <c r="H28" s="15"/>
      <c r="I28" s="15"/>
      <c r="J28" s="15"/>
      <c r="K28" s="15"/>
      <c r="L28" s="15"/>
    </row>
    <row r="29" spans="1:12" x14ac:dyDescent="0.25">
      <c r="A29" t="s">
        <v>20</v>
      </c>
      <c r="B29">
        <v>98</v>
      </c>
      <c r="D29" t="s">
        <v>14</v>
      </c>
      <c r="E29">
        <v>1482</v>
      </c>
      <c r="H29" s="15"/>
      <c r="I29" s="15"/>
      <c r="J29" s="15"/>
      <c r="K29" s="15"/>
      <c r="L29" s="15"/>
    </row>
    <row r="30" spans="1:12" x14ac:dyDescent="0.25">
      <c r="A30" t="s">
        <v>20</v>
      </c>
      <c r="B30">
        <v>92</v>
      </c>
      <c r="D30" t="s">
        <v>14</v>
      </c>
      <c r="E30">
        <v>106</v>
      </c>
      <c r="H30" s="15"/>
      <c r="I30" s="15"/>
      <c r="J30" s="15"/>
      <c r="K30" s="15"/>
      <c r="L30" s="15"/>
    </row>
    <row r="31" spans="1:12" x14ac:dyDescent="0.25">
      <c r="A31" t="s">
        <v>20</v>
      </c>
      <c r="B31">
        <v>149</v>
      </c>
      <c r="D31" t="s">
        <v>14</v>
      </c>
      <c r="E31">
        <v>679</v>
      </c>
      <c r="H31" s="15"/>
      <c r="I31" s="15"/>
      <c r="J31" s="15"/>
      <c r="K31" s="15"/>
      <c r="L31" s="15"/>
    </row>
    <row r="32" spans="1:12" x14ac:dyDescent="0.25">
      <c r="A32" t="s">
        <v>20</v>
      </c>
      <c r="B32">
        <v>2431</v>
      </c>
      <c r="D32" t="s">
        <v>14</v>
      </c>
      <c r="E32">
        <v>1220</v>
      </c>
      <c r="H32" s="15"/>
      <c r="I32" s="15"/>
      <c r="J32" s="15"/>
      <c r="K32" s="15"/>
      <c r="L32" s="15"/>
    </row>
    <row r="33" spans="1:5" x14ac:dyDescent="0.25">
      <c r="A33" t="s">
        <v>20</v>
      </c>
      <c r="B33">
        <v>303</v>
      </c>
      <c r="D33" t="s">
        <v>14</v>
      </c>
      <c r="E33">
        <v>1</v>
      </c>
    </row>
    <row r="34" spans="1:5" x14ac:dyDescent="0.25">
      <c r="A34" t="s">
        <v>20</v>
      </c>
      <c r="B34">
        <v>209</v>
      </c>
      <c r="D34" t="s">
        <v>14</v>
      </c>
      <c r="E34">
        <v>37</v>
      </c>
    </row>
    <row r="35" spans="1:5" x14ac:dyDescent="0.25">
      <c r="A35" t="s">
        <v>20</v>
      </c>
      <c r="B35">
        <v>131</v>
      </c>
      <c r="D35" t="s">
        <v>14</v>
      </c>
      <c r="E35">
        <v>60</v>
      </c>
    </row>
    <row r="36" spans="1:5" x14ac:dyDescent="0.25">
      <c r="A36" t="s">
        <v>20</v>
      </c>
      <c r="B36">
        <v>164</v>
      </c>
      <c r="D36" t="s">
        <v>14</v>
      </c>
      <c r="E36">
        <v>296</v>
      </c>
    </row>
    <row r="37" spans="1:5" x14ac:dyDescent="0.25">
      <c r="A37" t="s">
        <v>20</v>
      </c>
      <c r="B37">
        <v>201</v>
      </c>
      <c r="D37" t="s">
        <v>14</v>
      </c>
      <c r="E37">
        <v>3304</v>
      </c>
    </row>
    <row r="38" spans="1:5" x14ac:dyDescent="0.25">
      <c r="A38" t="s">
        <v>20</v>
      </c>
      <c r="B38">
        <v>211</v>
      </c>
      <c r="D38" t="s">
        <v>14</v>
      </c>
      <c r="E38">
        <v>73</v>
      </c>
    </row>
    <row r="39" spans="1:5" x14ac:dyDescent="0.25">
      <c r="A39" t="s">
        <v>20</v>
      </c>
      <c r="B39">
        <v>128</v>
      </c>
      <c r="D39" t="s">
        <v>14</v>
      </c>
      <c r="E39">
        <v>3387</v>
      </c>
    </row>
    <row r="40" spans="1:5" x14ac:dyDescent="0.25">
      <c r="A40" t="s">
        <v>20</v>
      </c>
      <c r="B40">
        <v>1600</v>
      </c>
      <c r="D40" t="s">
        <v>14</v>
      </c>
      <c r="E40">
        <v>662</v>
      </c>
    </row>
    <row r="41" spans="1:5" x14ac:dyDescent="0.25">
      <c r="A41" t="s">
        <v>20</v>
      </c>
      <c r="B41">
        <v>249</v>
      </c>
      <c r="D41" t="s">
        <v>14</v>
      </c>
      <c r="E41">
        <v>774</v>
      </c>
    </row>
    <row r="42" spans="1:5" x14ac:dyDescent="0.25">
      <c r="A42" t="s">
        <v>20</v>
      </c>
      <c r="B42">
        <v>236</v>
      </c>
      <c r="D42" t="s">
        <v>14</v>
      </c>
      <c r="E42">
        <v>672</v>
      </c>
    </row>
    <row r="43" spans="1:5" x14ac:dyDescent="0.25">
      <c r="A43" t="s">
        <v>20</v>
      </c>
      <c r="B43">
        <v>4065</v>
      </c>
      <c r="D43" t="s">
        <v>14</v>
      </c>
      <c r="E43">
        <v>940</v>
      </c>
    </row>
    <row r="44" spans="1:5" x14ac:dyDescent="0.25">
      <c r="A44" t="s">
        <v>20</v>
      </c>
      <c r="B44">
        <v>246</v>
      </c>
      <c r="D44" t="s">
        <v>14</v>
      </c>
      <c r="E44">
        <v>117</v>
      </c>
    </row>
    <row r="45" spans="1:5" x14ac:dyDescent="0.25">
      <c r="A45" t="s">
        <v>20</v>
      </c>
      <c r="B45">
        <v>2475</v>
      </c>
      <c r="D45" t="s">
        <v>14</v>
      </c>
      <c r="E45">
        <v>115</v>
      </c>
    </row>
    <row r="46" spans="1:5" x14ac:dyDescent="0.25">
      <c r="A46" t="s">
        <v>20</v>
      </c>
      <c r="B46">
        <v>76</v>
      </c>
      <c r="D46" t="s">
        <v>14</v>
      </c>
      <c r="E46">
        <v>326</v>
      </c>
    </row>
    <row r="47" spans="1:5" x14ac:dyDescent="0.25">
      <c r="A47" t="s">
        <v>20</v>
      </c>
      <c r="B47">
        <v>54</v>
      </c>
      <c r="D47" t="s">
        <v>14</v>
      </c>
      <c r="E47">
        <v>1</v>
      </c>
    </row>
    <row r="48" spans="1:5" x14ac:dyDescent="0.25">
      <c r="A48" t="s">
        <v>20</v>
      </c>
      <c r="B48">
        <v>88</v>
      </c>
      <c r="D48" t="s">
        <v>14</v>
      </c>
      <c r="E48">
        <v>1467</v>
      </c>
    </row>
    <row r="49" spans="1:5" x14ac:dyDescent="0.25">
      <c r="A49" t="s">
        <v>20</v>
      </c>
      <c r="B49">
        <v>85</v>
      </c>
      <c r="D49" t="s">
        <v>14</v>
      </c>
      <c r="E49">
        <v>5681</v>
      </c>
    </row>
    <row r="50" spans="1:5" x14ac:dyDescent="0.25">
      <c r="A50" t="s">
        <v>20</v>
      </c>
      <c r="B50">
        <v>170</v>
      </c>
      <c r="D50" t="s">
        <v>14</v>
      </c>
      <c r="E50">
        <v>1059</v>
      </c>
    </row>
    <row r="51" spans="1:5" x14ac:dyDescent="0.25">
      <c r="A51" t="s">
        <v>20</v>
      </c>
      <c r="B51">
        <v>330</v>
      </c>
      <c r="D51" t="s">
        <v>14</v>
      </c>
      <c r="E51">
        <v>1194</v>
      </c>
    </row>
    <row r="52" spans="1:5" x14ac:dyDescent="0.25">
      <c r="A52" t="s">
        <v>20</v>
      </c>
      <c r="B52">
        <v>127</v>
      </c>
      <c r="D52" t="s">
        <v>14</v>
      </c>
      <c r="E52">
        <v>30</v>
      </c>
    </row>
    <row r="53" spans="1:5" x14ac:dyDescent="0.25">
      <c r="A53" t="s">
        <v>20</v>
      </c>
      <c r="B53">
        <v>411</v>
      </c>
      <c r="D53" t="s">
        <v>14</v>
      </c>
      <c r="E53">
        <v>75</v>
      </c>
    </row>
    <row r="54" spans="1:5" x14ac:dyDescent="0.25">
      <c r="A54" t="s">
        <v>20</v>
      </c>
      <c r="B54">
        <v>180</v>
      </c>
      <c r="D54" t="s">
        <v>14</v>
      </c>
      <c r="E54">
        <v>955</v>
      </c>
    </row>
    <row r="55" spans="1:5" x14ac:dyDescent="0.25">
      <c r="A55" t="s">
        <v>20</v>
      </c>
      <c r="B55">
        <v>374</v>
      </c>
      <c r="D55" t="s">
        <v>14</v>
      </c>
      <c r="E55">
        <v>67</v>
      </c>
    </row>
    <row r="56" spans="1:5" x14ac:dyDescent="0.25">
      <c r="A56" t="s">
        <v>20</v>
      </c>
      <c r="B56">
        <v>71</v>
      </c>
      <c r="D56" t="s">
        <v>14</v>
      </c>
      <c r="E56">
        <v>5</v>
      </c>
    </row>
    <row r="57" spans="1:5" x14ac:dyDescent="0.25">
      <c r="A57" t="s">
        <v>20</v>
      </c>
      <c r="B57">
        <v>203</v>
      </c>
      <c r="D57" t="s">
        <v>14</v>
      </c>
      <c r="E57">
        <v>26</v>
      </c>
    </row>
    <row r="58" spans="1:5" x14ac:dyDescent="0.25">
      <c r="A58" t="s">
        <v>20</v>
      </c>
      <c r="B58">
        <v>113</v>
      </c>
      <c r="D58" t="s">
        <v>14</v>
      </c>
      <c r="E58">
        <v>1130</v>
      </c>
    </row>
    <row r="59" spans="1:5" x14ac:dyDescent="0.25">
      <c r="A59" t="s">
        <v>20</v>
      </c>
      <c r="B59">
        <v>96</v>
      </c>
      <c r="D59" t="s">
        <v>14</v>
      </c>
      <c r="E59">
        <v>782</v>
      </c>
    </row>
    <row r="60" spans="1:5" x14ac:dyDescent="0.25">
      <c r="A60" t="s">
        <v>20</v>
      </c>
      <c r="B60">
        <v>498</v>
      </c>
      <c r="D60" t="s">
        <v>14</v>
      </c>
      <c r="E60">
        <v>210</v>
      </c>
    </row>
    <row r="61" spans="1:5" x14ac:dyDescent="0.25">
      <c r="A61" t="s">
        <v>20</v>
      </c>
      <c r="B61">
        <v>180</v>
      </c>
      <c r="D61" t="s">
        <v>14</v>
      </c>
      <c r="E61">
        <v>136</v>
      </c>
    </row>
    <row r="62" spans="1:5" x14ac:dyDescent="0.25">
      <c r="A62" t="s">
        <v>20</v>
      </c>
      <c r="B62">
        <v>27</v>
      </c>
      <c r="D62" t="s">
        <v>14</v>
      </c>
      <c r="E62">
        <v>86</v>
      </c>
    </row>
    <row r="63" spans="1:5" x14ac:dyDescent="0.25">
      <c r="A63" t="s">
        <v>20</v>
      </c>
      <c r="B63">
        <v>2331</v>
      </c>
      <c r="D63" t="s">
        <v>14</v>
      </c>
      <c r="E63">
        <v>19</v>
      </c>
    </row>
    <row r="64" spans="1:5" x14ac:dyDescent="0.25">
      <c r="A64" t="s">
        <v>20</v>
      </c>
      <c r="B64">
        <v>113</v>
      </c>
      <c r="D64" t="s">
        <v>14</v>
      </c>
      <c r="E64">
        <v>886</v>
      </c>
    </row>
    <row r="65" spans="1:5" x14ac:dyDescent="0.25">
      <c r="A65" t="s">
        <v>20</v>
      </c>
      <c r="B65">
        <v>164</v>
      </c>
      <c r="D65" t="s">
        <v>14</v>
      </c>
      <c r="E65">
        <v>35</v>
      </c>
    </row>
    <row r="66" spans="1:5" x14ac:dyDescent="0.25">
      <c r="A66" t="s">
        <v>20</v>
      </c>
      <c r="B66">
        <v>164</v>
      </c>
      <c r="D66" t="s">
        <v>14</v>
      </c>
      <c r="E66">
        <v>24</v>
      </c>
    </row>
    <row r="67" spans="1:5" x14ac:dyDescent="0.25">
      <c r="A67" t="s">
        <v>20</v>
      </c>
      <c r="B67">
        <v>336</v>
      </c>
      <c r="D67" t="s">
        <v>14</v>
      </c>
      <c r="E67">
        <v>86</v>
      </c>
    </row>
    <row r="68" spans="1:5" x14ac:dyDescent="0.25">
      <c r="A68" t="s">
        <v>20</v>
      </c>
      <c r="B68">
        <v>1917</v>
      </c>
      <c r="D68" t="s">
        <v>14</v>
      </c>
      <c r="E68">
        <v>243</v>
      </c>
    </row>
    <row r="69" spans="1:5" x14ac:dyDescent="0.25">
      <c r="A69" t="s">
        <v>20</v>
      </c>
      <c r="B69">
        <v>95</v>
      </c>
      <c r="D69" t="s">
        <v>14</v>
      </c>
      <c r="E69">
        <v>65</v>
      </c>
    </row>
    <row r="70" spans="1:5" x14ac:dyDescent="0.25">
      <c r="A70" t="s">
        <v>20</v>
      </c>
      <c r="B70">
        <v>147</v>
      </c>
      <c r="D70" t="s">
        <v>14</v>
      </c>
      <c r="E70">
        <v>100</v>
      </c>
    </row>
    <row r="71" spans="1:5" x14ac:dyDescent="0.25">
      <c r="A71" t="s">
        <v>20</v>
      </c>
      <c r="B71">
        <v>86</v>
      </c>
      <c r="D71" t="s">
        <v>14</v>
      </c>
      <c r="E71">
        <v>168</v>
      </c>
    </row>
    <row r="72" spans="1:5" x14ac:dyDescent="0.25">
      <c r="A72" t="s">
        <v>20</v>
      </c>
      <c r="B72">
        <v>83</v>
      </c>
      <c r="D72" t="s">
        <v>14</v>
      </c>
      <c r="E72">
        <v>13</v>
      </c>
    </row>
    <row r="73" spans="1:5" x14ac:dyDescent="0.25">
      <c r="A73" t="s">
        <v>20</v>
      </c>
      <c r="B73">
        <v>676</v>
      </c>
      <c r="D73" t="s">
        <v>14</v>
      </c>
      <c r="E73">
        <v>1</v>
      </c>
    </row>
    <row r="74" spans="1:5" x14ac:dyDescent="0.25">
      <c r="A74" t="s">
        <v>20</v>
      </c>
      <c r="B74">
        <v>361</v>
      </c>
      <c r="D74" t="s">
        <v>14</v>
      </c>
      <c r="E74">
        <v>40</v>
      </c>
    </row>
    <row r="75" spans="1:5" x14ac:dyDescent="0.25">
      <c r="A75" t="s">
        <v>20</v>
      </c>
      <c r="B75">
        <v>131</v>
      </c>
      <c r="D75" t="s">
        <v>14</v>
      </c>
      <c r="E75">
        <v>226</v>
      </c>
    </row>
    <row r="76" spans="1:5" x14ac:dyDescent="0.25">
      <c r="A76" t="s">
        <v>20</v>
      </c>
      <c r="B76">
        <v>126</v>
      </c>
      <c r="D76" t="s">
        <v>14</v>
      </c>
      <c r="E76">
        <v>1625</v>
      </c>
    </row>
    <row r="77" spans="1:5" x14ac:dyDescent="0.25">
      <c r="A77" t="s">
        <v>20</v>
      </c>
      <c r="B77">
        <v>275</v>
      </c>
      <c r="D77" t="s">
        <v>14</v>
      </c>
      <c r="E77">
        <v>143</v>
      </c>
    </row>
    <row r="78" spans="1:5" x14ac:dyDescent="0.25">
      <c r="A78" t="s">
        <v>20</v>
      </c>
      <c r="B78">
        <v>67</v>
      </c>
      <c r="D78" t="s">
        <v>14</v>
      </c>
      <c r="E78">
        <v>934</v>
      </c>
    </row>
    <row r="79" spans="1:5" x14ac:dyDescent="0.25">
      <c r="A79" t="s">
        <v>20</v>
      </c>
      <c r="B79">
        <v>154</v>
      </c>
      <c r="D79" t="s">
        <v>14</v>
      </c>
      <c r="E79">
        <v>17</v>
      </c>
    </row>
    <row r="80" spans="1:5" x14ac:dyDescent="0.25">
      <c r="A80" t="s">
        <v>20</v>
      </c>
      <c r="B80">
        <v>1782</v>
      </c>
      <c r="D80" t="s">
        <v>14</v>
      </c>
      <c r="E80">
        <v>2179</v>
      </c>
    </row>
    <row r="81" spans="1:5" x14ac:dyDescent="0.25">
      <c r="A81" t="s">
        <v>20</v>
      </c>
      <c r="B81">
        <v>903</v>
      </c>
      <c r="D81" t="s">
        <v>14</v>
      </c>
      <c r="E81">
        <v>931</v>
      </c>
    </row>
    <row r="82" spans="1:5" x14ac:dyDescent="0.25">
      <c r="A82" t="s">
        <v>20</v>
      </c>
      <c r="B82">
        <v>94</v>
      </c>
      <c r="D82" t="s">
        <v>14</v>
      </c>
      <c r="E82">
        <v>92</v>
      </c>
    </row>
    <row r="83" spans="1:5" x14ac:dyDescent="0.25">
      <c r="A83" t="s">
        <v>20</v>
      </c>
      <c r="B83">
        <v>180</v>
      </c>
      <c r="D83" t="s">
        <v>14</v>
      </c>
      <c r="E83">
        <v>57</v>
      </c>
    </row>
    <row r="84" spans="1:5" x14ac:dyDescent="0.25">
      <c r="A84" t="s">
        <v>20</v>
      </c>
      <c r="B84">
        <v>533</v>
      </c>
      <c r="D84" t="s">
        <v>14</v>
      </c>
      <c r="E84">
        <v>41</v>
      </c>
    </row>
    <row r="85" spans="1:5" x14ac:dyDescent="0.25">
      <c r="A85" t="s">
        <v>20</v>
      </c>
      <c r="B85">
        <v>2443</v>
      </c>
      <c r="D85" t="s">
        <v>14</v>
      </c>
      <c r="E85">
        <v>1</v>
      </c>
    </row>
    <row r="86" spans="1:5" x14ac:dyDescent="0.25">
      <c r="A86" t="s">
        <v>20</v>
      </c>
      <c r="B86">
        <v>89</v>
      </c>
      <c r="D86" t="s">
        <v>14</v>
      </c>
      <c r="E86">
        <v>101</v>
      </c>
    </row>
    <row r="87" spans="1:5" x14ac:dyDescent="0.25">
      <c r="A87" t="s">
        <v>20</v>
      </c>
      <c r="B87">
        <v>159</v>
      </c>
      <c r="D87" t="s">
        <v>14</v>
      </c>
      <c r="E87">
        <v>1335</v>
      </c>
    </row>
    <row r="88" spans="1:5" x14ac:dyDescent="0.25">
      <c r="A88" t="s">
        <v>20</v>
      </c>
      <c r="B88">
        <v>50</v>
      </c>
      <c r="D88" t="s">
        <v>14</v>
      </c>
      <c r="E88">
        <v>15</v>
      </c>
    </row>
    <row r="89" spans="1:5" x14ac:dyDescent="0.25">
      <c r="A89" t="s">
        <v>20</v>
      </c>
      <c r="B89">
        <v>186</v>
      </c>
      <c r="D89" t="s">
        <v>14</v>
      </c>
      <c r="E89">
        <v>454</v>
      </c>
    </row>
    <row r="90" spans="1:5" x14ac:dyDescent="0.25">
      <c r="A90" t="s">
        <v>20</v>
      </c>
      <c r="B90">
        <v>1071</v>
      </c>
      <c r="D90" t="s">
        <v>14</v>
      </c>
      <c r="E90">
        <v>3182</v>
      </c>
    </row>
    <row r="91" spans="1:5" x14ac:dyDescent="0.25">
      <c r="A91" t="s">
        <v>20</v>
      </c>
      <c r="B91">
        <v>117</v>
      </c>
      <c r="D91" t="s">
        <v>14</v>
      </c>
      <c r="E91">
        <v>15</v>
      </c>
    </row>
    <row r="92" spans="1:5" x14ac:dyDescent="0.25">
      <c r="A92" t="s">
        <v>20</v>
      </c>
      <c r="B92">
        <v>70</v>
      </c>
      <c r="D92" t="s">
        <v>14</v>
      </c>
      <c r="E92">
        <v>133</v>
      </c>
    </row>
    <row r="93" spans="1:5" x14ac:dyDescent="0.25">
      <c r="A93" t="s">
        <v>20</v>
      </c>
      <c r="B93">
        <v>135</v>
      </c>
      <c r="D93" t="s">
        <v>14</v>
      </c>
      <c r="E93">
        <v>2062</v>
      </c>
    </row>
    <row r="94" spans="1:5" x14ac:dyDescent="0.25">
      <c r="A94" t="s">
        <v>20</v>
      </c>
      <c r="B94">
        <v>768</v>
      </c>
      <c r="D94" t="s">
        <v>14</v>
      </c>
      <c r="E94">
        <v>29</v>
      </c>
    </row>
    <row r="95" spans="1:5" x14ac:dyDescent="0.25">
      <c r="A95" t="s">
        <v>20</v>
      </c>
      <c r="B95">
        <v>199</v>
      </c>
      <c r="D95" t="s">
        <v>14</v>
      </c>
      <c r="E95">
        <v>132</v>
      </c>
    </row>
    <row r="96" spans="1:5" x14ac:dyDescent="0.25">
      <c r="A96" t="s">
        <v>20</v>
      </c>
      <c r="B96">
        <v>107</v>
      </c>
      <c r="D96" t="s">
        <v>14</v>
      </c>
      <c r="E96">
        <v>137</v>
      </c>
    </row>
    <row r="97" spans="1:5" x14ac:dyDescent="0.25">
      <c r="A97" t="s">
        <v>20</v>
      </c>
      <c r="B97">
        <v>195</v>
      </c>
      <c r="D97" t="s">
        <v>14</v>
      </c>
      <c r="E97">
        <v>908</v>
      </c>
    </row>
    <row r="98" spans="1:5" x14ac:dyDescent="0.25">
      <c r="A98" t="s">
        <v>20</v>
      </c>
      <c r="B98">
        <v>3376</v>
      </c>
      <c r="D98" t="s">
        <v>14</v>
      </c>
      <c r="E98">
        <v>10</v>
      </c>
    </row>
    <row r="99" spans="1:5" x14ac:dyDescent="0.25">
      <c r="A99" t="s">
        <v>20</v>
      </c>
      <c r="B99">
        <v>41</v>
      </c>
      <c r="D99" t="s">
        <v>14</v>
      </c>
      <c r="E99">
        <v>1910</v>
      </c>
    </row>
    <row r="100" spans="1:5" x14ac:dyDescent="0.25">
      <c r="A100" t="s">
        <v>20</v>
      </c>
      <c r="B100">
        <v>1821</v>
      </c>
      <c r="D100" t="s">
        <v>14</v>
      </c>
      <c r="E100">
        <v>38</v>
      </c>
    </row>
    <row r="101" spans="1:5" x14ac:dyDescent="0.25">
      <c r="A101" t="s">
        <v>20</v>
      </c>
      <c r="B101">
        <v>164</v>
      </c>
      <c r="D101" t="s">
        <v>14</v>
      </c>
      <c r="E101">
        <v>104</v>
      </c>
    </row>
    <row r="102" spans="1:5" x14ac:dyDescent="0.25">
      <c r="A102" t="s">
        <v>20</v>
      </c>
      <c r="B102">
        <v>157</v>
      </c>
      <c r="D102" t="s">
        <v>14</v>
      </c>
      <c r="E102">
        <v>49</v>
      </c>
    </row>
    <row r="103" spans="1:5" x14ac:dyDescent="0.25">
      <c r="A103" t="s">
        <v>20</v>
      </c>
      <c r="B103">
        <v>246</v>
      </c>
      <c r="D103" t="s">
        <v>14</v>
      </c>
      <c r="E103">
        <v>1</v>
      </c>
    </row>
    <row r="104" spans="1:5" x14ac:dyDescent="0.25">
      <c r="A104" t="s">
        <v>20</v>
      </c>
      <c r="B104">
        <v>1396</v>
      </c>
      <c r="D104" t="s">
        <v>14</v>
      </c>
      <c r="E104">
        <v>245</v>
      </c>
    </row>
    <row r="105" spans="1:5" x14ac:dyDescent="0.25">
      <c r="A105" t="s">
        <v>20</v>
      </c>
      <c r="B105">
        <v>2506</v>
      </c>
      <c r="D105" t="s">
        <v>14</v>
      </c>
      <c r="E105">
        <v>32</v>
      </c>
    </row>
    <row r="106" spans="1:5" x14ac:dyDescent="0.25">
      <c r="A106" t="s">
        <v>20</v>
      </c>
      <c r="B106">
        <v>244</v>
      </c>
      <c r="D106" t="s">
        <v>14</v>
      </c>
      <c r="E106">
        <v>7</v>
      </c>
    </row>
    <row r="107" spans="1:5" x14ac:dyDescent="0.25">
      <c r="A107" t="s">
        <v>20</v>
      </c>
      <c r="B107">
        <v>146</v>
      </c>
      <c r="D107" t="s">
        <v>14</v>
      </c>
      <c r="E107">
        <v>803</v>
      </c>
    </row>
    <row r="108" spans="1:5" x14ac:dyDescent="0.25">
      <c r="A108" t="s">
        <v>20</v>
      </c>
      <c r="B108">
        <v>1267</v>
      </c>
      <c r="D108" t="s">
        <v>14</v>
      </c>
      <c r="E108">
        <v>16</v>
      </c>
    </row>
    <row r="109" spans="1:5" x14ac:dyDescent="0.25">
      <c r="A109" t="s">
        <v>20</v>
      </c>
      <c r="B109">
        <v>1561</v>
      </c>
      <c r="D109" t="s">
        <v>14</v>
      </c>
      <c r="E109">
        <v>31</v>
      </c>
    </row>
    <row r="110" spans="1:5" x14ac:dyDescent="0.25">
      <c r="A110" t="s">
        <v>20</v>
      </c>
      <c r="B110">
        <v>48</v>
      </c>
      <c r="D110" t="s">
        <v>14</v>
      </c>
      <c r="E110">
        <v>108</v>
      </c>
    </row>
    <row r="111" spans="1:5" x14ac:dyDescent="0.25">
      <c r="A111" t="s">
        <v>20</v>
      </c>
      <c r="B111">
        <v>2739</v>
      </c>
      <c r="D111" t="s">
        <v>14</v>
      </c>
      <c r="E111">
        <v>30</v>
      </c>
    </row>
    <row r="112" spans="1:5" x14ac:dyDescent="0.25">
      <c r="A112" t="s">
        <v>20</v>
      </c>
      <c r="B112">
        <v>3537</v>
      </c>
      <c r="D112" t="s">
        <v>14</v>
      </c>
      <c r="E112">
        <v>17</v>
      </c>
    </row>
    <row r="113" spans="1:5" x14ac:dyDescent="0.25">
      <c r="A113" t="s">
        <v>20</v>
      </c>
      <c r="B113">
        <v>2107</v>
      </c>
      <c r="D113" t="s">
        <v>14</v>
      </c>
      <c r="E113">
        <v>80</v>
      </c>
    </row>
    <row r="114" spans="1:5" x14ac:dyDescent="0.25">
      <c r="A114" t="s">
        <v>20</v>
      </c>
      <c r="B114">
        <v>3318</v>
      </c>
      <c r="D114" t="s">
        <v>14</v>
      </c>
      <c r="E114">
        <v>2468</v>
      </c>
    </row>
    <row r="115" spans="1:5" x14ac:dyDescent="0.25">
      <c r="A115" t="s">
        <v>20</v>
      </c>
      <c r="B115">
        <v>340</v>
      </c>
      <c r="D115" t="s">
        <v>14</v>
      </c>
      <c r="E115">
        <v>26</v>
      </c>
    </row>
    <row r="116" spans="1:5" x14ac:dyDescent="0.25">
      <c r="A116" t="s">
        <v>20</v>
      </c>
      <c r="B116">
        <v>1442</v>
      </c>
      <c r="D116" t="s">
        <v>14</v>
      </c>
      <c r="E116">
        <v>73</v>
      </c>
    </row>
    <row r="117" spans="1:5" x14ac:dyDescent="0.25">
      <c r="A117" t="s">
        <v>20</v>
      </c>
      <c r="B117">
        <v>126</v>
      </c>
      <c r="D117" t="s">
        <v>14</v>
      </c>
      <c r="E117">
        <v>128</v>
      </c>
    </row>
    <row r="118" spans="1:5" x14ac:dyDescent="0.25">
      <c r="A118" t="s">
        <v>20</v>
      </c>
      <c r="B118">
        <v>524</v>
      </c>
      <c r="D118" t="s">
        <v>14</v>
      </c>
      <c r="E118">
        <v>33</v>
      </c>
    </row>
    <row r="119" spans="1:5" x14ac:dyDescent="0.25">
      <c r="A119" t="s">
        <v>20</v>
      </c>
      <c r="B119">
        <v>1989</v>
      </c>
      <c r="D119" t="s">
        <v>14</v>
      </c>
      <c r="E119">
        <v>1072</v>
      </c>
    </row>
    <row r="120" spans="1:5" x14ac:dyDescent="0.25">
      <c r="A120" t="s">
        <v>20</v>
      </c>
      <c r="B120">
        <v>157</v>
      </c>
      <c r="D120" t="s">
        <v>14</v>
      </c>
      <c r="E120">
        <v>393</v>
      </c>
    </row>
    <row r="121" spans="1:5" x14ac:dyDescent="0.25">
      <c r="A121" t="s">
        <v>20</v>
      </c>
      <c r="B121">
        <v>4498</v>
      </c>
      <c r="D121" t="s">
        <v>14</v>
      </c>
      <c r="E121">
        <v>1257</v>
      </c>
    </row>
    <row r="122" spans="1:5" x14ac:dyDescent="0.25">
      <c r="A122" t="s">
        <v>20</v>
      </c>
      <c r="B122">
        <v>80</v>
      </c>
      <c r="D122" t="s">
        <v>14</v>
      </c>
      <c r="E122">
        <v>328</v>
      </c>
    </row>
    <row r="123" spans="1:5" x14ac:dyDescent="0.25">
      <c r="A123" t="s">
        <v>20</v>
      </c>
      <c r="B123">
        <v>43</v>
      </c>
      <c r="D123" t="s">
        <v>14</v>
      </c>
      <c r="E123">
        <v>147</v>
      </c>
    </row>
    <row r="124" spans="1:5" x14ac:dyDescent="0.25">
      <c r="A124" t="s">
        <v>20</v>
      </c>
      <c r="B124">
        <v>2053</v>
      </c>
      <c r="D124" t="s">
        <v>14</v>
      </c>
      <c r="E124">
        <v>830</v>
      </c>
    </row>
    <row r="125" spans="1:5" x14ac:dyDescent="0.25">
      <c r="A125" t="s">
        <v>20</v>
      </c>
      <c r="B125">
        <v>168</v>
      </c>
      <c r="D125" t="s">
        <v>14</v>
      </c>
      <c r="E125">
        <v>331</v>
      </c>
    </row>
    <row r="126" spans="1:5" x14ac:dyDescent="0.25">
      <c r="A126" t="s">
        <v>20</v>
      </c>
      <c r="B126">
        <v>4289</v>
      </c>
      <c r="D126" t="s">
        <v>14</v>
      </c>
      <c r="E126">
        <v>25</v>
      </c>
    </row>
    <row r="127" spans="1:5" x14ac:dyDescent="0.25">
      <c r="A127" t="s">
        <v>20</v>
      </c>
      <c r="B127">
        <v>165</v>
      </c>
      <c r="D127" t="s">
        <v>14</v>
      </c>
      <c r="E127">
        <v>3483</v>
      </c>
    </row>
    <row r="128" spans="1:5" x14ac:dyDescent="0.25">
      <c r="A128" t="s">
        <v>20</v>
      </c>
      <c r="B128">
        <v>1815</v>
      </c>
      <c r="D128" t="s">
        <v>14</v>
      </c>
      <c r="E128">
        <v>923</v>
      </c>
    </row>
    <row r="129" spans="1:5" x14ac:dyDescent="0.25">
      <c r="A129" t="s">
        <v>20</v>
      </c>
      <c r="B129">
        <v>397</v>
      </c>
      <c r="D129" t="s">
        <v>14</v>
      </c>
      <c r="E129">
        <v>1</v>
      </c>
    </row>
    <row r="130" spans="1:5" x14ac:dyDescent="0.25">
      <c r="A130" t="s">
        <v>20</v>
      </c>
      <c r="B130">
        <v>1539</v>
      </c>
      <c r="D130" t="s">
        <v>14</v>
      </c>
      <c r="E130">
        <v>33</v>
      </c>
    </row>
    <row r="131" spans="1:5" x14ac:dyDescent="0.25">
      <c r="A131" t="s">
        <v>20</v>
      </c>
      <c r="B131">
        <v>138</v>
      </c>
      <c r="D131" t="s">
        <v>14</v>
      </c>
      <c r="E131">
        <v>40</v>
      </c>
    </row>
    <row r="132" spans="1:5" x14ac:dyDescent="0.25">
      <c r="A132" t="s">
        <v>20</v>
      </c>
      <c r="B132">
        <v>3594</v>
      </c>
      <c r="D132" t="s">
        <v>14</v>
      </c>
      <c r="E132">
        <v>23</v>
      </c>
    </row>
    <row r="133" spans="1:5" x14ac:dyDescent="0.25">
      <c r="A133" t="s">
        <v>20</v>
      </c>
      <c r="B133">
        <v>5880</v>
      </c>
      <c r="D133" t="s">
        <v>14</v>
      </c>
      <c r="E133">
        <v>75</v>
      </c>
    </row>
    <row r="134" spans="1:5" x14ac:dyDescent="0.25">
      <c r="A134" t="s">
        <v>20</v>
      </c>
      <c r="B134">
        <v>112</v>
      </c>
      <c r="D134" t="s">
        <v>14</v>
      </c>
      <c r="E134">
        <v>2176</v>
      </c>
    </row>
    <row r="135" spans="1:5" x14ac:dyDescent="0.25">
      <c r="A135" t="s">
        <v>20</v>
      </c>
      <c r="B135">
        <v>943</v>
      </c>
      <c r="D135" t="s">
        <v>14</v>
      </c>
      <c r="E135">
        <v>441</v>
      </c>
    </row>
    <row r="136" spans="1:5" x14ac:dyDescent="0.25">
      <c r="A136" t="s">
        <v>20</v>
      </c>
      <c r="B136">
        <v>2468</v>
      </c>
      <c r="D136" t="s">
        <v>14</v>
      </c>
      <c r="E136">
        <v>25</v>
      </c>
    </row>
    <row r="137" spans="1:5" x14ac:dyDescent="0.25">
      <c r="A137" t="s">
        <v>20</v>
      </c>
      <c r="B137">
        <v>2551</v>
      </c>
      <c r="D137" t="s">
        <v>14</v>
      </c>
      <c r="E137">
        <v>127</v>
      </c>
    </row>
    <row r="138" spans="1:5" x14ac:dyDescent="0.25">
      <c r="A138" t="s">
        <v>20</v>
      </c>
      <c r="B138">
        <v>101</v>
      </c>
      <c r="D138" t="s">
        <v>14</v>
      </c>
      <c r="E138">
        <v>355</v>
      </c>
    </row>
    <row r="139" spans="1:5" x14ac:dyDescent="0.25">
      <c r="A139" t="s">
        <v>20</v>
      </c>
      <c r="B139">
        <v>92</v>
      </c>
      <c r="D139" t="s">
        <v>14</v>
      </c>
      <c r="E139">
        <v>44</v>
      </c>
    </row>
    <row r="140" spans="1:5" x14ac:dyDescent="0.25">
      <c r="A140" t="s">
        <v>20</v>
      </c>
      <c r="B140">
        <v>62</v>
      </c>
      <c r="D140" t="s">
        <v>14</v>
      </c>
      <c r="E140">
        <v>67</v>
      </c>
    </row>
    <row r="141" spans="1:5" x14ac:dyDescent="0.25">
      <c r="A141" t="s">
        <v>20</v>
      </c>
      <c r="B141">
        <v>149</v>
      </c>
      <c r="D141" t="s">
        <v>14</v>
      </c>
      <c r="E141">
        <v>1068</v>
      </c>
    </row>
    <row r="142" spans="1:5" x14ac:dyDescent="0.25">
      <c r="A142" t="s">
        <v>20</v>
      </c>
      <c r="B142">
        <v>329</v>
      </c>
      <c r="D142" t="s">
        <v>14</v>
      </c>
      <c r="E142">
        <v>424</v>
      </c>
    </row>
    <row r="143" spans="1:5" x14ac:dyDescent="0.25">
      <c r="A143" t="s">
        <v>20</v>
      </c>
      <c r="B143">
        <v>97</v>
      </c>
      <c r="D143" t="s">
        <v>14</v>
      </c>
      <c r="E143">
        <v>151</v>
      </c>
    </row>
    <row r="144" spans="1:5" x14ac:dyDescent="0.25">
      <c r="A144" t="s">
        <v>20</v>
      </c>
      <c r="B144">
        <v>1784</v>
      </c>
      <c r="D144" t="s">
        <v>14</v>
      </c>
      <c r="E144">
        <v>1608</v>
      </c>
    </row>
    <row r="145" spans="1:5" x14ac:dyDescent="0.25">
      <c r="A145" t="s">
        <v>20</v>
      </c>
      <c r="B145">
        <v>1684</v>
      </c>
      <c r="D145" t="s">
        <v>14</v>
      </c>
      <c r="E145">
        <v>941</v>
      </c>
    </row>
    <row r="146" spans="1:5" x14ac:dyDescent="0.25">
      <c r="A146" t="s">
        <v>20</v>
      </c>
      <c r="B146">
        <v>250</v>
      </c>
      <c r="D146" t="s">
        <v>14</v>
      </c>
      <c r="E146">
        <v>1</v>
      </c>
    </row>
    <row r="147" spans="1:5" x14ac:dyDescent="0.25">
      <c r="A147" t="s">
        <v>20</v>
      </c>
      <c r="B147">
        <v>238</v>
      </c>
      <c r="D147" t="s">
        <v>14</v>
      </c>
      <c r="E147">
        <v>40</v>
      </c>
    </row>
    <row r="148" spans="1:5" x14ac:dyDescent="0.25">
      <c r="A148" t="s">
        <v>20</v>
      </c>
      <c r="B148">
        <v>53</v>
      </c>
      <c r="D148" t="s">
        <v>14</v>
      </c>
      <c r="E148">
        <v>3015</v>
      </c>
    </row>
    <row r="149" spans="1:5" x14ac:dyDescent="0.25">
      <c r="A149" t="s">
        <v>20</v>
      </c>
      <c r="B149">
        <v>214</v>
      </c>
      <c r="D149" t="s">
        <v>14</v>
      </c>
      <c r="E149">
        <v>435</v>
      </c>
    </row>
    <row r="150" spans="1:5" x14ac:dyDescent="0.25">
      <c r="A150" t="s">
        <v>20</v>
      </c>
      <c r="B150">
        <v>222</v>
      </c>
      <c r="D150" t="s">
        <v>14</v>
      </c>
      <c r="E150">
        <v>714</v>
      </c>
    </row>
    <row r="151" spans="1:5" x14ac:dyDescent="0.25">
      <c r="A151" t="s">
        <v>20</v>
      </c>
      <c r="B151">
        <v>1884</v>
      </c>
      <c r="D151" t="s">
        <v>14</v>
      </c>
      <c r="E151">
        <v>5497</v>
      </c>
    </row>
    <row r="152" spans="1:5" x14ac:dyDescent="0.25">
      <c r="A152" t="s">
        <v>20</v>
      </c>
      <c r="B152">
        <v>218</v>
      </c>
      <c r="D152" t="s">
        <v>14</v>
      </c>
      <c r="E152">
        <v>418</v>
      </c>
    </row>
    <row r="153" spans="1:5" x14ac:dyDescent="0.25">
      <c r="A153" t="s">
        <v>20</v>
      </c>
      <c r="B153">
        <v>6465</v>
      </c>
      <c r="D153" t="s">
        <v>14</v>
      </c>
      <c r="E153">
        <v>1439</v>
      </c>
    </row>
    <row r="154" spans="1:5" x14ac:dyDescent="0.25">
      <c r="A154" t="s">
        <v>20</v>
      </c>
      <c r="B154">
        <v>59</v>
      </c>
      <c r="D154" t="s">
        <v>14</v>
      </c>
      <c r="E154">
        <v>15</v>
      </c>
    </row>
    <row r="155" spans="1:5" x14ac:dyDescent="0.25">
      <c r="A155" t="s">
        <v>20</v>
      </c>
      <c r="B155">
        <v>88</v>
      </c>
      <c r="D155" t="s">
        <v>14</v>
      </c>
      <c r="E155">
        <v>1999</v>
      </c>
    </row>
    <row r="156" spans="1:5" x14ac:dyDescent="0.25">
      <c r="A156" t="s">
        <v>20</v>
      </c>
      <c r="B156">
        <v>1697</v>
      </c>
      <c r="D156" t="s">
        <v>14</v>
      </c>
      <c r="E156">
        <v>118</v>
      </c>
    </row>
    <row r="157" spans="1:5" x14ac:dyDescent="0.25">
      <c r="A157" t="s">
        <v>20</v>
      </c>
      <c r="B157">
        <v>92</v>
      </c>
      <c r="D157" t="s">
        <v>14</v>
      </c>
      <c r="E157">
        <v>162</v>
      </c>
    </row>
    <row r="158" spans="1:5" x14ac:dyDescent="0.25">
      <c r="A158" t="s">
        <v>20</v>
      </c>
      <c r="B158">
        <v>186</v>
      </c>
      <c r="D158" t="s">
        <v>14</v>
      </c>
      <c r="E158">
        <v>83</v>
      </c>
    </row>
    <row r="159" spans="1:5" x14ac:dyDescent="0.25">
      <c r="A159" t="s">
        <v>20</v>
      </c>
      <c r="B159">
        <v>138</v>
      </c>
      <c r="D159" t="s">
        <v>14</v>
      </c>
      <c r="E159">
        <v>747</v>
      </c>
    </row>
    <row r="160" spans="1:5" x14ac:dyDescent="0.25">
      <c r="A160" t="s">
        <v>20</v>
      </c>
      <c r="B160">
        <v>261</v>
      </c>
      <c r="D160" t="s">
        <v>14</v>
      </c>
      <c r="E160">
        <v>84</v>
      </c>
    </row>
    <row r="161" spans="1:5" x14ac:dyDescent="0.25">
      <c r="A161" t="s">
        <v>20</v>
      </c>
      <c r="B161">
        <v>107</v>
      </c>
      <c r="D161" t="s">
        <v>14</v>
      </c>
      <c r="E161">
        <v>91</v>
      </c>
    </row>
    <row r="162" spans="1:5" x14ac:dyDescent="0.25">
      <c r="A162" t="s">
        <v>20</v>
      </c>
      <c r="B162">
        <v>199</v>
      </c>
      <c r="D162" t="s">
        <v>14</v>
      </c>
      <c r="E162">
        <v>792</v>
      </c>
    </row>
    <row r="163" spans="1:5" x14ac:dyDescent="0.25">
      <c r="A163" t="s">
        <v>20</v>
      </c>
      <c r="B163">
        <v>5512</v>
      </c>
      <c r="D163" t="s">
        <v>14</v>
      </c>
      <c r="E163">
        <v>32</v>
      </c>
    </row>
    <row r="164" spans="1:5" x14ac:dyDescent="0.25">
      <c r="A164" t="s">
        <v>20</v>
      </c>
      <c r="B164">
        <v>86</v>
      </c>
      <c r="D164" t="s">
        <v>14</v>
      </c>
      <c r="E164">
        <v>186</v>
      </c>
    </row>
    <row r="165" spans="1:5" x14ac:dyDescent="0.25">
      <c r="A165" t="s">
        <v>20</v>
      </c>
      <c r="B165">
        <v>2768</v>
      </c>
      <c r="D165" t="s">
        <v>14</v>
      </c>
      <c r="E165">
        <v>605</v>
      </c>
    </row>
    <row r="166" spans="1:5" x14ac:dyDescent="0.25">
      <c r="A166" t="s">
        <v>20</v>
      </c>
      <c r="B166">
        <v>48</v>
      </c>
      <c r="D166" t="s">
        <v>14</v>
      </c>
      <c r="E166">
        <v>1</v>
      </c>
    </row>
    <row r="167" spans="1:5" x14ac:dyDescent="0.25">
      <c r="A167" t="s">
        <v>20</v>
      </c>
      <c r="B167">
        <v>87</v>
      </c>
      <c r="D167" t="s">
        <v>14</v>
      </c>
      <c r="E167">
        <v>31</v>
      </c>
    </row>
    <row r="168" spans="1:5" x14ac:dyDescent="0.25">
      <c r="A168" t="s">
        <v>20</v>
      </c>
      <c r="B168">
        <v>1894</v>
      </c>
      <c r="D168" t="s">
        <v>14</v>
      </c>
      <c r="E168">
        <v>1181</v>
      </c>
    </row>
    <row r="169" spans="1:5" x14ac:dyDescent="0.25">
      <c r="A169" t="s">
        <v>20</v>
      </c>
      <c r="B169">
        <v>282</v>
      </c>
      <c r="D169" t="s">
        <v>14</v>
      </c>
      <c r="E169">
        <v>39</v>
      </c>
    </row>
    <row r="170" spans="1:5" x14ac:dyDescent="0.25">
      <c r="A170" t="s">
        <v>20</v>
      </c>
      <c r="B170">
        <v>116</v>
      </c>
      <c r="D170" t="s">
        <v>14</v>
      </c>
      <c r="E170">
        <v>46</v>
      </c>
    </row>
    <row r="171" spans="1:5" x14ac:dyDescent="0.25">
      <c r="A171" t="s">
        <v>20</v>
      </c>
      <c r="B171">
        <v>83</v>
      </c>
      <c r="D171" t="s">
        <v>14</v>
      </c>
      <c r="E171">
        <v>105</v>
      </c>
    </row>
    <row r="172" spans="1:5" x14ac:dyDescent="0.25">
      <c r="A172" t="s">
        <v>20</v>
      </c>
      <c r="B172">
        <v>91</v>
      </c>
      <c r="D172" t="s">
        <v>14</v>
      </c>
      <c r="E172">
        <v>535</v>
      </c>
    </row>
    <row r="173" spans="1:5" x14ac:dyDescent="0.25">
      <c r="A173" t="s">
        <v>20</v>
      </c>
      <c r="B173">
        <v>546</v>
      </c>
      <c r="D173" t="s">
        <v>14</v>
      </c>
      <c r="E173">
        <v>16</v>
      </c>
    </row>
    <row r="174" spans="1:5" x14ac:dyDescent="0.25">
      <c r="A174" t="s">
        <v>20</v>
      </c>
      <c r="B174">
        <v>393</v>
      </c>
      <c r="D174" t="s">
        <v>14</v>
      </c>
      <c r="E174">
        <v>575</v>
      </c>
    </row>
    <row r="175" spans="1:5" x14ac:dyDescent="0.25">
      <c r="A175" t="s">
        <v>20</v>
      </c>
      <c r="B175">
        <v>133</v>
      </c>
      <c r="D175" t="s">
        <v>14</v>
      </c>
      <c r="E175">
        <v>1120</v>
      </c>
    </row>
    <row r="176" spans="1:5" x14ac:dyDescent="0.25">
      <c r="A176" t="s">
        <v>20</v>
      </c>
      <c r="B176">
        <v>254</v>
      </c>
      <c r="D176" t="s">
        <v>14</v>
      </c>
      <c r="E176">
        <v>113</v>
      </c>
    </row>
    <row r="177" spans="1:5" x14ac:dyDescent="0.25">
      <c r="A177" t="s">
        <v>20</v>
      </c>
      <c r="B177">
        <v>176</v>
      </c>
      <c r="D177" t="s">
        <v>14</v>
      </c>
      <c r="E177">
        <v>1538</v>
      </c>
    </row>
    <row r="178" spans="1:5" x14ac:dyDescent="0.25">
      <c r="A178" t="s">
        <v>20</v>
      </c>
      <c r="B178">
        <v>337</v>
      </c>
      <c r="D178" t="s">
        <v>14</v>
      </c>
      <c r="E178">
        <v>9</v>
      </c>
    </row>
    <row r="179" spans="1:5" x14ac:dyDescent="0.25">
      <c r="A179" t="s">
        <v>20</v>
      </c>
      <c r="B179">
        <v>107</v>
      </c>
      <c r="D179" t="s">
        <v>14</v>
      </c>
      <c r="E179">
        <v>554</v>
      </c>
    </row>
    <row r="180" spans="1:5" x14ac:dyDescent="0.25">
      <c r="A180" t="s">
        <v>20</v>
      </c>
      <c r="B180">
        <v>183</v>
      </c>
      <c r="D180" t="s">
        <v>14</v>
      </c>
      <c r="E180">
        <v>648</v>
      </c>
    </row>
    <row r="181" spans="1:5" x14ac:dyDescent="0.25">
      <c r="A181" t="s">
        <v>20</v>
      </c>
      <c r="B181">
        <v>72</v>
      </c>
      <c r="D181" t="s">
        <v>14</v>
      </c>
      <c r="E181">
        <v>21</v>
      </c>
    </row>
    <row r="182" spans="1:5" x14ac:dyDescent="0.25">
      <c r="A182" t="s">
        <v>20</v>
      </c>
      <c r="B182">
        <v>295</v>
      </c>
      <c r="D182" t="s">
        <v>14</v>
      </c>
      <c r="E182">
        <v>54</v>
      </c>
    </row>
    <row r="183" spans="1:5" x14ac:dyDescent="0.25">
      <c r="A183" t="s">
        <v>20</v>
      </c>
      <c r="B183">
        <v>142</v>
      </c>
      <c r="D183" t="s">
        <v>14</v>
      </c>
      <c r="E183">
        <v>120</v>
      </c>
    </row>
    <row r="184" spans="1:5" x14ac:dyDescent="0.25">
      <c r="A184" t="s">
        <v>20</v>
      </c>
      <c r="B184">
        <v>85</v>
      </c>
      <c r="D184" t="s">
        <v>14</v>
      </c>
      <c r="E184">
        <v>579</v>
      </c>
    </row>
    <row r="185" spans="1:5" x14ac:dyDescent="0.25">
      <c r="A185" t="s">
        <v>20</v>
      </c>
      <c r="B185">
        <v>659</v>
      </c>
      <c r="D185" t="s">
        <v>14</v>
      </c>
      <c r="E185">
        <v>2072</v>
      </c>
    </row>
    <row r="186" spans="1:5" x14ac:dyDescent="0.25">
      <c r="A186" t="s">
        <v>20</v>
      </c>
      <c r="B186">
        <v>121</v>
      </c>
      <c r="D186" t="s">
        <v>14</v>
      </c>
      <c r="E186">
        <v>0</v>
      </c>
    </row>
    <row r="187" spans="1:5" x14ac:dyDescent="0.25">
      <c r="A187" t="s">
        <v>20</v>
      </c>
      <c r="B187">
        <v>3742</v>
      </c>
      <c r="D187" t="s">
        <v>14</v>
      </c>
      <c r="E187">
        <v>1796</v>
      </c>
    </row>
    <row r="188" spans="1:5" x14ac:dyDescent="0.25">
      <c r="A188" t="s">
        <v>20</v>
      </c>
      <c r="B188">
        <v>223</v>
      </c>
      <c r="D188" t="s">
        <v>14</v>
      </c>
      <c r="E188">
        <v>62</v>
      </c>
    </row>
    <row r="189" spans="1:5" x14ac:dyDescent="0.25">
      <c r="A189" t="s">
        <v>20</v>
      </c>
      <c r="B189">
        <v>133</v>
      </c>
      <c r="D189" t="s">
        <v>14</v>
      </c>
      <c r="E189">
        <v>347</v>
      </c>
    </row>
    <row r="190" spans="1:5" x14ac:dyDescent="0.25">
      <c r="A190" t="s">
        <v>20</v>
      </c>
      <c r="B190">
        <v>5168</v>
      </c>
      <c r="D190" t="s">
        <v>14</v>
      </c>
      <c r="E190">
        <v>19</v>
      </c>
    </row>
    <row r="191" spans="1:5" x14ac:dyDescent="0.25">
      <c r="A191" t="s">
        <v>20</v>
      </c>
      <c r="B191">
        <v>307</v>
      </c>
      <c r="D191" t="s">
        <v>14</v>
      </c>
      <c r="E191">
        <v>1258</v>
      </c>
    </row>
    <row r="192" spans="1:5" x14ac:dyDescent="0.25">
      <c r="A192" t="s">
        <v>20</v>
      </c>
      <c r="B192">
        <v>2441</v>
      </c>
      <c r="D192" t="s">
        <v>14</v>
      </c>
      <c r="E192">
        <v>362</v>
      </c>
    </row>
    <row r="193" spans="1:5" x14ac:dyDescent="0.25">
      <c r="A193" t="s">
        <v>20</v>
      </c>
      <c r="B193">
        <v>1385</v>
      </c>
      <c r="D193" t="s">
        <v>14</v>
      </c>
      <c r="E193">
        <v>133</v>
      </c>
    </row>
    <row r="194" spans="1:5" x14ac:dyDescent="0.25">
      <c r="A194" t="s">
        <v>20</v>
      </c>
      <c r="B194">
        <v>190</v>
      </c>
      <c r="D194" t="s">
        <v>14</v>
      </c>
      <c r="E194">
        <v>846</v>
      </c>
    </row>
    <row r="195" spans="1:5" x14ac:dyDescent="0.25">
      <c r="A195" t="s">
        <v>20</v>
      </c>
      <c r="B195">
        <v>470</v>
      </c>
      <c r="D195" t="s">
        <v>14</v>
      </c>
      <c r="E195">
        <v>10</v>
      </c>
    </row>
    <row r="196" spans="1:5" x14ac:dyDescent="0.25">
      <c r="A196" t="s">
        <v>20</v>
      </c>
      <c r="B196">
        <v>253</v>
      </c>
      <c r="D196" t="s">
        <v>14</v>
      </c>
      <c r="E196">
        <v>191</v>
      </c>
    </row>
    <row r="197" spans="1:5" x14ac:dyDescent="0.25">
      <c r="A197" t="s">
        <v>20</v>
      </c>
      <c r="B197">
        <v>1113</v>
      </c>
      <c r="D197" t="s">
        <v>14</v>
      </c>
      <c r="E197">
        <v>1979</v>
      </c>
    </row>
    <row r="198" spans="1:5" x14ac:dyDescent="0.25">
      <c r="A198" t="s">
        <v>20</v>
      </c>
      <c r="B198">
        <v>2283</v>
      </c>
      <c r="D198" t="s">
        <v>14</v>
      </c>
      <c r="E198">
        <v>63</v>
      </c>
    </row>
    <row r="199" spans="1:5" x14ac:dyDescent="0.25">
      <c r="A199" t="s">
        <v>20</v>
      </c>
      <c r="B199">
        <v>1095</v>
      </c>
      <c r="D199" t="s">
        <v>14</v>
      </c>
      <c r="E199">
        <v>6080</v>
      </c>
    </row>
    <row r="200" spans="1:5" x14ac:dyDescent="0.25">
      <c r="A200" t="s">
        <v>20</v>
      </c>
      <c r="B200">
        <v>1690</v>
      </c>
      <c r="D200" t="s">
        <v>14</v>
      </c>
      <c r="E200">
        <v>80</v>
      </c>
    </row>
    <row r="201" spans="1:5" x14ac:dyDescent="0.25">
      <c r="A201" t="s">
        <v>20</v>
      </c>
      <c r="B201">
        <v>191</v>
      </c>
      <c r="D201" t="s">
        <v>14</v>
      </c>
      <c r="E201">
        <v>9</v>
      </c>
    </row>
    <row r="202" spans="1:5" x14ac:dyDescent="0.25">
      <c r="A202" t="s">
        <v>20</v>
      </c>
      <c r="B202">
        <v>2013</v>
      </c>
      <c r="D202" t="s">
        <v>14</v>
      </c>
      <c r="E202">
        <v>1784</v>
      </c>
    </row>
    <row r="203" spans="1:5" x14ac:dyDescent="0.25">
      <c r="A203" t="s">
        <v>20</v>
      </c>
      <c r="B203">
        <v>1703</v>
      </c>
      <c r="D203" t="s">
        <v>14</v>
      </c>
      <c r="E203">
        <v>243</v>
      </c>
    </row>
    <row r="204" spans="1:5" x14ac:dyDescent="0.25">
      <c r="A204" t="s">
        <v>20</v>
      </c>
      <c r="B204">
        <v>80</v>
      </c>
      <c r="D204" t="s">
        <v>14</v>
      </c>
      <c r="E204">
        <v>1296</v>
      </c>
    </row>
    <row r="205" spans="1:5" x14ac:dyDescent="0.25">
      <c r="A205" t="s">
        <v>20</v>
      </c>
      <c r="B205">
        <v>41</v>
      </c>
      <c r="D205" t="s">
        <v>14</v>
      </c>
      <c r="E205">
        <v>77</v>
      </c>
    </row>
    <row r="206" spans="1:5" x14ac:dyDescent="0.25">
      <c r="A206" t="s">
        <v>20</v>
      </c>
      <c r="B206">
        <v>187</v>
      </c>
      <c r="D206" t="s">
        <v>14</v>
      </c>
      <c r="E206">
        <v>395</v>
      </c>
    </row>
    <row r="207" spans="1:5" x14ac:dyDescent="0.25">
      <c r="A207" t="s">
        <v>20</v>
      </c>
      <c r="B207">
        <v>2875</v>
      </c>
      <c r="D207" t="s">
        <v>14</v>
      </c>
      <c r="E207">
        <v>49</v>
      </c>
    </row>
    <row r="208" spans="1:5" x14ac:dyDescent="0.25">
      <c r="A208" t="s">
        <v>20</v>
      </c>
      <c r="B208">
        <v>88</v>
      </c>
      <c r="D208" t="s">
        <v>14</v>
      </c>
      <c r="E208">
        <v>180</v>
      </c>
    </row>
    <row r="209" spans="1:5" x14ac:dyDescent="0.25">
      <c r="A209" t="s">
        <v>20</v>
      </c>
      <c r="B209">
        <v>191</v>
      </c>
      <c r="D209" t="s">
        <v>14</v>
      </c>
      <c r="E209">
        <v>2690</v>
      </c>
    </row>
    <row r="210" spans="1:5" x14ac:dyDescent="0.25">
      <c r="A210" t="s">
        <v>20</v>
      </c>
      <c r="B210">
        <v>139</v>
      </c>
      <c r="D210" t="s">
        <v>14</v>
      </c>
      <c r="E210">
        <v>2779</v>
      </c>
    </row>
    <row r="211" spans="1:5" x14ac:dyDescent="0.25">
      <c r="A211" t="s">
        <v>20</v>
      </c>
      <c r="B211">
        <v>186</v>
      </c>
      <c r="D211" t="s">
        <v>14</v>
      </c>
      <c r="E211">
        <v>92</v>
      </c>
    </row>
    <row r="212" spans="1:5" x14ac:dyDescent="0.25">
      <c r="A212" t="s">
        <v>20</v>
      </c>
      <c r="B212">
        <v>112</v>
      </c>
      <c r="D212" t="s">
        <v>14</v>
      </c>
      <c r="E212">
        <v>1028</v>
      </c>
    </row>
    <row r="213" spans="1:5" x14ac:dyDescent="0.25">
      <c r="A213" t="s">
        <v>20</v>
      </c>
      <c r="B213">
        <v>101</v>
      </c>
      <c r="D213" t="s">
        <v>14</v>
      </c>
      <c r="E213">
        <v>26</v>
      </c>
    </row>
    <row r="214" spans="1:5" x14ac:dyDescent="0.25">
      <c r="A214" t="s">
        <v>20</v>
      </c>
      <c r="B214">
        <v>206</v>
      </c>
      <c r="D214" t="s">
        <v>14</v>
      </c>
      <c r="E214">
        <v>1790</v>
      </c>
    </row>
    <row r="215" spans="1:5" x14ac:dyDescent="0.25">
      <c r="A215" t="s">
        <v>20</v>
      </c>
      <c r="B215">
        <v>154</v>
      </c>
      <c r="D215" t="s">
        <v>14</v>
      </c>
      <c r="E215">
        <v>37</v>
      </c>
    </row>
    <row r="216" spans="1:5" x14ac:dyDescent="0.25">
      <c r="A216" t="s">
        <v>20</v>
      </c>
      <c r="B216">
        <v>5966</v>
      </c>
      <c r="D216" t="s">
        <v>14</v>
      </c>
      <c r="E216">
        <v>35</v>
      </c>
    </row>
    <row r="217" spans="1:5" x14ac:dyDescent="0.25">
      <c r="A217" t="s">
        <v>20</v>
      </c>
      <c r="B217">
        <v>169</v>
      </c>
      <c r="D217" t="s">
        <v>14</v>
      </c>
      <c r="E217">
        <v>558</v>
      </c>
    </row>
    <row r="218" spans="1:5" x14ac:dyDescent="0.25">
      <c r="A218" t="s">
        <v>20</v>
      </c>
      <c r="B218">
        <v>2106</v>
      </c>
      <c r="D218" t="s">
        <v>14</v>
      </c>
      <c r="E218">
        <v>64</v>
      </c>
    </row>
    <row r="219" spans="1:5" x14ac:dyDescent="0.25">
      <c r="A219" t="s">
        <v>20</v>
      </c>
      <c r="B219">
        <v>131</v>
      </c>
      <c r="D219" t="s">
        <v>14</v>
      </c>
      <c r="E219">
        <v>245</v>
      </c>
    </row>
    <row r="220" spans="1:5" x14ac:dyDescent="0.25">
      <c r="A220" t="s">
        <v>20</v>
      </c>
      <c r="B220">
        <v>84</v>
      </c>
      <c r="D220" t="s">
        <v>14</v>
      </c>
      <c r="E220">
        <v>71</v>
      </c>
    </row>
    <row r="221" spans="1:5" x14ac:dyDescent="0.25">
      <c r="A221" t="s">
        <v>20</v>
      </c>
      <c r="B221">
        <v>155</v>
      </c>
      <c r="D221" t="s">
        <v>14</v>
      </c>
      <c r="E221">
        <v>42</v>
      </c>
    </row>
    <row r="222" spans="1:5" x14ac:dyDescent="0.25">
      <c r="A222" t="s">
        <v>20</v>
      </c>
      <c r="B222">
        <v>189</v>
      </c>
      <c r="D222" t="s">
        <v>14</v>
      </c>
      <c r="E222">
        <v>156</v>
      </c>
    </row>
    <row r="223" spans="1:5" x14ac:dyDescent="0.25">
      <c r="A223" t="s">
        <v>20</v>
      </c>
      <c r="B223">
        <v>4799</v>
      </c>
      <c r="D223" t="s">
        <v>14</v>
      </c>
      <c r="E223">
        <v>1368</v>
      </c>
    </row>
    <row r="224" spans="1:5" x14ac:dyDescent="0.25">
      <c r="A224" t="s">
        <v>20</v>
      </c>
      <c r="B224">
        <v>1137</v>
      </c>
      <c r="D224" t="s">
        <v>14</v>
      </c>
      <c r="E224">
        <v>102</v>
      </c>
    </row>
    <row r="225" spans="1:5" x14ac:dyDescent="0.25">
      <c r="A225" t="s">
        <v>20</v>
      </c>
      <c r="B225">
        <v>1152</v>
      </c>
      <c r="D225" t="s">
        <v>14</v>
      </c>
      <c r="E225">
        <v>86</v>
      </c>
    </row>
    <row r="226" spans="1:5" x14ac:dyDescent="0.25">
      <c r="A226" t="s">
        <v>20</v>
      </c>
      <c r="B226">
        <v>50</v>
      </c>
      <c r="D226" t="s">
        <v>14</v>
      </c>
      <c r="E226">
        <v>253</v>
      </c>
    </row>
    <row r="227" spans="1:5" x14ac:dyDescent="0.25">
      <c r="A227" t="s">
        <v>20</v>
      </c>
      <c r="B227">
        <v>3059</v>
      </c>
      <c r="D227" t="s">
        <v>14</v>
      </c>
      <c r="E227">
        <v>157</v>
      </c>
    </row>
    <row r="228" spans="1:5" x14ac:dyDescent="0.25">
      <c r="A228" t="s">
        <v>20</v>
      </c>
      <c r="B228">
        <v>34</v>
      </c>
      <c r="D228" t="s">
        <v>14</v>
      </c>
      <c r="E228">
        <v>183</v>
      </c>
    </row>
    <row r="229" spans="1:5" x14ac:dyDescent="0.25">
      <c r="A229" t="s">
        <v>20</v>
      </c>
      <c r="B229">
        <v>220</v>
      </c>
      <c r="D229" t="s">
        <v>14</v>
      </c>
      <c r="E229">
        <v>82</v>
      </c>
    </row>
    <row r="230" spans="1:5" x14ac:dyDescent="0.25">
      <c r="A230" t="s">
        <v>20</v>
      </c>
      <c r="B230">
        <v>1604</v>
      </c>
      <c r="D230" t="s">
        <v>14</v>
      </c>
      <c r="E230">
        <v>1</v>
      </c>
    </row>
    <row r="231" spans="1:5" x14ac:dyDescent="0.25">
      <c r="A231" t="s">
        <v>20</v>
      </c>
      <c r="B231">
        <v>454</v>
      </c>
      <c r="D231" t="s">
        <v>14</v>
      </c>
      <c r="E231">
        <v>1198</v>
      </c>
    </row>
    <row r="232" spans="1:5" x14ac:dyDescent="0.25">
      <c r="A232" t="s">
        <v>20</v>
      </c>
      <c r="B232">
        <v>123</v>
      </c>
      <c r="D232" t="s">
        <v>14</v>
      </c>
      <c r="E232">
        <v>648</v>
      </c>
    </row>
    <row r="233" spans="1:5" x14ac:dyDescent="0.25">
      <c r="A233" t="s">
        <v>20</v>
      </c>
      <c r="B233">
        <v>299</v>
      </c>
      <c r="D233" t="s">
        <v>14</v>
      </c>
      <c r="E233">
        <v>64</v>
      </c>
    </row>
    <row r="234" spans="1:5" x14ac:dyDescent="0.25">
      <c r="A234" t="s">
        <v>20</v>
      </c>
      <c r="B234">
        <v>2237</v>
      </c>
      <c r="D234" t="s">
        <v>14</v>
      </c>
      <c r="E234">
        <v>62</v>
      </c>
    </row>
    <row r="235" spans="1:5" x14ac:dyDescent="0.25">
      <c r="A235" t="s">
        <v>20</v>
      </c>
      <c r="B235">
        <v>645</v>
      </c>
      <c r="D235" t="s">
        <v>14</v>
      </c>
      <c r="E235">
        <v>750</v>
      </c>
    </row>
    <row r="236" spans="1:5" x14ac:dyDescent="0.25">
      <c r="A236" t="s">
        <v>20</v>
      </c>
      <c r="B236">
        <v>484</v>
      </c>
      <c r="D236" t="s">
        <v>14</v>
      </c>
      <c r="E236">
        <v>105</v>
      </c>
    </row>
    <row r="237" spans="1:5" x14ac:dyDescent="0.25">
      <c r="A237" t="s">
        <v>20</v>
      </c>
      <c r="B237">
        <v>154</v>
      </c>
      <c r="D237" t="s">
        <v>14</v>
      </c>
      <c r="E237">
        <v>2604</v>
      </c>
    </row>
    <row r="238" spans="1:5" x14ac:dyDescent="0.25">
      <c r="A238" t="s">
        <v>20</v>
      </c>
      <c r="B238">
        <v>82</v>
      </c>
      <c r="D238" t="s">
        <v>14</v>
      </c>
      <c r="E238">
        <v>65</v>
      </c>
    </row>
    <row r="239" spans="1:5" x14ac:dyDescent="0.25">
      <c r="A239" t="s">
        <v>20</v>
      </c>
      <c r="B239">
        <v>134</v>
      </c>
      <c r="D239" t="s">
        <v>14</v>
      </c>
      <c r="E239">
        <v>94</v>
      </c>
    </row>
    <row r="240" spans="1:5" x14ac:dyDescent="0.25">
      <c r="A240" t="s">
        <v>20</v>
      </c>
      <c r="B240">
        <v>5203</v>
      </c>
      <c r="D240" t="s">
        <v>14</v>
      </c>
      <c r="E240">
        <v>257</v>
      </c>
    </row>
    <row r="241" spans="1:5" x14ac:dyDescent="0.25">
      <c r="A241" t="s">
        <v>20</v>
      </c>
      <c r="B241">
        <v>94</v>
      </c>
      <c r="D241" t="s">
        <v>14</v>
      </c>
      <c r="E241">
        <v>2928</v>
      </c>
    </row>
    <row r="242" spans="1:5" x14ac:dyDescent="0.25">
      <c r="A242" t="s">
        <v>20</v>
      </c>
      <c r="B242">
        <v>205</v>
      </c>
      <c r="D242" t="s">
        <v>14</v>
      </c>
      <c r="E242">
        <v>4697</v>
      </c>
    </row>
    <row r="243" spans="1:5" x14ac:dyDescent="0.25">
      <c r="A243" t="s">
        <v>20</v>
      </c>
      <c r="B243">
        <v>92</v>
      </c>
      <c r="D243" t="s">
        <v>14</v>
      </c>
      <c r="E243">
        <v>2915</v>
      </c>
    </row>
    <row r="244" spans="1:5" x14ac:dyDescent="0.25">
      <c r="A244" t="s">
        <v>20</v>
      </c>
      <c r="B244">
        <v>219</v>
      </c>
      <c r="D244" t="s">
        <v>14</v>
      </c>
      <c r="E244">
        <v>18</v>
      </c>
    </row>
    <row r="245" spans="1:5" x14ac:dyDescent="0.25">
      <c r="A245" t="s">
        <v>20</v>
      </c>
      <c r="B245">
        <v>2526</v>
      </c>
      <c r="D245" t="s">
        <v>14</v>
      </c>
      <c r="E245">
        <v>602</v>
      </c>
    </row>
    <row r="246" spans="1:5" x14ac:dyDescent="0.25">
      <c r="A246" t="s">
        <v>20</v>
      </c>
      <c r="B246">
        <v>94</v>
      </c>
      <c r="D246" t="s">
        <v>14</v>
      </c>
      <c r="E246">
        <v>1</v>
      </c>
    </row>
    <row r="247" spans="1:5" x14ac:dyDescent="0.25">
      <c r="A247" t="s">
        <v>20</v>
      </c>
      <c r="B247">
        <v>1713</v>
      </c>
      <c r="D247" t="s">
        <v>14</v>
      </c>
      <c r="E247">
        <v>3868</v>
      </c>
    </row>
    <row r="248" spans="1:5" x14ac:dyDescent="0.25">
      <c r="A248" t="s">
        <v>20</v>
      </c>
      <c r="B248">
        <v>249</v>
      </c>
      <c r="D248" t="s">
        <v>14</v>
      </c>
      <c r="E248">
        <v>504</v>
      </c>
    </row>
    <row r="249" spans="1:5" x14ac:dyDescent="0.25">
      <c r="A249" t="s">
        <v>20</v>
      </c>
      <c r="B249">
        <v>192</v>
      </c>
      <c r="D249" t="s">
        <v>14</v>
      </c>
      <c r="E249">
        <v>14</v>
      </c>
    </row>
    <row r="250" spans="1:5" x14ac:dyDescent="0.25">
      <c r="A250" t="s">
        <v>20</v>
      </c>
      <c r="B250">
        <v>247</v>
      </c>
      <c r="D250" t="s">
        <v>14</v>
      </c>
      <c r="E250">
        <v>750</v>
      </c>
    </row>
    <row r="251" spans="1:5" x14ac:dyDescent="0.25">
      <c r="A251" t="s">
        <v>20</v>
      </c>
      <c r="B251">
        <v>2293</v>
      </c>
      <c r="D251" t="s">
        <v>14</v>
      </c>
      <c r="E251">
        <v>77</v>
      </c>
    </row>
    <row r="252" spans="1:5" x14ac:dyDescent="0.25">
      <c r="A252" t="s">
        <v>20</v>
      </c>
      <c r="B252">
        <v>3131</v>
      </c>
      <c r="D252" t="s">
        <v>14</v>
      </c>
      <c r="E252">
        <v>752</v>
      </c>
    </row>
    <row r="253" spans="1:5" x14ac:dyDescent="0.25">
      <c r="A253" t="s">
        <v>20</v>
      </c>
      <c r="B253">
        <v>143</v>
      </c>
      <c r="D253" t="s">
        <v>14</v>
      </c>
      <c r="E253">
        <v>131</v>
      </c>
    </row>
    <row r="254" spans="1:5" x14ac:dyDescent="0.25">
      <c r="A254" t="s">
        <v>20</v>
      </c>
      <c r="B254">
        <v>296</v>
      </c>
      <c r="D254" t="s">
        <v>14</v>
      </c>
      <c r="E254">
        <v>87</v>
      </c>
    </row>
    <row r="255" spans="1:5" x14ac:dyDescent="0.25">
      <c r="A255" t="s">
        <v>20</v>
      </c>
      <c r="B255">
        <v>170</v>
      </c>
      <c r="D255" t="s">
        <v>14</v>
      </c>
      <c r="E255">
        <v>1063</v>
      </c>
    </row>
    <row r="256" spans="1:5" x14ac:dyDescent="0.25">
      <c r="A256" t="s">
        <v>20</v>
      </c>
      <c r="B256">
        <v>86</v>
      </c>
      <c r="D256" t="s">
        <v>14</v>
      </c>
      <c r="E256">
        <v>76</v>
      </c>
    </row>
    <row r="257" spans="1:5" x14ac:dyDescent="0.25">
      <c r="A257" t="s">
        <v>20</v>
      </c>
      <c r="B257">
        <v>6286</v>
      </c>
      <c r="D257" t="s">
        <v>14</v>
      </c>
      <c r="E257">
        <v>4428</v>
      </c>
    </row>
    <row r="258" spans="1:5" x14ac:dyDescent="0.25">
      <c r="A258" t="s">
        <v>20</v>
      </c>
      <c r="B258">
        <v>3727</v>
      </c>
      <c r="D258" t="s">
        <v>14</v>
      </c>
      <c r="E258">
        <v>58</v>
      </c>
    </row>
    <row r="259" spans="1:5" x14ac:dyDescent="0.25">
      <c r="A259" t="s">
        <v>20</v>
      </c>
      <c r="B259">
        <v>1605</v>
      </c>
      <c r="D259" t="s">
        <v>14</v>
      </c>
      <c r="E259">
        <v>111</v>
      </c>
    </row>
    <row r="260" spans="1:5" x14ac:dyDescent="0.25">
      <c r="A260" t="s">
        <v>20</v>
      </c>
      <c r="B260">
        <v>2120</v>
      </c>
      <c r="D260" t="s">
        <v>14</v>
      </c>
      <c r="E260">
        <v>2955</v>
      </c>
    </row>
    <row r="261" spans="1:5" x14ac:dyDescent="0.25">
      <c r="A261" t="s">
        <v>20</v>
      </c>
      <c r="B261">
        <v>50</v>
      </c>
      <c r="D261" t="s">
        <v>14</v>
      </c>
      <c r="E261">
        <v>1657</v>
      </c>
    </row>
    <row r="262" spans="1:5" x14ac:dyDescent="0.25">
      <c r="A262" t="s">
        <v>20</v>
      </c>
      <c r="B262">
        <v>2080</v>
      </c>
      <c r="D262" t="s">
        <v>14</v>
      </c>
      <c r="E262">
        <v>926</v>
      </c>
    </row>
    <row r="263" spans="1:5" x14ac:dyDescent="0.25">
      <c r="A263" t="s">
        <v>20</v>
      </c>
      <c r="B263">
        <v>2105</v>
      </c>
      <c r="D263" t="s">
        <v>14</v>
      </c>
      <c r="E263">
        <v>77</v>
      </c>
    </row>
    <row r="264" spans="1:5" x14ac:dyDescent="0.25">
      <c r="A264" t="s">
        <v>20</v>
      </c>
      <c r="B264">
        <v>2436</v>
      </c>
      <c r="D264" t="s">
        <v>14</v>
      </c>
      <c r="E264">
        <v>1748</v>
      </c>
    </row>
    <row r="265" spans="1:5" x14ac:dyDescent="0.25">
      <c r="A265" t="s">
        <v>20</v>
      </c>
      <c r="B265">
        <v>80</v>
      </c>
      <c r="D265" t="s">
        <v>14</v>
      </c>
      <c r="E265">
        <v>79</v>
      </c>
    </row>
    <row r="266" spans="1:5" x14ac:dyDescent="0.25">
      <c r="A266" t="s">
        <v>20</v>
      </c>
      <c r="B266">
        <v>42</v>
      </c>
      <c r="D266" t="s">
        <v>14</v>
      </c>
      <c r="E266">
        <v>889</v>
      </c>
    </row>
    <row r="267" spans="1:5" x14ac:dyDescent="0.25">
      <c r="A267" t="s">
        <v>20</v>
      </c>
      <c r="B267">
        <v>139</v>
      </c>
      <c r="D267" t="s">
        <v>14</v>
      </c>
      <c r="E267">
        <v>56</v>
      </c>
    </row>
    <row r="268" spans="1:5" x14ac:dyDescent="0.25">
      <c r="A268" t="s">
        <v>20</v>
      </c>
      <c r="B268">
        <v>159</v>
      </c>
      <c r="D268" t="s">
        <v>14</v>
      </c>
      <c r="E268">
        <v>1</v>
      </c>
    </row>
    <row r="269" spans="1:5" x14ac:dyDescent="0.25">
      <c r="A269" t="s">
        <v>20</v>
      </c>
      <c r="B269">
        <v>381</v>
      </c>
      <c r="D269" t="s">
        <v>14</v>
      </c>
      <c r="E269">
        <v>83</v>
      </c>
    </row>
    <row r="270" spans="1:5" x14ac:dyDescent="0.25">
      <c r="A270" t="s">
        <v>20</v>
      </c>
      <c r="B270">
        <v>194</v>
      </c>
      <c r="D270" t="s">
        <v>14</v>
      </c>
      <c r="E270">
        <v>2025</v>
      </c>
    </row>
    <row r="271" spans="1:5" x14ac:dyDescent="0.25">
      <c r="A271" t="s">
        <v>20</v>
      </c>
      <c r="B271">
        <v>106</v>
      </c>
      <c r="D271" t="s">
        <v>14</v>
      </c>
      <c r="E271">
        <v>14</v>
      </c>
    </row>
    <row r="272" spans="1:5" x14ac:dyDescent="0.25">
      <c r="A272" t="s">
        <v>20</v>
      </c>
      <c r="B272">
        <v>142</v>
      </c>
      <c r="D272" t="s">
        <v>14</v>
      </c>
      <c r="E272">
        <v>656</v>
      </c>
    </row>
    <row r="273" spans="1:5" x14ac:dyDescent="0.25">
      <c r="A273" t="s">
        <v>20</v>
      </c>
      <c r="B273">
        <v>211</v>
      </c>
      <c r="D273" t="s">
        <v>14</v>
      </c>
      <c r="E273">
        <v>1596</v>
      </c>
    </row>
    <row r="274" spans="1:5" x14ac:dyDescent="0.25">
      <c r="A274" t="s">
        <v>20</v>
      </c>
      <c r="B274">
        <v>2756</v>
      </c>
      <c r="D274" t="s">
        <v>14</v>
      </c>
      <c r="E274">
        <v>10</v>
      </c>
    </row>
    <row r="275" spans="1:5" x14ac:dyDescent="0.25">
      <c r="A275" t="s">
        <v>20</v>
      </c>
      <c r="B275">
        <v>173</v>
      </c>
      <c r="D275" t="s">
        <v>14</v>
      </c>
      <c r="E275">
        <v>1121</v>
      </c>
    </row>
    <row r="276" spans="1:5" x14ac:dyDescent="0.25">
      <c r="A276" t="s">
        <v>20</v>
      </c>
      <c r="B276">
        <v>87</v>
      </c>
      <c r="D276" t="s">
        <v>14</v>
      </c>
      <c r="E276">
        <v>15</v>
      </c>
    </row>
    <row r="277" spans="1:5" x14ac:dyDescent="0.25">
      <c r="A277" t="s">
        <v>20</v>
      </c>
      <c r="B277">
        <v>1572</v>
      </c>
      <c r="D277" t="s">
        <v>14</v>
      </c>
      <c r="E277">
        <v>191</v>
      </c>
    </row>
    <row r="278" spans="1:5" x14ac:dyDescent="0.25">
      <c r="A278" t="s">
        <v>20</v>
      </c>
      <c r="B278">
        <v>2346</v>
      </c>
      <c r="D278" t="s">
        <v>14</v>
      </c>
      <c r="E278">
        <v>16</v>
      </c>
    </row>
    <row r="279" spans="1:5" x14ac:dyDescent="0.25">
      <c r="A279" t="s">
        <v>20</v>
      </c>
      <c r="B279">
        <v>115</v>
      </c>
      <c r="D279" t="s">
        <v>14</v>
      </c>
      <c r="E279">
        <v>17</v>
      </c>
    </row>
    <row r="280" spans="1:5" x14ac:dyDescent="0.25">
      <c r="A280" t="s">
        <v>20</v>
      </c>
      <c r="B280">
        <v>85</v>
      </c>
      <c r="D280" t="s">
        <v>14</v>
      </c>
      <c r="E280">
        <v>34</v>
      </c>
    </row>
    <row r="281" spans="1:5" x14ac:dyDescent="0.25">
      <c r="A281" t="s">
        <v>20</v>
      </c>
      <c r="B281">
        <v>144</v>
      </c>
      <c r="D281" t="s">
        <v>14</v>
      </c>
      <c r="E281">
        <v>1</v>
      </c>
    </row>
    <row r="282" spans="1:5" x14ac:dyDescent="0.25">
      <c r="A282" t="s">
        <v>20</v>
      </c>
      <c r="B282">
        <v>2443</v>
      </c>
      <c r="D282" t="s">
        <v>14</v>
      </c>
      <c r="E282">
        <v>1274</v>
      </c>
    </row>
    <row r="283" spans="1:5" x14ac:dyDescent="0.25">
      <c r="A283" t="s">
        <v>20</v>
      </c>
      <c r="B283">
        <v>64</v>
      </c>
      <c r="D283" t="s">
        <v>14</v>
      </c>
      <c r="E283">
        <v>210</v>
      </c>
    </row>
    <row r="284" spans="1:5" x14ac:dyDescent="0.25">
      <c r="A284" t="s">
        <v>20</v>
      </c>
      <c r="B284">
        <v>268</v>
      </c>
      <c r="D284" t="s">
        <v>14</v>
      </c>
      <c r="E284">
        <v>248</v>
      </c>
    </row>
    <row r="285" spans="1:5" x14ac:dyDescent="0.25">
      <c r="A285" t="s">
        <v>20</v>
      </c>
      <c r="B285">
        <v>195</v>
      </c>
      <c r="D285" t="s">
        <v>14</v>
      </c>
      <c r="E285">
        <v>513</v>
      </c>
    </row>
    <row r="286" spans="1:5" x14ac:dyDescent="0.25">
      <c r="A286" t="s">
        <v>20</v>
      </c>
      <c r="B286">
        <v>186</v>
      </c>
      <c r="D286" t="s">
        <v>14</v>
      </c>
      <c r="E286">
        <v>3410</v>
      </c>
    </row>
    <row r="287" spans="1:5" x14ac:dyDescent="0.25">
      <c r="A287" t="s">
        <v>20</v>
      </c>
      <c r="B287">
        <v>460</v>
      </c>
      <c r="D287" t="s">
        <v>14</v>
      </c>
      <c r="E287">
        <v>10</v>
      </c>
    </row>
    <row r="288" spans="1:5" x14ac:dyDescent="0.25">
      <c r="A288" t="s">
        <v>20</v>
      </c>
      <c r="B288">
        <v>2528</v>
      </c>
      <c r="D288" t="s">
        <v>14</v>
      </c>
      <c r="E288">
        <v>2201</v>
      </c>
    </row>
    <row r="289" spans="1:5" x14ac:dyDescent="0.25">
      <c r="A289" t="s">
        <v>20</v>
      </c>
      <c r="B289">
        <v>3657</v>
      </c>
      <c r="D289" t="s">
        <v>14</v>
      </c>
      <c r="E289">
        <v>676</v>
      </c>
    </row>
    <row r="290" spans="1:5" x14ac:dyDescent="0.25">
      <c r="A290" t="s">
        <v>20</v>
      </c>
      <c r="B290">
        <v>131</v>
      </c>
      <c r="D290" t="s">
        <v>14</v>
      </c>
      <c r="E290">
        <v>831</v>
      </c>
    </row>
    <row r="291" spans="1:5" x14ac:dyDescent="0.25">
      <c r="A291" t="s">
        <v>20</v>
      </c>
      <c r="B291">
        <v>239</v>
      </c>
      <c r="D291" t="s">
        <v>14</v>
      </c>
      <c r="E291">
        <v>859</v>
      </c>
    </row>
    <row r="292" spans="1:5" x14ac:dyDescent="0.25">
      <c r="A292" t="s">
        <v>20</v>
      </c>
      <c r="B292">
        <v>78</v>
      </c>
      <c r="D292" t="s">
        <v>14</v>
      </c>
      <c r="E292">
        <v>45</v>
      </c>
    </row>
    <row r="293" spans="1:5" x14ac:dyDescent="0.25">
      <c r="A293" t="s">
        <v>20</v>
      </c>
      <c r="B293">
        <v>1773</v>
      </c>
      <c r="D293" t="s">
        <v>14</v>
      </c>
      <c r="E293">
        <v>6</v>
      </c>
    </row>
    <row r="294" spans="1:5" x14ac:dyDescent="0.25">
      <c r="A294" t="s">
        <v>20</v>
      </c>
      <c r="B294">
        <v>32</v>
      </c>
      <c r="D294" t="s">
        <v>14</v>
      </c>
      <c r="E294">
        <v>7</v>
      </c>
    </row>
    <row r="295" spans="1:5" x14ac:dyDescent="0.25">
      <c r="A295" t="s">
        <v>20</v>
      </c>
      <c r="B295">
        <v>369</v>
      </c>
      <c r="D295" t="s">
        <v>14</v>
      </c>
      <c r="E295">
        <v>31</v>
      </c>
    </row>
    <row r="296" spans="1:5" x14ac:dyDescent="0.25">
      <c r="A296" t="s">
        <v>20</v>
      </c>
      <c r="B296">
        <v>89</v>
      </c>
      <c r="D296" t="s">
        <v>14</v>
      </c>
      <c r="E296">
        <v>78</v>
      </c>
    </row>
    <row r="297" spans="1:5" x14ac:dyDescent="0.25">
      <c r="A297" t="s">
        <v>20</v>
      </c>
      <c r="B297">
        <v>147</v>
      </c>
      <c r="D297" t="s">
        <v>14</v>
      </c>
      <c r="E297">
        <v>1225</v>
      </c>
    </row>
    <row r="298" spans="1:5" x14ac:dyDescent="0.25">
      <c r="A298" t="s">
        <v>20</v>
      </c>
      <c r="B298">
        <v>126</v>
      </c>
      <c r="D298" t="s">
        <v>14</v>
      </c>
      <c r="E298">
        <v>1</v>
      </c>
    </row>
    <row r="299" spans="1:5" x14ac:dyDescent="0.25">
      <c r="A299" t="s">
        <v>20</v>
      </c>
      <c r="B299">
        <v>2218</v>
      </c>
      <c r="D299" t="s">
        <v>14</v>
      </c>
      <c r="E299">
        <v>67</v>
      </c>
    </row>
    <row r="300" spans="1:5" x14ac:dyDescent="0.25">
      <c r="A300" t="s">
        <v>20</v>
      </c>
      <c r="B300">
        <v>202</v>
      </c>
      <c r="D300" t="s">
        <v>14</v>
      </c>
      <c r="E300">
        <v>19</v>
      </c>
    </row>
    <row r="301" spans="1:5" x14ac:dyDescent="0.25">
      <c r="A301" t="s">
        <v>20</v>
      </c>
      <c r="B301">
        <v>140</v>
      </c>
      <c r="D301" t="s">
        <v>14</v>
      </c>
      <c r="E301">
        <v>2108</v>
      </c>
    </row>
    <row r="302" spans="1:5" x14ac:dyDescent="0.25">
      <c r="A302" t="s">
        <v>20</v>
      </c>
      <c r="B302">
        <v>1052</v>
      </c>
      <c r="D302" t="s">
        <v>14</v>
      </c>
      <c r="E302">
        <v>679</v>
      </c>
    </row>
    <row r="303" spans="1:5" x14ac:dyDescent="0.25">
      <c r="A303" t="s">
        <v>20</v>
      </c>
      <c r="B303">
        <v>247</v>
      </c>
      <c r="D303" t="s">
        <v>14</v>
      </c>
      <c r="E303">
        <v>36</v>
      </c>
    </row>
    <row r="304" spans="1:5" x14ac:dyDescent="0.25">
      <c r="A304" t="s">
        <v>20</v>
      </c>
      <c r="B304">
        <v>84</v>
      </c>
      <c r="D304" t="s">
        <v>14</v>
      </c>
      <c r="E304">
        <v>47</v>
      </c>
    </row>
    <row r="305" spans="1:5" x14ac:dyDescent="0.25">
      <c r="A305" t="s">
        <v>20</v>
      </c>
      <c r="B305">
        <v>88</v>
      </c>
      <c r="D305" t="s">
        <v>14</v>
      </c>
      <c r="E305">
        <v>70</v>
      </c>
    </row>
    <row r="306" spans="1:5" x14ac:dyDescent="0.25">
      <c r="A306" t="s">
        <v>20</v>
      </c>
      <c r="B306">
        <v>156</v>
      </c>
      <c r="D306" t="s">
        <v>14</v>
      </c>
      <c r="E306">
        <v>154</v>
      </c>
    </row>
    <row r="307" spans="1:5" x14ac:dyDescent="0.25">
      <c r="A307" t="s">
        <v>20</v>
      </c>
      <c r="B307">
        <v>2985</v>
      </c>
      <c r="D307" t="s">
        <v>14</v>
      </c>
      <c r="E307">
        <v>22</v>
      </c>
    </row>
    <row r="308" spans="1:5" x14ac:dyDescent="0.25">
      <c r="A308" t="s">
        <v>20</v>
      </c>
      <c r="B308">
        <v>762</v>
      </c>
      <c r="D308" t="s">
        <v>14</v>
      </c>
      <c r="E308">
        <v>1758</v>
      </c>
    </row>
    <row r="309" spans="1:5" x14ac:dyDescent="0.25">
      <c r="A309" t="s">
        <v>20</v>
      </c>
      <c r="B309">
        <v>554</v>
      </c>
      <c r="D309" t="s">
        <v>14</v>
      </c>
      <c r="E309">
        <v>94</v>
      </c>
    </row>
    <row r="310" spans="1:5" x14ac:dyDescent="0.25">
      <c r="A310" t="s">
        <v>20</v>
      </c>
      <c r="B310">
        <v>135</v>
      </c>
      <c r="D310" t="s">
        <v>14</v>
      </c>
      <c r="E310">
        <v>33</v>
      </c>
    </row>
    <row r="311" spans="1:5" x14ac:dyDescent="0.25">
      <c r="A311" t="s">
        <v>20</v>
      </c>
      <c r="B311">
        <v>122</v>
      </c>
      <c r="D311" t="s">
        <v>14</v>
      </c>
      <c r="E311">
        <v>1</v>
      </c>
    </row>
    <row r="312" spans="1:5" x14ac:dyDescent="0.25">
      <c r="A312" t="s">
        <v>20</v>
      </c>
      <c r="B312">
        <v>221</v>
      </c>
      <c r="D312" t="s">
        <v>14</v>
      </c>
      <c r="E312">
        <v>31</v>
      </c>
    </row>
    <row r="313" spans="1:5" x14ac:dyDescent="0.25">
      <c r="A313" t="s">
        <v>20</v>
      </c>
      <c r="B313">
        <v>126</v>
      </c>
      <c r="D313" t="s">
        <v>14</v>
      </c>
      <c r="E313">
        <v>35</v>
      </c>
    </row>
    <row r="314" spans="1:5" x14ac:dyDescent="0.25">
      <c r="A314" t="s">
        <v>20</v>
      </c>
      <c r="B314">
        <v>1022</v>
      </c>
      <c r="D314" t="s">
        <v>14</v>
      </c>
      <c r="E314">
        <v>63</v>
      </c>
    </row>
    <row r="315" spans="1:5" x14ac:dyDescent="0.25">
      <c r="A315" t="s">
        <v>20</v>
      </c>
      <c r="B315">
        <v>3177</v>
      </c>
      <c r="D315" t="s">
        <v>14</v>
      </c>
      <c r="E315">
        <v>526</v>
      </c>
    </row>
    <row r="316" spans="1:5" x14ac:dyDescent="0.25">
      <c r="A316" t="s">
        <v>20</v>
      </c>
      <c r="B316">
        <v>198</v>
      </c>
      <c r="D316" t="s">
        <v>14</v>
      </c>
      <c r="E316">
        <v>121</v>
      </c>
    </row>
    <row r="317" spans="1:5" x14ac:dyDescent="0.25">
      <c r="A317" t="s">
        <v>20</v>
      </c>
      <c r="B317">
        <v>85</v>
      </c>
      <c r="D317" t="s">
        <v>14</v>
      </c>
      <c r="E317">
        <v>67</v>
      </c>
    </row>
    <row r="318" spans="1:5" x14ac:dyDescent="0.25">
      <c r="A318" t="s">
        <v>20</v>
      </c>
      <c r="B318">
        <v>3596</v>
      </c>
      <c r="D318" t="s">
        <v>14</v>
      </c>
      <c r="E318">
        <v>57</v>
      </c>
    </row>
    <row r="319" spans="1:5" x14ac:dyDescent="0.25">
      <c r="A319" t="s">
        <v>20</v>
      </c>
      <c r="B319">
        <v>244</v>
      </c>
      <c r="D319" t="s">
        <v>14</v>
      </c>
      <c r="E319">
        <v>1229</v>
      </c>
    </row>
    <row r="320" spans="1:5" x14ac:dyDescent="0.25">
      <c r="A320" t="s">
        <v>20</v>
      </c>
      <c r="B320">
        <v>5180</v>
      </c>
      <c r="D320" t="s">
        <v>14</v>
      </c>
      <c r="E320">
        <v>12</v>
      </c>
    </row>
    <row r="321" spans="1:5" x14ac:dyDescent="0.25">
      <c r="A321" t="s">
        <v>20</v>
      </c>
      <c r="B321">
        <v>589</v>
      </c>
      <c r="D321" t="s">
        <v>14</v>
      </c>
      <c r="E321">
        <v>452</v>
      </c>
    </row>
    <row r="322" spans="1:5" x14ac:dyDescent="0.25">
      <c r="A322" t="s">
        <v>20</v>
      </c>
      <c r="B322">
        <v>2725</v>
      </c>
      <c r="D322" t="s">
        <v>14</v>
      </c>
      <c r="E322">
        <v>1886</v>
      </c>
    </row>
    <row r="323" spans="1:5" x14ac:dyDescent="0.25">
      <c r="A323" t="s">
        <v>20</v>
      </c>
      <c r="B323">
        <v>300</v>
      </c>
      <c r="D323" t="s">
        <v>14</v>
      </c>
      <c r="E323">
        <v>1825</v>
      </c>
    </row>
    <row r="324" spans="1:5" x14ac:dyDescent="0.25">
      <c r="A324" t="s">
        <v>20</v>
      </c>
      <c r="B324">
        <v>144</v>
      </c>
      <c r="D324" t="s">
        <v>14</v>
      </c>
      <c r="E324">
        <v>31</v>
      </c>
    </row>
    <row r="325" spans="1:5" x14ac:dyDescent="0.25">
      <c r="A325" t="s">
        <v>20</v>
      </c>
      <c r="B325">
        <v>87</v>
      </c>
      <c r="D325" t="s">
        <v>14</v>
      </c>
      <c r="E325">
        <v>107</v>
      </c>
    </row>
    <row r="326" spans="1:5" x14ac:dyDescent="0.25">
      <c r="A326" t="s">
        <v>20</v>
      </c>
      <c r="B326">
        <v>3116</v>
      </c>
      <c r="D326" t="s">
        <v>14</v>
      </c>
      <c r="E326">
        <v>27</v>
      </c>
    </row>
    <row r="327" spans="1:5" x14ac:dyDescent="0.25">
      <c r="A327" t="s">
        <v>20</v>
      </c>
      <c r="B327">
        <v>909</v>
      </c>
      <c r="D327" t="s">
        <v>14</v>
      </c>
      <c r="E327">
        <v>1221</v>
      </c>
    </row>
    <row r="328" spans="1:5" x14ac:dyDescent="0.25">
      <c r="A328" t="s">
        <v>20</v>
      </c>
      <c r="B328">
        <v>1613</v>
      </c>
      <c r="D328" t="s">
        <v>14</v>
      </c>
      <c r="E328">
        <v>1</v>
      </c>
    </row>
    <row r="329" spans="1:5" x14ac:dyDescent="0.25">
      <c r="A329" t="s">
        <v>20</v>
      </c>
      <c r="B329">
        <v>136</v>
      </c>
      <c r="D329" t="s">
        <v>14</v>
      </c>
      <c r="E329">
        <v>16</v>
      </c>
    </row>
    <row r="330" spans="1:5" x14ac:dyDescent="0.25">
      <c r="A330" t="s">
        <v>20</v>
      </c>
      <c r="B330">
        <v>130</v>
      </c>
      <c r="D330" t="s">
        <v>14</v>
      </c>
      <c r="E330">
        <v>41</v>
      </c>
    </row>
    <row r="331" spans="1:5" x14ac:dyDescent="0.25">
      <c r="A331" t="s">
        <v>20</v>
      </c>
      <c r="B331">
        <v>102</v>
      </c>
      <c r="D331" t="s">
        <v>14</v>
      </c>
      <c r="E331">
        <v>523</v>
      </c>
    </row>
    <row r="332" spans="1:5" x14ac:dyDescent="0.25">
      <c r="A332" t="s">
        <v>20</v>
      </c>
      <c r="B332">
        <v>4006</v>
      </c>
      <c r="D332" t="s">
        <v>14</v>
      </c>
      <c r="E332">
        <v>141</v>
      </c>
    </row>
    <row r="333" spans="1:5" x14ac:dyDescent="0.25">
      <c r="A333" t="s">
        <v>20</v>
      </c>
      <c r="B333">
        <v>1629</v>
      </c>
      <c r="D333" t="s">
        <v>14</v>
      </c>
      <c r="E333">
        <v>52</v>
      </c>
    </row>
    <row r="334" spans="1:5" x14ac:dyDescent="0.25">
      <c r="A334" t="s">
        <v>20</v>
      </c>
      <c r="B334">
        <v>2188</v>
      </c>
      <c r="D334" t="s">
        <v>14</v>
      </c>
      <c r="E334">
        <v>225</v>
      </c>
    </row>
    <row r="335" spans="1:5" x14ac:dyDescent="0.25">
      <c r="A335" t="s">
        <v>20</v>
      </c>
      <c r="B335">
        <v>2409</v>
      </c>
      <c r="D335" t="s">
        <v>14</v>
      </c>
      <c r="E335">
        <v>38</v>
      </c>
    </row>
    <row r="336" spans="1:5" x14ac:dyDescent="0.25">
      <c r="A336" t="s">
        <v>20</v>
      </c>
      <c r="B336">
        <v>194</v>
      </c>
      <c r="D336" t="s">
        <v>14</v>
      </c>
      <c r="E336">
        <v>15</v>
      </c>
    </row>
    <row r="337" spans="1:5" x14ac:dyDescent="0.25">
      <c r="A337" t="s">
        <v>20</v>
      </c>
      <c r="B337">
        <v>1140</v>
      </c>
      <c r="D337" t="s">
        <v>14</v>
      </c>
      <c r="E337">
        <v>37</v>
      </c>
    </row>
    <row r="338" spans="1:5" x14ac:dyDescent="0.25">
      <c r="A338" t="s">
        <v>20</v>
      </c>
      <c r="B338">
        <v>102</v>
      </c>
      <c r="D338" t="s">
        <v>14</v>
      </c>
      <c r="E338">
        <v>112</v>
      </c>
    </row>
    <row r="339" spans="1:5" x14ac:dyDescent="0.25">
      <c r="A339" t="s">
        <v>20</v>
      </c>
      <c r="B339">
        <v>2857</v>
      </c>
      <c r="D339" t="s">
        <v>14</v>
      </c>
      <c r="E339">
        <v>21</v>
      </c>
    </row>
    <row r="340" spans="1:5" x14ac:dyDescent="0.25">
      <c r="A340" t="s">
        <v>20</v>
      </c>
      <c r="B340">
        <v>107</v>
      </c>
      <c r="D340" t="s">
        <v>14</v>
      </c>
      <c r="E340">
        <v>67</v>
      </c>
    </row>
    <row r="341" spans="1:5" x14ac:dyDescent="0.25">
      <c r="A341" t="s">
        <v>20</v>
      </c>
      <c r="B341">
        <v>160</v>
      </c>
      <c r="D341" t="s">
        <v>14</v>
      </c>
      <c r="E341">
        <v>78</v>
      </c>
    </row>
    <row r="342" spans="1:5" x14ac:dyDescent="0.25">
      <c r="A342" t="s">
        <v>20</v>
      </c>
      <c r="B342">
        <v>2230</v>
      </c>
      <c r="D342" t="s">
        <v>14</v>
      </c>
      <c r="E342">
        <v>67</v>
      </c>
    </row>
    <row r="343" spans="1:5" x14ac:dyDescent="0.25">
      <c r="A343" t="s">
        <v>20</v>
      </c>
      <c r="B343">
        <v>316</v>
      </c>
      <c r="D343" t="s">
        <v>14</v>
      </c>
      <c r="E343">
        <v>263</v>
      </c>
    </row>
    <row r="344" spans="1:5" x14ac:dyDescent="0.25">
      <c r="A344" t="s">
        <v>20</v>
      </c>
      <c r="B344">
        <v>117</v>
      </c>
      <c r="D344" t="s">
        <v>14</v>
      </c>
      <c r="E344">
        <v>1691</v>
      </c>
    </row>
    <row r="345" spans="1:5" x14ac:dyDescent="0.25">
      <c r="A345" t="s">
        <v>20</v>
      </c>
      <c r="B345">
        <v>6406</v>
      </c>
      <c r="D345" t="s">
        <v>14</v>
      </c>
      <c r="E345">
        <v>181</v>
      </c>
    </row>
    <row r="346" spans="1:5" x14ac:dyDescent="0.25">
      <c r="A346" t="s">
        <v>20</v>
      </c>
      <c r="B346">
        <v>192</v>
      </c>
      <c r="D346" t="s">
        <v>14</v>
      </c>
      <c r="E346">
        <v>13</v>
      </c>
    </row>
    <row r="347" spans="1:5" x14ac:dyDescent="0.25">
      <c r="A347" t="s">
        <v>20</v>
      </c>
      <c r="B347">
        <v>26</v>
      </c>
      <c r="D347" t="s">
        <v>14</v>
      </c>
      <c r="E347">
        <v>1</v>
      </c>
    </row>
    <row r="348" spans="1:5" x14ac:dyDescent="0.25">
      <c r="A348" t="s">
        <v>20</v>
      </c>
      <c r="B348">
        <v>723</v>
      </c>
      <c r="D348" t="s">
        <v>14</v>
      </c>
      <c r="E348">
        <v>21</v>
      </c>
    </row>
    <row r="349" spans="1:5" x14ac:dyDescent="0.25">
      <c r="A349" t="s">
        <v>20</v>
      </c>
      <c r="B349">
        <v>170</v>
      </c>
      <c r="D349" t="s">
        <v>14</v>
      </c>
      <c r="E349">
        <v>830</v>
      </c>
    </row>
    <row r="350" spans="1:5" x14ac:dyDescent="0.25">
      <c r="A350" t="s">
        <v>20</v>
      </c>
      <c r="B350">
        <v>238</v>
      </c>
      <c r="D350" t="s">
        <v>14</v>
      </c>
      <c r="E350">
        <v>130</v>
      </c>
    </row>
    <row r="351" spans="1:5" x14ac:dyDescent="0.25">
      <c r="A351" t="s">
        <v>20</v>
      </c>
      <c r="B351">
        <v>55</v>
      </c>
      <c r="D351" t="s">
        <v>14</v>
      </c>
      <c r="E351">
        <v>55</v>
      </c>
    </row>
    <row r="352" spans="1:5" x14ac:dyDescent="0.25">
      <c r="A352" t="s">
        <v>20</v>
      </c>
      <c r="B352">
        <v>128</v>
      </c>
      <c r="D352" t="s">
        <v>14</v>
      </c>
      <c r="E352">
        <v>114</v>
      </c>
    </row>
    <row r="353" spans="1:5" x14ac:dyDescent="0.25">
      <c r="A353" t="s">
        <v>20</v>
      </c>
      <c r="B353">
        <v>2144</v>
      </c>
      <c r="D353" t="s">
        <v>14</v>
      </c>
      <c r="E353">
        <v>594</v>
      </c>
    </row>
    <row r="354" spans="1:5" x14ac:dyDescent="0.25">
      <c r="A354" t="s">
        <v>20</v>
      </c>
      <c r="B354">
        <v>2693</v>
      </c>
      <c r="D354" t="s">
        <v>14</v>
      </c>
      <c r="E354">
        <v>24</v>
      </c>
    </row>
    <row r="355" spans="1:5" x14ac:dyDescent="0.25">
      <c r="A355" t="s">
        <v>20</v>
      </c>
      <c r="B355">
        <v>432</v>
      </c>
      <c r="D355" t="s">
        <v>14</v>
      </c>
      <c r="E355">
        <v>252</v>
      </c>
    </row>
    <row r="356" spans="1:5" x14ac:dyDescent="0.25">
      <c r="A356" t="s">
        <v>20</v>
      </c>
      <c r="B356">
        <v>189</v>
      </c>
      <c r="D356" t="s">
        <v>14</v>
      </c>
      <c r="E356">
        <v>67</v>
      </c>
    </row>
    <row r="357" spans="1:5" x14ac:dyDescent="0.25">
      <c r="A357" t="s">
        <v>20</v>
      </c>
      <c r="B357">
        <v>154</v>
      </c>
      <c r="D357" t="s">
        <v>14</v>
      </c>
      <c r="E357">
        <v>742</v>
      </c>
    </row>
    <row r="358" spans="1:5" x14ac:dyDescent="0.25">
      <c r="A358" t="s">
        <v>20</v>
      </c>
      <c r="B358">
        <v>96</v>
      </c>
      <c r="D358" t="s">
        <v>14</v>
      </c>
      <c r="E358">
        <v>75</v>
      </c>
    </row>
    <row r="359" spans="1:5" x14ac:dyDescent="0.25">
      <c r="A359" t="s">
        <v>20</v>
      </c>
      <c r="B359">
        <v>3063</v>
      </c>
      <c r="D359" t="s">
        <v>14</v>
      </c>
      <c r="E359">
        <v>4405</v>
      </c>
    </row>
    <row r="360" spans="1:5" x14ac:dyDescent="0.25">
      <c r="A360" t="s">
        <v>20</v>
      </c>
      <c r="B360">
        <v>2266</v>
      </c>
      <c r="D360" t="s">
        <v>14</v>
      </c>
      <c r="E360">
        <v>92</v>
      </c>
    </row>
    <row r="361" spans="1:5" x14ac:dyDescent="0.25">
      <c r="A361" t="s">
        <v>20</v>
      </c>
      <c r="B361">
        <v>194</v>
      </c>
      <c r="D361" t="s">
        <v>14</v>
      </c>
      <c r="E361">
        <v>64</v>
      </c>
    </row>
    <row r="362" spans="1:5" x14ac:dyDescent="0.25">
      <c r="A362" t="s">
        <v>20</v>
      </c>
      <c r="B362">
        <v>129</v>
      </c>
      <c r="D362" t="s">
        <v>14</v>
      </c>
      <c r="E362">
        <v>64</v>
      </c>
    </row>
    <row r="363" spans="1:5" x14ac:dyDescent="0.25">
      <c r="A363" t="s">
        <v>20</v>
      </c>
      <c r="B363">
        <v>375</v>
      </c>
      <c r="D363" t="s">
        <v>14</v>
      </c>
      <c r="E363">
        <v>842</v>
      </c>
    </row>
    <row r="364" spans="1:5" x14ac:dyDescent="0.25">
      <c r="A364" t="s">
        <v>20</v>
      </c>
      <c r="B364">
        <v>409</v>
      </c>
      <c r="D364" t="s">
        <v>14</v>
      </c>
      <c r="E364">
        <v>112</v>
      </c>
    </row>
    <row r="365" spans="1:5" x14ac:dyDescent="0.25">
      <c r="A365" t="s">
        <v>20</v>
      </c>
      <c r="B365">
        <v>234</v>
      </c>
      <c r="D365" t="s">
        <v>14</v>
      </c>
      <c r="E365">
        <v>374</v>
      </c>
    </row>
    <row r="366" spans="1:5" x14ac:dyDescent="0.25">
      <c r="A366" t="s">
        <v>20</v>
      </c>
      <c r="B366">
        <v>3016</v>
      </c>
    </row>
    <row r="367" spans="1:5" x14ac:dyDescent="0.25">
      <c r="A367" t="s">
        <v>20</v>
      </c>
      <c r="B367">
        <v>264</v>
      </c>
    </row>
    <row r="368" spans="1:5" x14ac:dyDescent="0.25">
      <c r="A368" t="s">
        <v>20</v>
      </c>
      <c r="B368">
        <v>272</v>
      </c>
    </row>
    <row r="369" spans="1:2" x14ac:dyDescent="0.25">
      <c r="A369" t="s">
        <v>20</v>
      </c>
      <c r="B369">
        <v>419</v>
      </c>
    </row>
    <row r="370" spans="1:2" x14ac:dyDescent="0.25">
      <c r="A370" t="s">
        <v>20</v>
      </c>
      <c r="B370">
        <v>1621</v>
      </c>
    </row>
    <row r="371" spans="1:2" x14ac:dyDescent="0.25">
      <c r="A371" t="s">
        <v>20</v>
      </c>
      <c r="B371">
        <v>1101</v>
      </c>
    </row>
    <row r="372" spans="1:2" x14ac:dyDescent="0.25">
      <c r="A372" t="s">
        <v>20</v>
      </c>
      <c r="B372">
        <v>1073</v>
      </c>
    </row>
    <row r="373" spans="1:2" x14ac:dyDescent="0.25">
      <c r="A373" t="s">
        <v>20</v>
      </c>
      <c r="B373">
        <v>331</v>
      </c>
    </row>
    <row r="374" spans="1:2" x14ac:dyDescent="0.25">
      <c r="A374" t="s">
        <v>20</v>
      </c>
      <c r="B374">
        <v>1170</v>
      </c>
    </row>
    <row r="375" spans="1:2" x14ac:dyDescent="0.25">
      <c r="A375" t="s">
        <v>20</v>
      </c>
      <c r="B375">
        <v>363</v>
      </c>
    </row>
    <row r="376" spans="1:2" x14ac:dyDescent="0.25">
      <c r="A376" t="s">
        <v>20</v>
      </c>
      <c r="B376">
        <v>103</v>
      </c>
    </row>
    <row r="377" spans="1:2" x14ac:dyDescent="0.25">
      <c r="A377" t="s">
        <v>20</v>
      </c>
      <c r="B377">
        <v>147</v>
      </c>
    </row>
    <row r="378" spans="1:2" x14ac:dyDescent="0.25">
      <c r="A378" t="s">
        <v>20</v>
      </c>
      <c r="B378">
        <v>110</v>
      </c>
    </row>
    <row r="379" spans="1:2" x14ac:dyDescent="0.25">
      <c r="A379" t="s">
        <v>20</v>
      </c>
      <c r="B379">
        <v>134</v>
      </c>
    </row>
    <row r="380" spans="1:2" x14ac:dyDescent="0.25">
      <c r="A380" t="s">
        <v>20</v>
      </c>
      <c r="B380">
        <v>269</v>
      </c>
    </row>
    <row r="381" spans="1:2" x14ac:dyDescent="0.25">
      <c r="A381" t="s">
        <v>20</v>
      </c>
      <c r="B381">
        <v>175</v>
      </c>
    </row>
    <row r="382" spans="1:2" x14ac:dyDescent="0.25">
      <c r="A382" t="s">
        <v>20</v>
      </c>
      <c r="B382">
        <v>69</v>
      </c>
    </row>
    <row r="383" spans="1:2" x14ac:dyDescent="0.25">
      <c r="A383" t="s">
        <v>20</v>
      </c>
      <c r="B383">
        <v>190</v>
      </c>
    </row>
    <row r="384" spans="1:2" x14ac:dyDescent="0.25">
      <c r="A384" t="s">
        <v>20</v>
      </c>
      <c r="B384">
        <v>237</v>
      </c>
    </row>
    <row r="385" spans="1:2" x14ac:dyDescent="0.25">
      <c r="A385" t="s">
        <v>20</v>
      </c>
      <c r="B385">
        <v>196</v>
      </c>
    </row>
    <row r="386" spans="1:2" x14ac:dyDescent="0.25">
      <c r="A386" t="s">
        <v>20</v>
      </c>
      <c r="B386">
        <v>7295</v>
      </c>
    </row>
    <row r="387" spans="1:2" x14ac:dyDescent="0.25">
      <c r="A387" t="s">
        <v>20</v>
      </c>
      <c r="B387">
        <v>2893</v>
      </c>
    </row>
    <row r="388" spans="1:2" x14ac:dyDescent="0.25">
      <c r="A388" t="s">
        <v>20</v>
      </c>
      <c r="B388">
        <v>820</v>
      </c>
    </row>
    <row r="389" spans="1:2" x14ac:dyDescent="0.25">
      <c r="A389" t="s">
        <v>20</v>
      </c>
      <c r="B389">
        <v>2038</v>
      </c>
    </row>
    <row r="390" spans="1:2" x14ac:dyDescent="0.25">
      <c r="A390" t="s">
        <v>20</v>
      </c>
      <c r="B390">
        <v>116</v>
      </c>
    </row>
    <row r="391" spans="1:2" x14ac:dyDescent="0.25">
      <c r="A391" t="s">
        <v>20</v>
      </c>
      <c r="B391">
        <v>1345</v>
      </c>
    </row>
    <row r="392" spans="1:2" x14ac:dyDescent="0.25">
      <c r="A392" t="s">
        <v>20</v>
      </c>
      <c r="B392">
        <v>168</v>
      </c>
    </row>
    <row r="393" spans="1:2" x14ac:dyDescent="0.25">
      <c r="A393" t="s">
        <v>20</v>
      </c>
      <c r="B393">
        <v>137</v>
      </c>
    </row>
    <row r="394" spans="1:2" x14ac:dyDescent="0.25">
      <c r="A394" t="s">
        <v>20</v>
      </c>
      <c r="B394">
        <v>186</v>
      </c>
    </row>
    <row r="395" spans="1:2" x14ac:dyDescent="0.25">
      <c r="A395" t="s">
        <v>20</v>
      </c>
      <c r="B395">
        <v>125</v>
      </c>
    </row>
    <row r="396" spans="1:2" x14ac:dyDescent="0.25">
      <c r="A396" t="s">
        <v>20</v>
      </c>
      <c r="B396">
        <v>202</v>
      </c>
    </row>
    <row r="397" spans="1:2" x14ac:dyDescent="0.25">
      <c r="A397" t="s">
        <v>20</v>
      </c>
      <c r="B397">
        <v>103</v>
      </c>
    </row>
    <row r="398" spans="1:2" x14ac:dyDescent="0.25">
      <c r="A398" t="s">
        <v>20</v>
      </c>
      <c r="B398">
        <v>1785</v>
      </c>
    </row>
    <row r="399" spans="1:2" x14ac:dyDescent="0.25">
      <c r="A399" t="s">
        <v>20</v>
      </c>
      <c r="B399">
        <v>157</v>
      </c>
    </row>
    <row r="400" spans="1:2" x14ac:dyDescent="0.25">
      <c r="A400" t="s">
        <v>20</v>
      </c>
      <c r="B400">
        <v>555</v>
      </c>
    </row>
    <row r="401" spans="1:2" x14ac:dyDescent="0.25">
      <c r="A401" t="s">
        <v>20</v>
      </c>
      <c r="B401">
        <v>297</v>
      </c>
    </row>
    <row r="402" spans="1:2" x14ac:dyDescent="0.25">
      <c r="A402" t="s">
        <v>20</v>
      </c>
      <c r="B402">
        <v>123</v>
      </c>
    </row>
    <row r="403" spans="1:2" x14ac:dyDescent="0.25">
      <c r="A403" t="s">
        <v>20</v>
      </c>
      <c r="B403">
        <v>3036</v>
      </c>
    </row>
    <row r="404" spans="1:2" x14ac:dyDescent="0.25">
      <c r="A404" t="s">
        <v>20</v>
      </c>
      <c r="B404">
        <v>144</v>
      </c>
    </row>
    <row r="405" spans="1:2" x14ac:dyDescent="0.25">
      <c r="A405" t="s">
        <v>20</v>
      </c>
      <c r="B405">
        <v>121</v>
      </c>
    </row>
    <row r="406" spans="1:2" x14ac:dyDescent="0.25">
      <c r="A406" t="s">
        <v>20</v>
      </c>
      <c r="B406">
        <v>181</v>
      </c>
    </row>
    <row r="407" spans="1:2" x14ac:dyDescent="0.25">
      <c r="A407" t="s">
        <v>20</v>
      </c>
      <c r="B407">
        <v>122</v>
      </c>
    </row>
    <row r="408" spans="1:2" x14ac:dyDescent="0.25">
      <c r="A408" t="s">
        <v>20</v>
      </c>
      <c r="B408">
        <v>1071</v>
      </c>
    </row>
    <row r="409" spans="1:2" x14ac:dyDescent="0.25">
      <c r="A409" t="s">
        <v>20</v>
      </c>
      <c r="B409">
        <v>980</v>
      </c>
    </row>
    <row r="410" spans="1:2" x14ac:dyDescent="0.25">
      <c r="A410" t="s">
        <v>20</v>
      </c>
      <c r="B410">
        <v>536</v>
      </c>
    </row>
    <row r="411" spans="1:2" x14ac:dyDescent="0.25">
      <c r="A411" t="s">
        <v>20</v>
      </c>
      <c r="B411">
        <v>1991</v>
      </c>
    </row>
    <row r="412" spans="1:2" x14ac:dyDescent="0.25">
      <c r="A412" t="s">
        <v>20</v>
      </c>
      <c r="B412">
        <v>180</v>
      </c>
    </row>
    <row r="413" spans="1:2" x14ac:dyDescent="0.25">
      <c r="A413" t="s">
        <v>20</v>
      </c>
      <c r="B413">
        <v>130</v>
      </c>
    </row>
    <row r="414" spans="1:2" x14ac:dyDescent="0.25">
      <c r="A414" t="s">
        <v>20</v>
      </c>
      <c r="B414">
        <v>122</v>
      </c>
    </row>
    <row r="415" spans="1:2" x14ac:dyDescent="0.25">
      <c r="A415" t="s">
        <v>20</v>
      </c>
      <c r="B415">
        <v>140</v>
      </c>
    </row>
    <row r="416" spans="1:2" x14ac:dyDescent="0.25">
      <c r="A416" t="s">
        <v>20</v>
      </c>
      <c r="B416">
        <v>3388</v>
      </c>
    </row>
    <row r="417" spans="1:2" x14ac:dyDescent="0.25">
      <c r="A417" t="s">
        <v>20</v>
      </c>
      <c r="B417">
        <v>280</v>
      </c>
    </row>
    <row r="418" spans="1:2" x14ac:dyDescent="0.25">
      <c r="A418" t="s">
        <v>20</v>
      </c>
      <c r="B418">
        <v>366</v>
      </c>
    </row>
    <row r="419" spans="1:2" x14ac:dyDescent="0.25">
      <c r="A419" t="s">
        <v>20</v>
      </c>
      <c r="B419">
        <v>270</v>
      </c>
    </row>
    <row r="420" spans="1:2" x14ac:dyDescent="0.25">
      <c r="A420" t="s">
        <v>20</v>
      </c>
      <c r="B420">
        <v>137</v>
      </c>
    </row>
    <row r="421" spans="1:2" x14ac:dyDescent="0.25">
      <c r="A421" t="s">
        <v>20</v>
      </c>
      <c r="B421">
        <v>3205</v>
      </c>
    </row>
    <row r="422" spans="1:2" x14ac:dyDescent="0.25">
      <c r="A422" t="s">
        <v>20</v>
      </c>
      <c r="B422">
        <v>288</v>
      </c>
    </row>
    <row r="423" spans="1:2" x14ac:dyDescent="0.25">
      <c r="A423" t="s">
        <v>20</v>
      </c>
      <c r="B423">
        <v>148</v>
      </c>
    </row>
    <row r="424" spans="1:2" x14ac:dyDescent="0.25">
      <c r="A424" t="s">
        <v>20</v>
      </c>
      <c r="B424">
        <v>114</v>
      </c>
    </row>
    <row r="425" spans="1:2" x14ac:dyDescent="0.25">
      <c r="A425" t="s">
        <v>20</v>
      </c>
      <c r="B425">
        <v>1518</v>
      </c>
    </row>
    <row r="426" spans="1:2" x14ac:dyDescent="0.25">
      <c r="A426" t="s">
        <v>20</v>
      </c>
      <c r="B426">
        <v>166</v>
      </c>
    </row>
    <row r="427" spans="1:2" x14ac:dyDescent="0.25">
      <c r="A427" t="s">
        <v>20</v>
      </c>
      <c r="B427">
        <v>100</v>
      </c>
    </row>
    <row r="428" spans="1:2" x14ac:dyDescent="0.25">
      <c r="A428" t="s">
        <v>20</v>
      </c>
      <c r="B428">
        <v>235</v>
      </c>
    </row>
    <row r="429" spans="1:2" x14ac:dyDescent="0.25">
      <c r="A429" t="s">
        <v>20</v>
      </c>
      <c r="B429">
        <v>148</v>
      </c>
    </row>
    <row r="430" spans="1:2" x14ac:dyDescent="0.25">
      <c r="A430" t="s">
        <v>20</v>
      </c>
      <c r="B430">
        <v>198</v>
      </c>
    </row>
    <row r="431" spans="1:2" x14ac:dyDescent="0.25">
      <c r="A431" t="s">
        <v>20</v>
      </c>
      <c r="B431">
        <v>150</v>
      </c>
    </row>
    <row r="432" spans="1:2" x14ac:dyDescent="0.25">
      <c r="A432" t="s">
        <v>20</v>
      </c>
      <c r="B432">
        <v>216</v>
      </c>
    </row>
    <row r="433" spans="1:2" x14ac:dyDescent="0.25">
      <c r="A433" t="s">
        <v>20</v>
      </c>
      <c r="B433">
        <v>5139</v>
      </c>
    </row>
    <row r="434" spans="1:2" x14ac:dyDescent="0.25">
      <c r="A434" t="s">
        <v>20</v>
      </c>
      <c r="B434">
        <v>2353</v>
      </c>
    </row>
    <row r="435" spans="1:2" x14ac:dyDescent="0.25">
      <c r="A435" t="s">
        <v>20</v>
      </c>
      <c r="B435">
        <v>78</v>
      </c>
    </row>
    <row r="436" spans="1:2" x14ac:dyDescent="0.25">
      <c r="A436" t="s">
        <v>20</v>
      </c>
      <c r="B436">
        <v>174</v>
      </c>
    </row>
    <row r="437" spans="1:2" x14ac:dyDescent="0.25">
      <c r="A437" t="s">
        <v>20</v>
      </c>
      <c r="B437">
        <v>164</v>
      </c>
    </row>
    <row r="438" spans="1:2" x14ac:dyDescent="0.25">
      <c r="A438" t="s">
        <v>20</v>
      </c>
      <c r="B438">
        <v>161</v>
      </c>
    </row>
    <row r="439" spans="1:2" x14ac:dyDescent="0.25">
      <c r="A439" t="s">
        <v>20</v>
      </c>
      <c r="B439">
        <v>138</v>
      </c>
    </row>
    <row r="440" spans="1:2" x14ac:dyDescent="0.25">
      <c r="A440" t="s">
        <v>20</v>
      </c>
      <c r="B440">
        <v>3308</v>
      </c>
    </row>
    <row r="441" spans="1:2" x14ac:dyDescent="0.25">
      <c r="A441" t="s">
        <v>20</v>
      </c>
      <c r="B441">
        <v>127</v>
      </c>
    </row>
    <row r="442" spans="1:2" x14ac:dyDescent="0.25">
      <c r="A442" t="s">
        <v>20</v>
      </c>
      <c r="B442">
        <v>207</v>
      </c>
    </row>
    <row r="443" spans="1:2" x14ac:dyDescent="0.25">
      <c r="A443" t="s">
        <v>20</v>
      </c>
      <c r="B443">
        <v>181</v>
      </c>
    </row>
    <row r="444" spans="1:2" x14ac:dyDescent="0.25">
      <c r="A444" t="s">
        <v>20</v>
      </c>
      <c r="B444">
        <v>110</v>
      </c>
    </row>
    <row r="445" spans="1:2" x14ac:dyDescent="0.25">
      <c r="A445" t="s">
        <v>20</v>
      </c>
      <c r="B445">
        <v>185</v>
      </c>
    </row>
    <row r="446" spans="1:2" x14ac:dyDescent="0.25">
      <c r="A446" t="s">
        <v>20</v>
      </c>
      <c r="B446">
        <v>121</v>
      </c>
    </row>
    <row r="447" spans="1:2" x14ac:dyDescent="0.25">
      <c r="A447" t="s">
        <v>20</v>
      </c>
      <c r="B447">
        <v>106</v>
      </c>
    </row>
    <row r="448" spans="1:2" x14ac:dyDescent="0.25">
      <c r="A448" t="s">
        <v>20</v>
      </c>
      <c r="B448">
        <v>142</v>
      </c>
    </row>
    <row r="449" spans="1:2" x14ac:dyDescent="0.25">
      <c r="A449" t="s">
        <v>20</v>
      </c>
      <c r="B449">
        <v>233</v>
      </c>
    </row>
    <row r="450" spans="1:2" x14ac:dyDescent="0.25">
      <c r="A450" t="s">
        <v>20</v>
      </c>
      <c r="B450">
        <v>218</v>
      </c>
    </row>
    <row r="451" spans="1:2" x14ac:dyDescent="0.25">
      <c r="A451" t="s">
        <v>20</v>
      </c>
      <c r="B451">
        <v>76</v>
      </c>
    </row>
    <row r="452" spans="1:2" x14ac:dyDescent="0.25">
      <c r="A452" t="s">
        <v>20</v>
      </c>
      <c r="B452">
        <v>43</v>
      </c>
    </row>
    <row r="453" spans="1:2" x14ac:dyDescent="0.25">
      <c r="A453" t="s">
        <v>20</v>
      </c>
      <c r="B453">
        <v>221</v>
      </c>
    </row>
    <row r="454" spans="1:2" x14ac:dyDescent="0.25">
      <c r="A454" t="s">
        <v>20</v>
      </c>
      <c r="B454">
        <v>2805</v>
      </c>
    </row>
    <row r="455" spans="1:2" x14ac:dyDescent="0.25">
      <c r="A455" t="s">
        <v>20</v>
      </c>
      <c r="B455">
        <v>68</v>
      </c>
    </row>
    <row r="456" spans="1:2" x14ac:dyDescent="0.25">
      <c r="A456" t="s">
        <v>20</v>
      </c>
      <c r="B456">
        <v>183</v>
      </c>
    </row>
    <row r="457" spans="1:2" x14ac:dyDescent="0.25">
      <c r="A457" t="s">
        <v>20</v>
      </c>
      <c r="B457">
        <v>133</v>
      </c>
    </row>
    <row r="458" spans="1:2" x14ac:dyDescent="0.25">
      <c r="A458" t="s">
        <v>20</v>
      </c>
      <c r="B458">
        <v>2489</v>
      </c>
    </row>
    <row r="459" spans="1:2" x14ac:dyDescent="0.25">
      <c r="A459" t="s">
        <v>20</v>
      </c>
      <c r="B459">
        <v>69</v>
      </c>
    </row>
    <row r="460" spans="1:2" x14ac:dyDescent="0.25">
      <c r="A460" t="s">
        <v>20</v>
      </c>
      <c r="B460">
        <v>279</v>
      </c>
    </row>
    <row r="461" spans="1:2" x14ac:dyDescent="0.25">
      <c r="A461" t="s">
        <v>20</v>
      </c>
      <c r="B461">
        <v>210</v>
      </c>
    </row>
    <row r="462" spans="1:2" x14ac:dyDescent="0.25">
      <c r="A462" t="s">
        <v>20</v>
      </c>
      <c r="B462">
        <v>2100</v>
      </c>
    </row>
    <row r="463" spans="1:2" x14ac:dyDescent="0.25">
      <c r="A463" t="s">
        <v>20</v>
      </c>
      <c r="B463">
        <v>252</v>
      </c>
    </row>
    <row r="464" spans="1:2" x14ac:dyDescent="0.25">
      <c r="A464" t="s">
        <v>20</v>
      </c>
      <c r="B464">
        <v>1280</v>
      </c>
    </row>
    <row r="465" spans="1:2" x14ac:dyDescent="0.25">
      <c r="A465" t="s">
        <v>20</v>
      </c>
      <c r="B465">
        <v>157</v>
      </c>
    </row>
    <row r="466" spans="1:2" x14ac:dyDescent="0.25">
      <c r="A466" t="s">
        <v>20</v>
      </c>
      <c r="B466">
        <v>194</v>
      </c>
    </row>
    <row r="467" spans="1:2" x14ac:dyDescent="0.25">
      <c r="A467" t="s">
        <v>20</v>
      </c>
      <c r="B467">
        <v>82</v>
      </c>
    </row>
    <row r="468" spans="1:2" x14ac:dyDescent="0.25">
      <c r="A468" t="s">
        <v>20</v>
      </c>
      <c r="B468">
        <v>4233</v>
      </c>
    </row>
    <row r="469" spans="1:2" x14ac:dyDescent="0.25">
      <c r="A469" t="s">
        <v>20</v>
      </c>
      <c r="B469">
        <v>1297</v>
      </c>
    </row>
    <row r="470" spans="1:2" x14ac:dyDescent="0.25">
      <c r="A470" t="s">
        <v>20</v>
      </c>
      <c r="B470">
        <v>165</v>
      </c>
    </row>
    <row r="471" spans="1:2" x14ac:dyDescent="0.25">
      <c r="A471" t="s">
        <v>20</v>
      </c>
      <c r="B471">
        <v>119</v>
      </c>
    </row>
    <row r="472" spans="1:2" x14ac:dyDescent="0.25">
      <c r="A472" t="s">
        <v>20</v>
      </c>
      <c r="B472">
        <v>1797</v>
      </c>
    </row>
    <row r="473" spans="1:2" x14ac:dyDescent="0.25">
      <c r="A473" t="s">
        <v>20</v>
      </c>
      <c r="B473">
        <v>261</v>
      </c>
    </row>
    <row r="474" spans="1:2" x14ac:dyDescent="0.25">
      <c r="A474" t="s">
        <v>20</v>
      </c>
      <c r="B474">
        <v>157</v>
      </c>
    </row>
    <row r="475" spans="1:2" x14ac:dyDescent="0.25">
      <c r="A475" t="s">
        <v>20</v>
      </c>
      <c r="B475">
        <v>3533</v>
      </c>
    </row>
    <row r="476" spans="1:2" x14ac:dyDescent="0.25">
      <c r="A476" t="s">
        <v>20</v>
      </c>
      <c r="B476">
        <v>155</v>
      </c>
    </row>
    <row r="477" spans="1:2" x14ac:dyDescent="0.25">
      <c r="A477" t="s">
        <v>20</v>
      </c>
      <c r="B477">
        <v>132</v>
      </c>
    </row>
    <row r="478" spans="1:2" x14ac:dyDescent="0.25">
      <c r="A478" t="s">
        <v>20</v>
      </c>
      <c r="B478">
        <v>1354</v>
      </c>
    </row>
    <row r="479" spans="1:2" x14ac:dyDescent="0.25">
      <c r="A479" t="s">
        <v>20</v>
      </c>
      <c r="B479">
        <v>48</v>
      </c>
    </row>
    <row r="480" spans="1:2" x14ac:dyDescent="0.25">
      <c r="A480" t="s">
        <v>20</v>
      </c>
      <c r="B480">
        <v>110</v>
      </c>
    </row>
    <row r="481" spans="1:2" x14ac:dyDescent="0.25">
      <c r="A481" t="s">
        <v>20</v>
      </c>
      <c r="B481">
        <v>172</v>
      </c>
    </row>
    <row r="482" spans="1:2" x14ac:dyDescent="0.25">
      <c r="A482" t="s">
        <v>20</v>
      </c>
      <c r="B482">
        <v>307</v>
      </c>
    </row>
    <row r="483" spans="1:2" x14ac:dyDescent="0.25">
      <c r="A483" t="s">
        <v>20</v>
      </c>
      <c r="B483">
        <v>160</v>
      </c>
    </row>
    <row r="484" spans="1:2" x14ac:dyDescent="0.25">
      <c r="A484" t="s">
        <v>20</v>
      </c>
      <c r="B484">
        <v>1467</v>
      </c>
    </row>
    <row r="485" spans="1:2" x14ac:dyDescent="0.25">
      <c r="A485" t="s">
        <v>20</v>
      </c>
      <c r="B485">
        <v>2662</v>
      </c>
    </row>
    <row r="486" spans="1:2" x14ac:dyDescent="0.25">
      <c r="A486" t="s">
        <v>20</v>
      </c>
      <c r="B486">
        <v>452</v>
      </c>
    </row>
    <row r="487" spans="1:2" x14ac:dyDescent="0.25">
      <c r="A487" t="s">
        <v>20</v>
      </c>
      <c r="B487">
        <v>158</v>
      </c>
    </row>
    <row r="488" spans="1:2" x14ac:dyDescent="0.25">
      <c r="A488" t="s">
        <v>20</v>
      </c>
      <c r="B488">
        <v>225</v>
      </c>
    </row>
    <row r="489" spans="1:2" x14ac:dyDescent="0.25">
      <c r="A489" t="s">
        <v>20</v>
      </c>
      <c r="B489">
        <v>65</v>
      </c>
    </row>
    <row r="490" spans="1:2" x14ac:dyDescent="0.25">
      <c r="A490" t="s">
        <v>20</v>
      </c>
      <c r="B490">
        <v>163</v>
      </c>
    </row>
    <row r="491" spans="1:2" x14ac:dyDescent="0.25">
      <c r="A491" t="s">
        <v>20</v>
      </c>
      <c r="B491">
        <v>85</v>
      </c>
    </row>
    <row r="492" spans="1:2" x14ac:dyDescent="0.25">
      <c r="A492" t="s">
        <v>20</v>
      </c>
      <c r="B492">
        <v>217</v>
      </c>
    </row>
    <row r="493" spans="1:2" x14ac:dyDescent="0.25">
      <c r="A493" t="s">
        <v>20</v>
      </c>
      <c r="B493">
        <v>150</v>
      </c>
    </row>
    <row r="494" spans="1:2" x14ac:dyDescent="0.25">
      <c r="A494" t="s">
        <v>20</v>
      </c>
      <c r="B494">
        <v>3272</v>
      </c>
    </row>
    <row r="495" spans="1:2" x14ac:dyDescent="0.25">
      <c r="A495" t="s">
        <v>20</v>
      </c>
      <c r="B495">
        <v>300</v>
      </c>
    </row>
    <row r="496" spans="1:2" x14ac:dyDescent="0.25">
      <c r="A496" t="s">
        <v>20</v>
      </c>
      <c r="B496">
        <v>126</v>
      </c>
    </row>
    <row r="497" spans="1:2" x14ac:dyDescent="0.25">
      <c r="A497" t="s">
        <v>20</v>
      </c>
      <c r="B497">
        <v>2320</v>
      </c>
    </row>
    <row r="498" spans="1:2" x14ac:dyDescent="0.25">
      <c r="A498" t="s">
        <v>20</v>
      </c>
      <c r="B498">
        <v>81</v>
      </c>
    </row>
    <row r="499" spans="1:2" x14ac:dyDescent="0.25">
      <c r="A499" t="s">
        <v>20</v>
      </c>
      <c r="B499">
        <v>1887</v>
      </c>
    </row>
    <row r="500" spans="1:2" x14ac:dyDescent="0.25">
      <c r="A500" t="s">
        <v>20</v>
      </c>
      <c r="B500">
        <v>4358</v>
      </c>
    </row>
    <row r="501" spans="1:2" x14ac:dyDescent="0.25">
      <c r="A501" t="s">
        <v>20</v>
      </c>
      <c r="B501">
        <v>53</v>
      </c>
    </row>
    <row r="502" spans="1:2" x14ac:dyDescent="0.25">
      <c r="A502" t="s">
        <v>20</v>
      </c>
      <c r="B502">
        <v>2414</v>
      </c>
    </row>
    <row r="503" spans="1:2" x14ac:dyDescent="0.25">
      <c r="A503" t="s">
        <v>20</v>
      </c>
      <c r="B503">
        <v>80</v>
      </c>
    </row>
    <row r="504" spans="1:2" x14ac:dyDescent="0.25">
      <c r="A504" t="s">
        <v>20</v>
      </c>
      <c r="B504">
        <v>193</v>
      </c>
    </row>
    <row r="505" spans="1:2" x14ac:dyDescent="0.25">
      <c r="A505" t="s">
        <v>20</v>
      </c>
      <c r="B505">
        <v>52</v>
      </c>
    </row>
    <row r="506" spans="1:2" x14ac:dyDescent="0.25">
      <c r="A506" t="s">
        <v>20</v>
      </c>
      <c r="B506">
        <v>290</v>
      </c>
    </row>
    <row r="507" spans="1:2" x14ac:dyDescent="0.25">
      <c r="A507" t="s">
        <v>20</v>
      </c>
      <c r="B507">
        <v>122</v>
      </c>
    </row>
    <row r="508" spans="1:2" x14ac:dyDescent="0.25">
      <c r="A508" t="s">
        <v>20</v>
      </c>
      <c r="B508">
        <v>1470</v>
      </c>
    </row>
    <row r="509" spans="1:2" x14ac:dyDescent="0.25">
      <c r="A509" t="s">
        <v>20</v>
      </c>
      <c r="B509">
        <v>165</v>
      </c>
    </row>
    <row r="510" spans="1:2" x14ac:dyDescent="0.25">
      <c r="A510" t="s">
        <v>20</v>
      </c>
      <c r="B510">
        <v>182</v>
      </c>
    </row>
    <row r="511" spans="1:2" x14ac:dyDescent="0.25">
      <c r="A511" t="s">
        <v>20</v>
      </c>
      <c r="B511">
        <v>199</v>
      </c>
    </row>
    <row r="512" spans="1:2" x14ac:dyDescent="0.25">
      <c r="A512" t="s">
        <v>20</v>
      </c>
      <c r="B512">
        <v>56</v>
      </c>
    </row>
    <row r="513" spans="1:2" x14ac:dyDescent="0.25">
      <c r="A513" t="s">
        <v>20</v>
      </c>
      <c r="B513">
        <v>1460</v>
      </c>
    </row>
    <row r="514" spans="1:2" x14ac:dyDescent="0.25">
      <c r="A514" t="s">
        <v>20</v>
      </c>
      <c r="B514">
        <v>123</v>
      </c>
    </row>
    <row r="515" spans="1:2" x14ac:dyDescent="0.25">
      <c r="A515" t="s">
        <v>20</v>
      </c>
      <c r="B515">
        <v>159</v>
      </c>
    </row>
    <row r="516" spans="1:2" x14ac:dyDescent="0.25">
      <c r="A516" t="s">
        <v>20</v>
      </c>
      <c r="B516">
        <v>110</v>
      </c>
    </row>
    <row r="517" spans="1:2" x14ac:dyDescent="0.25">
      <c r="A517" t="s">
        <v>20</v>
      </c>
      <c r="B517">
        <v>236</v>
      </c>
    </row>
    <row r="518" spans="1:2" x14ac:dyDescent="0.25">
      <c r="A518" t="s">
        <v>20</v>
      </c>
      <c r="B518">
        <v>191</v>
      </c>
    </row>
    <row r="519" spans="1:2" x14ac:dyDescent="0.25">
      <c r="A519" t="s">
        <v>20</v>
      </c>
      <c r="B519">
        <v>3934</v>
      </c>
    </row>
    <row r="520" spans="1:2" x14ac:dyDescent="0.25">
      <c r="A520" t="s">
        <v>20</v>
      </c>
      <c r="B520">
        <v>80</v>
      </c>
    </row>
    <row r="521" spans="1:2" x14ac:dyDescent="0.25">
      <c r="A521" t="s">
        <v>20</v>
      </c>
      <c r="B521">
        <v>462</v>
      </c>
    </row>
    <row r="522" spans="1:2" x14ac:dyDescent="0.25">
      <c r="A522" t="s">
        <v>20</v>
      </c>
      <c r="B522">
        <v>179</v>
      </c>
    </row>
    <row r="523" spans="1:2" x14ac:dyDescent="0.25">
      <c r="A523" t="s">
        <v>20</v>
      </c>
      <c r="B523">
        <v>1866</v>
      </c>
    </row>
    <row r="524" spans="1:2" x14ac:dyDescent="0.25">
      <c r="A524" t="s">
        <v>20</v>
      </c>
      <c r="B524">
        <v>156</v>
      </c>
    </row>
    <row r="525" spans="1:2" x14ac:dyDescent="0.25">
      <c r="A525" t="s">
        <v>20</v>
      </c>
      <c r="B525">
        <v>255</v>
      </c>
    </row>
    <row r="526" spans="1:2" x14ac:dyDescent="0.25">
      <c r="A526" t="s">
        <v>20</v>
      </c>
      <c r="B526">
        <v>2261</v>
      </c>
    </row>
    <row r="527" spans="1:2" x14ac:dyDescent="0.25">
      <c r="A527" t="s">
        <v>20</v>
      </c>
      <c r="B527">
        <v>40</v>
      </c>
    </row>
    <row r="528" spans="1:2" x14ac:dyDescent="0.25">
      <c r="A528" t="s">
        <v>20</v>
      </c>
      <c r="B528">
        <v>2289</v>
      </c>
    </row>
    <row r="529" spans="1:2" x14ac:dyDescent="0.25">
      <c r="A529" t="s">
        <v>20</v>
      </c>
      <c r="B529">
        <v>65</v>
      </c>
    </row>
    <row r="530" spans="1:2" x14ac:dyDescent="0.25">
      <c r="A530" t="s">
        <v>20</v>
      </c>
      <c r="B530">
        <v>3777</v>
      </c>
    </row>
    <row r="531" spans="1:2" x14ac:dyDescent="0.25">
      <c r="A531" t="s">
        <v>20</v>
      </c>
      <c r="B531">
        <v>184</v>
      </c>
    </row>
    <row r="532" spans="1:2" x14ac:dyDescent="0.25">
      <c r="A532" t="s">
        <v>20</v>
      </c>
      <c r="B532">
        <v>85</v>
      </c>
    </row>
    <row r="533" spans="1:2" x14ac:dyDescent="0.25">
      <c r="A533" t="s">
        <v>20</v>
      </c>
      <c r="B533">
        <v>144</v>
      </c>
    </row>
    <row r="534" spans="1:2" x14ac:dyDescent="0.25">
      <c r="A534" t="s">
        <v>20</v>
      </c>
      <c r="B534">
        <v>1902</v>
      </c>
    </row>
    <row r="535" spans="1:2" x14ac:dyDescent="0.25">
      <c r="A535" t="s">
        <v>20</v>
      </c>
      <c r="B535">
        <v>105</v>
      </c>
    </row>
    <row r="536" spans="1:2" x14ac:dyDescent="0.25">
      <c r="A536" t="s">
        <v>20</v>
      </c>
      <c r="B536">
        <v>132</v>
      </c>
    </row>
    <row r="537" spans="1:2" x14ac:dyDescent="0.25">
      <c r="A537" t="s">
        <v>20</v>
      </c>
      <c r="B537">
        <v>96</v>
      </c>
    </row>
    <row r="538" spans="1:2" x14ac:dyDescent="0.25">
      <c r="A538" t="s">
        <v>20</v>
      </c>
      <c r="B538">
        <v>114</v>
      </c>
    </row>
    <row r="539" spans="1:2" x14ac:dyDescent="0.25">
      <c r="A539" t="s">
        <v>20</v>
      </c>
      <c r="B539">
        <v>203</v>
      </c>
    </row>
    <row r="540" spans="1:2" x14ac:dyDescent="0.25">
      <c r="A540" t="s">
        <v>20</v>
      </c>
      <c r="B540">
        <v>1559</v>
      </c>
    </row>
    <row r="541" spans="1:2" x14ac:dyDescent="0.25">
      <c r="A541" t="s">
        <v>20</v>
      </c>
      <c r="B541">
        <v>1548</v>
      </c>
    </row>
    <row r="542" spans="1:2" x14ac:dyDescent="0.25">
      <c r="A542" t="s">
        <v>20</v>
      </c>
      <c r="B542">
        <v>80</v>
      </c>
    </row>
    <row r="543" spans="1:2" x14ac:dyDescent="0.25">
      <c r="A543" t="s">
        <v>20</v>
      </c>
      <c r="B543">
        <v>131</v>
      </c>
    </row>
    <row r="544" spans="1:2" x14ac:dyDescent="0.25">
      <c r="A544" t="s">
        <v>20</v>
      </c>
      <c r="B544">
        <v>112</v>
      </c>
    </row>
    <row r="545" spans="1:2" x14ac:dyDescent="0.25">
      <c r="A545" t="s">
        <v>20</v>
      </c>
      <c r="B545">
        <v>155</v>
      </c>
    </row>
    <row r="546" spans="1:2" x14ac:dyDescent="0.25">
      <c r="A546" t="s">
        <v>20</v>
      </c>
      <c r="B546">
        <v>266</v>
      </c>
    </row>
    <row r="547" spans="1:2" x14ac:dyDescent="0.25">
      <c r="A547" t="s">
        <v>20</v>
      </c>
      <c r="B547">
        <v>155</v>
      </c>
    </row>
    <row r="548" spans="1:2" x14ac:dyDescent="0.25">
      <c r="A548" t="s">
        <v>20</v>
      </c>
      <c r="B548">
        <v>207</v>
      </c>
    </row>
    <row r="549" spans="1:2" x14ac:dyDescent="0.25">
      <c r="A549" t="s">
        <v>20</v>
      </c>
      <c r="B549">
        <v>245</v>
      </c>
    </row>
    <row r="550" spans="1:2" x14ac:dyDescent="0.25">
      <c r="A550" t="s">
        <v>20</v>
      </c>
      <c r="B550">
        <v>1573</v>
      </c>
    </row>
    <row r="551" spans="1:2" x14ac:dyDescent="0.25">
      <c r="A551" t="s">
        <v>20</v>
      </c>
      <c r="B551">
        <v>114</v>
      </c>
    </row>
    <row r="552" spans="1:2" x14ac:dyDescent="0.25">
      <c r="A552" t="s">
        <v>20</v>
      </c>
      <c r="B552">
        <v>93</v>
      </c>
    </row>
    <row r="553" spans="1:2" x14ac:dyDescent="0.25">
      <c r="A553" t="s">
        <v>20</v>
      </c>
      <c r="B553">
        <v>1681</v>
      </c>
    </row>
    <row r="554" spans="1:2" x14ac:dyDescent="0.25">
      <c r="A554" t="s">
        <v>20</v>
      </c>
      <c r="B554">
        <v>32</v>
      </c>
    </row>
    <row r="555" spans="1:2" x14ac:dyDescent="0.25">
      <c r="A555" t="s">
        <v>20</v>
      </c>
      <c r="B555">
        <v>135</v>
      </c>
    </row>
    <row r="556" spans="1:2" x14ac:dyDescent="0.25">
      <c r="A556" t="s">
        <v>20</v>
      </c>
      <c r="B556">
        <v>140</v>
      </c>
    </row>
    <row r="557" spans="1:2" x14ac:dyDescent="0.25">
      <c r="A557" t="s">
        <v>20</v>
      </c>
      <c r="B557">
        <v>92</v>
      </c>
    </row>
    <row r="558" spans="1:2" x14ac:dyDescent="0.25">
      <c r="A558" t="s">
        <v>20</v>
      </c>
      <c r="B558">
        <v>1015</v>
      </c>
    </row>
    <row r="559" spans="1:2" x14ac:dyDescent="0.25">
      <c r="A559" t="s">
        <v>20</v>
      </c>
      <c r="B559">
        <v>323</v>
      </c>
    </row>
    <row r="560" spans="1:2" x14ac:dyDescent="0.25">
      <c r="A560" t="s">
        <v>20</v>
      </c>
      <c r="B560">
        <v>2326</v>
      </c>
    </row>
    <row r="561" spans="1:2" x14ac:dyDescent="0.25">
      <c r="A561" t="s">
        <v>20</v>
      </c>
      <c r="B561">
        <v>381</v>
      </c>
    </row>
    <row r="562" spans="1:2" x14ac:dyDescent="0.25">
      <c r="A562" t="s">
        <v>20</v>
      </c>
      <c r="B562">
        <v>480</v>
      </c>
    </row>
    <row r="563" spans="1:2" x14ac:dyDescent="0.25">
      <c r="A563" t="s">
        <v>20</v>
      </c>
      <c r="B563">
        <v>226</v>
      </c>
    </row>
    <row r="564" spans="1:2" x14ac:dyDescent="0.25">
      <c r="A564" t="s">
        <v>20</v>
      </c>
      <c r="B564">
        <v>241</v>
      </c>
    </row>
    <row r="565" spans="1:2" x14ac:dyDescent="0.25">
      <c r="A565" t="s">
        <v>20</v>
      </c>
      <c r="B565">
        <v>132</v>
      </c>
    </row>
    <row r="566" spans="1:2" x14ac:dyDescent="0.25">
      <c r="A566" t="s">
        <v>20</v>
      </c>
      <c r="B566">
        <v>2043</v>
      </c>
    </row>
  </sheetData>
  <mergeCells count="3">
    <mergeCell ref="H1:I1"/>
    <mergeCell ref="K1:L1"/>
    <mergeCell ref="H19:L32"/>
  </mergeCells>
  <conditionalFormatting sqref="D366:D1000">
    <cfRule type="containsText" dxfId="23" priority="21" operator="containsText" text="live">
      <formula>NOT(ISERROR(SEARCH("live",D366)))</formula>
    </cfRule>
    <cfRule type="containsText" dxfId="22" priority="22" operator="containsText" text="canceled">
      <formula>NOT(ISERROR(SEARCH("canceled",D366)))</formula>
    </cfRule>
    <cfRule type="containsText" dxfId="21" priority="23" operator="containsText" text="successful">
      <formula>NOT(ISERROR(SEARCH("successful",D366)))</formula>
    </cfRule>
    <cfRule type="containsText" dxfId="20" priority="24" operator="containsText" text="failed">
      <formula>NOT(ISERROR(SEARCH("failed",D366)))</formula>
    </cfRule>
  </conditionalFormatting>
  <conditionalFormatting sqref="A567:A1000">
    <cfRule type="containsText" dxfId="19" priority="17" operator="containsText" text="live">
      <formula>NOT(ISERROR(SEARCH("live",A567)))</formula>
    </cfRule>
    <cfRule type="containsText" dxfId="18" priority="18" operator="containsText" text="canceled">
      <formula>NOT(ISERROR(SEARCH("canceled",A567)))</formula>
    </cfRule>
    <cfRule type="containsText" dxfId="17" priority="19" operator="containsText" text="successful">
      <formula>NOT(ISERROR(SEARCH("successful",A567)))</formula>
    </cfRule>
    <cfRule type="containsText" dxfId="16" priority="20" operator="containsText" text="failed">
      <formula>NOT(ISERROR(SEARCH("failed",A567)))</formula>
    </cfRule>
  </conditionalFormatting>
  <conditionalFormatting sqref="A2:A566">
    <cfRule type="containsText" dxfId="7" priority="5" operator="containsText" text="live">
      <formula>NOT(ISERROR(SEARCH("live",A2)))</formula>
    </cfRule>
    <cfRule type="containsText" dxfId="6" priority="6" operator="containsText" text="canceled">
      <formula>NOT(ISERROR(SEARCH("canceled",A2)))</formula>
    </cfRule>
    <cfRule type="containsText" dxfId="5" priority="7" operator="containsText" text="successful">
      <formula>NOT(ISERROR(SEARCH("successful",A2)))</formula>
    </cfRule>
    <cfRule type="containsText" dxfId="4" priority="8" operator="containsText" text="failed">
      <formula>NOT(ISERROR(SEARCH("failed",A2)))</formula>
    </cfRule>
  </conditionalFormatting>
  <conditionalFormatting sqref="D2:D365">
    <cfRule type="containsText" dxfId="3" priority="1" operator="containsText" text="live">
      <formula>NOT(ISERROR(SEARCH("live",D2)))</formula>
    </cfRule>
    <cfRule type="containsText" dxfId="2" priority="2" operator="containsText" text="canceled">
      <formula>NOT(ISERROR(SEARCH("canceled",D2)))</formula>
    </cfRule>
    <cfRule type="containsText" dxfId="1" priority="3" operator="containsText" text="successful">
      <formula>NOT(ISERROR(SEARCH("successful",D2)))</formula>
    </cfRule>
    <cfRule type="containsText" dxfId="0" priority="4" operator="containsText" text="failed">
      <formula>NOT(ISERROR(SEARCH("failed",D2)))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Original Data</vt:lpstr>
      <vt:lpstr>Crowdfunding</vt:lpstr>
      <vt:lpstr> Pivot 1</vt:lpstr>
      <vt:lpstr>Pivot 2</vt:lpstr>
      <vt:lpstr>Pivot 3</vt:lpstr>
      <vt:lpstr>Crowdfunding Goal Analysis</vt:lpstr>
      <vt:lpstr>Summary Statistics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Gina Massari</cp:lastModifiedBy>
  <dcterms:created xsi:type="dcterms:W3CDTF">2021-09-29T18:52:28Z</dcterms:created>
  <dcterms:modified xsi:type="dcterms:W3CDTF">2022-12-07T04:51:41Z</dcterms:modified>
</cp:coreProperties>
</file>