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ТКМ\"/>
    </mc:Choice>
  </mc:AlternateContent>
  <xr:revisionPtr revIDLastSave="0" documentId="13_ncr:1_{7990A4C9-BD77-4E58-9EF3-E388390B7D9A}" xr6:coauthVersionLast="45" xr6:coauthVersionMax="45" xr10:uidLastSave="{00000000-0000-0000-0000-000000000000}"/>
  <bookViews>
    <workbookView xWindow="-120" yWindow="-120" windowWidth="20730" windowHeight="11160" xr2:uid="{DF569E4C-2AB2-4191-A6C4-E01E84F2A11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C16" i="1"/>
  <c r="C17" i="1" s="1"/>
  <c r="D17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G16" i="1" s="1"/>
  <c r="G17" i="1" s="1"/>
  <c r="F7" i="1"/>
  <c r="E7" i="1"/>
  <c r="G6" i="1"/>
  <c r="F6" i="1"/>
  <c r="E6" i="1"/>
  <c r="G5" i="1"/>
  <c r="F5" i="1"/>
  <c r="F16" i="1" s="1"/>
  <c r="F17" i="1" s="1"/>
  <c r="E5" i="1"/>
  <c r="G4" i="1"/>
  <c r="F4" i="1"/>
  <c r="E4" i="1"/>
  <c r="E16" i="1" s="1"/>
  <c r="E17" i="1" s="1"/>
  <c r="F20" i="1" l="1"/>
  <c r="C21" i="1"/>
  <c r="C22" i="1" s="1"/>
  <c r="F19" i="1"/>
  <c r="F21" i="1" s="1"/>
  <c r="I19" i="1" l="1"/>
  <c r="F23" i="1"/>
  <c r="H7" i="1"/>
  <c r="H4" i="1"/>
  <c r="H14" i="1"/>
  <c r="H13" i="1"/>
  <c r="H10" i="1"/>
  <c r="H9" i="1"/>
  <c r="H6" i="1"/>
  <c r="H5" i="1"/>
  <c r="C26" i="1"/>
  <c r="H15" i="1"/>
  <c r="H12" i="1"/>
  <c r="H11" i="1"/>
  <c r="H8" i="1"/>
  <c r="H16" i="1" l="1"/>
  <c r="H17" i="1" s="1"/>
  <c r="I8" i="1"/>
  <c r="J8" i="1"/>
  <c r="J11" i="1"/>
  <c r="I11" i="1"/>
  <c r="I10" i="1"/>
  <c r="J10" i="1"/>
  <c r="J7" i="1"/>
  <c r="I7" i="1"/>
  <c r="J5" i="1"/>
  <c r="I5" i="1"/>
  <c r="J13" i="1"/>
  <c r="I13" i="1"/>
  <c r="I12" i="1"/>
  <c r="J12" i="1"/>
  <c r="I6" i="1"/>
  <c r="J6" i="1"/>
  <c r="I14" i="1"/>
  <c r="J14" i="1"/>
  <c r="J15" i="1"/>
  <c r="I15" i="1"/>
  <c r="J9" i="1"/>
  <c r="I9" i="1"/>
  <c r="I4" i="1"/>
  <c r="J4" i="1"/>
  <c r="I16" i="1" l="1"/>
  <c r="J16" i="1"/>
  <c r="I17" i="1"/>
  <c r="C24" i="1" s="1"/>
  <c r="J17" i="1" l="1"/>
</calcChain>
</file>

<file path=xl/sharedStrings.xml><?xml version="1.0" encoding="utf-8"?>
<sst xmlns="http://schemas.openxmlformats.org/spreadsheetml/2006/main" count="26" uniqueCount="26">
  <si>
    <t>№</t>
  </si>
  <si>
    <t>Годовой оборот</t>
  </si>
  <si>
    <t>Торговая площадь</t>
  </si>
  <si>
    <t>x^2</t>
  </si>
  <si>
    <t>y^2</t>
  </si>
  <si>
    <t>xy</t>
  </si>
  <si>
    <t>y'</t>
  </si>
  <si>
    <t>|(y-y')/y|</t>
  </si>
  <si>
    <t>(y-y')^2</t>
  </si>
  <si>
    <t>Сумма</t>
  </si>
  <si>
    <t>Среднее</t>
  </si>
  <si>
    <t>n =</t>
  </si>
  <si>
    <t>бх</t>
  </si>
  <si>
    <t>Fрасч</t>
  </si>
  <si>
    <t>бу</t>
  </si>
  <si>
    <t>Fкр</t>
  </si>
  <si>
    <t>a1</t>
  </si>
  <si>
    <t>r</t>
  </si>
  <si>
    <t>Fрасч &gt; Fкр</t>
  </si>
  <si>
    <t>a0</t>
  </si>
  <si>
    <t>tкр</t>
  </si>
  <si>
    <t>t</t>
  </si>
  <si>
    <t>Aср</t>
  </si>
  <si>
    <t>t &gt; tкр</t>
  </si>
  <si>
    <t>Э</t>
  </si>
  <si>
    <t>y'=a1x+a0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</si>
</sst>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Торговая площадь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Лист1!$C$3:$C$15</c:f>
              <c:numCache>
                <c:formatCode>General</c:formatCode>
                <c:ptCount val="13"/>
                <c:pt idx="1">
                  <c:v>19.760000000000002</c:v>
                </c:pt>
                <c:pt idx="2">
                  <c:v>38.090000000000003</c:v>
                </c:pt>
                <c:pt idx="3">
                  <c:v>40.950000000000003</c:v>
                </c:pt>
                <c:pt idx="4">
                  <c:v>41.08</c:v>
                </c:pt>
                <c:pt idx="5">
                  <c:v>56.29</c:v>
                </c:pt>
                <c:pt idx="6">
                  <c:v>68.510000000000005</c:v>
                </c:pt>
                <c:pt idx="7">
                  <c:v>75.010000000000005</c:v>
                </c:pt>
                <c:pt idx="8">
                  <c:v>89.05</c:v>
                </c:pt>
                <c:pt idx="9">
                  <c:v>91.13</c:v>
                </c:pt>
                <c:pt idx="10">
                  <c:v>91.26</c:v>
                </c:pt>
                <c:pt idx="11">
                  <c:v>99.84</c:v>
                </c:pt>
                <c:pt idx="12">
                  <c:v>108.55</c:v>
                </c:pt>
              </c:numCache>
            </c:numRef>
          </c:xVal>
          <c:yVal>
            <c:numRef>
              <c:f>Лист1!$D$3:$D$15</c:f>
              <c:numCache>
                <c:formatCode>General</c:formatCode>
                <c:ptCount val="13"/>
                <c:pt idx="1">
                  <c:v>0.24</c:v>
                </c:pt>
                <c:pt idx="2">
                  <c:v>0.31</c:v>
                </c:pt>
                <c:pt idx="3">
                  <c:v>0.55000000000000004</c:v>
                </c:pt>
                <c:pt idx="4">
                  <c:v>0.48</c:v>
                </c:pt>
                <c:pt idx="5">
                  <c:v>0.78</c:v>
                </c:pt>
                <c:pt idx="6">
                  <c:v>0.98</c:v>
                </c:pt>
                <c:pt idx="7">
                  <c:v>0.94</c:v>
                </c:pt>
                <c:pt idx="8">
                  <c:v>1.21</c:v>
                </c:pt>
                <c:pt idx="9">
                  <c:v>1.29</c:v>
                </c:pt>
                <c:pt idx="10">
                  <c:v>1.1200000000000001</c:v>
                </c:pt>
                <c:pt idx="11">
                  <c:v>1.29</c:v>
                </c:pt>
                <c:pt idx="12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E-405A-9D43-598DEA1E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20872"/>
        <c:axId val="418123496"/>
      </c:scatterChart>
      <c:valAx>
        <c:axId val="41812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123496"/>
        <c:crosses val="autoZero"/>
        <c:crossBetween val="midCat"/>
      </c:valAx>
      <c:valAx>
        <c:axId val="41812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12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14287</xdr:rowOff>
    </xdr:from>
    <xdr:to>
      <xdr:col>18</xdr:col>
      <xdr:colOff>323850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1CAAAF-F0C9-45A8-83F6-607007E0E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AC44-6665-462B-8126-EB691C999DA9}">
  <dimension ref="B2:J26"/>
  <sheetViews>
    <sheetView tabSelected="1" workbookViewId="0"/>
  </sheetViews>
  <sheetFormatPr defaultRowHeight="15" x14ac:dyDescent="0.25"/>
  <cols>
    <col min="9" max="9" width="10.5703125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s="1"/>
      <c r="C3" s="1"/>
      <c r="D3" s="1"/>
      <c r="E3" s="1"/>
      <c r="F3" s="1"/>
      <c r="G3" s="1"/>
      <c r="H3" s="1"/>
      <c r="I3" s="1"/>
      <c r="J3" s="1"/>
    </row>
    <row r="4" spans="2:10" x14ac:dyDescent="0.25">
      <c r="B4">
        <v>1</v>
      </c>
      <c r="C4" s="2">
        <v>19.760000000000002</v>
      </c>
      <c r="D4" s="2">
        <v>0.24</v>
      </c>
      <c r="E4">
        <f>C4*C4</f>
        <v>390.45760000000007</v>
      </c>
      <c r="F4">
        <f>D4*D4</f>
        <v>5.7599999999999998E-2</v>
      </c>
      <c r="G4">
        <f t="shared" ref="G4:G15" si="0">C4*D4</f>
        <v>4.7423999999999999</v>
      </c>
      <c r="H4">
        <f>$C$21*C4+$C$22</f>
        <v>0.19735383917511351</v>
      </c>
      <c r="I4">
        <f t="shared" ref="I4:I15" si="1">ABS((D4-H4)/D4)</f>
        <v>0.17769233677036034</v>
      </c>
      <c r="J4">
        <f>(D4-H4)^2</f>
        <v>1.8186950331020824E-3</v>
      </c>
    </row>
    <row r="5" spans="2:10" x14ac:dyDescent="0.25">
      <c r="B5">
        <v>2</v>
      </c>
      <c r="C5" s="2">
        <v>38.090000000000003</v>
      </c>
      <c r="D5" s="2">
        <v>0.31</v>
      </c>
      <c r="E5">
        <f t="shared" ref="E5:F15" si="2">C5*C5</f>
        <v>1450.8481000000002</v>
      </c>
      <c r="F5">
        <f t="shared" si="2"/>
        <v>9.6100000000000005E-2</v>
      </c>
      <c r="G5">
        <f t="shared" si="0"/>
        <v>11.807900000000002</v>
      </c>
      <c r="H5">
        <f>$C$21*C5+$C$22</f>
        <v>0.4589514517009412</v>
      </c>
      <c r="I5">
        <f t="shared" si="1"/>
        <v>0.48048855387400391</v>
      </c>
      <c r="J5">
        <f t="shared" ref="J5:J15" si="3">(D5-H5)^2</f>
        <v>2.2186534963817822E-2</v>
      </c>
    </row>
    <row r="6" spans="2:10" x14ac:dyDescent="0.25">
      <c r="B6">
        <v>3</v>
      </c>
      <c r="C6" s="2">
        <v>40.950000000000003</v>
      </c>
      <c r="D6" s="2">
        <v>0.55000000000000004</v>
      </c>
      <c r="E6">
        <f t="shared" si="2"/>
        <v>1676.9025000000001</v>
      </c>
      <c r="F6">
        <f t="shared" si="2"/>
        <v>0.30250000000000005</v>
      </c>
      <c r="G6">
        <f t="shared" si="0"/>
        <v>22.522500000000004</v>
      </c>
      <c r="H6">
        <f>$C$21*C6+$C$22</f>
        <v>0.49976810046383635</v>
      </c>
      <c r="I6">
        <f t="shared" si="1"/>
        <v>9.1330726429388526E-2</v>
      </c>
      <c r="J6">
        <f t="shared" si="3"/>
        <v>2.5232437310112421E-3</v>
      </c>
    </row>
    <row r="7" spans="2:10" x14ac:dyDescent="0.25">
      <c r="B7">
        <v>4</v>
      </c>
      <c r="C7" s="2">
        <v>41.08</v>
      </c>
      <c r="D7" s="2">
        <v>0.48</v>
      </c>
      <c r="E7">
        <f t="shared" si="2"/>
        <v>1687.5663999999999</v>
      </c>
      <c r="F7">
        <f t="shared" si="2"/>
        <v>0.23039999999999999</v>
      </c>
      <c r="G7">
        <f t="shared" si="0"/>
        <v>19.718399999999999</v>
      </c>
      <c r="H7">
        <f>$C$21*C7+$C$22</f>
        <v>0.50162340268033145</v>
      </c>
      <c r="I7">
        <f t="shared" si="1"/>
        <v>4.5048755584023902E-2</v>
      </c>
      <c r="J7">
        <f t="shared" si="3"/>
        <v>4.6757154347576625E-4</v>
      </c>
    </row>
    <row r="8" spans="2:10" x14ac:dyDescent="0.25">
      <c r="B8">
        <v>5</v>
      </c>
      <c r="C8" s="2">
        <v>56.29</v>
      </c>
      <c r="D8" s="2">
        <v>0.78</v>
      </c>
      <c r="E8">
        <f t="shared" si="2"/>
        <v>3168.5641000000001</v>
      </c>
      <c r="F8">
        <f t="shared" si="2"/>
        <v>0.60840000000000005</v>
      </c>
      <c r="G8">
        <f t="shared" si="0"/>
        <v>43.906199999999998</v>
      </c>
      <c r="H8">
        <f>$C$21*C8+$C$22</f>
        <v>0.71869376201027368</v>
      </c>
      <c r="I8">
        <f t="shared" si="1"/>
        <v>7.8597741012469663E-2</v>
      </c>
      <c r="J8">
        <f t="shared" si="3"/>
        <v>3.7584548164529652E-3</v>
      </c>
    </row>
    <row r="9" spans="2:10" x14ac:dyDescent="0.25">
      <c r="B9">
        <v>6</v>
      </c>
      <c r="C9" s="2">
        <v>68.510000000000005</v>
      </c>
      <c r="D9" s="2">
        <v>0.98</v>
      </c>
      <c r="E9">
        <f t="shared" si="2"/>
        <v>4693.620100000001</v>
      </c>
      <c r="F9">
        <f t="shared" si="2"/>
        <v>0.96039999999999992</v>
      </c>
      <c r="G9">
        <f t="shared" si="0"/>
        <v>67.139800000000008</v>
      </c>
      <c r="H9">
        <f>$C$21*C9+$C$22</f>
        <v>0.89309217036082555</v>
      </c>
      <c r="I9">
        <f t="shared" si="1"/>
        <v>8.8681458815484115E-2</v>
      </c>
      <c r="J9">
        <f t="shared" si="3"/>
        <v>7.5529708525917654E-3</v>
      </c>
    </row>
    <row r="10" spans="2:10" x14ac:dyDescent="0.25">
      <c r="B10">
        <v>7</v>
      </c>
      <c r="C10" s="2">
        <v>75.010000000000005</v>
      </c>
      <c r="D10" s="2">
        <v>0.94</v>
      </c>
      <c r="E10">
        <f t="shared" si="2"/>
        <v>5626.5001000000011</v>
      </c>
      <c r="F10">
        <f t="shared" si="2"/>
        <v>0.88359999999999994</v>
      </c>
      <c r="G10">
        <f t="shared" si="0"/>
        <v>70.509399999999999</v>
      </c>
      <c r="H10">
        <f>$C$21*C10+$C$22</f>
        <v>0.98585728118558713</v>
      </c>
      <c r="I10">
        <f t="shared" si="1"/>
        <v>4.878434168679488E-2</v>
      </c>
      <c r="J10">
        <f t="shared" si="3"/>
        <v>2.1028902377340083E-3</v>
      </c>
    </row>
    <row r="11" spans="2:10" x14ac:dyDescent="0.25">
      <c r="B11">
        <v>8</v>
      </c>
      <c r="C11" s="2">
        <v>89.05</v>
      </c>
      <c r="D11" s="2">
        <v>1.21</v>
      </c>
      <c r="E11">
        <f t="shared" si="2"/>
        <v>7929.9024999999992</v>
      </c>
      <c r="F11">
        <f t="shared" si="2"/>
        <v>1.4641</v>
      </c>
      <c r="G11">
        <f t="shared" si="0"/>
        <v>107.75049999999999</v>
      </c>
      <c r="H11">
        <f>$C$21*C11+$C$22</f>
        <v>1.1862299205670719</v>
      </c>
      <c r="I11">
        <f t="shared" si="1"/>
        <v>1.9644693746221555E-2</v>
      </c>
      <c r="J11">
        <f t="shared" si="3"/>
        <v>5.6501667624771061E-4</v>
      </c>
    </row>
    <row r="12" spans="2:10" x14ac:dyDescent="0.25">
      <c r="B12">
        <v>9</v>
      </c>
      <c r="C12" s="2">
        <v>91.13</v>
      </c>
      <c r="D12" s="2">
        <v>1.29</v>
      </c>
      <c r="E12">
        <f t="shared" si="2"/>
        <v>8304.6768999999986</v>
      </c>
      <c r="F12">
        <f t="shared" si="2"/>
        <v>1.6641000000000001</v>
      </c>
      <c r="G12">
        <f t="shared" si="0"/>
        <v>117.5577</v>
      </c>
      <c r="H12">
        <f>$C$21*C12+$C$22</f>
        <v>1.2159147560309957</v>
      </c>
      <c r="I12">
        <f t="shared" si="1"/>
        <v>5.7430421681398669E-2</v>
      </c>
      <c r="J12">
        <f t="shared" si="3"/>
        <v>5.4886233739468862E-3</v>
      </c>
    </row>
    <row r="13" spans="2:10" x14ac:dyDescent="0.25">
      <c r="B13">
        <v>10</v>
      </c>
      <c r="C13" s="2">
        <v>91.26</v>
      </c>
      <c r="D13" s="2">
        <v>1.1200000000000001</v>
      </c>
      <c r="E13">
        <f t="shared" si="2"/>
        <v>8328.3876000000018</v>
      </c>
      <c r="F13">
        <f t="shared" si="2"/>
        <v>1.2544000000000002</v>
      </c>
      <c r="G13">
        <f t="shared" si="0"/>
        <v>102.21120000000002</v>
      </c>
      <c r="H13">
        <f>$C$21*C13+$C$22</f>
        <v>1.2177700582474911</v>
      </c>
      <c r="I13">
        <f t="shared" si="1"/>
        <v>8.7294694863831207E-2</v>
      </c>
      <c r="J13">
        <f t="shared" si="3"/>
        <v>9.5589842897177753E-3</v>
      </c>
    </row>
    <row r="14" spans="2:10" x14ac:dyDescent="0.25">
      <c r="B14">
        <v>11</v>
      </c>
      <c r="C14" s="2">
        <v>99.84</v>
      </c>
      <c r="D14" s="2">
        <v>1.29</v>
      </c>
      <c r="E14">
        <f t="shared" si="2"/>
        <v>9968.0256000000008</v>
      </c>
      <c r="F14">
        <f t="shared" si="2"/>
        <v>1.6641000000000001</v>
      </c>
      <c r="G14">
        <f t="shared" si="0"/>
        <v>128.7936</v>
      </c>
      <c r="H14">
        <f>$C$21*C14+$C$22</f>
        <v>1.3402200045361763</v>
      </c>
      <c r="I14">
        <f t="shared" si="1"/>
        <v>3.8930236074555237E-2</v>
      </c>
      <c r="J14">
        <f t="shared" si="3"/>
        <v>2.5220488556135638E-3</v>
      </c>
    </row>
    <row r="15" spans="2:10" x14ac:dyDescent="0.25">
      <c r="B15">
        <v>12</v>
      </c>
      <c r="C15" s="2">
        <v>108.55</v>
      </c>
      <c r="D15" s="2">
        <v>1.49</v>
      </c>
      <c r="E15">
        <f t="shared" si="2"/>
        <v>11783.102499999999</v>
      </c>
      <c r="F15">
        <f t="shared" si="2"/>
        <v>2.2201</v>
      </c>
      <c r="G15">
        <f t="shared" si="0"/>
        <v>161.73949999999999</v>
      </c>
      <c r="H15">
        <f>$C$21*C15+$C$22</f>
        <v>1.4645252530413568</v>
      </c>
      <c r="I15">
        <f t="shared" si="1"/>
        <v>1.7097145609827624E-2</v>
      </c>
      <c r="J15">
        <f t="shared" si="3"/>
        <v>6.4896273260689875E-4</v>
      </c>
    </row>
    <row r="16" spans="2:10" x14ac:dyDescent="0.25">
      <c r="B16" t="s">
        <v>9</v>
      </c>
      <c r="C16">
        <f>SUM(C3:C15)</f>
        <v>819.52</v>
      </c>
      <c r="D16">
        <f>SUM(D3:D15)</f>
        <v>10.680000000000001</v>
      </c>
      <c r="E16">
        <f>SUM(E2:E15)</f>
        <v>65008.554000000004</v>
      </c>
      <c r="F16">
        <f>SUM(F2:F15)</f>
        <v>11.405800000000001</v>
      </c>
      <c r="G16">
        <f>SUM(G2:G15)</f>
        <v>858.39909999999998</v>
      </c>
      <c r="H16">
        <f>SUM(H2:H15)</f>
        <v>10.680000000000001</v>
      </c>
      <c r="I16">
        <f>SUM(I2:I15)</f>
        <v>1.2310211061483596</v>
      </c>
      <c r="J16">
        <f>SUM(J2:J15)</f>
        <v>5.9193997106318494E-2</v>
      </c>
    </row>
    <row r="17" spans="2:10" x14ac:dyDescent="0.25">
      <c r="B17" t="s">
        <v>10</v>
      </c>
      <c r="C17">
        <f>C16/$D$19</f>
        <v>68.293333333333337</v>
      </c>
      <c r="D17">
        <f>D16/$D$19</f>
        <v>0.89000000000000012</v>
      </c>
      <c r="E17">
        <f>E16/$D$19</f>
        <v>5417.3795</v>
      </c>
      <c r="F17">
        <f>F16/$D$19</f>
        <v>0.95048333333333346</v>
      </c>
      <c r="G17">
        <f>G16/$D$19</f>
        <v>71.533258333333336</v>
      </c>
      <c r="H17">
        <f>H16/$D$19</f>
        <v>0.89000000000000012</v>
      </c>
      <c r="I17">
        <f>I16/$D$19</f>
        <v>0.10258509217902996</v>
      </c>
      <c r="J17">
        <f>J16/$D$19</f>
        <v>4.9328330921932081E-3</v>
      </c>
    </row>
    <row r="19" spans="2:10" x14ac:dyDescent="0.25">
      <c r="B19" t="s">
        <v>25</v>
      </c>
      <c r="C19" s="3" t="s">
        <v>11</v>
      </c>
      <c r="D19" s="4">
        <v>12</v>
      </c>
      <c r="E19" t="s">
        <v>12</v>
      </c>
      <c r="F19">
        <f>SQRT(E17-C17^2)</f>
        <v>27.448135131957898</v>
      </c>
      <c r="H19" t="s">
        <v>13</v>
      </c>
      <c r="I19">
        <f>F21^2/(1-F21^2)*(D19-2)</f>
        <v>311.07985486879659</v>
      </c>
    </row>
    <row r="20" spans="2:10" x14ac:dyDescent="0.25">
      <c r="E20" t="s">
        <v>14</v>
      </c>
      <c r="F20">
        <f>SQRT(F17-D17^2)</f>
        <v>0.39797403600402526</v>
      </c>
      <c r="H20" t="s">
        <v>15</v>
      </c>
      <c r="I20">
        <v>4.96</v>
      </c>
    </row>
    <row r="21" spans="2:10" x14ac:dyDescent="0.25">
      <c r="B21" t="s">
        <v>16</v>
      </c>
      <c r="C21">
        <f>(G17-C17*D17)/(E17-C17^2)</f>
        <v>1.4271555511501784E-2</v>
      </c>
      <c r="E21" t="s">
        <v>17</v>
      </c>
      <c r="F21">
        <f>(G17-C17*D17)/(F19*F20)</f>
        <v>0.98430437361239675</v>
      </c>
      <c r="I21" t="s">
        <v>18</v>
      </c>
    </row>
    <row r="22" spans="2:10" x14ac:dyDescent="0.25">
      <c r="B22" t="s">
        <v>19</v>
      </c>
      <c r="C22">
        <f>D17-C21*C17</f>
        <v>-8.4652097732161757E-2</v>
      </c>
      <c r="E22" t="s">
        <v>20</v>
      </c>
      <c r="F22">
        <v>2.2200000000000002</v>
      </c>
    </row>
    <row r="23" spans="2:10" x14ac:dyDescent="0.25">
      <c r="E23" t="s">
        <v>21</v>
      </c>
      <c r="F23">
        <f>ABS(F21)/SQRT((1-F21^2)/(D19-2))</f>
        <v>17.637456020322109</v>
      </c>
    </row>
    <row r="24" spans="2:10" x14ac:dyDescent="0.25">
      <c r="B24" t="s">
        <v>22</v>
      </c>
      <c r="C24" s="5">
        <f>I17</f>
        <v>0.10258509217902996</v>
      </c>
      <c r="F24" t="s">
        <v>23</v>
      </c>
    </row>
    <row r="26" spans="2:10" x14ac:dyDescent="0.25">
      <c r="B26" t="s">
        <v>24</v>
      </c>
      <c r="C26">
        <f>C21*C17/D17</f>
        <v>1.0951147165529906</v>
      </c>
    </row>
  </sheetData>
  <mergeCells count="9">
    <mergeCell ref="G2:G3"/>
    <mergeCell ref="H2:H3"/>
    <mergeCell ref="I2:I3"/>
    <mergeCell ref="J2:J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2020-05-25T09:14:34Z</dcterms:created>
  <dcterms:modified xsi:type="dcterms:W3CDTF">2020-05-25T09:44:17Z</dcterms:modified>
</cp:coreProperties>
</file>