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Анализ данных\"/>
    </mc:Choice>
  </mc:AlternateContent>
  <xr:revisionPtr revIDLastSave="0" documentId="13_ncr:1_{CC7C83DF-A8D7-416C-A468-777C026652B3}" xr6:coauthVersionLast="45" xr6:coauthVersionMax="45" xr10:uidLastSave="{00000000-0000-0000-0000-000000000000}"/>
  <bookViews>
    <workbookView xWindow="-120" yWindow="-120" windowWidth="20730" windowHeight="11160" xr2:uid="{24E0AD80-562B-4E5F-A6C7-5FAB62E9CA8D}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" i="6" l="1"/>
  <c r="F45" i="6"/>
  <c r="E45" i="6"/>
  <c r="F42" i="6"/>
  <c r="E42" i="6"/>
  <c r="F39" i="6"/>
  <c r="E39" i="6"/>
  <c r="F36" i="6"/>
  <c r="E36" i="6"/>
  <c r="F33" i="6"/>
  <c r="E33" i="6"/>
  <c r="F30" i="6"/>
  <c r="E30" i="6"/>
  <c r="F27" i="6"/>
  <c r="E27" i="6"/>
  <c r="F24" i="6"/>
  <c r="E24" i="6"/>
  <c r="F21" i="6"/>
  <c r="E21" i="6"/>
  <c r="F18" i="6"/>
  <c r="E18" i="6"/>
  <c r="E5" i="6"/>
  <c r="E6" i="6"/>
  <c r="E7" i="6"/>
  <c r="E8" i="6"/>
  <c r="E9" i="6"/>
  <c r="E10" i="6"/>
  <c r="E11" i="6"/>
  <c r="E12" i="6"/>
  <c r="E13" i="6"/>
  <c r="E14" i="6"/>
  <c r="E4" i="6"/>
  <c r="F7" i="6" s="1"/>
  <c r="C4" i="4"/>
  <c r="D5" i="4" s="1"/>
  <c r="D20" i="4"/>
  <c r="E17" i="4"/>
  <c r="D17" i="4"/>
  <c r="E14" i="4"/>
  <c r="D14" i="4"/>
  <c r="E11" i="4"/>
  <c r="D11" i="4"/>
  <c r="C5" i="4"/>
  <c r="C6" i="4"/>
  <c r="C7" i="4"/>
  <c r="J6" i="3"/>
  <c r="D8" i="3"/>
  <c r="H8" i="3"/>
  <c r="F14" i="6" l="1"/>
  <c r="F10" i="6"/>
  <c r="G10" i="6" s="1"/>
  <c r="F6" i="6"/>
  <c r="G6" i="6" s="1"/>
  <c r="E15" i="6"/>
  <c r="G4" i="6" s="1"/>
  <c r="F13" i="6"/>
  <c r="G13" i="6" s="1"/>
  <c r="F9" i="6"/>
  <c r="G9" i="6" s="1"/>
  <c r="F5" i="6"/>
  <c r="G5" i="6" s="1"/>
  <c r="F12" i="6"/>
  <c r="G12" i="6" s="1"/>
  <c r="F8" i="6"/>
  <c r="G8" i="6" s="1"/>
  <c r="F15" i="6"/>
  <c r="G15" i="6" s="1"/>
  <c r="F11" i="6"/>
  <c r="G11" i="6" s="1"/>
  <c r="C8" i="4"/>
  <c r="E4" i="4" s="1"/>
  <c r="D6" i="4"/>
  <c r="E6" i="4" s="1"/>
  <c r="D8" i="4"/>
  <c r="D7" i="4"/>
  <c r="E3" i="3"/>
  <c r="E4" i="3" s="1"/>
  <c r="D9" i="3" s="1"/>
  <c r="E3" i="1"/>
  <c r="E4" i="1" s="1"/>
  <c r="D9" i="1" s="1"/>
  <c r="E6" i="2"/>
  <c r="K3" i="2" s="1"/>
  <c r="E9" i="2"/>
  <c r="T3" i="2" s="1"/>
  <c r="C10" i="2"/>
  <c r="E4" i="2" s="1"/>
  <c r="D7" i="2"/>
  <c r="E7" i="2" s="1"/>
  <c r="D10" i="2"/>
  <c r="E10" i="2" s="1"/>
  <c r="D9" i="2"/>
  <c r="D8" i="2"/>
  <c r="E8" i="2" s="1"/>
  <c r="D6" i="2"/>
  <c r="D5" i="2"/>
  <c r="E5" i="2" s="1"/>
  <c r="E35" i="1"/>
  <c r="Q3" i="2" l="1"/>
  <c r="P3" i="2"/>
  <c r="D10" i="3"/>
  <c r="J9" i="3"/>
  <c r="K6" i="3"/>
  <c r="E8" i="3"/>
  <c r="H3" i="2"/>
  <c r="G3" i="2"/>
  <c r="N3" i="2"/>
  <c r="M3" i="2"/>
  <c r="J3" i="2"/>
  <c r="F31" i="6"/>
  <c r="E31" i="6"/>
  <c r="S3" i="2"/>
  <c r="F28" i="6"/>
  <c r="E28" i="6"/>
  <c r="F43" i="6"/>
  <c r="E43" i="6"/>
  <c r="E34" i="6"/>
  <c r="F34" i="6"/>
  <c r="E22" i="6"/>
  <c r="F22" i="6"/>
  <c r="E7" i="4"/>
  <c r="F37" i="6"/>
  <c r="E37" i="6"/>
  <c r="F40" i="6"/>
  <c r="E40" i="6"/>
  <c r="G14" i="6"/>
  <c r="E8" i="4"/>
  <c r="E49" i="6"/>
  <c r="F49" i="6"/>
  <c r="F19" i="6"/>
  <c r="E19" i="6"/>
  <c r="G7" i="6"/>
  <c r="D15" i="4"/>
  <c r="E15" i="4"/>
  <c r="E21" i="4"/>
  <c r="D21" i="4"/>
  <c r="D18" i="4"/>
  <c r="E18" i="4"/>
  <c r="E5" i="4"/>
  <c r="F35" i="1"/>
  <c r="E8" i="1"/>
  <c r="F8" i="1"/>
  <c r="E9" i="3"/>
  <c r="F8" i="3"/>
  <c r="G9" i="3" s="1"/>
  <c r="F21" i="1"/>
  <c r="F25" i="6" l="1"/>
  <c r="E25" i="6"/>
  <c r="F46" i="6"/>
  <c r="E46" i="6"/>
  <c r="D11" i="3"/>
  <c r="K9" i="3"/>
  <c r="J12" i="3"/>
  <c r="F9" i="3"/>
  <c r="G10" i="3" s="1"/>
  <c r="H10" i="3" s="1"/>
  <c r="E12" i="4"/>
  <c r="D12" i="4"/>
  <c r="H9" i="3"/>
  <c r="F10" i="3"/>
  <c r="E10" i="3"/>
  <c r="E38" i="1"/>
  <c r="E22" i="1"/>
  <c r="F22" i="1" s="1"/>
  <c r="D21" i="1"/>
  <c r="D10" i="1"/>
  <c r="D11" i="1" s="1"/>
  <c r="K10" i="3" l="1"/>
  <c r="J10" i="3"/>
  <c r="D12" i="3"/>
  <c r="K12" i="3"/>
  <c r="J15" i="3"/>
  <c r="K7" i="3"/>
  <c r="J7" i="3"/>
  <c r="G11" i="3"/>
  <c r="H11" i="3" s="1"/>
  <c r="E44" i="1"/>
  <c r="F41" i="1"/>
  <c r="E9" i="1"/>
  <c r="E23" i="1" s="1"/>
  <c r="F23" i="1" s="1"/>
  <c r="F38" i="1"/>
  <c r="E41" i="1"/>
  <c r="F36" i="1"/>
  <c r="E36" i="1"/>
  <c r="F9" i="1"/>
  <c r="D23" i="1"/>
  <c r="D22" i="1"/>
  <c r="D12" i="1"/>
  <c r="F11" i="1" s="1"/>
  <c r="E10" i="1"/>
  <c r="F10" i="1"/>
  <c r="D13" i="3" l="1"/>
  <c r="K15" i="3"/>
  <c r="J18" i="3"/>
  <c r="E11" i="3"/>
  <c r="K13" i="3"/>
  <c r="J13" i="3"/>
  <c r="F11" i="3"/>
  <c r="G12" i="3" s="1"/>
  <c r="H12" i="3" s="1"/>
  <c r="D24" i="1"/>
  <c r="F12" i="3"/>
  <c r="F44" i="1"/>
  <c r="E47" i="1"/>
  <c r="F39" i="1"/>
  <c r="E39" i="1"/>
  <c r="E24" i="1"/>
  <c r="F24" i="1" s="1"/>
  <c r="D13" i="1"/>
  <c r="E11" i="1"/>
  <c r="K16" i="3" l="1"/>
  <c r="J16" i="3"/>
  <c r="D14" i="3"/>
  <c r="K18" i="3"/>
  <c r="J21" i="3"/>
  <c r="E12" i="3"/>
  <c r="F13" i="3"/>
  <c r="G13" i="3"/>
  <c r="H13" i="3" s="1"/>
  <c r="E13" i="3"/>
  <c r="D25" i="1"/>
  <c r="E50" i="1"/>
  <c r="F47" i="1"/>
  <c r="F42" i="1"/>
  <c r="E42" i="1"/>
  <c r="E25" i="1"/>
  <c r="F25" i="1" s="1"/>
  <c r="D14" i="1"/>
  <c r="E12" i="1"/>
  <c r="F12" i="1"/>
  <c r="D15" i="3" l="1"/>
  <c r="K21" i="3"/>
  <c r="J24" i="3"/>
  <c r="K19" i="3"/>
  <c r="J19" i="3"/>
  <c r="G14" i="3"/>
  <c r="H14" i="3" s="1"/>
  <c r="F14" i="3"/>
  <c r="G15" i="3" s="1"/>
  <c r="H15" i="3" s="1"/>
  <c r="D26" i="1"/>
  <c r="F50" i="1"/>
  <c r="E53" i="1"/>
  <c r="F45" i="1"/>
  <c r="E45" i="1"/>
  <c r="E26" i="1"/>
  <c r="F26" i="1" s="1"/>
  <c r="D15" i="1"/>
  <c r="E13" i="1"/>
  <c r="E27" i="1" s="1"/>
  <c r="F27" i="1" s="1"/>
  <c r="F13" i="1"/>
  <c r="K22" i="3" l="1"/>
  <c r="J22" i="3"/>
  <c r="K25" i="3"/>
  <c r="J25" i="3"/>
  <c r="D16" i="3"/>
  <c r="K24" i="3"/>
  <c r="J27" i="3"/>
  <c r="E14" i="3"/>
  <c r="E15" i="3"/>
  <c r="D27" i="1"/>
  <c r="E56" i="1"/>
  <c r="F53" i="1"/>
  <c r="F51" i="1"/>
  <c r="E51" i="1"/>
  <c r="E48" i="1"/>
  <c r="F48" i="1"/>
  <c r="D16" i="1"/>
  <c r="E14" i="1"/>
  <c r="E28" i="1" s="1"/>
  <c r="F28" i="1" s="1"/>
  <c r="F14" i="1"/>
  <c r="K27" i="3" l="1"/>
  <c r="F15" i="3"/>
  <c r="G16" i="3" s="1"/>
  <c r="H16" i="3" s="1"/>
  <c r="D28" i="1"/>
  <c r="F56" i="1"/>
  <c r="F15" i="1"/>
  <c r="E15" i="1"/>
  <c r="E29" i="1" s="1"/>
  <c r="F29" i="1" s="1"/>
  <c r="F54" i="1"/>
  <c r="E54" i="1"/>
  <c r="K28" i="3" l="1"/>
  <c r="J28" i="3"/>
  <c r="F57" i="1"/>
  <c r="E57" i="1"/>
</calcChain>
</file>

<file path=xl/sharedStrings.xml><?xml version="1.0" encoding="utf-8"?>
<sst xmlns="http://schemas.openxmlformats.org/spreadsheetml/2006/main" count="32" uniqueCount="15">
  <si>
    <t>n</t>
  </si>
  <si>
    <t>k</t>
  </si>
  <si>
    <t>del</t>
  </si>
  <si>
    <t>Интервалы</t>
  </si>
  <si>
    <t>Середины интервалов</t>
  </si>
  <si>
    <t>Количество вариант</t>
  </si>
  <si>
    <t>Накопленные частоты</t>
  </si>
  <si>
    <t>Накопленные частотности</t>
  </si>
  <si>
    <t>Тарифный разряд</t>
  </si>
  <si>
    <t>Количество рабочих</t>
  </si>
  <si>
    <t>n =</t>
  </si>
  <si>
    <t>Результат экзамена по химии</t>
  </si>
  <si>
    <t>Количество учеников</t>
  </si>
  <si>
    <t>Рзультаты спортсменов</t>
  </si>
  <si>
    <t>Количество результатов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</si>
</sst>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6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1" fillId="2" borderId="2" xfId="0" applyFont="1" applyFill="1" applyBorder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0" borderId="0" xfId="0" applyFont="1"/>
    <xf numFmtId="0" fontId="1" fillId="2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8" xfId="0" applyNumberFormat="1" applyFont="1" applyFill="1" applyBorder="1" applyAlignment="1">
      <alignment horizontal="right" vertical="center"/>
    </xf>
    <xf numFmtId="0" fontId="1" fillId="0" borderId="7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10" xfId="0" applyFont="1" applyBorder="1"/>
    <xf numFmtId="0" fontId="1" fillId="3" borderId="1" xfId="0" applyFont="1" applyFill="1" applyBorder="1"/>
    <xf numFmtId="0" fontId="1" fillId="3" borderId="9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0" fillId="3" borderId="11" xfId="0" applyFill="1" applyBorder="1" applyAlignment="1">
      <alignment horizontal="right"/>
    </xf>
    <xf numFmtId="0" fontId="0" fillId="3" borderId="12" xfId="0" applyFill="1" applyBorder="1" applyAlignment="1">
      <alignment horizontal="left"/>
    </xf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10" xfId="0" applyBorder="1"/>
    <xf numFmtId="0" fontId="0" fillId="3" borderId="9" xfId="0" applyFill="1" applyBorder="1"/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9" xfId="0" applyFont="1" applyBorder="1"/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3" xfId="0" applyNumberFormat="1" applyFont="1" applyBorder="1"/>
    <xf numFmtId="0" fontId="0" fillId="0" borderId="1" xfId="0" applyNumberFormat="1" applyBorder="1"/>
    <xf numFmtId="0" fontId="0" fillId="0" borderId="2" xfId="0" applyNumberFormat="1" applyBorder="1"/>
    <xf numFmtId="164" fontId="0" fillId="0" borderId="2" xfId="0" applyNumberFormat="1" applyBorder="1"/>
    <xf numFmtId="0" fontId="0" fillId="0" borderId="7" xfId="0" applyNumberFormat="1" applyBorder="1"/>
    <xf numFmtId="164" fontId="0" fillId="0" borderId="3" xfId="0" applyNumberFormat="1" applyBorder="1"/>
    <xf numFmtId="164" fontId="0" fillId="0" borderId="10" xfId="0" applyNumberFormat="1" applyBorder="1"/>
    <xf numFmtId="0" fontId="0" fillId="3" borderId="2" xfId="0" applyFill="1" applyBorder="1"/>
    <xf numFmtId="0" fontId="0" fillId="3" borderId="3" xfId="0" applyFill="1" applyBorder="1"/>
    <xf numFmtId="0" fontId="1" fillId="2" borderId="1" xfId="0" applyFont="1" applyFill="1" applyBorder="1" applyAlignment="1">
      <alignment vertical="center"/>
    </xf>
    <xf numFmtId="164" fontId="0" fillId="0" borderId="8" xfId="0" applyNumberFormat="1" applyBorder="1"/>
    <xf numFmtId="0" fontId="0" fillId="3" borderId="4" xfId="0" applyFill="1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0" xfId="0" applyNumberFormat="1"/>
    <xf numFmtId="0" fontId="0" fillId="3" borderId="4" xfId="0" applyNumberFormat="1" applyFill="1" applyBorder="1"/>
    <xf numFmtId="0" fontId="0" fillId="3" borderId="9" xfId="0" applyNumberForma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(г</a:t>
            </a:r>
            <a:r>
              <a:rPr lang="ru-RU"/>
              <a:t>истограмма)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'Задание 1'!$F$8:$F$15</c:f>
              <c:numCache>
                <c:formatCode>General</c:formatCode>
                <c:ptCount val="8"/>
                <c:pt idx="0">
                  <c:v>96.97</c:v>
                </c:pt>
                <c:pt idx="1">
                  <c:v>102.71</c:v>
                </c:pt>
                <c:pt idx="2">
                  <c:v>108.44</c:v>
                </c:pt>
                <c:pt idx="3">
                  <c:v>114.18</c:v>
                </c:pt>
                <c:pt idx="4">
                  <c:v>119.92</c:v>
                </c:pt>
                <c:pt idx="5">
                  <c:v>125.66</c:v>
                </c:pt>
                <c:pt idx="6">
                  <c:v>131.38999999999999</c:v>
                </c:pt>
                <c:pt idx="7">
                  <c:v>137.13</c:v>
                </c:pt>
              </c:numCache>
            </c:numRef>
          </c:cat>
          <c:val>
            <c:numRef>
              <c:f>'Задание 1'!$E$8:$E$15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11</c:v>
                </c:pt>
                <c:pt idx="3">
                  <c:v>19</c:v>
                </c:pt>
                <c:pt idx="4">
                  <c:v>23</c:v>
                </c:pt>
                <c:pt idx="5">
                  <c:v>20</c:v>
                </c:pt>
                <c:pt idx="6">
                  <c:v>11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F-435D-BC79-0CBF8114C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084960"/>
        <c:axId val="51409086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val>
            <c:numRef>
              <c:f>'Задание 1'!$E$8:$E$15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11</c:v>
                </c:pt>
                <c:pt idx="3">
                  <c:v>19</c:v>
                </c:pt>
                <c:pt idx="4">
                  <c:v>23</c:v>
                </c:pt>
                <c:pt idx="5">
                  <c:v>20</c:v>
                </c:pt>
                <c:pt idx="6">
                  <c:v>11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4-44CB-AA48-054751843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084960"/>
        <c:axId val="514090864"/>
      </c:lineChart>
      <c:catAx>
        <c:axId val="51408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090864"/>
        <c:crosses val="autoZero"/>
        <c:auto val="1"/>
        <c:lblAlgn val="ctr"/>
        <c:lblOffset val="100"/>
        <c:noMultiLvlLbl val="0"/>
      </c:catAx>
      <c:valAx>
        <c:axId val="5140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0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3'!$J$6:$K$6</c:f>
              <c:numCache>
                <c:formatCode>General</c:formatCode>
                <c:ptCount val="2"/>
                <c:pt idx="0">
                  <c:v>0.21398374000000001</c:v>
                </c:pt>
                <c:pt idx="1">
                  <c:v>0.42159532124999999</c:v>
                </c:pt>
              </c:numCache>
            </c:numRef>
          </c:xVal>
          <c:yVal>
            <c:numRef>
              <c:f>'Задание 3'!$J$7:$K$7</c:f>
              <c:numCache>
                <c:formatCode>General</c:formatCode>
                <c:ptCount val="2"/>
                <c:pt idx="0">
                  <c:v>0.04</c:v>
                </c:pt>
                <c:pt idx="1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D-4E2C-967F-A00E94585E59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3'!$J$9:$K$9</c:f>
              <c:numCache>
                <c:formatCode>General</c:formatCode>
                <c:ptCount val="2"/>
                <c:pt idx="0">
                  <c:v>0.42159532124999999</c:v>
                </c:pt>
                <c:pt idx="1">
                  <c:v>0.6292069025</c:v>
                </c:pt>
              </c:numCache>
            </c:numRef>
          </c:xVal>
          <c:yVal>
            <c:numRef>
              <c:f>'Задание 3'!$J$10:$K$10</c:f>
              <c:numCache>
                <c:formatCode>General</c:formatCode>
                <c:ptCount val="2"/>
                <c:pt idx="0">
                  <c:v>0.14000000000000001</c:v>
                </c:pt>
                <c:pt idx="1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D-4E2C-967F-A00E94585E59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3'!$J$12:$K$12</c:f>
              <c:numCache>
                <c:formatCode>General</c:formatCode>
                <c:ptCount val="2"/>
                <c:pt idx="0">
                  <c:v>0.6292069025</c:v>
                </c:pt>
                <c:pt idx="1">
                  <c:v>0.83681848375000001</c:v>
                </c:pt>
              </c:numCache>
            </c:numRef>
          </c:xVal>
          <c:yVal>
            <c:numRef>
              <c:f>'Задание 3'!$J$13:$K$13</c:f>
              <c:numCache>
                <c:formatCode>General</c:formatCode>
                <c:ptCount val="2"/>
                <c:pt idx="0">
                  <c:v>0.38</c:v>
                </c:pt>
                <c:pt idx="1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D-4E2C-967F-A00E94585E59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3'!$J$15:$K$15</c:f>
              <c:numCache>
                <c:formatCode>General</c:formatCode>
                <c:ptCount val="2"/>
                <c:pt idx="0">
                  <c:v>0.83681848375000001</c:v>
                </c:pt>
                <c:pt idx="1">
                  <c:v>1.044430065</c:v>
                </c:pt>
              </c:numCache>
            </c:numRef>
          </c:xVal>
          <c:yVal>
            <c:numRef>
              <c:f>'Задание 3'!$J$16:$K$16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5D-4E2C-967F-A00E94585E59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3'!$J$18:$K$18</c:f>
              <c:numCache>
                <c:formatCode>General</c:formatCode>
                <c:ptCount val="2"/>
                <c:pt idx="0">
                  <c:v>1.044430065</c:v>
                </c:pt>
                <c:pt idx="1">
                  <c:v>1.2520416462499999</c:v>
                </c:pt>
              </c:numCache>
            </c:numRef>
          </c:xVal>
          <c:yVal>
            <c:numRef>
              <c:f>'Задание 3'!$J$19:$K$19</c:f>
              <c:numCache>
                <c:formatCode>General</c:formatCode>
                <c:ptCount val="2"/>
                <c:pt idx="0">
                  <c:v>0.83</c:v>
                </c:pt>
                <c:pt idx="1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5D-4E2C-967F-A00E94585E59}"/>
            </c:ext>
          </c:extLst>
        </c:ser>
        <c:ser>
          <c:idx val="5"/>
          <c:order val="5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3'!$J$21:$K$21</c:f>
              <c:numCache>
                <c:formatCode>General</c:formatCode>
                <c:ptCount val="2"/>
                <c:pt idx="0">
                  <c:v>1.2520416462499999</c:v>
                </c:pt>
                <c:pt idx="1">
                  <c:v>1.4596532275</c:v>
                </c:pt>
              </c:numCache>
            </c:numRef>
          </c:xVal>
          <c:yVal>
            <c:numRef>
              <c:f>'Задание 3'!$J$22:$K$22</c:f>
              <c:numCache>
                <c:formatCode>General</c:formatCode>
                <c:ptCount val="2"/>
                <c:pt idx="0">
                  <c:v>0.96</c:v>
                </c:pt>
                <c:pt idx="1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5D-4E2C-967F-A00E94585E59}"/>
            </c:ext>
          </c:extLst>
        </c:ser>
        <c:ser>
          <c:idx val="6"/>
          <c:order val="6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3'!$J$24:$K$24</c:f>
              <c:numCache>
                <c:formatCode>General</c:formatCode>
                <c:ptCount val="2"/>
                <c:pt idx="0">
                  <c:v>1.4596532275</c:v>
                </c:pt>
                <c:pt idx="1">
                  <c:v>1.6672648087500002</c:v>
                </c:pt>
              </c:numCache>
            </c:numRef>
          </c:xVal>
          <c:yVal>
            <c:numRef>
              <c:f>'Задание 3'!$J$25:$K$25</c:f>
              <c:numCache>
                <c:formatCode>General</c:formatCode>
                <c:ptCount val="2"/>
                <c:pt idx="0">
                  <c:v>0.98</c:v>
                </c:pt>
                <c:pt idx="1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5D-4E2C-967F-A00E94585E59}"/>
            </c:ext>
          </c:extLst>
        </c:ser>
        <c:ser>
          <c:idx val="7"/>
          <c:order val="7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3'!$J$27:$K$27</c:f>
              <c:numCache>
                <c:formatCode>General</c:formatCode>
                <c:ptCount val="2"/>
                <c:pt idx="0">
                  <c:v>1.6672648087500002</c:v>
                </c:pt>
                <c:pt idx="1">
                  <c:v>1.8748763900000003</c:v>
                </c:pt>
              </c:numCache>
            </c:numRef>
          </c:xVal>
          <c:yVal>
            <c:numRef>
              <c:f>'Задание 3'!$J$28:$K$28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5D-4E2C-967F-A00E94585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24184"/>
        <c:axId val="468722544"/>
      </c:scatterChart>
      <c:valAx>
        <c:axId val="46872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722544"/>
        <c:crosses val="autoZero"/>
        <c:crossBetween val="midCat"/>
      </c:valAx>
      <c:valAx>
        <c:axId val="4687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72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 4'!$B$4:$B$7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'Задание 4'!$C$4:$C$7</c:f>
              <c:numCache>
                <c:formatCode>General</c:formatCode>
                <c:ptCount val="4"/>
                <c:pt idx="0">
                  <c:v>6</c:v>
                </c:pt>
                <c:pt idx="1">
                  <c:v>11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9-42E7-946C-D08648765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372904"/>
        <c:axId val="480373232"/>
      </c:barChart>
      <c:catAx>
        <c:axId val="48037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373232"/>
        <c:crosses val="autoZero"/>
        <c:auto val="1"/>
        <c:lblAlgn val="ctr"/>
        <c:lblOffset val="100"/>
        <c:noMultiLvlLbl val="0"/>
      </c:catAx>
      <c:valAx>
        <c:axId val="4803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037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4'!$B$4:$B$7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'Задание 4'!$C$4:$C$7</c:f>
              <c:numCache>
                <c:formatCode>General</c:formatCode>
                <c:ptCount val="4"/>
                <c:pt idx="0">
                  <c:v>6</c:v>
                </c:pt>
                <c:pt idx="1">
                  <c:v>11</c:v>
                </c:pt>
                <c:pt idx="2">
                  <c:v>9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8-435A-8555-00E6CBD4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21392"/>
        <c:axId val="468719424"/>
      </c:scatterChart>
      <c:valAx>
        <c:axId val="4687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719424"/>
        <c:crosses val="autoZero"/>
        <c:crossBetween val="midCat"/>
      </c:valAx>
      <c:valAx>
        <c:axId val="4687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72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4'!$B$4:$B$7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'Задание 4'!$D$4:$D$7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17</c:v>
                </c:pt>
                <c:pt idx="3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6-4E7F-A1FD-5111EA4C0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04768"/>
        <c:axId val="471079232"/>
      </c:scatterChart>
      <c:valAx>
        <c:axId val="52800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079232"/>
        <c:crosses val="autoZero"/>
        <c:crossBetween val="midCat"/>
      </c:valAx>
      <c:valAx>
        <c:axId val="4710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0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4'!$D$11:$E$11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'Задание 4'!$D$12:$E$12</c:f>
              <c:numCache>
                <c:formatCode>General</c:formatCode>
                <c:ptCount val="2"/>
                <c:pt idx="0">
                  <c:v>0.2</c:v>
                </c:pt>
                <c:pt idx="1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8-4B5D-BE09-2BEEE8FBAA65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4'!$D$14:$E$14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'Задание 4'!$D$15:$E$15</c:f>
              <c:numCache>
                <c:formatCode>0.00000</c:formatCode>
                <c:ptCount val="2"/>
                <c:pt idx="0">
                  <c:v>0.56666666666666665</c:v>
                </c:pt>
                <c:pt idx="1">
                  <c:v>0.56666666666666665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8-4B5D-BE09-2BEEE8FBAA65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4'!$D$17:$E$17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'Задание 4'!$D$18:$E$18</c:f>
              <c:numCache>
                <c:formatCode>0.00000</c:formatCode>
                <c:ptCount val="2"/>
                <c:pt idx="0">
                  <c:v>0.8666666666666667</c:v>
                </c:pt>
                <c:pt idx="1">
                  <c:v>0.8666666666666667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78-4B5D-BE09-2BEEE8FBAA65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4'!$D$20:$E$20</c:f>
              <c:numCache>
                <c:formatCode>General</c:formatCode>
                <c:ptCount val="2"/>
                <c:pt idx="0">
                  <c:v>5</c:v>
                </c:pt>
                <c:pt idx="1">
                  <c:v>6.5</c:v>
                </c:pt>
              </c:numCache>
            </c:numRef>
          </c:xVal>
          <c:yVal>
            <c:numRef>
              <c:f>'Задание 4'!$D$21:$E$21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78-4B5D-BE09-2BEEE8FB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69000"/>
        <c:axId val="465869328"/>
      </c:scatterChart>
      <c:valAx>
        <c:axId val="46586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869328"/>
        <c:crosses val="autoZero"/>
        <c:crossBetween val="midCat"/>
      </c:valAx>
      <c:valAx>
        <c:axId val="4658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86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 5'!$D$4:$D$14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'Задание 5'!$E$4:$E$14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D-48A3-92C5-5060779B0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743504"/>
        <c:axId val="471745144"/>
      </c:barChart>
      <c:catAx>
        <c:axId val="4717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745144"/>
        <c:crosses val="autoZero"/>
        <c:auto val="1"/>
        <c:lblAlgn val="ctr"/>
        <c:lblOffset val="100"/>
        <c:noMultiLvlLbl val="0"/>
      </c:catAx>
      <c:valAx>
        <c:axId val="47174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74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5'!$D$4:$D$14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'Задание 5'!$E$4:$E$14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8-4E41-B959-C72AA285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68256"/>
        <c:axId val="464868584"/>
      </c:scatterChart>
      <c:valAx>
        <c:axId val="464868256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868584"/>
        <c:crosses val="autoZero"/>
        <c:crossBetween val="midCat"/>
      </c:valAx>
      <c:valAx>
        <c:axId val="46486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8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5'!$D$4:$D$14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'Задание 5'!$F$4:$F$14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18</c:v>
                </c:pt>
                <c:pt idx="7">
                  <c:v>23</c:v>
                </c:pt>
                <c:pt idx="8">
                  <c:v>25</c:v>
                </c:pt>
                <c:pt idx="9">
                  <c:v>26</c:v>
                </c:pt>
                <c:pt idx="10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C-4426-B7FE-B3F75EEAF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43592"/>
        <c:axId val="521642280"/>
      </c:scatterChart>
      <c:valAx>
        <c:axId val="521643592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642280"/>
        <c:crosses val="autoZero"/>
        <c:crossBetween val="midCat"/>
      </c:valAx>
      <c:valAx>
        <c:axId val="52164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64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5'!$E$18:$F$18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xVal>
          <c:yVal>
            <c:numRef>
              <c:f>'Задание 5'!$E$19:$F$19</c:f>
              <c:numCache>
                <c:formatCode>0.00000</c:formatCode>
                <c:ptCount val="2"/>
                <c:pt idx="0">
                  <c:v>3.3333333333333333E-2</c:v>
                </c:pt>
                <c:pt idx="1">
                  <c:v>3.3333333333333333E-2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1-4563-82B7-FF07C88EC880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5'!$E$21:$F$21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xVal>
          <c:yVal>
            <c:numRef>
              <c:f>'Задание 5'!$E$22:$F$22</c:f>
              <c:numCache>
                <c:formatCode>0.00000</c:formatCode>
                <c:ptCount val="2"/>
                <c:pt idx="0">
                  <c:v>6.6666666666666666E-2</c:v>
                </c:pt>
                <c:pt idx="1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1-4563-82B7-FF07C88EC880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5'!$E$24:$F$24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xVal>
          <c:yVal>
            <c:numRef>
              <c:f>'Задание 5'!$E$25:$F$25</c:f>
              <c:numCache>
                <c:formatCode>0.00000</c:formatCode>
                <c:ptCount val="2"/>
                <c:pt idx="0">
                  <c:v>0.13333333333333333</c:v>
                </c:pt>
                <c:pt idx="1">
                  <c:v>0.13333333333333333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21-4563-82B7-FF07C88EC880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5'!$E$27:$F$27</c:f>
              <c:numCache>
                <c:formatCode>General</c:formatCode>
                <c:ptCount val="2"/>
                <c:pt idx="0">
                  <c:v>13</c:v>
                </c:pt>
                <c:pt idx="1">
                  <c:v>14</c:v>
                </c:pt>
              </c:numCache>
            </c:numRef>
          </c:xVal>
          <c:yVal>
            <c:numRef>
              <c:f>'Задание 5'!$E$28:$F$28</c:f>
              <c:numCache>
                <c:formatCode>0.00000</c:formatCode>
                <c:ptCount val="2"/>
                <c:pt idx="0">
                  <c:v>0.26666666666666666</c:v>
                </c:pt>
                <c:pt idx="1">
                  <c:v>0.26666666666666666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21-4563-82B7-FF07C88EC880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5'!$E$30:$F$30</c:f>
              <c:numCache>
                <c:formatCode>General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xVal>
          <c:yVal>
            <c:numRef>
              <c:f>'Задание 5'!$E$31:$F$31</c:f>
              <c:numCache>
                <c:formatCode>General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21-4563-82B7-FF07C88EC880}"/>
            </c:ext>
          </c:extLst>
        </c:ser>
        <c:ser>
          <c:idx val="5"/>
          <c:order val="5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5'!$E$33:$F$33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xVal>
          <c:yVal>
            <c:numRef>
              <c:f>'Задание 5'!$E$34:$F$34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21-4563-82B7-FF07C88EC880}"/>
            </c:ext>
          </c:extLst>
        </c:ser>
        <c:ser>
          <c:idx val="6"/>
          <c:order val="6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5'!$E$36:$F$36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xVal>
          <c:yVal>
            <c:numRef>
              <c:f>'Задание 5'!$E$37:$F$37</c:f>
              <c:numCache>
                <c:formatCode>0.00000</c:formatCode>
                <c:ptCount val="2"/>
                <c:pt idx="0">
                  <c:v>0.76666666666666672</c:v>
                </c:pt>
                <c:pt idx="1">
                  <c:v>0.76666666666666672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21-4563-82B7-FF07C88EC880}"/>
            </c:ext>
          </c:extLst>
        </c:ser>
        <c:ser>
          <c:idx val="7"/>
          <c:order val="7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5'!$E$39:$F$39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xVal>
          <c:yVal>
            <c:numRef>
              <c:f>'Задание 5'!$E$40:$F$40</c:f>
              <c:numCache>
                <c:formatCode>0.00000</c:formatCode>
                <c:ptCount val="2"/>
                <c:pt idx="0">
                  <c:v>0.83333333333333337</c:v>
                </c:pt>
                <c:pt idx="1">
                  <c:v>0.83333333333333337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21-4563-82B7-FF07C88EC880}"/>
            </c:ext>
          </c:extLst>
        </c:ser>
        <c:ser>
          <c:idx val="8"/>
          <c:order val="8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5'!$E$42:$F$42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xVal>
          <c:yVal>
            <c:numRef>
              <c:f>'Задание 5'!$E$43:$F$43</c:f>
              <c:numCache>
                <c:formatCode>0.00000</c:formatCode>
                <c:ptCount val="2"/>
                <c:pt idx="0">
                  <c:v>0.8666666666666667</c:v>
                </c:pt>
                <c:pt idx="1">
                  <c:v>0.8666666666666667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21-4563-82B7-FF07C88EC880}"/>
            </c:ext>
          </c:extLst>
        </c:ser>
        <c:ser>
          <c:idx val="9"/>
          <c:order val="9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5'!$E$45:$F$45</c:f>
              <c:numCache>
                <c:formatCode>General</c:formatCode>
                <c:ptCount val="2"/>
                <c:pt idx="0">
                  <c:v>19</c:v>
                </c:pt>
                <c:pt idx="1">
                  <c:v>20</c:v>
                </c:pt>
              </c:numCache>
            </c:numRef>
          </c:xVal>
          <c:yVal>
            <c:numRef>
              <c:f>'Задание 5'!$E$46:$F$46</c:f>
              <c:numCache>
                <c:formatCode>0.00000</c:formatCode>
                <c:ptCount val="2"/>
                <c:pt idx="0">
                  <c:v>0.93333333333333335</c:v>
                </c:pt>
                <c:pt idx="1">
                  <c:v>0.93333333333333335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21-4563-82B7-FF07C88EC880}"/>
            </c:ext>
          </c:extLst>
        </c:ser>
        <c:ser>
          <c:idx val="10"/>
          <c:order val="10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5'!$E$48:$F$48</c:f>
              <c:numCache>
                <c:formatCode>General</c:formatCode>
                <c:ptCount val="2"/>
                <c:pt idx="0">
                  <c:v>20</c:v>
                </c:pt>
                <c:pt idx="1">
                  <c:v>21</c:v>
                </c:pt>
              </c:numCache>
            </c:numRef>
          </c:xVal>
          <c:yVal>
            <c:numRef>
              <c:f>'Задание 5'!$E$49:$F$49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21-4563-82B7-FF07C88EC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00504"/>
        <c:axId val="469798536"/>
      </c:scatterChart>
      <c:valAx>
        <c:axId val="469800504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798536"/>
        <c:crosses val="autoZero"/>
        <c:crossBetween val="midCat"/>
      </c:valAx>
      <c:valAx>
        <c:axId val="46979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80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1'!$D$21:$D$28</c:f>
              <c:numCache>
                <c:formatCode>General</c:formatCode>
                <c:ptCount val="8"/>
                <c:pt idx="0">
                  <c:v>96.97</c:v>
                </c:pt>
                <c:pt idx="1">
                  <c:v>102.71</c:v>
                </c:pt>
                <c:pt idx="2">
                  <c:v>108.44</c:v>
                </c:pt>
                <c:pt idx="3">
                  <c:v>114.18</c:v>
                </c:pt>
                <c:pt idx="4">
                  <c:v>119.92</c:v>
                </c:pt>
                <c:pt idx="5">
                  <c:v>125.66</c:v>
                </c:pt>
                <c:pt idx="6">
                  <c:v>131.38999999999999</c:v>
                </c:pt>
                <c:pt idx="7">
                  <c:v>137.13</c:v>
                </c:pt>
              </c:numCache>
            </c:numRef>
          </c:cat>
          <c:val>
            <c:numRef>
              <c:f>'Задание 1'!$E$21:$E$28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18</c:v>
                </c:pt>
                <c:pt idx="4">
                  <c:v>37</c:v>
                </c:pt>
                <c:pt idx="5">
                  <c:v>60</c:v>
                </c:pt>
                <c:pt idx="6">
                  <c:v>80</c:v>
                </c:pt>
                <c:pt idx="7">
                  <c:v>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09-45D7-B8FA-BDE5DBC63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107904"/>
        <c:axId val="457104296"/>
      </c:lineChart>
      <c:catAx>
        <c:axId val="45710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104296"/>
        <c:crosses val="autoZero"/>
        <c:auto val="1"/>
        <c:lblAlgn val="ctr"/>
        <c:lblOffset val="100"/>
        <c:noMultiLvlLbl val="0"/>
      </c:catAx>
      <c:valAx>
        <c:axId val="45710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10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shade val="45000"/>
                </a:schemeClr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1'!$E$35:$F$35</c:f>
              <c:numCache>
                <c:formatCode>General</c:formatCode>
                <c:ptCount val="2"/>
                <c:pt idx="0">
                  <c:v>94.1</c:v>
                </c:pt>
                <c:pt idx="1">
                  <c:v>99.837499999999991</c:v>
                </c:pt>
              </c:numCache>
            </c:numRef>
          </c:xVal>
          <c:yVal>
            <c:numRef>
              <c:f>'Задание 1'!$E$36:$F$36</c:f>
              <c:numCache>
                <c:formatCode>General</c:formatCode>
                <c:ptCount val="2"/>
                <c:pt idx="0">
                  <c:v>3.1579999999999997E-2</c:v>
                </c:pt>
                <c:pt idx="1">
                  <c:v>3.1579999999999997E-2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3-44FC-978E-C7A19FA22028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75000"/>
                </a:schemeClr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1'!$E$38:$F$38</c:f>
              <c:numCache>
                <c:formatCode>General</c:formatCode>
                <c:ptCount val="2"/>
                <c:pt idx="0">
                  <c:v>99.837499999999991</c:v>
                </c:pt>
                <c:pt idx="1">
                  <c:v>105.57499999999999</c:v>
                </c:pt>
              </c:numCache>
            </c:numRef>
          </c:xVal>
          <c:yVal>
            <c:numRef>
              <c:f>'Задание 1'!$E$39:$F$39</c:f>
              <c:numCache>
                <c:formatCode>General</c:formatCode>
                <c:ptCount val="2"/>
                <c:pt idx="0">
                  <c:v>7.3679999999999995E-2</c:v>
                </c:pt>
                <c:pt idx="1">
                  <c:v>7.3679999999999995E-2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3-44FC-978E-C7A19FA22028}"/>
            </c:ext>
          </c:extLst>
        </c:ser>
        <c:ser>
          <c:idx val="2"/>
          <c:order val="2"/>
          <c:spPr>
            <a:ln w="19050" cap="rnd">
              <a:solidFill>
                <a:schemeClr val="accent1">
                  <a:lumMod val="75000"/>
                </a:schemeClr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1'!$E$41:$F$41</c:f>
              <c:numCache>
                <c:formatCode>General</c:formatCode>
                <c:ptCount val="2"/>
                <c:pt idx="0">
                  <c:v>105.57499999999999</c:v>
                </c:pt>
                <c:pt idx="1">
                  <c:v>111.31249999999999</c:v>
                </c:pt>
              </c:numCache>
            </c:numRef>
          </c:xVal>
          <c:yVal>
            <c:numRef>
              <c:f>'Задание 1'!$E$42:$F$42</c:f>
              <c:numCache>
                <c:formatCode>General</c:formatCode>
                <c:ptCount val="2"/>
                <c:pt idx="0">
                  <c:v>0.18947</c:v>
                </c:pt>
                <c:pt idx="1">
                  <c:v>0.18947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3-44FC-978E-C7A19FA22028}"/>
            </c:ext>
          </c:extLst>
        </c:ser>
        <c:ser>
          <c:idx val="3"/>
          <c:order val="3"/>
          <c:spPr>
            <a:ln w="19050" cap="rnd">
              <a:solidFill>
                <a:schemeClr val="accent1">
                  <a:lumMod val="75000"/>
                </a:schemeClr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1'!$E$44:$F$44</c:f>
              <c:numCache>
                <c:formatCode>General</c:formatCode>
                <c:ptCount val="2"/>
                <c:pt idx="0">
                  <c:v>111.31249999999999</c:v>
                </c:pt>
                <c:pt idx="1">
                  <c:v>117.04999999999998</c:v>
                </c:pt>
              </c:numCache>
            </c:numRef>
          </c:xVal>
          <c:yVal>
            <c:numRef>
              <c:f>'Задание 1'!$E$45:$F$45</c:f>
              <c:numCache>
                <c:formatCode>General</c:formatCode>
                <c:ptCount val="2"/>
                <c:pt idx="0">
                  <c:v>0.38946999999999998</c:v>
                </c:pt>
                <c:pt idx="1">
                  <c:v>0.38946999999999998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3-44FC-978E-C7A19FA22028}"/>
            </c:ext>
          </c:extLst>
        </c:ser>
        <c:ser>
          <c:idx val="4"/>
          <c:order val="4"/>
          <c:spPr>
            <a:ln w="19050" cap="rnd">
              <a:solidFill>
                <a:schemeClr val="accent1">
                  <a:lumMod val="75000"/>
                </a:schemeClr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1'!$E$47:$F$47</c:f>
              <c:numCache>
                <c:formatCode>General</c:formatCode>
                <c:ptCount val="2"/>
                <c:pt idx="0">
                  <c:v>117.04999999999998</c:v>
                </c:pt>
                <c:pt idx="1">
                  <c:v>122.78749999999998</c:v>
                </c:pt>
              </c:numCache>
            </c:numRef>
          </c:xVal>
          <c:yVal>
            <c:numRef>
              <c:f>'Задание 1'!$E$48:$F$48</c:f>
              <c:numCache>
                <c:formatCode>General</c:formatCode>
                <c:ptCount val="2"/>
                <c:pt idx="0">
                  <c:v>0.63158000000000003</c:v>
                </c:pt>
                <c:pt idx="1">
                  <c:v>0.63158000000000003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3-44FC-978E-C7A19FA22028}"/>
            </c:ext>
          </c:extLst>
        </c:ser>
        <c:ser>
          <c:idx val="5"/>
          <c:order val="5"/>
          <c:spPr>
            <a:ln w="19050" cap="rnd">
              <a:solidFill>
                <a:schemeClr val="accent1">
                  <a:lumMod val="75000"/>
                </a:schemeClr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1'!$E$50:$F$50</c:f>
              <c:numCache>
                <c:formatCode>General</c:formatCode>
                <c:ptCount val="2"/>
                <c:pt idx="0">
                  <c:v>122.78749999999998</c:v>
                </c:pt>
                <c:pt idx="1">
                  <c:v>128.52499999999998</c:v>
                </c:pt>
              </c:numCache>
            </c:numRef>
          </c:xVal>
          <c:yVal>
            <c:numRef>
              <c:f>'Задание 1'!$E$51:$F$51</c:f>
              <c:numCache>
                <c:formatCode>General</c:formatCode>
                <c:ptCount val="2"/>
                <c:pt idx="0">
                  <c:v>0.84211000000000003</c:v>
                </c:pt>
                <c:pt idx="1">
                  <c:v>0.84211000000000003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23-44FC-978E-C7A19FA2202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75000"/>
                </a:schemeClr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1'!$E$53:$F$53</c:f>
              <c:numCache>
                <c:formatCode>General</c:formatCode>
                <c:ptCount val="2"/>
                <c:pt idx="0">
                  <c:v>128.52499999999998</c:v>
                </c:pt>
                <c:pt idx="1">
                  <c:v>134.26249999999999</c:v>
                </c:pt>
              </c:numCache>
            </c:numRef>
          </c:xVal>
          <c:yVal>
            <c:numRef>
              <c:f>'Задание 1'!$E$54:$F$54</c:f>
              <c:numCache>
                <c:formatCode>General</c:formatCode>
                <c:ptCount val="2"/>
                <c:pt idx="0">
                  <c:v>0.95789000000000002</c:v>
                </c:pt>
                <c:pt idx="1">
                  <c:v>0.95789000000000002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23-44FC-978E-C7A19FA22028}"/>
            </c:ext>
          </c:extLst>
        </c:ser>
        <c:ser>
          <c:idx val="7"/>
          <c:order val="7"/>
          <c:spPr>
            <a:ln w="19050" cap="rnd">
              <a:solidFill>
                <a:schemeClr val="accent1">
                  <a:lumMod val="75000"/>
                </a:schemeClr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1'!$E$56:$F$56</c:f>
              <c:numCache>
                <c:formatCode>General</c:formatCode>
                <c:ptCount val="2"/>
                <c:pt idx="0">
                  <c:v>134.26249999999999</c:v>
                </c:pt>
                <c:pt idx="1">
                  <c:v>140</c:v>
                </c:pt>
              </c:numCache>
            </c:numRef>
          </c:xVal>
          <c:yVal>
            <c:numRef>
              <c:f>'Задание 1'!$E$57:$F$57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23-44FC-978E-C7A19FA22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24600"/>
        <c:axId val="405622304"/>
      </c:scatterChart>
      <c:valAx>
        <c:axId val="405624600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622304"/>
        <c:crosses val="autoZero"/>
        <c:crossBetween val="midCat"/>
        <c:majorUnit val="5"/>
      </c:valAx>
      <c:valAx>
        <c:axId val="4056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624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(гистограмма)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'Задание 2'!$B$4:$B$9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'Задание 2'!$C$4:$C$9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22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E-4BAD-A6EC-4DF9DB9C8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1990824"/>
        <c:axId val="41199180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val>
            <c:numRef>
              <c:f>'Задание 2'!$C$4:$C$9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22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E-4BAD-A6EC-4DF9DB9C8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990824"/>
        <c:axId val="411991808"/>
      </c:lineChart>
      <c:catAx>
        <c:axId val="41199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991808"/>
        <c:crosses val="autoZero"/>
        <c:auto val="1"/>
        <c:lblAlgn val="ctr"/>
        <c:lblOffset val="100"/>
        <c:noMultiLvlLbl val="0"/>
      </c:catAx>
      <c:valAx>
        <c:axId val="4119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99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2'!$B$4:$B$9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'Задание 2'!$D$4:$D$9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19</c:v>
                </c:pt>
                <c:pt idx="5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E9-44C8-9269-E61A7FAD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781456"/>
        <c:axId val="560779488"/>
      </c:scatterChart>
      <c:valAx>
        <c:axId val="56078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779488"/>
        <c:crosses val="autoZero"/>
        <c:crossBetween val="midCat"/>
      </c:valAx>
      <c:valAx>
        <c:axId val="5607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78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Эмпирическая</a:t>
            </a:r>
            <a:r>
              <a:rPr lang="ru-RU" baseline="0"/>
              <a:t> функция распределения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2'!$G$2:$H$2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'Задание 2'!$G$3:$H$3</c:f>
              <c:numCache>
                <c:formatCode>General</c:formatCode>
                <c:ptCount val="2"/>
                <c:pt idx="0">
                  <c:v>0.04</c:v>
                </c:pt>
                <c:pt idx="1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1-4D37-A601-806BB2621EAE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2'!$J$2:$K$2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'Задание 2'!$J$3:$K$3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1-4D37-A601-806BB2621EAE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2'!$M$2:$N$2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'Задание 2'!$M$3:$N$3</c:f>
              <c:numCache>
                <c:formatCode>General</c:formatCode>
                <c:ptCount val="2"/>
                <c:pt idx="0">
                  <c:v>0.22</c:v>
                </c:pt>
                <c:pt idx="1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E1-4D37-A601-806BB2621EAE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2'!$P$2:$Q$2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'Задание 2'!$P$3:$Q$3</c:f>
              <c:numCache>
                <c:formatCode>General</c:formatCode>
                <c:ptCount val="2"/>
                <c:pt idx="0">
                  <c:v>0.38</c:v>
                </c:pt>
                <c:pt idx="1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E1-4D37-A601-806BB2621EAE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2'!$S$2:$T$2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'Задание 2'!$S$3:$T$3</c:f>
              <c:numCache>
                <c:formatCode>General</c:formatCode>
                <c:ptCount val="2"/>
                <c:pt idx="0">
                  <c:v>0.82</c:v>
                </c:pt>
                <c:pt idx="1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E1-4D37-A601-806BB2621EAE}"/>
            </c:ext>
          </c:extLst>
        </c:ser>
        <c:ser>
          <c:idx val="5"/>
          <c:order val="5"/>
          <c:spPr>
            <a:ln w="19050" cap="rnd">
              <a:solidFill>
                <a:schemeClr val="accent1"/>
              </a:solidFill>
              <a:round/>
              <a:headEnd type="arrow" w="med" len="med"/>
              <a:tailEnd type="none" w="med" len="med"/>
            </a:ln>
            <a:effectLst/>
          </c:spPr>
          <c:marker>
            <c:symbol val="none"/>
          </c:marker>
          <c:xVal>
            <c:numRef>
              <c:f>'Задание 2'!$V$2:$W$2</c:f>
              <c:numCache>
                <c:formatCode>General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xVal>
          <c:yVal>
            <c:numRef>
              <c:f>'Задание 2'!$V$3:$W$3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E1-4D37-A601-806BB2621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089240"/>
        <c:axId val="562088584"/>
      </c:scatterChart>
      <c:valAx>
        <c:axId val="56208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088584"/>
        <c:crosses val="autoZero"/>
        <c:crossBetween val="midCat"/>
      </c:valAx>
      <c:valAx>
        <c:axId val="56208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208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 3'!$E$8:$E$15</c:f>
              <c:numCache>
                <c:formatCode>General</c:formatCode>
                <c:ptCount val="8"/>
                <c:pt idx="0">
                  <c:v>0.31779000000000002</c:v>
                </c:pt>
                <c:pt idx="1">
                  <c:v>0.52539999999999998</c:v>
                </c:pt>
                <c:pt idx="2">
                  <c:v>0.73301000000000005</c:v>
                </c:pt>
                <c:pt idx="3">
                  <c:v>0.94062000000000001</c:v>
                </c:pt>
                <c:pt idx="4">
                  <c:v>1.1482399999999999</c:v>
                </c:pt>
                <c:pt idx="5">
                  <c:v>1.35585</c:v>
                </c:pt>
                <c:pt idx="6">
                  <c:v>1.5634600000000001</c:v>
                </c:pt>
                <c:pt idx="7">
                  <c:v>1.7710699999999999</c:v>
                </c:pt>
              </c:numCache>
            </c:numRef>
          </c:cat>
          <c:val>
            <c:numRef>
              <c:f>'Задание 3'!$F$8:$F$15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24</c:v>
                </c:pt>
                <c:pt idx="3">
                  <c:v>22</c:v>
                </c:pt>
                <c:pt idx="4">
                  <c:v>23</c:v>
                </c:pt>
                <c:pt idx="5">
                  <c:v>13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1-421C-9922-510D836B7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425392"/>
        <c:axId val="471425720"/>
      </c:barChart>
      <c:catAx>
        <c:axId val="4714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425720"/>
        <c:crosses val="autoZero"/>
        <c:auto val="1"/>
        <c:lblAlgn val="ctr"/>
        <c:lblOffset val="100"/>
        <c:noMultiLvlLbl val="0"/>
      </c:catAx>
      <c:valAx>
        <c:axId val="47142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42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3'!$E$8:$E$15</c:f>
              <c:numCache>
                <c:formatCode>General</c:formatCode>
                <c:ptCount val="8"/>
                <c:pt idx="0">
                  <c:v>0.31779000000000002</c:v>
                </c:pt>
                <c:pt idx="1">
                  <c:v>0.52539999999999998</c:v>
                </c:pt>
                <c:pt idx="2">
                  <c:v>0.73301000000000005</c:v>
                </c:pt>
                <c:pt idx="3">
                  <c:v>0.94062000000000001</c:v>
                </c:pt>
                <c:pt idx="4">
                  <c:v>1.1482399999999999</c:v>
                </c:pt>
                <c:pt idx="5">
                  <c:v>1.35585</c:v>
                </c:pt>
                <c:pt idx="6">
                  <c:v>1.5634600000000001</c:v>
                </c:pt>
                <c:pt idx="7">
                  <c:v>1.7710699999999999</c:v>
                </c:pt>
              </c:numCache>
            </c:numRef>
          </c:xVal>
          <c:yVal>
            <c:numRef>
              <c:f>'Задание 3'!$F$8:$F$15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24</c:v>
                </c:pt>
                <c:pt idx="3">
                  <c:v>22</c:v>
                </c:pt>
                <c:pt idx="4">
                  <c:v>23</c:v>
                </c:pt>
                <c:pt idx="5">
                  <c:v>13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D-465D-86BE-F9D842F08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31624"/>
        <c:axId val="471433264"/>
      </c:scatterChart>
      <c:valAx>
        <c:axId val="47143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433264"/>
        <c:crosses val="autoZero"/>
        <c:crossBetween val="midCat"/>
      </c:valAx>
      <c:valAx>
        <c:axId val="4714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43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3'!$E$8:$E$15</c:f>
              <c:numCache>
                <c:formatCode>General</c:formatCode>
                <c:ptCount val="8"/>
                <c:pt idx="0">
                  <c:v>0.31779000000000002</c:v>
                </c:pt>
                <c:pt idx="1">
                  <c:v>0.52539999999999998</c:v>
                </c:pt>
                <c:pt idx="2">
                  <c:v>0.73301000000000005</c:v>
                </c:pt>
                <c:pt idx="3">
                  <c:v>0.94062000000000001</c:v>
                </c:pt>
                <c:pt idx="4">
                  <c:v>1.1482399999999999</c:v>
                </c:pt>
                <c:pt idx="5">
                  <c:v>1.35585</c:v>
                </c:pt>
                <c:pt idx="6">
                  <c:v>1.5634600000000001</c:v>
                </c:pt>
                <c:pt idx="7">
                  <c:v>1.7710699999999999</c:v>
                </c:pt>
              </c:numCache>
            </c:numRef>
          </c:xVal>
          <c:yVal>
            <c:numRef>
              <c:f>'Задание 3'!$G$8:$G$15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14</c:v>
                </c:pt>
                <c:pt idx="3">
                  <c:v>38</c:v>
                </c:pt>
                <c:pt idx="4">
                  <c:v>60</c:v>
                </c:pt>
                <c:pt idx="5">
                  <c:v>83</c:v>
                </c:pt>
                <c:pt idx="6">
                  <c:v>96</c:v>
                </c:pt>
                <c:pt idx="7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1-4129-949F-B002ACC6D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641208"/>
        <c:axId val="474640224"/>
      </c:scatterChart>
      <c:valAx>
        <c:axId val="47464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640224"/>
        <c:crosses val="autoZero"/>
        <c:crossBetween val="midCat"/>
      </c:valAx>
      <c:valAx>
        <c:axId val="4746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64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185737</xdr:rowOff>
    </xdr:from>
    <xdr:to>
      <xdr:col>16</xdr:col>
      <xdr:colOff>19050</xdr:colOff>
      <xdr:row>16</xdr:row>
      <xdr:rowOff>71437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9C1EA10-FBD0-40D5-BCFA-AF0D2DCE3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17</xdr:row>
      <xdr:rowOff>176212</xdr:rowOff>
    </xdr:from>
    <xdr:to>
      <xdr:col>14</xdr:col>
      <xdr:colOff>323850</xdr:colOff>
      <xdr:row>32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11A3BF7-19B0-4604-93BE-EE7873848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34</xdr:row>
      <xdr:rowOff>4762</xdr:rowOff>
    </xdr:from>
    <xdr:to>
      <xdr:col>14</xdr:col>
      <xdr:colOff>304800</xdr:colOff>
      <xdr:row>48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E0E8C6F-C691-4E95-B84D-00781CF4D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42862</xdr:rowOff>
    </xdr:from>
    <xdr:to>
      <xdr:col>6</xdr:col>
      <xdr:colOff>352425</xdr:colOff>
      <xdr:row>25</xdr:row>
      <xdr:rowOff>119062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EFAAE31-A855-4CF5-8606-813D6F96D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19</xdr:row>
      <xdr:rowOff>185737</xdr:rowOff>
    </xdr:from>
    <xdr:to>
      <xdr:col>17</xdr:col>
      <xdr:colOff>314325</xdr:colOff>
      <xdr:row>34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EC9B184-3F02-4AEB-BED8-68DD04C43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590550</xdr:colOff>
      <xdr:row>4</xdr:row>
      <xdr:rowOff>33337</xdr:rowOff>
    </xdr:from>
    <xdr:to>
      <xdr:col>17</xdr:col>
      <xdr:colOff>285750</xdr:colOff>
      <xdr:row>18</xdr:row>
      <xdr:rowOff>109537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12947FB-9592-4ECD-927E-23FBF1675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17</xdr:row>
      <xdr:rowOff>52387</xdr:rowOff>
    </xdr:from>
    <xdr:to>
      <xdr:col>7</xdr:col>
      <xdr:colOff>866775</xdr:colOff>
      <xdr:row>31</xdr:row>
      <xdr:rowOff>128587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6EE6FF-767F-4C97-9FFC-608F0E73D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32</xdr:row>
      <xdr:rowOff>176212</xdr:rowOff>
    </xdr:from>
    <xdr:to>
      <xdr:col>7</xdr:col>
      <xdr:colOff>866775</xdr:colOff>
      <xdr:row>47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5FD708B-B011-4127-8667-11EE9717E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48</xdr:row>
      <xdr:rowOff>100012</xdr:rowOff>
    </xdr:from>
    <xdr:to>
      <xdr:col>7</xdr:col>
      <xdr:colOff>866775</xdr:colOff>
      <xdr:row>62</xdr:row>
      <xdr:rowOff>176212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A024F89-E39A-4AC3-A631-CEAAB023D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76200</xdr:colOff>
      <xdr:row>64</xdr:row>
      <xdr:rowOff>23812</xdr:rowOff>
    </xdr:from>
    <xdr:to>
      <xdr:col>7</xdr:col>
      <xdr:colOff>857250</xdr:colOff>
      <xdr:row>78</xdr:row>
      <xdr:rowOff>100012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A79E319-A872-45C0-87BE-DD361988A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14287</xdr:rowOff>
    </xdr:from>
    <xdr:to>
      <xdr:col>15</xdr:col>
      <xdr:colOff>133350</xdr:colOff>
      <xdr:row>14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12B893-FF8F-44D4-9177-EA5B87121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15</xdr:row>
      <xdr:rowOff>42862</xdr:rowOff>
    </xdr:from>
    <xdr:to>
      <xdr:col>15</xdr:col>
      <xdr:colOff>95250</xdr:colOff>
      <xdr:row>29</xdr:row>
      <xdr:rowOff>119062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DBD3685-7ED5-40B6-965C-E15C3974A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30</xdr:row>
      <xdr:rowOff>71437</xdr:rowOff>
    </xdr:from>
    <xdr:to>
      <xdr:col>15</xdr:col>
      <xdr:colOff>95250</xdr:colOff>
      <xdr:row>44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36852E2-58DB-40AB-BFEB-372C0FFFF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381000</xdr:colOff>
      <xdr:row>46</xdr:row>
      <xdr:rowOff>33337</xdr:rowOff>
    </xdr:from>
    <xdr:to>
      <xdr:col>15</xdr:col>
      <xdr:colOff>76200</xdr:colOff>
      <xdr:row>60</xdr:row>
      <xdr:rowOff>109537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9488E83-0856-4A21-A5AB-B083DD990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185737</xdr:rowOff>
    </xdr:from>
    <xdr:to>
      <xdr:col>15</xdr:col>
      <xdr:colOff>304800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8B9967-C46B-4271-8EBE-598761667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157162</xdr:rowOff>
    </xdr:from>
    <xdr:to>
      <xdr:col>15</xdr:col>
      <xdr:colOff>304800</xdr:colOff>
      <xdr:row>31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6CE2D7C-7B16-4D85-899F-3ABA407C3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32</xdr:row>
      <xdr:rowOff>80962</xdr:rowOff>
    </xdr:from>
    <xdr:to>
      <xdr:col>15</xdr:col>
      <xdr:colOff>304800</xdr:colOff>
      <xdr:row>46</xdr:row>
      <xdr:rowOff>157162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5250831-320B-4B28-9A3A-E1A98E913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48</xdr:row>
      <xdr:rowOff>23812</xdr:rowOff>
    </xdr:from>
    <xdr:to>
      <xdr:col>15</xdr:col>
      <xdr:colOff>314325</xdr:colOff>
      <xdr:row>62</xdr:row>
      <xdr:rowOff>100012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AF480E6-6CB4-4C6B-B456-A03ECAE4B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C95D-0561-4E0B-9CCC-2CF6A7277C1F}">
  <dimension ref="B2:O96"/>
  <sheetViews>
    <sheetView tabSelected="1" workbookViewId="0"/>
  </sheetViews>
  <sheetFormatPr defaultRowHeight="15" x14ac:dyDescent="0.25"/>
  <cols>
    <col min="4" max="4" width="14.140625" customWidth="1"/>
    <col min="5" max="5" width="14.28515625" customWidth="1"/>
    <col min="6" max="6" width="14.7109375" customWidth="1"/>
  </cols>
  <sheetData>
    <row r="2" spans="2:9" x14ac:dyDescent="0.25">
      <c r="B2" s="49">
        <v>94.1</v>
      </c>
      <c r="D2" s="12" t="s">
        <v>0</v>
      </c>
      <c r="E2" s="7">
        <v>95</v>
      </c>
      <c r="F2" s="11"/>
    </row>
    <row r="3" spans="2:9" x14ac:dyDescent="0.25">
      <c r="B3" s="8">
        <v>97</v>
      </c>
      <c r="D3" s="13" t="s">
        <v>1</v>
      </c>
      <c r="E3" s="5">
        <f>ROUNDUP(1+1.4*LN(E2),0)</f>
        <v>8</v>
      </c>
      <c r="F3" s="11"/>
      <c r="I3" s="3"/>
    </row>
    <row r="4" spans="2:9" x14ac:dyDescent="0.25">
      <c r="B4" s="9">
        <v>99.2</v>
      </c>
      <c r="D4" s="14" t="s">
        <v>2</v>
      </c>
      <c r="E4" s="6">
        <f>ABS(B2-B96)/E3</f>
        <v>5.7375000000000007</v>
      </c>
      <c r="F4" s="11"/>
      <c r="I4" s="3"/>
    </row>
    <row r="5" spans="2:9" x14ac:dyDescent="0.25">
      <c r="B5" s="8">
        <v>100.1</v>
      </c>
      <c r="D5" s="11"/>
      <c r="E5" s="11"/>
      <c r="F5" s="11"/>
    </row>
    <row r="6" spans="2:9" ht="16.5" customHeight="1" x14ac:dyDescent="0.25">
      <c r="B6" s="8">
        <v>102</v>
      </c>
      <c r="D6" s="57" t="s">
        <v>3</v>
      </c>
      <c r="E6" s="57" t="s">
        <v>5</v>
      </c>
      <c r="F6" s="57" t="s">
        <v>4</v>
      </c>
      <c r="I6" s="3"/>
    </row>
    <row r="7" spans="2:9" ht="15.75" customHeight="1" x14ac:dyDescent="0.25">
      <c r="B7" s="8">
        <v>103.4</v>
      </c>
      <c r="D7" s="58"/>
      <c r="E7" s="58"/>
      <c r="F7" s="58"/>
      <c r="I7" s="3"/>
    </row>
    <row r="8" spans="2:9" x14ac:dyDescent="0.25">
      <c r="B8" s="8">
        <v>105.5</v>
      </c>
      <c r="D8" s="5">
        <v>94.1</v>
      </c>
      <c r="E8" s="5">
        <f>COUNTIFS($B$2:$B$96,"&lt;"&amp;D9,$B$2:$B$96,"&gt;="&amp;D8)</f>
        <v>3</v>
      </c>
      <c r="F8" s="5">
        <f>ROUND((D8+D9)/2,2)</f>
        <v>96.97</v>
      </c>
      <c r="I8" s="3"/>
    </row>
    <row r="9" spans="2:9" x14ac:dyDescent="0.25">
      <c r="B9" s="8">
        <v>105.9</v>
      </c>
      <c r="D9" s="5">
        <f>D8+$E$4</f>
        <v>99.837499999999991</v>
      </c>
      <c r="E9" s="5">
        <f t="shared" ref="E9:E14" si="0">COUNTIFS($B$2:$B$96,"&lt;"&amp;D10,$B$2:$B$96,"&gt;="&amp;D9)</f>
        <v>4</v>
      </c>
      <c r="F9" s="5">
        <f>ROUND((D9+D10)/2,2)</f>
        <v>102.71</v>
      </c>
      <c r="I9" s="3"/>
    </row>
    <row r="10" spans="2:9" x14ac:dyDescent="0.25">
      <c r="B10" s="8">
        <v>106.1</v>
      </c>
      <c r="D10" s="5">
        <f t="shared" ref="D10:D16" si="1">D9+$E$4</f>
        <v>105.57499999999999</v>
      </c>
      <c r="E10" s="5">
        <f t="shared" si="0"/>
        <v>11</v>
      </c>
      <c r="F10" s="5">
        <f t="shared" ref="F10:F15" si="2">ROUND((D10+D11)/2,2)</f>
        <v>108.44</v>
      </c>
      <c r="I10" s="3"/>
    </row>
    <row r="11" spans="2:9" x14ac:dyDescent="0.25">
      <c r="B11" s="8">
        <v>106.5</v>
      </c>
      <c r="D11" s="5">
        <f t="shared" si="1"/>
        <v>111.31249999999999</v>
      </c>
      <c r="E11" s="5">
        <f t="shared" si="0"/>
        <v>19</v>
      </c>
      <c r="F11" s="5">
        <f t="shared" si="2"/>
        <v>114.18</v>
      </c>
      <c r="I11" s="3"/>
    </row>
    <row r="12" spans="2:9" x14ac:dyDescent="0.25">
      <c r="B12" s="8">
        <v>107</v>
      </c>
      <c r="D12" s="5">
        <f t="shared" si="1"/>
        <v>117.04999999999998</v>
      </c>
      <c r="E12" s="5">
        <f t="shared" si="0"/>
        <v>23</v>
      </c>
      <c r="F12" s="5">
        <f t="shared" si="2"/>
        <v>119.92</v>
      </c>
      <c r="I12" s="3"/>
    </row>
    <row r="13" spans="2:9" x14ac:dyDescent="0.25">
      <c r="B13" s="9">
        <v>107.1</v>
      </c>
      <c r="D13" s="5">
        <f t="shared" si="1"/>
        <v>122.78749999999998</v>
      </c>
      <c r="E13" s="5">
        <f t="shared" si="0"/>
        <v>20</v>
      </c>
      <c r="F13" s="5">
        <f t="shared" si="2"/>
        <v>125.66</v>
      </c>
      <c r="I13" s="3"/>
    </row>
    <row r="14" spans="2:9" x14ac:dyDescent="0.25">
      <c r="B14" s="8">
        <v>108</v>
      </c>
      <c r="D14" s="5">
        <f t="shared" si="1"/>
        <v>128.52499999999998</v>
      </c>
      <c r="E14" s="5">
        <f t="shared" si="0"/>
        <v>11</v>
      </c>
      <c r="F14" s="5">
        <f t="shared" si="2"/>
        <v>131.38999999999999</v>
      </c>
      <c r="I14" s="3"/>
    </row>
    <row r="15" spans="2:9" x14ac:dyDescent="0.25">
      <c r="B15" s="8">
        <v>108.2</v>
      </c>
      <c r="D15" s="5">
        <f t="shared" si="1"/>
        <v>134.26249999999999</v>
      </c>
      <c r="E15" s="6">
        <f>COUNTIFS($B$2:$B$96,"&lt;"&amp;D16,$B$2:$B$96,"&gt;="&amp;D15)+1</f>
        <v>4</v>
      </c>
      <c r="F15" s="6">
        <f t="shared" si="2"/>
        <v>137.13</v>
      </c>
      <c r="I15" s="3"/>
    </row>
    <row r="16" spans="2:9" x14ac:dyDescent="0.25">
      <c r="B16" s="8">
        <v>109</v>
      </c>
      <c r="D16" s="6">
        <f t="shared" si="1"/>
        <v>140</v>
      </c>
      <c r="E16" s="3"/>
      <c r="F16" s="3"/>
      <c r="I16" s="3"/>
    </row>
    <row r="17" spans="2:15" x14ac:dyDescent="0.25">
      <c r="B17" s="8">
        <v>109.5</v>
      </c>
      <c r="I17" s="3"/>
    </row>
    <row r="18" spans="2:15" x14ac:dyDescent="0.25">
      <c r="B18" s="8">
        <v>110</v>
      </c>
      <c r="I18" s="3"/>
    </row>
    <row r="19" spans="2:15" x14ac:dyDescent="0.25">
      <c r="B19" s="8">
        <v>111</v>
      </c>
      <c r="D19" s="57" t="s">
        <v>4</v>
      </c>
      <c r="E19" s="57" t="s">
        <v>6</v>
      </c>
      <c r="F19" s="57" t="s">
        <v>7</v>
      </c>
    </row>
    <row r="20" spans="2:15" x14ac:dyDescent="0.25">
      <c r="B20" s="8">
        <v>111.5</v>
      </c>
      <c r="D20" s="58"/>
      <c r="E20" s="58"/>
      <c r="F20" s="58"/>
    </row>
    <row r="21" spans="2:15" x14ac:dyDescent="0.25">
      <c r="B21" s="8">
        <v>112</v>
      </c>
      <c r="D21" s="5">
        <f>ROUND((D8+D9)/2,2)</f>
        <v>96.97</v>
      </c>
      <c r="E21" s="5">
        <v>0</v>
      </c>
      <c r="F21" s="5">
        <f>E21/$E$2</f>
        <v>0</v>
      </c>
    </row>
    <row r="22" spans="2:15" x14ac:dyDescent="0.25">
      <c r="B22" s="9">
        <v>112.3</v>
      </c>
      <c r="D22" s="5">
        <f t="shared" ref="D22:D28" si="3">ROUND((D9+D10)/2,2)</f>
        <v>102.71</v>
      </c>
      <c r="E22" s="5">
        <f>E8</f>
        <v>3</v>
      </c>
      <c r="F22" s="5">
        <f t="shared" ref="F22:F29" si="4">ROUND(E22/$E$2,5)</f>
        <v>3.1579999999999997E-2</v>
      </c>
    </row>
    <row r="23" spans="2:15" x14ac:dyDescent="0.25">
      <c r="B23" s="8">
        <v>112.5</v>
      </c>
      <c r="C23" s="3"/>
      <c r="D23" s="5">
        <f t="shared" si="3"/>
        <v>108.44</v>
      </c>
      <c r="E23" s="5">
        <f>SUM(E8:E9)</f>
        <v>7</v>
      </c>
      <c r="F23" s="5">
        <f t="shared" si="4"/>
        <v>7.3679999999999995E-2</v>
      </c>
      <c r="H23" s="3"/>
      <c r="I23" s="3"/>
    </row>
    <row r="24" spans="2:15" x14ac:dyDescent="0.25">
      <c r="B24" s="8">
        <v>112.9</v>
      </c>
      <c r="C24" s="3"/>
      <c r="D24" s="5">
        <f t="shared" si="3"/>
        <v>114.18</v>
      </c>
      <c r="E24" s="5">
        <f>SUM(E8:E10)</f>
        <v>18</v>
      </c>
      <c r="F24" s="5">
        <f t="shared" si="4"/>
        <v>0.18947</v>
      </c>
      <c r="G24" s="3"/>
      <c r="H24" s="3"/>
      <c r="I24" s="3"/>
    </row>
    <row r="25" spans="2:15" x14ac:dyDescent="0.25">
      <c r="B25" s="9">
        <v>113</v>
      </c>
      <c r="C25" s="3"/>
      <c r="D25" s="5">
        <f t="shared" si="3"/>
        <v>119.92</v>
      </c>
      <c r="E25" s="5">
        <f>SUM(E8:E11)</f>
        <v>37</v>
      </c>
      <c r="F25" s="5">
        <f t="shared" si="4"/>
        <v>0.38946999999999998</v>
      </c>
      <c r="G25" s="3"/>
      <c r="H25" s="3"/>
      <c r="I25" s="3"/>
      <c r="O25" s="1"/>
    </row>
    <row r="26" spans="2:15" x14ac:dyDescent="0.25">
      <c r="B26" s="8">
        <v>113.2</v>
      </c>
      <c r="C26" s="3"/>
      <c r="D26" s="5">
        <f t="shared" si="3"/>
        <v>125.66</v>
      </c>
      <c r="E26" s="5">
        <f>SUM(E8:E12)</f>
        <v>60</v>
      </c>
      <c r="F26" s="5">
        <f t="shared" si="4"/>
        <v>0.63158000000000003</v>
      </c>
      <c r="G26" s="3"/>
      <c r="H26" s="3"/>
      <c r="I26" s="3"/>
    </row>
    <row r="27" spans="2:15" x14ac:dyDescent="0.25">
      <c r="B27" s="8">
        <v>113.5</v>
      </c>
      <c r="C27" s="3"/>
      <c r="D27" s="5">
        <f t="shared" si="3"/>
        <v>131.38999999999999</v>
      </c>
      <c r="E27" s="5">
        <f>SUM(E8:E13)</f>
        <v>80</v>
      </c>
      <c r="F27" s="5">
        <f t="shared" si="4"/>
        <v>0.84211000000000003</v>
      </c>
      <c r="G27" s="2"/>
    </row>
    <row r="28" spans="2:15" x14ac:dyDescent="0.25">
      <c r="B28" s="8">
        <v>114</v>
      </c>
      <c r="C28" s="3"/>
      <c r="D28" s="6">
        <f t="shared" si="3"/>
        <v>137.13</v>
      </c>
      <c r="E28" s="6">
        <f>SUM(E8:E14)</f>
        <v>91</v>
      </c>
      <c r="F28" s="5">
        <f t="shared" si="4"/>
        <v>0.95789000000000002</v>
      </c>
      <c r="G28" s="3"/>
      <c r="H28" s="3"/>
      <c r="I28" s="3"/>
    </row>
    <row r="29" spans="2:15" x14ac:dyDescent="0.25">
      <c r="B29" s="8">
        <v>114.1</v>
      </c>
      <c r="C29" s="3"/>
      <c r="D29" s="3"/>
      <c r="E29" s="15">
        <f>SUM(E8:E15)</f>
        <v>95</v>
      </c>
      <c r="F29" s="15">
        <f t="shared" si="4"/>
        <v>1</v>
      </c>
      <c r="G29" s="3"/>
      <c r="H29" s="3"/>
      <c r="I29" s="3"/>
    </row>
    <row r="30" spans="2:15" x14ac:dyDescent="0.25">
      <c r="B30" s="8">
        <v>114.5</v>
      </c>
      <c r="C30" s="3"/>
      <c r="D30" s="3"/>
      <c r="G30" s="3"/>
      <c r="H30" s="3"/>
      <c r="I30" s="3"/>
    </row>
    <row r="31" spans="2:15" x14ac:dyDescent="0.25">
      <c r="B31" s="8">
        <v>115</v>
      </c>
      <c r="C31" s="3"/>
      <c r="D31" s="3"/>
      <c r="G31" s="3"/>
      <c r="H31" s="3"/>
      <c r="I31" s="3"/>
    </row>
    <row r="32" spans="2:15" x14ac:dyDescent="0.25">
      <c r="B32" s="8">
        <v>115.2</v>
      </c>
      <c r="C32" s="3"/>
      <c r="D32" s="3"/>
      <c r="G32" s="3"/>
      <c r="H32" s="3"/>
      <c r="I32" s="3"/>
    </row>
    <row r="33" spans="2:9" x14ac:dyDescent="0.25">
      <c r="B33" s="8">
        <v>115.5</v>
      </c>
      <c r="C33" s="3"/>
      <c r="D33" s="3"/>
      <c r="G33" s="3"/>
      <c r="H33" s="3"/>
      <c r="I33" s="3"/>
    </row>
    <row r="34" spans="2:9" x14ac:dyDescent="0.25">
      <c r="B34" s="9">
        <v>115.7</v>
      </c>
      <c r="C34" s="3"/>
      <c r="D34" s="3"/>
      <c r="I34" s="3"/>
    </row>
    <row r="35" spans="2:9" x14ac:dyDescent="0.25">
      <c r="B35" s="8">
        <v>116</v>
      </c>
      <c r="C35" s="3"/>
      <c r="E35" s="19">
        <f>D8</f>
        <v>94.1</v>
      </c>
      <c r="F35" s="20">
        <f>D9</f>
        <v>99.837499999999991</v>
      </c>
      <c r="I35" s="3"/>
    </row>
    <row r="36" spans="2:9" x14ac:dyDescent="0.25">
      <c r="B36" s="8">
        <v>116.5</v>
      </c>
      <c r="C36" s="3"/>
      <c r="E36" s="6">
        <f>F22</f>
        <v>3.1579999999999997E-2</v>
      </c>
      <c r="F36" s="18">
        <f>F22</f>
        <v>3.1579999999999997E-2</v>
      </c>
      <c r="I36" s="3"/>
    </row>
    <row r="37" spans="2:9" x14ac:dyDescent="0.25">
      <c r="B37" s="8">
        <v>116.9</v>
      </c>
      <c r="C37" s="3"/>
      <c r="I37" s="3"/>
    </row>
    <row r="38" spans="2:9" x14ac:dyDescent="0.25">
      <c r="B38" s="8">
        <v>117</v>
      </c>
      <c r="E38" s="19">
        <f>D9</f>
        <v>99.837499999999991</v>
      </c>
      <c r="F38" s="20">
        <f>D10</f>
        <v>105.57499999999999</v>
      </c>
    </row>
    <row r="39" spans="2:9" x14ac:dyDescent="0.25">
      <c r="B39" s="8">
        <v>117.5</v>
      </c>
      <c r="E39" s="6">
        <f>F23</f>
        <v>7.3679999999999995E-2</v>
      </c>
      <c r="F39" s="18">
        <f>F23</f>
        <v>7.3679999999999995E-2</v>
      </c>
    </row>
    <row r="40" spans="2:9" x14ac:dyDescent="0.25">
      <c r="B40" s="8">
        <v>118</v>
      </c>
    </row>
    <row r="41" spans="2:9" x14ac:dyDescent="0.25">
      <c r="B41" s="8">
        <v>118.1</v>
      </c>
      <c r="E41" s="19">
        <f>D10</f>
        <v>105.57499999999999</v>
      </c>
      <c r="F41" s="20">
        <f>D11</f>
        <v>111.31249999999999</v>
      </c>
    </row>
    <row r="42" spans="2:9" x14ac:dyDescent="0.25">
      <c r="B42" s="8">
        <v>118.3</v>
      </c>
      <c r="E42" s="6">
        <f>F24</f>
        <v>0.18947</v>
      </c>
      <c r="F42" s="18">
        <f>F24</f>
        <v>0.18947</v>
      </c>
    </row>
    <row r="43" spans="2:9" x14ac:dyDescent="0.25">
      <c r="B43" s="9">
        <v>118.5</v>
      </c>
    </row>
    <row r="44" spans="2:9" x14ac:dyDescent="0.25">
      <c r="B44" s="8">
        <v>118.9</v>
      </c>
      <c r="E44" s="19">
        <f>D11</f>
        <v>111.31249999999999</v>
      </c>
      <c r="F44" s="20">
        <f>D12</f>
        <v>117.04999999999998</v>
      </c>
    </row>
    <row r="45" spans="2:9" x14ac:dyDescent="0.25">
      <c r="B45" s="8">
        <v>119</v>
      </c>
      <c r="E45" s="6">
        <f>F25</f>
        <v>0.38946999999999998</v>
      </c>
      <c r="F45" s="18">
        <f>F25</f>
        <v>0.38946999999999998</v>
      </c>
    </row>
    <row r="46" spans="2:9" x14ac:dyDescent="0.25">
      <c r="B46" s="9">
        <v>119.2</v>
      </c>
    </row>
    <row r="47" spans="2:9" x14ac:dyDescent="0.25">
      <c r="B47" s="8">
        <v>119.5</v>
      </c>
      <c r="E47" s="19">
        <f>D12</f>
        <v>117.04999999999998</v>
      </c>
      <c r="F47" s="20">
        <f>D13</f>
        <v>122.78749999999998</v>
      </c>
    </row>
    <row r="48" spans="2:9" x14ac:dyDescent="0.25">
      <c r="B48" s="8">
        <v>119.6</v>
      </c>
      <c r="E48" s="6">
        <f>F26</f>
        <v>0.63158000000000003</v>
      </c>
      <c r="F48" s="18">
        <f>F26</f>
        <v>0.63158000000000003</v>
      </c>
    </row>
    <row r="49" spans="2:6" x14ac:dyDescent="0.25">
      <c r="B49" s="8">
        <v>119.8</v>
      </c>
    </row>
    <row r="50" spans="2:6" x14ac:dyDescent="0.25">
      <c r="B50" s="8">
        <v>120</v>
      </c>
      <c r="E50" s="19">
        <f>D13</f>
        <v>122.78749999999998</v>
      </c>
      <c r="F50" s="20">
        <f>D14</f>
        <v>128.52499999999998</v>
      </c>
    </row>
    <row r="51" spans="2:6" x14ac:dyDescent="0.25">
      <c r="B51" s="8">
        <v>120.2</v>
      </c>
      <c r="E51" s="6">
        <f>F27</f>
        <v>0.84211000000000003</v>
      </c>
      <c r="F51" s="18">
        <f>F27</f>
        <v>0.84211000000000003</v>
      </c>
    </row>
    <row r="52" spans="2:6" x14ac:dyDescent="0.25">
      <c r="B52" s="8">
        <v>120.6</v>
      </c>
    </row>
    <row r="53" spans="2:6" x14ac:dyDescent="0.25">
      <c r="B53" s="8">
        <v>120.8</v>
      </c>
      <c r="E53" s="19">
        <f>D14</f>
        <v>128.52499999999998</v>
      </c>
      <c r="F53" s="20">
        <f>D15</f>
        <v>134.26249999999999</v>
      </c>
    </row>
    <row r="54" spans="2:6" x14ac:dyDescent="0.25">
      <c r="B54" s="8">
        <v>121</v>
      </c>
      <c r="E54" s="6">
        <f>F28</f>
        <v>0.95789000000000002</v>
      </c>
      <c r="F54" s="18">
        <f>F28</f>
        <v>0.95789000000000002</v>
      </c>
    </row>
    <row r="55" spans="2:6" x14ac:dyDescent="0.25">
      <c r="B55" s="9">
        <v>121.1</v>
      </c>
    </row>
    <row r="56" spans="2:6" x14ac:dyDescent="0.25">
      <c r="B56" s="8">
        <v>121.5</v>
      </c>
      <c r="E56" s="19">
        <f>D15</f>
        <v>134.26249999999999</v>
      </c>
      <c r="F56" s="20">
        <f>D16</f>
        <v>140</v>
      </c>
    </row>
    <row r="57" spans="2:6" x14ac:dyDescent="0.25">
      <c r="B57" s="8">
        <v>121.9</v>
      </c>
      <c r="E57" s="6">
        <f>F29</f>
        <v>1</v>
      </c>
      <c r="F57" s="18">
        <f>F29</f>
        <v>1</v>
      </c>
    </row>
    <row r="58" spans="2:6" x14ac:dyDescent="0.25">
      <c r="B58" s="8">
        <v>122</v>
      </c>
    </row>
    <row r="59" spans="2:6" x14ac:dyDescent="0.25">
      <c r="B59" s="8">
        <v>122.2</v>
      </c>
    </row>
    <row r="60" spans="2:6" x14ac:dyDescent="0.25">
      <c r="B60" s="8">
        <v>122.5</v>
      </c>
    </row>
    <row r="61" spans="2:6" x14ac:dyDescent="0.25">
      <c r="B61" s="8">
        <v>122.6</v>
      </c>
    </row>
    <row r="62" spans="2:6" x14ac:dyDescent="0.25">
      <c r="B62" s="8">
        <v>122.9</v>
      </c>
    </row>
    <row r="63" spans="2:6" x14ac:dyDescent="0.25">
      <c r="B63" s="8">
        <v>123</v>
      </c>
    </row>
    <row r="64" spans="2:6" x14ac:dyDescent="0.25">
      <c r="B64" s="9">
        <v>123.1</v>
      </c>
    </row>
    <row r="65" spans="2:2" x14ac:dyDescent="0.25">
      <c r="B65" s="8">
        <v>123.2</v>
      </c>
    </row>
    <row r="66" spans="2:2" x14ac:dyDescent="0.25">
      <c r="B66" s="8">
        <v>123.5</v>
      </c>
    </row>
    <row r="67" spans="2:2" x14ac:dyDescent="0.25">
      <c r="B67" s="9">
        <v>123.8</v>
      </c>
    </row>
    <row r="68" spans="2:2" x14ac:dyDescent="0.25">
      <c r="B68" s="8">
        <v>123.9</v>
      </c>
    </row>
    <row r="69" spans="2:2" x14ac:dyDescent="0.25">
      <c r="B69" s="8">
        <v>124</v>
      </c>
    </row>
    <row r="70" spans="2:2" x14ac:dyDescent="0.25">
      <c r="B70" s="8">
        <v>124.5</v>
      </c>
    </row>
    <row r="71" spans="2:2" x14ac:dyDescent="0.25">
      <c r="B71" s="8">
        <v>124.8</v>
      </c>
    </row>
    <row r="72" spans="2:2" x14ac:dyDescent="0.25">
      <c r="B72" s="8">
        <v>125</v>
      </c>
    </row>
    <row r="73" spans="2:2" x14ac:dyDescent="0.25">
      <c r="B73" s="8">
        <v>125.5</v>
      </c>
    </row>
    <row r="74" spans="2:2" x14ac:dyDescent="0.25">
      <c r="B74" s="8">
        <v>126</v>
      </c>
    </row>
    <row r="75" spans="2:2" x14ac:dyDescent="0.25">
      <c r="B75" s="8">
        <v>126.1</v>
      </c>
    </row>
    <row r="76" spans="2:2" x14ac:dyDescent="0.25">
      <c r="B76" s="9">
        <v>126.5</v>
      </c>
    </row>
    <row r="77" spans="2:2" x14ac:dyDescent="0.25">
      <c r="B77" s="8">
        <v>127</v>
      </c>
    </row>
    <row r="78" spans="2:2" x14ac:dyDescent="0.25">
      <c r="B78" s="8">
        <v>127.5</v>
      </c>
    </row>
    <row r="79" spans="2:2" x14ac:dyDescent="0.25">
      <c r="B79" s="8">
        <v>127.8</v>
      </c>
    </row>
    <row r="80" spans="2:2" x14ac:dyDescent="0.25">
      <c r="B80" s="8">
        <v>128</v>
      </c>
    </row>
    <row r="81" spans="2:2" x14ac:dyDescent="0.25">
      <c r="B81" s="8">
        <v>128.5</v>
      </c>
    </row>
    <row r="82" spans="2:2" x14ac:dyDescent="0.25">
      <c r="B82" s="8">
        <v>129</v>
      </c>
    </row>
    <row r="83" spans="2:2" x14ac:dyDescent="0.25">
      <c r="B83" s="8">
        <v>129.5</v>
      </c>
    </row>
    <row r="84" spans="2:2" x14ac:dyDescent="0.25">
      <c r="B84" s="8">
        <v>129.9</v>
      </c>
    </row>
    <row r="85" spans="2:2" x14ac:dyDescent="0.25">
      <c r="B85" s="9">
        <v>130</v>
      </c>
    </row>
    <row r="86" spans="2:2" x14ac:dyDescent="0.25">
      <c r="B86" s="8">
        <v>131</v>
      </c>
    </row>
    <row r="87" spans="2:2" x14ac:dyDescent="0.25">
      <c r="B87" s="8">
        <v>131.4</v>
      </c>
    </row>
    <row r="88" spans="2:2" x14ac:dyDescent="0.25">
      <c r="B88" s="9">
        <v>132</v>
      </c>
    </row>
    <row r="89" spans="2:2" x14ac:dyDescent="0.25">
      <c r="B89" s="8">
        <v>133</v>
      </c>
    </row>
    <row r="90" spans="2:2" x14ac:dyDescent="0.25">
      <c r="B90" s="8">
        <v>133.6</v>
      </c>
    </row>
    <row r="91" spans="2:2" x14ac:dyDescent="0.25">
      <c r="B91" s="8">
        <v>134</v>
      </c>
    </row>
    <row r="92" spans="2:2" x14ac:dyDescent="0.25">
      <c r="B92" s="8">
        <v>134.19999999999999</v>
      </c>
    </row>
    <row r="93" spans="2:2" x14ac:dyDescent="0.25">
      <c r="B93" s="8">
        <v>135</v>
      </c>
    </row>
    <row r="94" spans="2:2" x14ac:dyDescent="0.25">
      <c r="B94" s="8">
        <v>135.80000000000001</v>
      </c>
    </row>
    <row r="95" spans="2:2" x14ac:dyDescent="0.25">
      <c r="B95" s="8">
        <v>138</v>
      </c>
    </row>
    <row r="96" spans="2:2" x14ac:dyDescent="0.25">
      <c r="B96" s="10">
        <v>140</v>
      </c>
    </row>
  </sheetData>
  <mergeCells count="6">
    <mergeCell ref="D6:D7"/>
    <mergeCell ref="E6:E7"/>
    <mergeCell ref="F6:F7"/>
    <mergeCell ref="D19:D20"/>
    <mergeCell ref="E19:E20"/>
    <mergeCell ref="F19:F2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F6BA4-A38E-490E-A313-9CC77A324933}">
  <dimension ref="B2:W10"/>
  <sheetViews>
    <sheetView workbookViewId="0"/>
  </sheetViews>
  <sheetFormatPr defaultRowHeight="15" x14ac:dyDescent="0.25"/>
  <cols>
    <col min="2" max="2" width="12.7109375" customWidth="1"/>
    <col min="3" max="3" width="13.42578125" customWidth="1"/>
    <col min="4" max="4" width="13.5703125" customWidth="1"/>
    <col min="5" max="5" width="14.42578125" customWidth="1"/>
  </cols>
  <sheetData>
    <row r="2" spans="2:23" ht="15" customHeight="1" x14ac:dyDescent="0.25">
      <c r="B2" s="59" t="s">
        <v>8</v>
      </c>
      <c r="C2" s="59" t="s">
        <v>9</v>
      </c>
      <c r="D2" s="59" t="s">
        <v>6</v>
      </c>
      <c r="E2" s="59" t="s">
        <v>7</v>
      </c>
      <c r="G2" s="24">
        <v>1</v>
      </c>
      <c r="H2" s="33">
        <v>2</v>
      </c>
      <c r="J2" s="24">
        <v>2</v>
      </c>
      <c r="K2" s="33">
        <v>3</v>
      </c>
      <c r="M2" s="24">
        <v>3</v>
      </c>
      <c r="N2" s="33">
        <v>4</v>
      </c>
      <c r="P2" s="24">
        <v>4</v>
      </c>
      <c r="Q2" s="33">
        <v>5</v>
      </c>
      <c r="S2" s="24">
        <v>5</v>
      </c>
      <c r="T2" s="33">
        <v>6</v>
      </c>
      <c r="V2" s="24">
        <v>6</v>
      </c>
      <c r="W2" s="33">
        <v>8</v>
      </c>
    </row>
    <row r="3" spans="2:23" x14ac:dyDescent="0.25">
      <c r="B3" s="60"/>
      <c r="C3" s="60"/>
      <c r="D3" s="60"/>
      <c r="E3" s="61"/>
      <c r="G3" s="23">
        <f>E5</f>
        <v>0.04</v>
      </c>
      <c r="H3" s="32">
        <f>E5</f>
        <v>0.04</v>
      </c>
      <c r="J3" s="23">
        <f>E6</f>
        <v>0.1</v>
      </c>
      <c r="K3" s="32">
        <f>E6</f>
        <v>0.1</v>
      </c>
      <c r="M3" s="23">
        <f>E7</f>
        <v>0.22</v>
      </c>
      <c r="N3" s="32">
        <f>E7</f>
        <v>0.22</v>
      </c>
      <c r="P3" s="23">
        <f>E8</f>
        <v>0.38</v>
      </c>
      <c r="Q3" s="32">
        <f>E8</f>
        <v>0.38</v>
      </c>
      <c r="S3" s="23">
        <f>E9</f>
        <v>0.82</v>
      </c>
      <c r="T3" s="32">
        <f>E9</f>
        <v>0.82</v>
      </c>
      <c r="V3" s="23">
        <v>1</v>
      </c>
      <c r="W3" s="32">
        <v>1</v>
      </c>
    </row>
    <row r="4" spans="2:23" x14ac:dyDescent="0.25">
      <c r="B4" s="21">
        <v>1</v>
      </c>
      <c r="C4" s="21">
        <v>2</v>
      </c>
      <c r="D4" s="28">
        <v>0</v>
      </c>
      <c r="E4" s="21">
        <f>D4/$C$10</f>
        <v>0</v>
      </c>
    </row>
    <row r="5" spans="2:23" x14ac:dyDescent="0.25">
      <c r="B5" s="22">
        <v>2</v>
      </c>
      <c r="C5" s="22">
        <v>3</v>
      </c>
      <c r="D5" s="29">
        <f>C4</f>
        <v>2</v>
      </c>
      <c r="E5" s="22">
        <f t="shared" ref="E5:E10" si="0">D5/$C$10</f>
        <v>0.04</v>
      </c>
    </row>
    <row r="6" spans="2:23" x14ac:dyDescent="0.25">
      <c r="B6" s="22">
        <v>3</v>
      </c>
      <c r="C6" s="22">
        <v>6</v>
      </c>
      <c r="D6" s="29">
        <f>SUM(C4:C5)</f>
        <v>5</v>
      </c>
      <c r="E6" s="22">
        <f t="shared" si="0"/>
        <v>0.1</v>
      </c>
    </row>
    <row r="7" spans="2:23" x14ac:dyDescent="0.25">
      <c r="B7" s="22">
        <v>4</v>
      </c>
      <c r="C7" s="22">
        <v>8</v>
      </c>
      <c r="D7" s="29">
        <f>SUM(C4:C6)</f>
        <v>11</v>
      </c>
      <c r="E7" s="22">
        <f t="shared" si="0"/>
        <v>0.22</v>
      </c>
    </row>
    <row r="8" spans="2:23" x14ac:dyDescent="0.25">
      <c r="B8" s="22">
        <v>5</v>
      </c>
      <c r="C8" s="22">
        <v>22</v>
      </c>
      <c r="D8" s="29">
        <f>SUM(C4:C7)</f>
        <v>19</v>
      </c>
      <c r="E8" s="22">
        <f t="shared" si="0"/>
        <v>0.38</v>
      </c>
    </row>
    <row r="9" spans="2:23" x14ac:dyDescent="0.25">
      <c r="B9" s="23">
        <v>6</v>
      </c>
      <c r="C9" s="23">
        <v>9</v>
      </c>
      <c r="D9" s="30">
        <f>SUM(C4:C8)</f>
        <v>41</v>
      </c>
      <c r="E9" s="22">
        <f t="shared" si="0"/>
        <v>0.82</v>
      </c>
    </row>
    <row r="10" spans="2:23" x14ac:dyDescent="0.25">
      <c r="B10" s="25" t="s">
        <v>10</v>
      </c>
      <c r="C10" s="26">
        <f>SUM(C4:C9)</f>
        <v>50</v>
      </c>
      <c r="D10" s="31">
        <f>SUM(C4:C9)</f>
        <v>50</v>
      </c>
      <c r="E10" s="27">
        <f t="shared" si="0"/>
        <v>1</v>
      </c>
    </row>
  </sheetData>
  <mergeCells count="4">
    <mergeCell ref="B2:B3"/>
    <mergeCell ref="C2:C3"/>
    <mergeCell ref="D2:D3"/>
    <mergeCell ref="E2:E3"/>
  </mergeCells>
  <pageMargins left="0.7" right="0.7" top="0.75" bottom="0.75" header="0.3" footer="0.3"/>
  <ignoredErrors>
    <ignoredError sqref="D6:D9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30DD2-8CFA-4B8B-BBB4-92DDCD818292}">
  <dimension ref="B2:K101"/>
  <sheetViews>
    <sheetView workbookViewId="0"/>
  </sheetViews>
  <sheetFormatPr defaultRowHeight="15" x14ac:dyDescent="0.25"/>
  <cols>
    <col min="2" max="2" width="13.140625" customWidth="1"/>
    <col min="4" max="4" width="12.7109375" customWidth="1"/>
    <col min="5" max="5" width="14.7109375" customWidth="1"/>
    <col min="6" max="6" width="14" customWidth="1"/>
    <col min="7" max="7" width="15.42578125" customWidth="1"/>
    <col min="8" max="8" width="14.85546875" customWidth="1"/>
  </cols>
  <sheetData>
    <row r="2" spans="2:11" x14ac:dyDescent="0.25">
      <c r="B2" s="34">
        <v>0.21398374000000001</v>
      </c>
      <c r="D2" s="12" t="s">
        <v>0</v>
      </c>
      <c r="E2" s="7">
        <v>100</v>
      </c>
    </row>
    <row r="3" spans="2:11" x14ac:dyDescent="0.25">
      <c r="B3" s="35">
        <v>0.25832192999999998</v>
      </c>
      <c r="D3" s="13" t="s">
        <v>1</v>
      </c>
      <c r="E3" s="5">
        <f>ROUNDUP(1+1.4*LN(E2),0)</f>
        <v>8</v>
      </c>
    </row>
    <row r="4" spans="2:11" x14ac:dyDescent="0.25">
      <c r="B4" s="35">
        <v>0.31529515000000002</v>
      </c>
      <c r="D4" s="14" t="s">
        <v>2</v>
      </c>
      <c r="E4" s="6">
        <f>ABS(B2-B101)/E3</f>
        <v>0.20761158125000001</v>
      </c>
    </row>
    <row r="5" spans="2:11" x14ac:dyDescent="0.25">
      <c r="B5" s="35">
        <v>0.3382135</v>
      </c>
    </row>
    <row r="6" spans="2:11" x14ac:dyDescent="0.25">
      <c r="B6" s="35">
        <v>0.43993342000000002</v>
      </c>
      <c r="D6" s="57" t="s">
        <v>3</v>
      </c>
      <c r="E6" s="57" t="s">
        <v>4</v>
      </c>
      <c r="F6" s="57" t="s">
        <v>5</v>
      </c>
      <c r="G6" s="57" t="s">
        <v>6</v>
      </c>
      <c r="H6" s="57" t="s">
        <v>7</v>
      </c>
      <c r="J6" s="19">
        <f>D8</f>
        <v>0.21398374000000001</v>
      </c>
      <c r="K6" s="20">
        <f>D9</f>
        <v>0.42159532124999999</v>
      </c>
    </row>
    <row r="7" spans="2:11" x14ac:dyDescent="0.25">
      <c r="B7" s="35">
        <v>0.49488378999999999</v>
      </c>
      <c r="D7" s="58"/>
      <c r="E7" s="62"/>
      <c r="F7" s="58"/>
      <c r="G7" s="58"/>
      <c r="H7" s="62"/>
      <c r="J7" s="6">
        <f>H9</f>
        <v>0.04</v>
      </c>
      <c r="K7" s="18">
        <f>H9</f>
        <v>0.04</v>
      </c>
    </row>
    <row r="8" spans="2:11" x14ac:dyDescent="0.25">
      <c r="B8" s="35">
        <v>0.50409524000000006</v>
      </c>
      <c r="D8" s="38">
        <f>B2</f>
        <v>0.21398374000000001</v>
      </c>
      <c r="E8" s="7">
        <f>ROUND((D8+D9)/2,5)</f>
        <v>0.31779000000000002</v>
      </c>
      <c r="F8" s="37">
        <f>COUNTIFS($B$2:$B$101,"&lt;"&amp;D9,$B$2:$B$101,"&gt;="&amp;D8)</f>
        <v>4</v>
      </c>
      <c r="G8" s="17">
        <v>0</v>
      </c>
      <c r="H8" s="7">
        <f>G8/$E$2</f>
        <v>0</v>
      </c>
    </row>
    <row r="9" spans="2:11" x14ac:dyDescent="0.25">
      <c r="B9" s="35">
        <v>0.53930926000000001</v>
      </c>
      <c r="D9" s="39">
        <f>D8+$E$4</f>
        <v>0.42159532124999999</v>
      </c>
      <c r="E9" s="5">
        <f t="shared" ref="E9:E15" si="0">ROUND((D9+D10)/2,5)</f>
        <v>0.52539999999999998</v>
      </c>
      <c r="F9" s="4">
        <f t="shared" ref="F9:F14" si="1">COUNTIFS($B$2:$B$101,"&lt;"&amp;D10,$B$2:$B$101,"&gt;="&amp;D9)</f>
        <v>10</v>
      </c>
      <c r="G9" s="16">
        <f>SUM($F$8:F8)</f>
        <v>4</v>
      </c>
      <c r="H9" s="5">
        <f t="shared" ref="H9:H16" si="2">G9/$E$2</f>
        <v>0.04</v>
      </c>
      <c r="J9" s="19">
        <f>D9</f>
        <v>0.42159532124999999</v>
      </c>
      <c r="K9" s="20">
        <f>D10</f>
        <v>0.6292069025</v>
      </c>
    </row>
    <row r="10" spans="2:11" x14ac:dyDescent="0.25">
      <c r="B10" s="35">
        <v>0.54686389999999996</v>
      </c>
      <c r="D10" s="39">
        <f t="shared" ref="D10:D16" si="3">D9+$E$4</f>
        <v>0.6292069025</v>
      </c>
      <c r="E10" s="5">
        <f t="shared" si="0"/>
        <v>0.73301000000000005</v>
      </c>
      <c r="F10" s="4">
        <f t="shared" si="1"/>
        <v>24</v>
      </c>
      <c r="G10" s="16">
        <f>SUM($F$8:F9)</f>
        <v>14</v>
      </c>
      <c r="H10" s="5">
        <f t="shared" si="2"/>
        <v>0.14000000000000001</v>
      </c>
      <c r="J10" s="6">
        <f>H10</f>
        <v>0.14000000000000001</v>
      </c>
      <c r="K10" s="18">
        <f>H10</f>
        <v>0.14000000000000001</v>
      </c>
    </row>
    <row r="11" spans="2:11" x14ac:dyDescent="0.25">
      <c r="B11" s="35">
        <v>0.59025817000000003</v>
      </c>
      <c r="D11" s="39">
        <f t="shared" si="3"/>
        <v>0.83681848375000001</v>
      </c>
      <c r="E11" s="5">
        <f t="shared" si="0"/>
        <v>0.94062000000000001</v>
      </c>
      <c r="F11" s="4">
        <f t="shared" si="1"/>
        <v>22</v>
      </c>
      <c r="G11" s="16">
        <f>SUM($F$8:F10)</f>
        <v>38</v>
      </c>
      <c r="H11" s="5">
        <f t="shared" si="2"/>
        <v>0.38</v>
      </c>
    </row>
    <row r="12" spans="2:11" x14ac:dyDescent="0.25">
      <c r="B12" s="35">
        <v>0.60486759999999995</v>
      </c>
      <c r="D12" s="39">
        <f t="shared" si="3"/>
        <v>1.044430065</v>
      </c>
      <c r="E12" s="5">
        <f t="shared" si="0"/>
        <v>1.1482399999999999</v>
      </c>
      <c r="F12" s="4">
        <f t="shared" si="1"/>
        <v>23</v>
      </c>
      <c r="G12" s="16">
        <f>SUM($F$8:F11)</f>
        <v>60</v>
      </c>
      <c r="H12" s="5">
        <f t="shared" si="2"/>
        <v>0.6</v>
      </c>
      <c r="J12" s="19">
        <f>D10</f>
        <v>0.6292069025</v>
      </c>
      <c r="K12" s="20">
        <f>D11</f>
        <v>0.83681848375000001</v>
      </c>
    </row>
    <row r="13" spans="2:11" x14ac:dyDescent="0.25">
      <c r="B13" s="35">
        <v>0.60738124999999998</v>
      </c>
      <c r="D13" s="39">
        <f t="shared" si="3"/>
        <v>1.2520416462499999</v>
      </c>
      <c r="E13" s="5">
        <f t="shared" si="0"/>
        <v>1.35585</v>
      </c>
      <c r="F13" s="4">
        <f t="shared" si="1"/>
        <v>13</v>
      </c>
      <c r="G13" s="16">
        <f>SUM($F$8:F12)</f>
        <v>83</v>
      </c>
      <c r="H13" s="5">
        <f t="shared" si="2"/>
        <v>0.83</v>
      </c>
      <c r="J13" s="6">
        <f>H11</f>
        <v>0.38</v>
      </c>
      <c r="K13" s="18">
        <f>H11</f>
        <v>0.38</v>
      </c>
    </row>
    <row r="14" spans="2:11" x14ac:dyDescent="0.25">
      <c r="B14" s="35">
        <v>0.60987356999999998</v>
      </c>
      <c r="D14" s="39">
        <f t="shared" si="3"/>
        <v>1.4596532275</v>
      </c>
      <c r="E14" s="5">
        <f t="shared" si="0"/>
        <v>1.5634600000000001</v>
      </c>
      <c r="F14" s="4">
        <f t="shared" si="1"/>
        <v>2</v>
      </c>
      <c r="G14" s="16">
        <f>SUM($F$8:F13)</f>
        <v>96</v>
      </c>
      <c r="H14" s="5">
        <f t="shared" si="2"/>
        <v>0.96</v>
      </c>
    </row>
    <row r="15" spans="2:11" x14ac:dyDescent="0.25">
      <c r="B15" s="35">
        <v>0.61109645999999995</v>
      </c>
      <c r="D15" s="39">
        <f t="shared" si="3"/>
        <v>1.6672648087500002</v>
      </c>
      <c r="E15" s="6">
        <f t="shared" si="0"/>
        <v>1.7710699999999999</v>
      </c>
      <c r="F15" s="18">
        <f>COUNTIFS($B$2:$B$101,"&lt;"&amp;D16,$B$2:$B$101,"&gt;="&amp;D15)+1</f>
        <v>2</v>
      </c>
      <c r="G15" s="16">
        <f>SUM($F$8:F14)</f>
        <v>98</v>
      </c>
      <c r="H15" s="6">
        <f t="shared" si="2"/>
        <v>0.98</v>
      </c>
      <c r="J15" s="19">
        <f>D11</f>
        <v>0.83681848375000001</v>
      </c>
      <c r="K15" s="20">
        <f>D12</f>
        <v>1.044430065</v>
      </c>
    </row>
    <row r="16" spans="2:11" x14ac:dyDescent="0.25">
      <c r="B16" s="35">
        <v>0.63185446999999995</v>
      </c>
      <c r="D16" s="40">
        <f t="shared" si="3"/>
        <v>1.8748763900000003</v>
      </c>
      <c r="E16" s="3"/>
      <c r="G16" s="15">
        <f>SUM($F$8:F15)</f>
        <v>100</v>
      </c>
      <c r="H16" s="6">
        <f t="shared" si="2"/>
        <v>1</v>
      </c>
      <c r="J16" s="6">
        <f>H12</f>
        <v>0.6</v>
      </c>
      <c r="K16" s="18">
        <f>H12</f>
        <v>0.6</v>
      </c>
    </row>
    <row r="17" spans="2:11" x14ac:dyDescent="0.25">
      <c r="B17" s="35">
        <v>0.65239473999999997</v>
      </c>
    </row>
    <row r="18" spans="2:11" x14ac:dyDescent="0.25">
      <c r="B18" s="35">
        <v>0.66502074</v>
      </c>
      <c r="J18" s="19">
        <f>D12</f>
        <v>1.044430065</v>
      </c>
      <c r="K18" s="20">
        <f>D13</f>
        <v>1.2520416462499999</v>
      </c>
    </row>
    <row r="19" spans="2:11" x14ac:dyDescent="0.25">
      <c r="B19" s="35">
        <v>0.66566206000000006</v>
      </c>
      <c r="J19" s="6">
        <f>H13</f>
        <v>0.83</v>
      </c>
      <c r="K19" s="18">
        <f>H13</f>
        <v>0.83</v>
      </c>
    </row>
    <row r="20" spans="2:11" x14ac:dyDescent="0.25">
      <c r="B20" s="35">
        <v>0.67329945999999996</v>
      </c>
    </row>
    <row r="21" spans="2:11" x14ac:dyDescent="0.25">
      <c r="B21" s="35">
        <v>0.68639066000000004</v>
      </c>
      <c r="J21" s="19">
        <f>D13</f>
        <v>1.2520416462499999</v>
      </c>
      <c r="K21" s="20">
        <f>D14</f>
        <v>1.4596532275</v>
      </c>
    </row>
    <row r="22" spans="2:11" x14ac:dyDescent="0.25">
      <c r="B22" s="35">
        <v>0.69646315999999997</v>
      </c>
      <c r="J22" s="6">
        <f>H14</f>
        <v>0.96</v>
      </c>
      <c r="K22" s="18">
        <f>H14</f>
        <v>0.96</v>
      </c>
    </row>
    <row r="23" spans="2:11" x14ac:dyDescent="0.25">
      <c r="B23" s="35">
        <v>0.71265086</v>
      </c>
    </row>
    <row r="24" spans="2:11" x14ac:dyDescent="0.25">
      <c r="B24" s="35">
        <v>0.71522996999999999</v>
      </c>
      <c r="J24" s="19">
        <f>D14</f>
        <v>1.4596532275</v>
      </c>
      <c r="K24" s="20">
        <f>D15</f>
        <v>1.6672648087500002</v>
      </c>
    </row>
    <row r="25" spans="2:11" x14ac:dyDescent="0.25">
      <c r="B25" s="35">
        <v>0.72192621000000001</v>
      </c>
      <c r="J25" s="6">
        <f>H15</f>
        <v>0.98</v>
      </c>
      <c r="K25" s="18">
        <f>H15</f>
        <v>0.98</v>
      </c>
    </row>
    <row r="26" spans="2:11" x14ac:dyDescent="0.25">
      <c r="B26" s="35">
        <v>0.72361969000000004</v>
      </c>
    </row>
    <row r="27" spans="2:11" x14ac:dyDescent="0.25">
      <c r="B27" s="35">
        <v>0.74979351999999999</v>
      </c>
      <c r="J27" s="19">
        <f>D15</f>
        <v>1.6672648087500002</v>
      </c>
      <c r="K27" s="20">
        <f>D16</f>
        <v>1.8748763900000003</v>
      </c>
    </row>
    <row r="28" spans="2:11" x14ac:dyDescent="0.25">
      <c r="B28" s="35">
        <v>0.75776633999999998</v>
      </c>
      <c r="J28" s="6">
        <f>H16</f>
        <v>1</v>
      </c>
      <c r="K28" s="18">
        <f>H16</f>
        <v>1</v>
      </c>
    </row>
    <row r="29" spans="2:11" x14ac:dyDescent="0.25">
      <c r="B29" s="35">
        <v>0.76771727000000001</v>
      </c>
    </row>
    <row r="30" spans="2:11" x14ac:dyDescent="0.25">
      <c r="B30" s="35">
        <v>0.77406980999999997</v>
      </c>
    </row>
    <row r="31" spans="2:11" x14ac:dyDescent="0.25">
      <c r="B31" s="35">
        <v>0.77680747000000006</v>
      </c>
    </row>
    <row r="32" spans="2:11" x14ac:dyDescent="0.25">
      <c r="B32" s="35">
        <v>0.78161594000000001</v>
      </c>
    </row>
    <row r="33" spans="2:2" x14ac:dyDescent="0.25">
      <c r="B33" s="35">
        <v>0.78632108000000001</v>
      </c>
    </row>
    <row r="34" spans="2:2" x14ac:dyDescent="0.25">
      <c r="B34" s="35">
        <v>0.78720263999999995</v>
      </c>
    </row>
    <row r="35" spans="2:2" x14ac:dyDescent="0.25">
      <c r="B35" s="35">
        <v>0.79865010999999997</v>
      </c>
    </row>
    <row r="36" spans="2:2" x14ac:dyDescent="0.25">
      <c r="B36" s="35">
        <v>0.81526016000000001</v>
      </c>
    </row>
    <row r="37" spans="2:2" x14ac:dyDescent="0.25">
      <c r="B37" s="35">
        <v>0.82302014999999995</v>
      </c>
    </row>
    <row r="38" spans="2:2" x14ac:dyDescent="0.25">
      <c r="B38" s="35">
        <v>0.82355365999999997</v>
      </c>
    </row>
    <row r="39" spans="2:2" x14ac:dyDescent="0.25">
      <c r="B39" s="35">
        <v>0.83580502999999995</v>
      </c>
    </row>
    <row r="40" spans="2:2" x14ac:dyDescent="0.25">
      <c r="B40" s="35">
        <v>0.84943462999999997</v>
      </c>
    </row>
    <row r="41" spans="2:2" x14ac:dyDescent="0.25">
      <c r="B41" s="35">
        <v>0.85890087999999998</v>
      </c>
    </row>
    <row r="42" spans="2:2" x14ac:dyDescent="0.25">
      <c r="B42" s="35">
        <v>0.87918459000000004</v>
      </c>
    </row>
    <row r="43" spans="2:2" x14ac:dyDescent="0.25">
      <c r="B43" s="35">
        <v>0.88126134</v>
      </c>
    </row>
    <row r="44" spans="2:2" x14ac:dyDescent="0.25">
      <c r="B44" s="35">
        <v>0.88276509999999997</v>
      </c>
    </row>
    <row r="45" spans="2:2" x14ac:dyDescent="0.25">
      <c r="B45" s="35">
        <v>0.88719157999999998</v>
      </c>
    </row>
    <row r="46" spans="2:2" x14ac:dyDescent="0.25">
      <c r="B46" s="35">
        <v>0.90625882999999996</v>
      </c>
    </row>
    <row r="47" spans="2:2" x14ac:dyDescent="0.25">
      <c r="B47" s="35">
        <v>0.91103144000000003</v>
      </c>
    </row>
    <row r="48" spans="2:2" x14ac:dyDescent="0.25">
      <c r="B48" s="35">
        <v>0.92217983999999997</v>
      </c>
    </row>
    <row r="49" spans="2:2" x14ac:dyDescent="0.25">
      <c r="B49" s="35">
        <v>0.94160580000000005</v>
      </c>
    </row>
    <row r="50" spans="2:2" x14ac:dyDescent="0.25">
      <c r="B50" s="35">
        <v>0.95130778000000005</v>
      </c>
    </row>
    <row r="51" spans="2:2" x14ac:dyDescent="0.25">
      <c r="B51" s="35">
        <v>0.95433299999999999</v>
      </c>
    </row>
    <row r="52" spans="2:2" x14ac:dyDescent="0.25">
      <c r="B52" s="35">
        <v>0.97384630000000005</v>
      </c>
    </row>
    <row r="53" spans="2:2" x14ac:dyDescent="0.25">
      <c r="B53" s="35">
        <v>0.97412237000000002</v>
      </c>
    </row>
    <row r="54" spans="2:2" x14ac:dyDescent="0.25">
      <c r="B54" s="35">
        <v>0.98420392000000001</v>
      </c>
    </row>
    <row r="55" spans="2:2" x14ac:dyDescent="0.25">
      <c r="B55" s="35">
        <v>0.99101068999999997</v>
      </c>
    </row>
    <row r="56" spans="2:2" x14ac:dyDescent="0.25">
      <c r="B56" s="35">
        <v>0.99578226000000003</v>
      </c>
    </row>
    <row r="57" spans="2:2" x14ac:dyDescent="0.25">
      <c r="B57" s="35">
        <v>1.00136848</v>
      </c>
    </row>
    <row r="58" spans="2:2" x14ac:dyDescent="0.25">
      <c r="B58" s="35">
        <v>1.0029847700000001</v>
      </c>
    </row>
    <row r="59" spans="2:2" x14ac:dyDescent="0.25">
      <c r="B59" s="35">
        <v>1.02453946</v>
      </c>
    </row>
    <row r="60" spans="2:2" x14ac:dyDescent="0.25">
      <c r="B60" s="35">
        <v>1.0288758499999999</v>
      </c>
    </row>
    <row r="61" spans="2:2" x14ac:dyDescent="0.25">
      <c r="B61" s="35">
        <v>1.0391314</v>
      </c>
    </row>
    <row r="62" spans="2:2" x14ac:dyDescent="0.25">
      <c r="B62" s="35">
        <v>1.0515177</v>
      </c>
    </row>
    <row r="63" spans="2:2" x14ac:dyDescent="0.25">
      <c r="B63" s="35">
        <v>1.0593247400000001</v>
      </c>
    </row>
    <row r="64" spans="2:2" x14ac:dyDescent="0.25">
      <c r="B64" s="35">
        <v>1.06382694</v>
      </c>
    </row>
    <row r="65" spans="2:2" x14ac:dyDescent="0.25">
      <c r="B65" s="35">
        <v>1.0643041499999999</v>
      </c>
    </row>
    <row r="66" spans="2:2" x14ac:dyDescent="0.25">
      <c r="B66" s="35">
        <v>1.07515286</v>
      </c>
    </row>
    <row r="67" spans="2:2" x14ac:dyDescent="0.25">
      <c r="B67" s="35">
        <v>1.07884146</v>
      </c>
    </row>
    <row r="68" spans="2:2" x14ac:dyDescent="0.25">
      <c r="B68" s="35">
        <v>1.0945361899999999</v>
      </c>
    </row>
    <row r="69" spans="2:2" x14ac:dyDescent="0.25">
      <c r="B69" s="35">
        <v>1.0979642000000001</v>
      </c>
    </row>
    <row r="70" spans="2:2" x14ac:dyDescent="0.25">
      <c r="B70" s="35">
        <v>1.1030418200000001</v>
      </c>
    </row>
    <row r="71" spans="2:2" x14ac:dyDescent="0.25">
      <c r="B71" s="35">
        <v>1.1071180300000001</v>
      </c>
    </row>
    <row r="72" spans="2:2" x14ac:dyDescent="0.25">
      <c r="B72" s="35">
        <v>1.1275334299999999</v>
      </c>
    </row>
    <row r="73" spans="2:2" x14ac:dyDescent="0.25">
      <c r="B73" s="35">
        <v>1.14285583</v>
      </c>
    </row>
    <row r="74" spans="2:2" x14ac:dyDescent="0.25">
      <c r="B74" s="35">
        <v>1.16915277</v>
      </c>
    </row>
    <row r="75" spans="2:2" x14ac:dyDescent="0.25">
      <c r="B75" s="35">
        <v>1.1834613899999999</v>
      </c>
    </row>
    <row r="76" spans="2:2" x14ac:dyDescent="0.25">
      <c r="B76" s="35">
        <v>1.2056732100000001</v>
      </c>
    </row>
    <row r="77" spans="2:2" x14ac:dyDescent="0.25">
      <c r="B77" s="35">
        <v>1.2149628299999999</v>
      </c>
    </row>
    <row r="78" spans="2:2" x14ac:dyDescent="0.25">
      <c r="B78" s="35">
        <v>1.21582933</v>
      </c>
    </row>
    <row r="79" spans="2:2" x14ac:dyDescent="0.25">
      <c r="B79" s="35">
        <v>1.22896107</v>
      </c>
    </row>
    <row r="80" spans="2:2" x14ac:dyDescent="0.25">
      <c r="B80" s="35">
        <v>1.23004829</v>
      </c>
    </row>
    <row r="81" spans="2:2" x14ac:dyDescent="0.25">
      <c r="B81" s="35">
        <v>1.2352767099999999</v>
      </c>
    </row>
    <row r="82" spans="2:2" x14ac:dyDescent="0.25">
      <c r="B82" s="35">
        <v>1.24560914</v>
      </c>
    </row>
    <row r="83" spans="2:2" x14ac:dyDescent="0.25">
      <c r="B83" s="35">
        <v>1.24597822</v>
      </c>
    </row>
    <row r="84" spans="2:2" x14ac:dyDescent="0.25">
      <c r="B84" s="35">
        <v>1.2501588699999999</v>
      </c>
    </row>
    <row r="85" spans="2:2" x14ac:dyDescent="0.25">
      <c r="B85" s="35">
        <v>1.25494818</v>
      </c>
    </row>
    <row r="86" spans="2:2" x14ac:dyDescent="0.25">
      <c r="B86" s="35">
        <v>1.2564162400000001</v>
      </c>
    </row>
    <row r="87" spans="2:2" x14ac:dyDescent="0.25">
      <c r="B87" s="35">
        <v>1.31749231</v>
      </c>
    </row>
    <row r="88" spans="2:2" x14ac:dyDescent="0.25">
      <c r="B88" s="35">
        <v>1.3262378500000001</v>
      </c>
    </row>
    <row r="89" spans="2:2" x14ac:dyDescent="0.25">
      <c r="B89" s="35">
        <v>1.32777678</v>
      </c>
    </row>
    <row r="90" spans="2:2" x14ac:dyDescent="0.25">
      <c r="B90" s="35">
        <v>1.3644375099999999</v>
      </c>
    </row>
    <row r="91" spans="2:2" x14ac:dyDescent="0.25">
      <c r="B91" s="35">
        <v>1.3827028100000001</v>
      </c>
    </row>
    <row r="92" spans="2:2" x14ac:dyDescent="0.25">
      <c r="B92" s="35">
        <v>1.3846759</v>
      </c>
    </row>
    <row r="93" spans="2:2" x14ac:dyDescent="0.25">
      <c r="B93" s="35">
        <v>1.39038211</v>
      </c>
    </row>
    <row r="94" spans="2:2" x14ac:dyDescent="0.25">
      <c r="B94" s="35">
        <v>1.3992566900000001</v>
      </c>
    </row>
    <row r="95" spans="2:2" x14ac:dyDescent="0.25">
      <c r="B95" s="35">
        <v>1.40929416</v>
      </c>
    </row>
    <row r="96" spans="2:2" x14ac:dyDescent="0.25">
      <c r="B96" s="35">
        <v>1.4522116300000001</v>
      </c>
    </row>
    <row r="97" spans="2:2" x14ac:dyDescent="0.25">
      <c r="B97" s="35">
        <v>1.4568654599999999</v>
      </c>
    </row>
    <row r="98" spans="2:2" x14ac:dyDescent="0.25">
      <c r="B98" s="35">
        <v>1.49160615</v>
      </c>
    </row>
    <row r="99" spans="2:2" x14ac:dyDescent="0.25">
      <c r="B99" s="35">
        <v>1.5135481099999999</v>
      </c>
    </row>
    <row r="100" spans="2:2" x14ac:dyDescent="0.25">
      <c r="B100" s="35">
        <v>1.7364999699999999</v>
      </c>
    </row>
    <row r="101" spans="2:2" x14ac:dyDescent="0.25">
      <c r="B101" s="36">
        <v>1.8748763900000001</v>
      </c>
    </row>
  </sheetData>
  <sortState ref="B2:B101">
    <sortCondition ref="B2"/>
  </sortState>
  <mergeCells count="5">
    <mergeCell ref="D6:D7"/>
    <mergeCell ref="E6:E7"/>
    <mergeCell ref="F6:F7"/>
    <mergeCell ref="G6:G7"/>
    <mergeCell ref="H6:H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1499-4FF6-4A49-863C-646AFA2A72F9}">
  <dimension ref="B2:E40"/>
  <sheetViews>
    <sheetView zoomScaleNormal="100" workbookViewId="0"/>
  </sheetViews>
  <sheetFormatPr defaultRowHeight="15" x14ac:dyDescent="0.25"/>
  <cols>
    <col min="2" max="2" width="13.140625" customWidth="1"/>
    <col min="3" max="3" width="12.42578125" customWidth="1"/>
    <col min="4" max="4" width="13.7109375" customWidth="1"/>
    <col min="5" max="5" width="14.7109375" customWidth="1"/>
    <col min="6" max="6" width="9.42578125" customWidth="1"/>
    <col min="7" max="7" width="9.5703125" customWidth="1"/>
  </cols>
  <sheetData>
    <row r="2" spans="2:5" ht="15" customHeight="1" x14ac:dyDescent="0.25">
      <c r="B2" s="63" t="s">
        <v>11</v>
      </c>
      <c r="C2" s="63" t="s">
        <v>12</v>
      </c>
      <c r="D2" s="63" t="s">
        <v>6</v>
      </c>
      <c r="E2" s="63" t="s">
        <v>7</v>
      </c>
    </row>
    <row r="3" spans="2:5" ht="31.5" customHeight="1" x14ac:dyDescent="0.25">
      <c r="B3" s="64"/>
      <c r="C3" s="64"/>
      <c r="D3" s="64"/>
      <c r="E3" s="65"/>
    </row>
    <row r="4" spans="2:5" x14ac:dyDescent="0.25">
      <c r="B4" s="21">
        <v>2</v>
      </c>
      <c r="C4" s="21">
        <f>COUNTIF($B$11:$B$40,"="&amp;B4)</f>
        <v>6</v>
      </c>
      <c r="D4" s="28">
        <v>0</v>
      </c>
      <c r="E4" s="41">
        <f>D4/$C$8</f>
        <v>0</v>
      </c>
    </row>
    <row r="5" spans="2:5" x14ac:dyDescent="0.25">
      <c r="B5" s="22">
        <v>3</v>
      </c>
      <c r="C5" s="22">
        <f>COUNTIF($B$11:$B$40,"="&amp;B5)</f>
        <v>11</v>
      </c>
      <c r="D5" s="29">
        <f>SUM($C$4:C4)</f>
        <v>6</v>
      </c>
      <c r="E5" s="42">
        <f t="shared" ref="E5:E8" si="0">D5/$C$8</f>
        <v>0.2</v>
      </c>
    </row>
    <row r="6" spans="2:5" x14ac:dyDescent="0.25">
      <c r="B6" s="22">
        <v>4</v>
      </c>
      <c r="C6" s="22">
        <f>COUNTIF($B$11:$B$40,"="&amp;B6)</f>
        <v>9</v>
      </c>
      <c r="D6" s="29">
        <f>SUM($C$4:C5)</f>
        <v>17</v>
      </c>
      <c r="E6" s="43">
        <f t="shared" si="0"/>
        <v>0.56666666666666665</v>
      </c>
    </row>
    <row r="7" spans="2:5" x14ac:dyDescent="0.25">
      <c r="B7" s="23">
        <v>5</v>
      </c>
      <c r="C7" s="23">
        <f>COUNTIF($B$11:$B$40,"="&amp;B7)</f>
        <v>4</v>
      </c>
      <c r="D7" s="29">
        <f>SUM($C$4:C6)</f>
        <v>26</v>
      </c>
      <c r="E7" s="43">
        <f t="shared" si="0"/>
        <v>0.8666666666666667</v>
      </c>
    </row>
    <row r="8" spans="2:5" x14ac:dyDescent="0.25">
      <c r="B8" s="25" t="s">
        <v>10</v>
      </c>
      <c r="C8" s="26">
        <f>SUM(C4:C7)</f>
        <v>30</v>
      </c>
      <c r="D8" s="31">
        <f>SUM($C$4:C7)</f>
        <v>30</v>
      </c>
      <c r="E8" s="44">
        <f t="shared" si="0"/>
        <v>1</v>
      </c>
    </row>
    <row r="11" spans="2:5" x14ac:dyDescent="0.25">
      <c r="B11" s="24">
        <v>2</v>
      </c>
      <c r="D11" s="24">
        <f>B4</f>
        <v>2</v>
      </c>
      <c r="E11" s="33">
        <f>B5</f>
        <v>3</v>
      </c>
    </row>
    <row r="12" spans="2:5" x14ac:dyDescent="0.25">
      <c r="B12" s="47">
        <v>2</v>
      </c>
      <c r="D12" s="23">
        <f>E5</f>
        <v>0.2</v>
      </c>
      <c r="E12" s="32">
        <f>E5</f>
        <v>0.2</v>
      </c>
    </row>
    <row r="13" spans="2:5" x14ac:dyDescent="0.25">
      <c r="B13" s="47">
        <v>2</v>
      </c>
    </row>
    <row r="14" spans="2:5" x14ac:dyDescent="0.25">
      <c r="B14" s="47">
        <v>2</v>
      </c>
      <c r="D14" s="24">
        <f>B5</f>
        <v>3</v>
      </c>
      <c r="E14" s="33">
        <f>B6</f>
        <v>4</v>
      </c>
    </row>
    <row r="15" spans="2:5" x14ac:dyDescent="0.25">
      <c r="B15" s="47">
        <v>2</v>
      </c>
      <c r="D15" s="45">
        <f>E6</f>
        <v>0.56666666666666665</v>
      </c>
      <c r="E15" s="46">
        <f>E6</f>
        <v>0.56666666666666665</v>
      </c>
    </row>
    <row r="16" spans="2:5" x14ac:dyDescent="0.25">
      <c r="B16" s="47">
        <v>2</v>
      </c>
    </row>
    <row r="17" spans="2:5" x14ac:dyDescent="0.25">
      <c r="B17" s="47">
        <v>3</v>
      </c>
      <c r="D17" s="24">
        <f>B6</f>
        <v>4</v>
      </c>
      <c r="E17" s="33">
        <f>B7</f>
        <v>5</v>
      </c>
    </row>
    <row r="18" spans="2:5" x14ac:dyDescent="0.25">
      <c r="B18" s="47">
        <v>3</v>
      </c>
      <c r="D18" s="45">
        <f>E7</f>
        <v>0.8666666666666667</v>
      </c>
      <c r="E18" s="46">
        <f>E7</f>
        <v>0.8666666666666667</v>
      </c>
    </row>
    <row r="19" spans="2:5" x14ac:dyDescent="0.25">
      <c r="B19" s="47">
        <v>3</v>
      </c>
    </row>
    <row r="20" spans="2:5" x14ac:dyDescent="0.25">
      <c r="B20" s="47">
        <v>3</v>
      </c>
      <c r="D20" s="24">
        <f>B7</f>
        <v>5</v>
      </c>
      <c r="E20" s="33">
        <v>6.5</v>
      </c>
    </row>
    <row r="21" spans="2:5" x14ac:dyDescent="0.25">
      <c r="B21" s="47">
        <v>3</v>
      </c>
      <c r="D21" s="23">
        <f>E8</f>
        <v>1</v>
      </c>
      <c r="E21" s="32">
        <f>E8</f>
        <v>1</v>
      </c>
    </row>
    <row r="22" spans="2:5" x14ac:dyDescent="0.25">
      <c r="B22" s="47">
        <v>3</v>
      </c>
    </row>
    <row r="23" spans="2:5" x14ac:dyDescent="0.25">
      <c r="B23" s="47">
        <v>3</v>
      </c>
    </row>
    <row r="24" spans="2:5" x14ac:dyDescent="0.25">
      <c r="B24" s="47">
        <v>3</v>
      </c>
    </row>
    <row r="25" spans="2:5" x14ac:dyDescent="0.25">
      <c r="B25" s="47">
        <v>3</v>
      </c>
    </row>
    <row r="26" spans="2:5" x14ac:dyDescent="0.25">
      <c r="B26" s="47">
        <v>3</v>
      </c>
    </row>
    <row r="27" spans="2:5" x14ac:dyDescent="0.25">
      <c r="B27" s="47">
        <v>3</v>
      </c>
    </row>
    <row r="28" spans="2:5" x14ac:dyDescent="0.25">
      <c r="B28" s="47">
        <v>4</v>
      </c>
    </row>
    <row r="29" spans="2:5" x14ac:dyDescent="0.25">
      <c r="B29" s="47">
        <v>4</v>
      </c>
    </row>
    <row r="30" spans="2:5" x14ac:dyDescent="0.25">
      <c r="B30" s="47">
        <v>4</v>
      </c>
    </row>
    <row r="31" spans="2:5" x14ac:dyDescent="0.25">
      <c r="B31" s="47">
        <v>4</v>
      </c>
    </row>
    <row r="32" spans="2:5" x14ac:dyDescent="0.25">
      <c r="B32" s="47">
        <v>4</v>
      </c>
    </row>
    <row r="33" spans="2:2" x14ac:dyDescent="0.25">
      <c r="B33" s="47">
        <v>4</v>
      </c>
    </row>
    <row r="34" spans="2:2" x14ac:dyDescent="0.25">
      <c r="B34" s="47">
        <v>4</v>
      </c>
    </row>
    <row r="35" spans="2:2" x14ac:dyDescent="0.25">
      <c r="B35" s="47">
        <v>4</v>
      </c>
    </row>
    <row r="36" spans="2:2" x14ac:dyDescent="0.25">
      <c r="B36" s="47">
        <v>4</v>
      </c>
    </row>
    <row r="37" spans="2:2" x14ac:dyDescent="0.25">
      <c r="B37" s="47">
        <v>5</v>
      </c>
    </row>
    <row r="38" spans="2:2" x14ac:dyDescent="0.25">
      <c r="B38" s="47">
        <v>5</v>
      </c>
    </row>
    <row r="39" spans="2:2" x14ac:dyDescent="0.25">
      <c r="B39" s="47">
        <v>5</v>
      </c>
    </row>
    <row r="40" spans="2:2" x14ac:dyDescent="0.25">
      <c r="B40" s="48">
        <v>5</v>
      </c>
    </row>
  </sheetData>
  <sortState ref="B11:B40">
    <sortCondition ref="B11"/>
  </sortState>
  <mergeCells count="4">
    <mergeCell ref="D2:D3"/>
    <mergeCell ref="E2:E3"/>
    <mergeCell ref="B2:B3"/>
    <mergeCell ref="C2:C3"/>
  </mergeCells>
  <pageMargins left="0.7" right="0.7" top="0.75" bottom="0.75" header="0.3" footer="0.3"/>
  <pageSetup paperSize="9" fitToWidth="0" fitToHeight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DA3B-4AE1-466B-9DF2-BF5826707F58}">
  <dimension ref="B2:G49"/>
  <sheetViews>
    <sheetView workbookViewId="0"/>
  </sheetViews>
  <sheetFormatPr defaultRowHeight="15" x14ac:dyDescent="0.25"/>
  <cols>
    <col min="4" max="4" width="14" customWidth="1"/>
    <col min="5" max="5" width="13.28515625" customWidth="1"/>
    <col min="6" max="6" width="14.5703125" customWidth="1"/>
    <col min="7" max="7" width="14.140625" customWidth="1"/>
  </cols>
  <sheetData>
    <row r="2" spans="2:7" x14ac:dyDescent="0.25">
      <c r="B2" s="24">
        <v>10</v>
      </c>
      <c r="D2" s="63" t="s">
        <v>13</v>
      </c>
      <c r="E2" s="63" t="s">
        <v>14</v>
      </c>
      <c r="F2" s="63" t="s">
        <v>6</v>
      </c>
      <c r="G2" s="63" t="s">
        <v>7</v>
      </c>
    </row>
    <row r="3" spans="2:7" x14ac:dyDescent="0.25">
      <c r="B3" s="47">
        <v>11</v>
      </c>
      <c r="D3" s="64"/>
      <c r="E3" s="64"/>
      <c r="F3" s="64"/>
      <c r="G3" s="65"/>
    </row>
    <row r="4" spans="2:7" x14ac:dyDescent="0.25">
      <c r="B4" s="47">
        <v>12</v>
      </c>
      <c r="D4" s="21">
        <v>10</v>
      </c>
      <c r="E4" s="28">
        <f>COUNTIF($B$2:$B$31,"="&amp;D4)</f>
        <v>1</v>
      </c>
      <c r="F4" s="28">
        <v>0</v>
      </c>
      <c r="G4" s="21">
        <f>F4/$E$15</f>
        <v>0</v>
      </c>
    </row>
    <row r="5" spans="2:7" x14ac:dyDescent="0.25">
      <c r="B5" s="47">
        <v>12</v>
      </c>
      <c r="D5" s="22">
        <v>11</v>
      </c>
      <c r="E5" s="29">
        <f t="shared" ref="E5:E14" si="0">COUNTIF($B$2:$B$31,"="&amp;D5)</f>
        <v>1</v>
      </c>
      <c r="F5" s="29">
        <f>SUM($E$4:E4)</f>
        <v>1</v>
      </c>
      <c r="G5" s="43">
        <f t="shared" ref="G5:G15" si="1">F5/$E$15</f>
        <v>3.3333333333333333E-2</v>
      </c>
    </row>
    <row r="6" spans="2:7" x14ac:dyDescent="0.25">
      <c r="B6" s="47">
        <v>13</v>
      </c>
      <c r="D6" s="22">
        <v>12</v>
      </c>
      <c r="E6" s="29">
        <f t="shared" si="0"/>
        <v>2</v>
      </c>
      <c r="F6" s="29">
        <f>SUM($E$4:E5)</f>
        <v>2</v>
      </c>
      <c r="G6" s="43">
        <f t="shared" si="1"/>
        <v>6.6666666666666666E-2</v>
      </c>
    </row>
    <row r="7" spans="2:7" x14ac:dyDescent="0.25">
      <c r="B7" s="47">
        <v>13</v>
      </c>
      <c r="D7" s="22">
        <v>13</v>
      </c>
      <c r="E7" s="29">
        <f t="shared" si="0"/>
        <v>4</v>
      </c>
      <c r="F7" s="29">
        <f>SUM($E$4:E6)</f>
        <v>4</v>
      </c>
      <c r="G7" s="43">
        <f t="shared" si="1"/>
        <v>0.13333333333333333</v>
      </c>
    </row>
    <row r="8" spans="2:7" x14ac:dyDescent="0.25">
      <c r="B8" s="47">
        <v>13</v>
      </c>
      <c r="D8" s="22">
        <v>14</v>
      </c>
      <c r="E8" s="29">
        <f t="shared" si="0"/>
        <v>4</v>
      </c>
      <c r="F8" s="29">
        <f>SUM($E$4:E7)</f>
        <v>8</v>
      </c>
      <c r="G8" s="43">
        <f t="shared" si="1"/>
        <v>0.26666666666666666</v>
      </c>
    </row>
    <row r="9" spans="2:7" x14ac:dyDescent="0.25">
      <c r="B9" s="47">
        <v>13</v>
      </c>
      <c r="D9" s="22">
        <v>15</v>
      </c>
      <c r="E9" s="29">
        <f t="shared" si="0"/>
        <v>6</v>
      </c>
      <c r="F9" s="29">
        <f>SUM($E$4:E8)</f>
        <v>12</v>
      </c>
      <c r="G9" s="22">
        <f t="shared" si="1"/>
        <v>0.4</v>
      </c>
    </row>
    <row r="10" spans="2:7" x14ac:dyDescent="0.25">
      <c r="B10" s="47">
        <v>14</v>
      </c>
      <c r="D10" s="22">
        <v>16</v>
      </c>
      <c r="E10" s="29">
        <f t="shared" si="0"/>
        <v>5</v>
      </c>
      <c r="F10" s="29">
        <f>SUM($E$4:E9)</f>
        <v>18</v>
      </c>
      <c r="G10" s="22">
        <f t="shared" si="1"/>
        <v>0.6</v>
      </c>
    </row>
    <row r="11" spans="2:7" x14ac:dyDescent="0.25">
      <c r="B11" s="47">
        <v>14</v>
      </c>
      <c r="D11" s="22">
        <v>17</v>
      </c>
      <c r="E11" s="29">
        <f t="shared" si="0"/>
        <v>2</v>
      </c>
      <c r="F11" s="29">
        <f>SUM($E$4:E10)</f>
        <v>23</v>
      </c>
      <c r="G11" s="43">
        <f t="shared" si="1"/>
        <v>0.76666666666666672</v>
      </c>
    </row>
    <row r="12" spans="2:7" x14ac:dyDescent="0.25">
      <c r="B12" s="47">
        <v>14</v>
      </c>
      <c r="D12" s="22">
        <v>18</v>
      </c>
      <c r="E12" s="29">
        <f t="shared" si="0"/>
        <v>1</v>
      </c>
      <c r="F12" s="29">
        <f>SUM($E$4:E11)</f>
        <v>25</v>
      </c>
      <c r="G12" s="43">
        <f t="shared" si="1"/>
        <v>0.83333333333333337</v>
      </c>
    </row>
    <row r="13" spans="2:7" x14ac:dyDescent="0.25">
      <c r="B13" s="47">
        <v>14</v>
      </c>
      <c r="D13" s="22">
        <v>19</v>
      </c>
      <c r="E13" s="29">
        <f t="shared" si="0"/>
        <v>2</v>
      </c>
      <c r="F13" s="29">
        <f>SUM($E$4:E12)</f>
        <v>26</v>
      </c>
      <c r="G13" s="43">
        <f t="shared" si="1"/>
        <v>0.8666666666666667</v>
      </c>
    </row>
    <row r="14" spans="2:7" x14ac:dyDescent="0.25">
      <c r="B14" s="47">
        <v>15</v>
      </c>
      <c r="D14" s="23">
        <v>20</v>
      </c>
      <c r="E14" s="30">
        <f t="shared" si="0"/>
        <v>2</v>
      </c>
      <c r="F14" s="29">
        <f>SUM($E$4:E13)</f>
        <v>28</v>
      </c>
      <c r="G14" s="43">
        <f t="shared" si="1"/>
        <v>0.93333333333333335</v>
      </c>
    </row>
    <row r="15" spans="2:7" x14ac:dyDescent="0.25">
      <c r="B15" s="47">
        <v>15</v>
      </c>
      <c r="D15" s="25" t="s">
        <v>10</v>
      </c>
      <c r="E15" s="26">
        <f>SUM(E4:E14)</f>
        <v>30</v>
      </c>
      <c r="F15" s="31">
        <f>SUM($E$4:E14)</f>
        <v>30</v>
      </c>
      <c r="G15" s="27">
        <f t="shared" si="1"/>
        <v>1</v>
      </c>
    </row>
    <row r="16" spans="2:7" x14ac:dyDescent="0.25">
      <c r="B16" s="47">
        <v>15</v>
      </c>
    </row>
    <row r="17" spans="2:6" x14ac:dyDescent="0.25">
      <c r="B17" s="47">
        <v>15</v>
      </c>
    </row>
    <row r="18" spans="2:6" x14ac:dyDescent="0.25">
      <c r="B18" s="47">
        <v>15</v>
      </c>
      <c r="E18" s="51">
        <f>D4</f>
        <v>10</v>
      </c>
      <c r="F18" s="33">
        <f>D5</f>
        <v>11</v>
      </c>
    </row>
    <row r="19" spans="2:6" x14ac:dyDescent="0.25">
      <c r="B19" s="47">
        <v>15</v>
      </c>
      <c r="E19" s="50">
        <f>G5</f>
        <v>3.3333333333333333E-2</v>
      </c>
      <c r="F19" s="46">
        <f>G5</f>
        <v>3.3333333333333333E-2</v>
      </c>
    </row>
    <row r="20" spans="2:6" x14ac:dyDescent="0.25">
      <c r="B20" s="47">
        <v>16</v>
      </c>
    </row>
    <row r="21" spans="2:6" x14ac:dyDescent="0.25">
      <c r="B21" s="47">
        <v>16</v>
      </c>
      <c r="E21" s="51">
        <f>D5</f>
        <v>11</v>
      </c>
      <c r="F21" s="33">
        <f>D6</f>
        <v>12</v>
      </c>
    </row>
    <row r="22" spans="2:6" x14ac:dyDescent="0.25">
      <c r="B22" s="47">
        <v>16</v>
      </c>
      <c r="E22" s="50">
        <f>G6</f>
        <v>6.6666666666666666E-2</v>
      </c>
      <c r="F22" s="46">
        <f>G6</f>
        <v>6.6666666666666666E-2</v>
      </c>
    </row>
    <row r="23" spans="2:6" x14ac:dyDescent="0.25">
      <c r="B23" s="47">
        <v>16</v>
      </c>
    </row>
    <row r="24" spans="2:6" x14ac:dyDescent="0.25">
      <c r="B24" s="47">
        <v>16</v>
      </c>
      <c r="E24" s="51">
        <f>D6</f>
        <v>12</v>
      </c>
      <c r="F24" s="33">
        <f>D7</f>
        <v>13</v>
      </c>
    </row>
    <row r="25" spans="2:6" x14ac:dyDescent="0.25">
      <c r="B25" s="47">
        <v>17</v>
      </c>
      <c r="E25" s="50">
        <f>G7</f>
        <v>0.13333333333333333</v>
      </c>
      <c r="F25" s="46">
        <f>G7</f>
        <v>0.13333333333333333</v>
      </c>
    </row>
    <row r="26" spans="2:6" x14ac:dyDescent="0.25">
      <c r="B26" s="47">
        <v>17</v>
      </c>
    </row>
    <row r="27" spans="2:6" x14ac:dyDescent="0.25">
      <c r="B27" s="47">
        <v>18</v>
      </c>
      <c r="E27" s="51">
        <f>D7</f>
        <v>13</v>
      </c>
      <c r="F27" s="33">
        <f>D8</f>
        <v>14</v>
      </c>
    </row>
    <row r="28" spans="2:6" x14ac:dyDescent="0.25">
      <c r="B28" s="47">
        <v>19</v>
      </c>
      <c r="E28" s="50">
        <f>G8</f>
        <v>0.26666666666666666</v>
      </c>
      <c r="F28" s="46">
        <f>G8</f>
        <v>0.26666666666666666</v>
      </c>
    </row>
    <row r="29" spans="2:6" x14ac:dyDescent="0.25">
      <c r="B29" s="47">
        <v>19</v>
      </c>
    </row>
    <row r="30" spans="2:6" x14ac:dyDescent="0.25">
      <c r="B30" s="47">
        <v>20</v>
      </c>
      <c r="E30" s="51">
        <f>D8</f>
        <v>14</v>
      </c>
      <c r="F30" s="33">
        <f>D9</f>
        <v>15</v>
      </c>
    </row>
    <row r="31" spans="2:6" x14ac:dyDescent="0.25">
      <c r="B31" s="48">
        <v>20</v>
      </c>
      <c r="E31" s="52">
        <f>G9</f>
        <v>0.4</v>
      </c>
      <c r="F31" s="53">
        <f>G9</f>
        <v>0.4</v>
      </c>
    </row>
    <row r="32" spans="2:6" x14ac:dyDescent="0.25">
      <c r="E32" s="54"/>
      <c r="F32" s="54"/>
    </row>
    <row r="33" spans="5:6" x14ac:dyDescent="0.25">
      <c r="E33" s="55">
        <f>D9</f>
        <v>15</v>
      </c>
      <c r="F33" s="56">
        <f>D10</f>
        <v>16</v>
      </c>
    </row>
    <row r="34" spans="5:6" x14ac:dyDescent="0.25">
      <c r="E34" s="52">
        <f>G10</f>
        <v>0.6</v>
      </c>
      <c r="F34" s="53">
        <f>G10</f>
        <v>0.6</v>
      </c>
    </row>
    <row r="36" spans="5:6" x14ac:dyDescent="0.25">
      <c r="E36" s="51">
        <f>D10</f>
        <v>16</v>
      </c>
      <c r="F36" s="33">
        <f>D11</f>
        <v>17</v>
      </c>
    </row>
    <row r="37" spans="5:6" x14ac:dyDescent="0.25">
      <c r="E37" s="50">
        <f>G11</f>
        <v>0.76666666666666672</v>
      </c>
      <c r="F37" s="46">
        <f>G11</f>
        <v>0.76666666666666672</v>
      </c>
    </row>
    <row r="39" spans="5:6" x14ac:dyDescent="0.25">
      <c r="E39" s="51">
        <f>D11</f>
        <v>17</v>
      </c>
      <c r="F39" s="33">
        <f>D12</f>
        <v>18</v>
      </c>
    </row>
    <row r="40" spans="5:6" x14ac:dyDescent="0.25">
      <c r="E40" s="50">
        <f>G12</f>
        <v>0.83333333333333337</v>
      </c>
      <c r="F40" s="46">
        <f>G12</f>
        <v>0.83333333333333337</v>
      </c>
    </row>
    <row r="42" spans="5:6" x14ac:dyDescent="0.25">
      <c r="E42" s="51">
        <f>D12</f>
        <v>18</v>
      </c>
      <c r="F42" s="33">
        <f>D13</f>
        <v>19</v>
      </c>
    </row>
    <row r="43" spans="5:6" x14ac:dyDescent="0.25">
      <c r="E43" s="50">
        <f>G13</f>
        <v>0.8666666666666667</v>
      </c>
      <c r="F43" s="46">
        <f>G13</f>
        <v>0.8666666666666667</v>
      </c>
    </row>
    <row r="45" spans="5:6" x14ac:dyDescent="0.25">
      <c r="E45" s="51">
        <f>D13</f>
        <v>19</v>
      </c>
      <c r="F45" s="33">
        <f>D14</f>
        <v>20</v>
      </c>
    </row>
    <row r="46" spans="5:6" x14ac:dyDescent="0.25">
      <c r="E46" s="50">
        <f>G14</f>
        <v>0.93333333333333335</v>
      </c>
      <c r="F46" s="46">
        <f>G14</f>
        <v>0.93333333333333335</v>
      </c>
    </row>
    <row r="48" spans="5:6" x14ac:dyDescent="0.25">
      <c r="E48" s="51">
        <f>D14</f>
        <v>20</v>
      </c>
      <c r="F48" s="33">
        <v>21</v>
      </c>
    </row>
    <row r="49" spans="5:6" x14ac:dyDescent="0.25">
      <c r="E49" s="52">
        <f>G15</f>
        <v>1</v>
      </c>
      <c r="F49" s="53">
        <f>G15</f>
        <v>1</v>
      </c>
    </row>
  </sheetData>
  <sortState ref="B2:B31">
    <sortCondition ref="B2"/>
  </sortState>
  <mergeCells count="4">
    <mergeCell ref="D2:D3"/>
    <mergeCell ref="E2:E3"/>
    <mergeCell ref="F2:F3"/>
    <mergeCell ref="G2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2019-09-27T14:31:32Z</dcterms:created>
  <dcterms:modified xsi:type="dcterms:W3CDTF">2019-12-02T18:15:21Z</dcterms:modified>
</cp:coreProperties>
</file>