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Нужное\ИТО\"/>
    </mc:Choice>
  </mc:AlternateContent>
  <xr:revisionPtr revIDLastSave="0" documentId="13_ncr:1_{D6CEE3F7-447B-4375-B32E-0F261D9A46B1}" xr6:coauthVersionLast="45" xr6:coauthVersionMax="45" xr10:uidLastSave="{00000000-0000-0000-0000-000000000000}"/>
  <bookViews>
    <workbookView xWindow="-120" yWindow="-120" windowWidth="20730" windowHeight="11160" xr2:uid="{54477A24-8F4E-4831-9C7E-24AB126D3CA3}"/>
  </bookViews>
  <sheets>
    <sheet name="Лист1" sheetId="1" r:id="rId1"/>
    <sheet name="Лист2" sheetId="2" r:id="rId2"/>
    <sheet name="Лист3" sheetId="3" r:id="rId3"/>
    <sheet name="Лист4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4" i="4" l="1"/>
  <c r="E59" i="4"/>
  <c r="F59" i="4"/>
  <c r="F57" i="4"/>
  <c r="E57" i="4"/>
  <c r="I62" i="4"/>
  <c r="J61" i="4"/>
  <c r="H60" i="4"/>
  <c r="G60" i="4"/>
  <c r="F60" i="4"/>
  <c r="E60" i="4"/>
  <c r="D60" i="4"/>
  <c r="C60" i="4"/>
  <c r="H59" i="4"/>
  <c r="G59" i="4"/>
  <c r="D59" i="4"/>
  <c r="C59" i="4"/>
  <c r="H58" i="4"/>
  <c r="G58" i="4"/>
  <c r="F58" i="4"/>
  <c r="E58" i="4"/>
  <c r="D58" i="4"/>
  <c r="C58" i="4"/>
  <c r="H57" i="4"/>
  <c r="G57" i="4"/>
  <c r="D57" i="4"/>
  <c r="C57" i="4"/>
  <c r="N53" i="4"/>
  <c r="N51" i="4"/>
  <c r="F40" i="4"/>
  <c r="C40" i="4"/>
  <c r="C42" i="4"/>
  <c r="F42" i="4"/>
  <c r="I45" i="4"/>
  <c r="J44" i="4"/>
  <c r="H43" i="4"/>
  <c r="G43" i="4"/>
  <c r="F43" i="4"/>
  <c r="E43" i="4"/>
  <c r="D43" i="4"/>
  <c r="C43" i="4"/>
  <c r="H42" i="4"/>
  <c r="G42" i="4"/>
  <c r="E42" i="4"/>
  <c r="D42" i="4"/>
  <c r="H41" i="4"/>
  <c r="G41" i="4"/>
  <c r="F41" i="4"/>
  <c r="E41" i="4"/>
  <c r="D41" i="4"/>
  <c r="C41" i="4"/>
  <c r="H40" i="4"/>
  <c r="G40" i="4"/>
  <c r="E40" i="4"/>
  <c r="D40" i="4"/>
  <c r="N36" i="4"/>
  <c r="N34" i="4"/>
  <c r="H25" i="4"/>
  <c r="G25" i="4"/>
  <c r="G26" i="4"/>
  <c r="H26" i="4"/>
  <c r="I28" i="4"/>
  <c r="J27" i="4"/>
  <c r="F26" i="4"/>
  <c r="E26" i="4"/>
  <c r="D26" i="4"/>
  <c r="C26" i="4"/>
  <c r="F25" i="4"/>
  <c r="E25" i="4"/>
  <c r="D25" i="4"/>
  <c r="C25" i="4"/>
  <c r="H24" i="4"/>
  <c r="G24" i="4"/>
  <c r="F24" i="4"/>
  <c r="E24" i="4"/>
  <c r="D24" i="4"/>
  <c r="C24" i="4"/>
  <c r="H23" i="4"/>
  <c r="G23" i="4"/>
  <c r="F23" i="4"/>
  <c r="E23" i="4"/>
  <c r="D23" i="4"/>
  <c r="C23" i="4"/>
  <c r="N18" i="4"/>
  <c r="N16" i="4"/>
  <c r="E7" i="4"/>
  <c r="C7" i="4"/>
  <c r="H7" i="4"/>
  <c r="H6" i="4"/>
  <c r="C5" i="4"/>
  <c r="G7" i="4"/>
  <c r="G8" i="4"/>
  <c r="D8" i="4"/>
  <c r="F5" i="4"/>
  <c r="G6" i="4"/>
  <c r="J9" i="4"/>
  <c r="I10" i="4"/>
  <c r="E40" i="3"/>
  <c r="E39" i="3"/>
  <c r="D39" i="3"/>
  <c r="D40" i="3"/>
  <c r="N32" i="3"/>
  <c r="H42" i="3"/>
  <c r="G41" i="3"/>
  <c r="I41" i="3" s="1"/>
  <c r="G40" i="3"/>
  <c r="F40" i="3"/>
  <c r="C40" i="3"/>
  <c r="G39" i="3"/>
  <c r="F39" i="3"/>
  <c r="C39" i="3"/>
  <c r="G38" i="3"/>
  <c r="F38" i="3"/>
  <c r="E38" i="3"/>
  <c r="D38" i="3"/>
  <c r="C38" i="3"/>
  <c r="G37" i="3"/>
  <c r="F37" i="3"/>
  <c r="E37" i="3"/>
  <c r="D37" i="3"/>
  <c r="C37" i="3"/>
  <c r="N16" i="3"/>
  <c r="C21" i="3"/>
  <c r="D21" i="3"/>
  <c r="E21" i="3"/>
  <c r="F21" i="3"/>
  <c r="C26" i="3" s="1"/>
  <c r="G21" i="3"/>
  <c r="C22" i="3"/>
  <c r="D22" i="3"/>
  <c r="E22" i="3"/>
  <c r="F22" i="3"/>
  <c r="G22" i="3"/>
  <c r="C23" i="3"/>
  <c r="D23" i="3"/>
  <c r="E23" i="3"/>
  <c r="F23" i="3"/>
  <c r="G23" i="3"/>
  <c r="C24" i="3"/>
  <c r="D24" i="3"/>
  <c r="E24" i="3"/>
  <c r="F24" i="3"/>
  <c r="G24" i="3"/>
  <c r="G25" i="3"/>
  <c r="I25" i="3"/>
  <c r="H26" i="3"/>
  <c r="N34" i="3"/>
  <c r="E7" i="3"/>
  <c r="N18" i="3"/>
  <c r="G8" i="3"/>
  <c r="E8" i="3"/>
  <c r="E6" i="3"/>
  <c r="D5" i="3"/>
  <c r="C5" i="3"/>
  <c r="F8" i="3"/>
  <c r="D7" i="3"/>
  <c r="F6" i="3"/>
  <c r="I9" i="3"/>
  <c r="G9" i="3"/>
  <c r="G5" i="3"/>
  <c r="G6" i="3"/>
  <c r="G7" i="3"/>
  <c r="H10" i="3"/>
  <c r="G7" i="2"/>
  <c r="D7" i="2"/>
  <c r="C7" i="2"/>
  <c r="C6" i="2"/>
  <c r="F6" i="2"/>
  <c r="D8" i="2"/>
  <c r="E8" i="2"/>
  <c r="F8" i="2"/>
  <c r="G6" i="2"/>
  <c r="G8" i="2"/>
  <c r="I9" i="2"/>
  <c r="H10" i="2"/>
  <c r="F22" i="1"/>
  <c r="D23" i="1"/>
  <c r="D22" i="1"/>
  <c r="C22" i="1"/>
  <c r="C23" i="1"/>
  <c r="G27" i="1"/>
  <c r="H26" i="1"/>
  <c r="F25" i="1"/>
  <c r="E25" i="1"/>
  <c r="D25" i="1"/>
  <c r="C25" i="1"/>
  <c r="F24" i="1"/>
  <c r="E24" i="1"/>
  <c r="D24" i="1"/>
  <c r="C24" i="1"/>
  <c r="F23" i="1"/>
  <c r="E23" i="1"/>
  <c r="E22" i="1"/>
  <c r="N19" i="1"/>
  <c r="N17" i="1"/>
  <c r="F9" i="1"/>
  <c r="F8" i="1"/>
  <c r="C8" i="1"/>
  <c r="C6" i="1"/>
  <c r="E6" i="1"/>
  <c r="D6" i="1"/>
  <c r="D7" i="1"/>
  <c r="F6" i="1"/>
  <c r="C9" i="1"/>
  <c r="D9" i="1"/>
  <c r="E9" i="1"/>
  <c r="G11" i="1"/>
  <c r="H10" i="1"/>
  <c r="G5" i="4"/>
  <c r="H5" i="4"/>
  <c r="H8" i="4"/>
  <c r="F8" i="4"/>
  <c r="E8" i="4"/>
  <c r="C8" i="4"/>
  <c r="F7" i="4"/>
  <c r="D7" i="4"/>
  <c r="F6" i="4"/>
  <c r="E6" i="4"/>
  <c r="D6" i="4"/>
  <c r="C6" i="4"/>
  <c r="E5" i="4"/>
  <c r="D5" i="4"/>
  <c r="C8" i="3"/>
  <c r="D8" i="3"/>
  <c r="F7" i="3"/>
  <c r="C7" i="3"/>
  <c r="D6" i="3"/>
  <c r="C6" i="3"/>
  <c r="F5" i="3"/>
  <c r="E5" i="3"/>
  <c r="C8" i="2"/>
  <c r="F7" i="2"/>
  <c r="E7" i="2"/>
  <c r="E6" i="2"/>
  <c r="D6" i="2"/>
  <c r="E8" i="1"/>
  <c r="F7" i="1"/>
  <c r="D8" i="1"/>
  <c r="E7" i="1"/>
  <c r="C7" i="1"/>
  <c r="C62" i="4" l="1"/>
  <c r="C45" i="4"/>
  <c r="C28" i="4"/>
  <c r="C42" i="3"/>
  <c r="C10" i="3"/>
  <c r="C10" i="2"/>
  <c r="C27" i="1"/>
  <c r="C11" i="1"/>
  <c r="C10" i="4"/>
</calcChain>
</file>

<file path=xl/sharedStrings.xml><?xml version="1.0" encoding="utf-8"?>
<sst xmlns="http://schemas.openxmlformats.org/spreadsheetml/2006/main" count="380" uniqueCount="96">
  <si>
    <t>B1</t>
  </si>
  <si>
    <t>B2</t>
  </si>
  <si>
    <t>B3</t>
  </si>
  <si>
    <t>B4</t>
  </si>
  <si>
    <t>Запасы</t>
  </si>
  <si>
    <t>С</t>
  </si>
  <si>
    <t>A1</t>
  </si>
  <si>
    <t>A2</t>
  </si>
  <si>
    <t>A3</t>
  </si>
  <si>
    <t>Потреб.</t>
  </si>
  <si>
    <t>Итого:</t>
  </si>
  <si>
    <t>1. Полностью удовлетворить В2</t>
  </si>
  <si>
    <t>2. Заблокировать клетку А1 В4</t>
  </si>
  <si>
    <t>1. Из А3 в В4 доставить 20 ед. груза</t>
  </si>
  <si>
    <t>2. Вывести полностью груз из А3</t>
  </si>
  <si>
    <t>A4</t>
  </si>
  <si>
    <t>1. Из А2 в В4 доставить не более 10 ед. груза</t>
  </si>
  <si>
    <t>1. Из А2 в В5 доставить не менее 30 ед. груза</t>
  </si>
  <si>
    <t>B5</t>
  </si>
  <si>
    <t>B6</t>
  </si>
  <si>
    <t>Сумма</t>
  </si>
  <si>
    <t>u1</t>
  </si>
  <si>
    <t>u2</t>
  </si>
  <si>
    <t>u3</t>
  </si>
  <si>
    <t>u4</t>
  </si>
  <si>
    <t>v1</t>
  </si>
  <si>
    <t>v2</t>
  </si>
  <si>
    <t>v3</t>
  </si>
  <si>
    <t>v4</t>
  </si>
  <si>
    <t>u1+v1=4</t>
  </si>
  <si>
    <t>u1+v2=3</t>
  </si>
  <si>
    <t>u1+v3=2</t>
  </si>
  <si>
    <t>u2+v2=1</t>
  </si>
  <si>
    <t>u3+v1=3</t>
  </si>
  <si>
    <t>u3+v4=4</t>
  </si>
  <si>
    <t>u4+v4=0</t>
  </si>
  <si>
    <t>u2+v1&gt;1</t>
  </si>
  <si>
    <t>=&gt;</t>
  </si>
  <si>
    <t>+ 1</t>
  </si>
  <si>
    <t>- 4</t>
  </si>
  <si>
    <t>+ 3</t>
  </si>
  <si>
    <t>- 1</t>
  </si>
  <si>
    <t>min(15,34) = 15</t>
  </si>
  <si>
    <t>dz</t>
  </si>
  <si>
    <t>z0</t>
  </si>
  <si>
    <t>z1</t>
  </si>
  <si>
    <t>u2+v1=1</t>
  </si>
  <si>
    <t>Получившийся план оптимален, но потребности В4 удовлетворены не полностью</t>
  </si>
  <si>
    <t>v5</t>
  </si>
  <si>
    <t>u1+v1=2</t>
  </si>
  <si>
    <t>u1+v4=1</t>
  </si>
  <si>
    <t>u2+v1=2</t>
  </si>
  <si>
    <t>u2+v2=3</t>
  </si>
  <si>
    <t>u2+v5=0</t>
  </si>
  <si>
    <t>u3+v3=2</t>
  </si>
  <si>
    <t>u2+v3=6</t>
  </si>
  <si>
    <t>u3+v2=1</t>
  </si>
  <si>
    <t>u4+v3=8</t>
  </si>
  <si>
    <t>u4+v4=1</t>
  </si>
  <si>
    <t>u4+v5=0</t>
  </si>
  <si>
    <t>u3+v3&gt;2</t>
  </si>
  <si>
    <t>+ 2</t>
  </si>
  <si>
    <t>- 6</t>
  </si>
  <si>
    <t>min(6,14) = 6</t>
  </si>
  <si>
    <t>Учитывая ограничения, данный план оптимален, но запасы А2 не будут полностью израсходованы</t>
  </si>
  <si>
    <t>u4+v1&gt;4</t>
  </si>
  <si>
    <t>- 2</t>
  </si>
  <si>
    <t>- 8</t>
  </si>
  <si>
    <t>+ 5</t>
  </si>
  <si>
    <t>min(6,8) = 6</t>
  </si>
  <si>
    <t>u4+v2&gt;5</t>
  </si>
  <si>
    <t>u4+v2=5</t>
  </si>
  <si>
    <t>Получившийся план оптимальный, хотя не единственный. А запасы А2 и А4 израсходованы не полностью</t>
  </si>
  <si>
    <t>v6</t>
  </si>
  <si>
    <t>u1+v1=3</t>
  </si>
  <si>
    <t>u2+v6=4</t>
  </si>
  <si>
    <t>u3+v1=6</t>
  </si>
  <si>
    <t>u3+v3=8</t>
  </si>
  <si>
    <t>u3+v5=2</t>
  </si>
  <si>
    <t>u3+v6=5</t>
  </si>
  <si>
    <t>u4+v2=1</t>
  </si>
  <si>
    <t>u4+v5=2</t>
  </si>
  <si>
    <t>u3+v4&gt;3</t>
  </si>
  <si>
    <t>u4+v1&gt;3</t>
  </si>
  <si>
    <t>min(5,5) = 5</t>
  </si>
  <si>
    <t>u4+v3&gt;7</t>
  </si>
  <si>
    <t>u4+v6&gt;3</t>
  </si>
  <si>
    <t>- 5</t>
  </si>
  <si>
    <t>u4+v6=3</t>
  </si>
  <si>
    <t>u3+v6&gt;5</t>
  </si>
  <si>
    <t>min(25,5) = 5</t>
  </si>
  <si>
    <t>u3+v4=3</t>
  </si>
  <si>
    <t>u1+v3&gt;5</t>
  </si>
  <si>
    <t>min(15,20) = 15</t>
  </si>
  <si>
    <t>u1+v3=5</t>
  </si>
  <si>
    <t>Получившийся план оптимален, но не единственный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</si>
</sst>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Fill="1"/>
    <xf numFmtId="49" fontId="0" fillId="0" borderId="0" xfId="0" applyNumberFormat="1"/>
    <xf numFmtId="49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C78FC-0902-46DD-A823-9940E14CE022}">
  <dimension ref="B2:N38"/>
  <sheetViews>
    <sheetView tabSelected="1" workbookViewId="0"/>
  </sheetViews>
  <sheetFormatPr defaultRowHeight="15" x14ac:dyDescent="0.25"/>
  <sheetData>
    <row r="2" spans="2:14" x14ac:dyDescent="0.25">
      <c r="B2" s="2" t="s">
        <v>11</v>
      </c>
      <c r="C2" s="2"/>
      <c r="D2" s="2"/>
      <c r="E2" s="2"/>
    </row>
    <row r="3" spans="2:14" x14ac:dyDescent="0.25">
      <c r="B3" s="2" t="s">
        <v>12</v>
      </c>
      <c r="C3" s="2"/>
      <c r="D3" s="2"/>
      <c r="E3" s="2"/>
    </row>
    <row r="5" spans="2:14" x14ac:dyDescent="0.25">
      <c r="C5" t="s">
        <v>0</v>
      </c>
      <c r="D5" t="s">
        <v>1</v>
      </c>
      <c r="E5" t="s">
        <v>2</v>
      </c>
      <c r="F5" t="s">
        <v>3</v>
      </c>
      <c r="G5" t="s">
        <v>4</v>
      </c>
      <c r="I5" t="s">
        <v>5</v>
      </c>
    </row>
    <row r="6" spans="2:14" x14ac:dyDescent="0.25">
      <c r="B6" t="s">
        <v>6</v>
      </c>
      <c r="C6" s="1">
        <f>15*I6</f>
        <v>60</v>
      </c>
      <c r="D6" s="1">
        <f>1*J6</f>
        <v>3</v>
      </c>
      <c r="E6" s="1">
        <f>30*K6</f>
        <v>60</v>
      </c>
      <c r="F6">
        <f>10000000*L6</f>
        <v>70000000</v>
      </c>
      <c r="G6">
        <v>46</v>
      </c>
      <c r="I6" s="4">
        <v>4</v>
      </c>
      <c r="J6" s="4">
        <v>3</v>
      </c>
      <c r="K6" s="4">
        <v>2</v>
      </c>
      <c r="L6" s="1">
        <v>7</v>
      </c>
    </row>
    <row r="7" spans="2:14" x14ac:dyDescent="0.25">
      <c r="B7" t="s">
        <v>7</v>
      </c>
      <c r="C7">
        <f t="shared" ref="C7:C8" si="0">0*I7</f>
        <v>0</v>
      </c>
      <c r="D7" s="1">
        <f>34*J7</f>
        <v>34</v>
      </c>
      <c r="E7">
        <f t="shared" ref="E7" si="1">0*K7</f>
        <v>0</v>
      </c>
      <c r="F7">
        <f>0*L7</f>
        <v>0</v>
      </c>
      <c r="G7">
        <v>34</v>
      </c>
      <c r="I7" s="4">
        <v>1</v>
      </c>
      <c r="J7" s="4">
        <v>1</v>
      </c>
      <c r="K7" s="4">
        <v>6</v>
      </c>
      <c r="L7" s="4">
        <v>4</v>
      </c>
    </row>
    <row r="8" spans="2:14" x14ac:dyDescent="0.25">
      <c r="B8" t="s">
        <v>8</v>
      </c>
      <c r="C8" s="1">
        <f>25*I8</f>
        <v>75</v>
      </c>
      <c r="D8">
        <f t="shared" ref="D6:D8" si="2">0*J8</f>
        <v>0</v>
      </c>
      <c r="E8">
        <f>0*K8</f>
        <v>0</v>
      </c>
      <c r="F8" s="1">
        <f>15*L8</f>
        <v>60</v>
      </c>
      <c r="G8">
        <v>40</v>
      </c>
      <c r="I8" s="4">
        <v>3</v>
      </c>
      <c r="J8" s="4">
        <v>5</v>
      </c>
      <c r="K8" s="4">
        <v>9</v>
      </c>
      <c r="L8" s="4">
        <v>4</v>
      </c>
    </row>
    <row r="9" spans="2:14" x14ac:dyDescent="0.25">
      <c r="B9" t="s">
        <v>15</v>
      </c>
      <c r="C9">
        <f t="shared" ref="C9" si="3">0*I9</f>
        <v>0</v>
      </c>
      <c r="D9">
        <f t="shared" ref="D9" si="4">0*J9</f>
        <v>0</v>
      </c>
      <c r="E9">
        <f>0*K9</f>
        <v>0</v>
      </c>
      <c r="F9" s="1">
        <f>30*L9</f>
        <v>0</v>
      </c>
      <c r="G9">
        <v>30</v>
      </c>
      <c r="I9" s="4">
        <v>0</v>
      </c>
      <c r="J9" s="4">
        <v>0</v>
      </c>
      <c r="K9" s="4">
        <v>0</v>
      </c>
      <c r="L9" s="4">
        <v>0</v>
      </c>
    </row>
    <row r="10" spans="2:14" x14ac:dyDescent="0.25">
      <c r="B10" t="s">
        <v>9</v>
      </c>
      <c r="C10">
        <v>40</v>
      </c>
      <c r="D10">
        <v>35</v>
      </c>
      <c r="E10">
        <v>30</v>
      </c>
      <c r="F10">
        <v>45</v>
      </c>
      <c r="G10" t="s">
        <v>20</v>
      </c>
      <c r="H10">
        <f>SUM(C10:F10)</f>
        <v>150</v>
      </c>
    </row>
    <row r="11" spans="2:14" x14ac:dyDescent="0.25">
      <c r="B11" t="s">
        <v>10</v>
      </c>
      <c r="C11">
        <f>SUM(C6:F9)</f>
        <v>70000292</v>
      </c>
      <c r="G11">
        <f>SUM(G6:G9)</f>
        <v>150</v>
      </c>
    </row>
    <row r="13" spans="2:14" x14ac:dyDescent="0.25">
      <c r="C13" t="s">
        <v>21</v>
      </c>
      <c r="D13">
        <v>5</v>
      </c>
      <c r="F13" t="s">
        <v>25</v>
      </c>
      <c r="G13">
        <v>-1</v>
      </c>
      <c r="I13" t="s">
        <v>29</v>
      </c>
      <c r="K13" t="s">
        <v>36</v>
      </c>
      <c r="L13" s="6" t="s">
        <v>37</v>
      </c>
      <c r="M13" s="5" t="s">
        <v>39</v>
      </c>
      <c r="N13" s="5" t="s">
        <v>40</v>
      </c>
    </row>
    <row r="14" spans="2:14" x14ac:dyDescent="0.25">
      <c r="C14" t="s">
        <v>22</v>
      </c>
      <c r="D14">
        <v>3</v>
      </c>
      <c r="F14" t="s">
        <v>26</v>
      </c>
      <c r="G14">
        <v>-2</v>
      </c>
      <c r="I14" t="s">
        <v>30</v>
      </c>
      <c r="M14" s="5" t="s">
        <v>38</v>
      </c>
      <c r="N14" s="5" t="s">
        <v>41</v>
      </c>
    </row>
    <row r="15" spans="2:14" x14ac:dyDescent="0.25">
      <c r="C15" t="s">
        <v>23</v>
      </c>
      <c r="D15">
        <v>4</v>
      </c>
      <c r="F15" t="s">
        <v>27</v>
      </c>
      <c r="G15">
        <v>-3</v>
      </c>
      <c r="I15" t="s">
        <v>31</v>
      </c>
    </row>
    <row r="16" spans="2:14" x14ac:dyDescent="0.25">
      <c r="C16" t="s">
        <v>24</v>
      </c>
      <c r="D16">
        <v>0</v>
      </c>
      <c r="F16" t="s">
        <v>28</v>
      </c>
      <c r="G16">
        <v>0</v>
      </c>
      <c r="I16" t="s">
        <v>32</v>
      </c>
      <c r="M16" t="s">
        <v>42</v>
      </c>
    </row>
    <row r="17" spans="2:14" x14ac:dyDescent="0.25">
      <c r="I17" t="s">
        <v>33</v>
      </c>
      <c r="M17" t="s">
        <v>43</v>
      </c>
      <c r="N17">
        <f>15*(I7+J6-I6-J7)</f>
        <v>-15</v>
      </c>
    </row>
    <row r="18" spans="2:14" x14ac:dyDescent="0.25">
      <c r="I18" t="s">
        <v>34</v>
      </c>
      <c r="M18" t="s">
        <v>44</v>
      </c>
      <c r="N18">
        <v>292</v>
      </c>
    </row>
    <row r="19" spans="2:14" x14ac:dyDescent="0.25">
      <c r="I19" t="s">
        <v>35</v>
      </c>
      <c r="M19" t="s">
        <v>45</v>
      </c>
      <c r="N19">
        <f>N18+N17</f>
        <v>277</v>
      </c>
    </row>
    <row r="21" spans="2:14" x14ac:dyDescent="0.25">
      <c r="C21" t="s">
        <v>0</v>
      </c>
      <c r="D21" t="s">
        <v>1</v>
      </c>
      <c r="E21" t="s">
        <v>2</v>
      </c>
      <c r="F21" t="s">
        <v>3</v>
      </c>
      <c r="G21" t="s">
        <v>4</v>
      </c>
      <c r="I21" t="s">
        <v>5</v>
      </c>
    </row>
    <row r="22" spans="2:14" x14ac:dyDescent="0.25">
      <c r="B22" t="s">
        <v>6</v>
      </c>
      <c r="C22" s="4">
        <f>0*I22</f>
        <v>0</v>
      </c>
      <c r="D22" s="1">
        <f>16*J22</f>
        <v>48</v>
      </c>
      <c r="E22" s="1">
        <f>30*K22</f>
        <v>60</v>
      </c>
      <c r="F22">
        <f>0*L22</f>
        <v>0</v>
      </c>
      <c r="G22">
        <v>46</v>
      </c>
      <c r="I22" s="4">
        <v>4</v>
      </c>
      <c r="J22" s="4">
        <v>3</v>
      </c>
      <c r="K22" s="4">
        <v>2</v>
      </c>
      <c r="L22" s="1">
        <v>7</v>
      </c>
    </row>
    <row r="23" spans="2:14" x14ac:dyDescent="0.25">
      <c r="B23" t="s">
        <v>7</v>
      </c>
      <c r="C23" s="1">
        <f>15*I23</f>
        <v>15</v>
      </c>
      <c r="D23" s="1">
        <f>19*J23</f>
        <v>19</v>
      </c>
      <c r="E23">
        <f t="shared" ref="E23" si="5">0*K23</f>
        <v>0</v>
      </c>
      <c r="F23">
        <f>0*L23</f>
        <v>0</v>
      </c>
      <c r="G23">
        <v>34</v>
      </c>
      <c r="I23" s="4">
        <v>1</v>
      </c>
      <c r="J23" s="4">
        <v>1</v>
      </c>
      <c r="K23" s="4">
        <v>6</v>
      </c>
      <c r="L23" s="4">
        <v>4</v>
      </c>
    </row>
    <row r="24" spans="2:14" x14ac:dyDescent="0.25">
      <c r="B24" t="s">
        <v>8</v>
      </c>
      <c r="C24" s="1">
        <f>25*I24</f>
        <v>75</v>
      </c>
      <c r="D24">
        <f t="shared" ref="D24:D26" si="6">0*J24</f>
        <v>0</v>
      </c>
      <c r="E24">
        <f>0*K24</f>
        <v>0</v>
      </c>
      <c r="F24" s="1">
        <f>15*L24</f>
        <v>60</v>
      </c>
      <c r="G24">
        <v>40</v>
      </c>
      <c r="I24" s="4">
        <v>3</v>
      </c>
      <c r="J24" s="4">
        <v>5</v>
      </c>
      <c r="K24" s="4">
        <v>9</v>
      </c>
      <c r="L24" s="4">
        <v>4</v>
      </c>
    </row>
    <row r="25" spans="2:14" x14ac:dyDescent="0.25">
      <c r="B25" t="s">
        <v>15</v>
      </c>
      <c r="C25">
        <f t="shared" ref="C25" si="7">0*I25</f>
        <v>0</v>
      </c>
      <c r="D25">
        <f t="shared" si="6"/>
        <v>0</v>
      </c>
      <c r="E25">
        <f>0*K25</f>
        <v>0</v>
      </c>
      <c r="F25" s="1">
        <f>30*L25</f>
        <v>0</v>
      </c>
      <c r="G25">
        <v>30</v>
      </c>
      <c r="I25" s="4">
        <v>0</v>
      </c>
      <c r="J25" s="4">
        <v>0</v>
      </c>
      <c r="K25" s="4">
        <v>0</v>
      </c>
      <c r="L25" s="4">
        <v>0</v>
      </c>
    </row>
    <row r="26" spans="2:14" x14ac:dyDescent="0.25">
      <c r="B26" t="s">
        <v>9</v>
      </c>
      <c r="C26">
        <v>40</v>
      </c>
      <c r="D26">
        <v>35</v>
      </c>
      <c r="E26">
        <v>30</v>
      </c>
      <c r="F26">
        <v>45</v>
      </c>
      <c r="G26" t="s">
        <v>20</v>
      </c>
      <c r="H26">
        <f>SUM(C26:F26)</f>
        <v>150</v>
      </c>
    </row>
    <row r="27" spans="2:14" x14ac:dyDescent="0.25">
      <c r="B27" t="s">
        <v>10</v>
      </c>
      <c r="C27">
        <f>SUM(C22:F25)</f>
        <v>277</v>
      </c>
      <c r="G27">
        <f>SUM(G22:G25)</f>
        <v>150</v>
      </c>
    </row>
    <row r="29" spans="2:14" x14ac:dyDescent="0.25">
      <c r="C29" t="s">
        <v>21</v>
      </c>
      <c r="D29">
        <v>2</v>
      </c>
      <c r="F29" t="s">
        <v>25</v>
      </c>
      <c r="G29">
        <v>1</v>
      </c>
      <c r="I29" t="s">
        <v>30</v>
      </c>
    </row>
    <row r="30" spans="2:14" x14ac:dyDescent="0.25">
      <c r="C30" t="s">
        <v>22</v>
      </c>
      <c r="D30">
        <v>0</v>
      </c>
      <c r="F30" t="s">
        <v>26</v>
      </c>
      <c r="G30">
        <v>1</v>
      </c>
      <c r="I30" t="s">
        <v>31</v>
      </c>
    </row>
    <row r="31" spans="2:14" x14ac:dyDescent="0.25">
      <c r="C31" t="s">
        <v>23</v>
      </c>
      <c r="D31">
        <v>2</v>
      </c>
      <c r="F31" t="s">
        <v>27</v>
      </c>
      <c r="G31">
        <v>0</v>
      </c>
      <c r="I31" t="s">
        <v>46</v>
      </c>
    </row>
    <row r="32" spans="2:14" x14ac:dyDescent="0.25">
      <c r="C32" t="s">
        <v>24</v>
      </c>
      <c r="D32">
        <v>-2</v>
      </c>
      <c r="F32" t="s">
        <v>28</v>
      </c>
      <c r="G32">
        <v>2</v>
      </c>
      <c r="I32" t="s">
        <v>32</v>
      </c>
    </row>
    <row r="33" spans="3:9" x14ac:dyDescent="0.25">
      <c r="I33" t="s">
        <v>33</v>
      </c>
    </row>
    <row r="34" spans="3:9" x14ac:dyDescent="0.25">
      <c r="I34" t="s">
        <v>34</v>
      </c>
    </row>
    <row r="35" spans="3:9" x14ac:dyDescent="0.25">
      <c r="I35" t="s">
        <v>35</v>
      </c>
    </row>
    <row r="37" spans="3:9" x14ac:dyDescent="0.25">
      <c r="C37" s="8" t="s">
        <v>47</v>
      </c>
      <c r="D37" s="8"/>
      <c r="E37" s="8"/>
      <c r="F37" s="8"/>
      <c r="G37" s="8"/>
    </row>
    <row r="38" spans="3:9" x14ac:dyDescent="0.25">
      <c r="C38" s="8"/>
      <c r="D38" s="8"/>
      <c r="E38" s="8"/>
      <c r="F38" s="8"/>
      <c r="G38" s="8"/>
    </row>
  </sheetData>
  <mergeCells count="3">
    <mergeCell ref="B2:E2"/>
    <mergeCell ref="B3:E3"/>
    <mergeCell ref="C37:G38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1762B-7CBE-4F4D-8415-AEB3183A97CC}">
  <dimension ref="B2:N19"/>
  <sheetViews>
    <sheetView workbookViewId="0"/>
  </sheetViews>
  <sheetFormatPr defaultRowHeight="15" x14ac:dyDescent="0.25"/>
  <sheetData>
    <row r="2" spans="2:14" x14ac:dyDescent="0.25">
      <c r="B2" s="2" t="s">
        <v>13</v>
      </c>
      <c r="C2" s="2"/>
      <c r="D2" s="2"/>
      <c r="E2" s="2"/>
    </row>
    <row r="3" spans="2:14" x14ac:dyDescent="0.25">
      <c r="B3" s="2" t="s">
        <v>14</v>
      </c>
      <c r="C3" s="2"/>
      <c r="D3" s="2"/>
      <c r="E3" s="2"/>
    </row>
    <row r="5" spans="2:14" x14ac:dyDescent="0.25">
      <c r="C5" t="s">
        <v>0</v>
      </c>
      <c r="D5" t="s">
        <v>1</v>
      </c>
      <c r="E5" t="s">
        <v>2</v>
      </c>
      <c r="F5" t="s">
        <v>3</v>
      </c>
      <c r="G5" t="s">
        <v>18</v>
      </c>
      <c r="H5" t="s">
        <v>4</v>
      </c>
      <c r="J5" t="s">
        <v>5</v>
      </c>
    </row>
    <row r="6" spans="2:14" x14ac:dyDescent="0.25">
      <c r="B6" t="s">
        <v>6</v>
      </c>
      <c r="C6" s="1">
        <f>30*J6</f>
        <v>60</v>
      </c>
      <c r="D6">
        <f t="shared" ref="D6:D8" si="0">0*K6</f>
        <v>0</v>
      </c>
      <c r="E6">
        <f>0*L6</f>
        <v>0</v>
      </c>
      <c r="F6" s="1">
        <f>30*M6</f>
        <v>30</v>
      </c>
      <c r="G6">
        <f t="shared" ref="F6:G8" si="1">0*N6</f>
        <v>0</v>
      </c>
      <c r="H6">
        <v>60</v>
      </c>
      <c r="J6" s="4">
        <v>2</v>
      </c>
      <c r="K6" s="4">
        <v>4</v>
      </c>
      <c r="L6" s="4">
        <v>5</v>
      </c>
      <c r="M6" s="4">
        <v>1</v>
      </c>
      <c r="N6" s="4">
        <v>0</v>
      </c>
    </row>
    <row r="7" spans="2:14" x14ac:dyDescent="0.25">
      <c r="B7" t="s">
        <v>7</v>
      </c>
      <c r="C7" s="1">
        <f>10*J7</f>
        <v>20</v>
      </c>
      <c r="D7" s="1">
        <f>20*K7</f>
        <v>60</v>
      </c>
      <c r="E7">
        <f t="shared" ref="E7" si="2">0*L7</f>
        <v>0</v>
      </c>
      <c r="F7">
        <f>0*M7</f>
        <v>0</v>
      </c>
      <c r="G7" s="1">
        <f>40*N7</f>
        <v>0</v>
      </c>
      <c r="H7">
        <v>70</v>
      </c>
      <c r="J7" s="4">
        <v>2</v>
      </c>
      <c r="K7" s="4">
        <v>3</v>
      </c>
      <c r="L7" s="4">
        <v>9</v>
      </c>
      <c r="M7" s="4">
        <v>4</v>
      </c>
      <c r="N7" s="4">
        <v>0</v>
      </c>
    </row>
    <row r="8" spans="2:14" x14ac:dyDescent="0.25">
      <c r="B8" t="s">
        <v>8</v>
      </c>
      <c r="C8">
        <f t="shared" ref="C7:C8" si="3">0*J8</f>
        <v>0</v>
      </c>
      <c r="D8" s="1">
        <f>10*K8</f>
        <v>40</v>
      </c>
      <c r="E8" s="1">
        <f>20*L8</f>
        <v>40</v>
      </c>
      <c r="F8" s="9">
        <f>20*M8</f>
        <v>100</v>
      </c>
      <c r="G8">
        <f t="shared" si="1"/>
        <v>0</v>
      </c>
      <c r="H8">
        <v>50</v>
      </c>
      <c r="J8" s="1">
        <v>8</v>
      </c>
      <c r="K8" s="1">
        <v>4</v>
      </c>
      <c r="L8" s="1">
        <v>2</v>
      </c>
      <c r="M8" s="9">
        <v>5</v>
      </c>
      <c r="N8" s="1">
        <v>0</v>
      </c>
    </row>
    <row r="9" spans="2:14" x14ac:dyDescent="0.25">
      <c r="B9" t="s">
        <v>9</v>
      </c>
      <c r="C9">
        <v>40</v>
      </c>
      <c r="D9">
        <v>30</v>
      </c>
      <c r="E9">
        <v>20</v>
      </c>
      <c r="F9">
        <v>50</v>
      </c>
      <c r="G9">
        <v>40</v>
      </c>
      <c r="H9" t="s">
        <v>20</v>
      </c>
      <c r="I9">
        <f>SUM(C9:G9)</f>
        <v>180</v>
      </c>
    </row>
    <row r="10" spans="2:14" x14ac:dyDescent="0.25">
      <c r="B10" t="s">
        <v>10</v>
      </c>
      <c r="C10">
        <f>SUM(C6:G8)</f>
        <v>350</v>
      </c>
      <c r="H10">
        <f>SUM(H6:H8)</f>
        <v>180</v>
      </c>
    </row>
    <row r="12" spans="2:14" x14ac:dyDescent="0.25">
      <c r="C12" t="s">
        <v>21</v>
      </c>
      <c r="D12">
        <v>0</v>
      </c>
      <c r="F12" t="s">
        <v>25</v>
      </c>
      <c r="G12">
        <v>2</v>
      </c>
      <c r="I12" t="s">
        <v>49</v>
      </c>
      <c r="L12" s="6"/>
      <c r="M12" s="5"/>
      <c r="N12" s="5"/>
    </row>
    <row r="13" spans="2:14" x14ac:dyDescent="0.25">
      <c r="C13" t="s">
        <v>22</v>
      </c>
      <c r="D13">
        <v>0</v>
      </c>
      <c r="F13" t="s">
        <v>26</v>
      </c>
      <c r="G13">
        <v>3</v>
      </c>
      <c r="I13" t="s">
        <v>50</v>
      </c>
      <c r="L13" s="5"/>
      <c r="M13" s="5"/>
      <c r="N13" s="5"/>
    </row>
    <row r="14" spans="2:14" x14ac:dyDescent="0.25">
      <c r="F14" t="s">
        <v>28</v>
      </c>
      <c r="G14">
        <v>1</v>
      </c>
      <c r="I14" t="s">
        <v>51</v>
      </c>
    </row>
    <row r="15" spans="2:14" x14ac:dyDescent="0.25">
      <c r="F15" t="s">
        <v>48</v>
      </c>
      <c r="G15">
        <v>0</v>
      </c>
      <c r="I15" t="s">
        <v>52</v>
      </c>
    </row>
    <row r="16" spans="2:14" x14ac:dyDescent="0.25">
      <c r="I16" t="s">
        <v>53</v>
      </c>
    </row>
    <row r="18" spans="3:8" ht="15" customHeight="1" x14ac:dyDescent="0.25">
      <c r="C18" s="8" t="s">
        <v>64</v>
      </c>
      <c r="D18" s="8"/>
      <c r="E18" s="8"/>
      <c r="F18" s="8"/>
      <c r="G18" s="8"/>
      <c r="H18" s="8"/>
    </row>
    <row r="19" spans="3:8" x14ac:dyDescent="0.25">
      <c r="C19" s="8"/>
      <c r="D19" s="8"/>
      <c r="E19" s="8"/>
      <c r="F19" s="8"/>
      <c r="G19" s="8"/>
      <c r="H19" s="8"/>
    </row>
  </sheetData>
  <mergeCells count="3">
    <mergeCell ref="B2:E2"/>
    <mergeCell ref="B3:E3"/>
    <mergeCell ref="C18:H19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1A10D-95C8-40B7-987E-1E44E0BBA8B2}">
  <dimension ref="B2:N53"/>
  <sheetViews>
    <sheetView workbookViewId="0"/>
  </sheetViews>
  <sheetFormatPr defaultRowHeight="15" x14ac:dyDescent="0.25"/>
  <sheetData>
    <row r="2" spans="2:14" x14ac:dyDescent="0.25">
      <c r="B2" s="2" t="s">
        <v>16</v>
      </c>
      <c r="C2" s="2"/>
      <c r="D2" s="2"/>
      <c r="E2" s="2"/>
      <c r="F2" s="2"/>
      <c r="G2" s="3"/>
    </row>
    <row r="4" spans="2:14" x14ac:dyDescent="0.25">
      <c r="C4" t="s">
        <v>0</v>
      </c>
      <c r="D4" t="s">
        <v>1</v>
      </c>
      <c r="E4" t="s">
        <v>2</v>
      </c>
      <c r="F4" t="s">
        <v>3</v>
      </c>
      <c r="G4" t="s">
        <v>18</v>
      </c>
      <c r="H4" t="s">
        <v>4</v>
      </c>
      <c r="J4" t="s">
        <v>5</v>
      </c>
    </row>
    <row r="5" spans="2:14" x14ac:dyDescent="0.25">
      <c r="B5" t="s">
        <v>6</v>
      </c>
      <c r="C5" s="1">
        <f>16*J5</f>
        <v>32</v>
      </c>
      <c r="D5" s="1">
        <f>4*K5</f>
        <v>12</v>
      </c>
      <c r="E5">
        <f>0*L5</f>
        <v>0</v>
      </c>
      <c r="F5">
        <f t="shared" ref="F5:G7" si="0">0*M5</f>
        <v>0</v>
      </c>
      <c r="G5">
        <f t="shared" si="0"/>
        <v>0</v>
      </c>
      <c r="H5">
        <v>20</v>
      </c>
      <c r="J5" s="4">
        <v>2</v>
      </c>
      <c r="K5" s="4">
        <v>3</v>
      </c>
      <c r="L5" s="4">
        <v>9</v>
      </c>
      <c r="M5" s="4">
        <v>7</v>
      </c>
      <c r="N5" s="4">
        <v>0</v>
      </c>
    </row>
    <row r="6" spans="2:14" x14ac:dyDescent="0.25">
      <c r="B6" t="s">
        <v>7</v>
      </c>
      <c r="C6">
        <f t="shared" ref="C6:C7" si="1">0*J6</f>
        <v>0</v>
      </c>
      <c r="D6">
        <f>0*K6</f>
        <v>0</v>
      </c>
      <c r="E6" s="1">
        <f>6*L6</f>
        <v>36</v>
      </c>
      <c r="F6" s="9">
        <f>10*M6</f>
        <v>10</v>
      </c>
      <c r="G6">
        <f>0*N6</f>
        <v>0</v>
      </c>
      <c r="H6">
        <v>16</v>
      </c>
      <c r="J6" s="4">
        <v>3</v>
      </c>
      <c r="K6" s="4">
        <v>4</v>
      </c>
      <c r="L6" s="4">
        <v>6</v>
      </c>
      <c r="M6" s="9">
        <v>1</v>
      </c>
      <c r="N6" s="4">
        <v>0</v>
      </c>
    </row>
    <row r="7" spans="2:14" x14ac:dyDescent="0.25">
      <c r="B7" t="s">
        <v>8</v>
      </c>
      <c r="C7">
        <f t="shared" si="1"/>
        <v>0</v>
      </c>
      <c r="D7" s="1">
        <f>14*K7</f>
        <v>14</v>
      </c>
      <c r="E7">
        <f>0*L7</f>
        <v>0</v>
      </c>
      <c r="F7">
        <f t="shared" si="0"/>
        <v>0</v>
      </c>
      <c r="G7">
        <f t="shared" si="0"/>
        <v>0</v>
      </c>
      <c r="H7">
        <v>14</v>
      </c>
      <c r="J7" s="4">
        <v>5</v>
      </c>
      <c r="K7" s="4">
        <v>1</v>
      </c>
      <c r="L7" s="4">
        <v>2</v>
      </c>
      <c r="M7" s="4">
        <v>2</v>
      </c>
      <c r="N7" s="4">
        <v>0</v>
      </c>
    </row>
    <row r="8" spans="2:14" x14ac:dyDescent="0.25">
      <c r="B8" t="s">
        <v>15</v>
      </c>
      <c r="C8">
        <f t="shared" ref="C8" si="2">0*J8</f>
        <v>0</v>
      </c>
      <c r="D8">
        <f t="shared" ref="D8" si="3">0*K8</f>
        <v>0</v>
      </c>
      <c r="E8" s="1">
        <f>6*L8</f>
        <v>48</v>
      </c>
      <c r="F8" s="1">
        <f>5*M8</f>
        <v>5</v>
      </c>
      <c r="G8" s="1">
        <f>11*N8</f>
        <v>0</v>
      </c>
      <c r="H8">
        <v>22</v>
      </c>
      <c r="J8" s="4">
        <v>4</v>
      </c>
      <c r="K8" s="4">
        <v>5</v>
      </c>
      <c r="L8" s="4">
        <v>8</v>
      </c>
      <c r="M8" s="4">
        <v>1</v>
      </c>
      <c r="N8" s="4">
        <v>0</v>
      </c>
    </row>
    <row r="9" spans="2:14" x14ac:dyDescent="0.25">
      <c r="B9" t="s">
        <v>9</v>
      </c>
      <c r="C9">
        <v>16</v>
      </c>
      <c r="D9">
        <v>18</v>
      </c>
      <c r="E9">
        <v>12</v>
      </c>
      <c r="F9">
        <v>15</v>
      </c>
      <c r="G9">
        <f>72-61</f>
        <v>11</v>
      </c>
      <c r="H9" t="s">
        <v>20</v>
      </c>
      <c r="I9">
        <f>SUM(C9:G9)</f>
        <v>72</v>
      </c>
    </row>
    <row r="10" spans="2:14" x14ac:dyDescent="0.25">
      <c r="B10" t="s">
        <v>10</v>
      </c>
      <c r="C10">
        <f>SUM(C5:G8)</f>
        <v>157</v>
      </c>
      <c r="H10">
        <f>SUM(H5:H8)</f>
        <v>72</v>
      </c>
    </row>
    <row r="12" spans="2:14" x14ac:dyDescent="0.25">
      <c r="C12" t="s">
        <v>21</v>
      </c>
      <c r="D12">
        <v>0</v>
      </c>
      <c r="F12" t="s">
        <v>25</v>
      </c>
      <c r="G12">
        <v>2</v>
      </c>
      <c r="I12" t="s">
        <v>49</v>
      </c>
      <c r="K12" t="s">
        <v>60</v>
      </c>
      <c r="L12" s="6" t="s">
        <v>37</v>
      </c>
      <c r="M12" s="5" t="s">
        <v>40</v>
      </c>
      <c r="N12" s="5" t="s">
        <v>62</v>
      </c>
    </row>
    <row r="13" spans="2:14" x14ac:dyDescent="0.25">
      <c r="C13" t="s">
        <v>22</v>
      </c>
      <c r="D13">
        <v>-2</v>
      </c>
      <c r="F13" t="s">
        <v>26</v>
      </c>
      <c r="G13">
        <v>3</v>
      </c>
      <c r="I13" t="s">
        <v>30</v>
      </c>
      <c r="L13" s="5"/>
      <c r="M13" s="5" t="s">
        <v>41</v>
      </c>
      <c r="N13" s="5" t="s">
        <v>61</v>
      </c>
    </row>
    <row r="14" spans="2:14" x14ac:dyDescent="0.25">
      <c r="C14" t="s">
        <v>23</v>
      </c>
      <c r="D14">
        <v>-2</v>
      </c>
      <c r="F14" t="s">
        <v>27</v>
      </c>
      <c r="G14">
        <v>8</v>
      </c>
      <c r="I14" t="s">
        <v>55</v>
      </c>
    </row>
    <row r="15" spans="2:14" x14ac:dyDescent="0.25">
      <c r="C15" t="s">
        <v>24</v>
      </c>
      <c r="D15">
        <v>0</v>
      </c>
      <c r="F15" t="s">
        <v>28</v>
      </c>
      <c r="G15">
        <v>1</v>
      </c>
      <c r="I15" t="s">
        <v>56</v>
      </c>
      <c r="M15" t="s">
        <v>63</v>
      </c>
    </row>
    <row r="16" spans="2:14" x14ac:dyDescent="0.25">
      <c r="F16" t="s">
        <v>48</v>
      </c>
      <c r="G16">
        <v>0</v>
      </c>
      <c r="I16" t="s">
        <v>57</v>
      </c>
      <c r="M16" t="s">
        <v>43</v>
      </c>
      <c r="N16">
        <f>6*(L7+K5-L6-K7)</f>
        <v>-12</v>
      </c>
    </row>
    <row r="17" spans="2:14" x14ac:dyDescent="0.25">
      <c r="I17" t="s">
        <v>58</v>
      </c>
      <c r="M17" t="s">
        <v>44</v>
      </c>
      <c r="N17">
        <v>157</v>
      </c>
    </row>
    <row r="18" spans="2:14" x14ac:dyDescent="0.25">
      <c r="I18" t="s">
        <v>59</v>
      </c>
      <c r="M18" t="s">
        <v>45</v>
      </c>
      <c r="N18">
        <f>N17+N16</f>
        <v>145</v>
      </c>
    </row>
    <row r="20" spans="2:14" x14ac:dyDescent="0.25">
      <c r="C20" t="s">
        <v>0</v>
      </c>
      <c r="D20" t="s">
        <v>1</v>
      </c>
      <c r="E20" t="s">
        <v>2</v>
      </c>
      <c r="F20" t="s">
        <v>3</v>
      </c>
      <c r="G20" t="s">
        <v>18</v>
      </c>
      <c r="H20" t="s">
        <v>4</v>
      </c>
      <c r="J20" t="s">
        <v>5</v>
      </c>
    </row>
    <row r="21" spans="2:14" x14ac:dyDescent="0.25">
      <c r="B21" t="s">
        <v>6</v>
      </c>
      <c r="C21" s="1">
        <f>16*J21</f>
        <v>32</v>
      </c>
      <c r="D21" s="1">
        <f>10*K21</f>
        <v>30</v>
      </c>
      <c r="E21">
        <f>0*L21</f>
        <v>0</v>
      </c>
      <c r="F21">
        <f t="shared" ref="F21" si="4">0*M21</f>
        <v>0</v>
      </c>
      <c r="G21">
        <f t="shared" ref="G21" si="5">0*N21</f>
        <v>0</v>
      </c>
      <c r="H21">
        <v>20</v>
      </c>
      <c r="J21" s="4">
        <v>2</v>
      </c>
      <c r="K21" s="4">
        <v>3</v>
      </c>
      <c r="L21" s="4">
        <v>9</v>
      </c>
      <c r="M21" s="4">
        <v>7</v>
      </c>
      <c r="N21" s="4">
        <v>0</v>
      </c>
    </row>
    <row r="22" spans="2:14" x14ac:dyDescent="0.25">
      <c r="B22" t="s">
        <v>7</v>
      </c>
      <c r="C22">
        <f t="shared" ref="C22:C24" si="6">0*J22</f>
        <v>0</v>
      </c>
      <c r="D22">
        <f>0*K22</f>
        <v>0</v>
      </c>
      <c r="E22" s="4">
        <f>0*L22</f>
        <v>0</v>
      </c>
      <c r="F22" s="9">
        <f>10*M22</f>
        <v>10</v>
      </c>
      <c r="G22" s="1">
        <f>6*N22</f>
        <v>0</v>
      </c>
      <c r="H22">
        <v>16</v>
      </c>
      <c r="J22" s="4">
        <v>3</v>
      </c>
      <c r="K22" s="4">
        <v>4</v>
      </c>
      <c r="L22" s="4">
        <v>6</v>
      </c>
      <c r="M22" s="9">
        <v>1</v>
      </c>
      <c r="N22" s="4">
        <v>0</v>
      </c>
    </row>
    <row r="23" spans="2:14" x14ac:dyDescent="0.25">
      <c r="B23" t="s">
        <v>8</v>
      </c>
      <c r="C23">
        <f t="shared" si="6"/>
        <v>0</v>
      </c>
      <c r="D23" s="1">
        <f>8*K23</f>
        <v>8</v>
      </c>
      <c r="E23" s="1">
        <f>6*L23</f>
        <v>12</v>
      </c>
      <c r="F23">
        <f t="shared" ref="F23" si="7">0*M23</f>
        <v>0</v>
      </c>
      <c r="G23">
        <f t="shared" ref="G23" si="8">0*N23</f>
        <v>0</v>
      </c>
      <c r="H23">
        <v>14</v>
      </c>
      <c r="J23" s="4">
        <v>5</v>
      </c>
      <c r="K23" s="4">
        <v>1</v>
      </c>
      <c r="L23" s="4">
        <v>2</v>
      </c>
      <c r="M23" s="4">
        <v>2</v>
      </c>
      <c r="N23" s="4">
        <v>0</v>
      </c>
    </row>
    <row r="24" spans="2:14" x14ac:dyDescent="0.25">
      <c r="B24" t="s">
        <v>15</v>
      </c>
      <c r="C24">
        <f t="shared" si="6"/>
        <v>0</v>
      </c>
      <c r="D24">
        <f t="shared" ref="D24" si="9">0*K24</f>
        <v>0</v>
      </c>
      <c r="E24" s="1">
        <f>6*L24</f>
        <v>48</v>
      </c>
      <c r="F24" s="1">
        <f>5*M24</f>
        <v>5</v>
      </c>
      <c r="G24" s="1">
        <f>11*N24</f>
        <v>0</v>
      </c>
      <c r="H24">
        <v>22</v>
      </c>
      <c r="J24" s="4">
        <v>4</v>
      </c>
      <c r="K24" s="4">
        <v>5</v>
      </c>
      <c r="L24" s="4">
        <v>8</v>
      </c>
      <c r="M24" s="4">
        <v>1</v>
      </c>
      <c r="N24" s="4">
        <v>0</v>
      </c>
    </row>
    <row r="25" spans="2:14" x14ac:dyDescent="0.25">
      <c r="B25" t="s">
        <v>9</v>
      </c>
      <c r="C25">
        <v>16</v>
      </c>
      <c r="D25">
        <v>18</v>
      </c>
      <c r="E25">
        <v>12</v>
      </c>
      <c r="F25">
        <v>15</v>
      </c>
      <c r="G25">
        <f>72-61</f>
        <v>11</v>
      </c>
      <c r="H25" t="s">
        <v>20</v>
      </c>
      <c r="I25">
        <f>SUM(C25:G25)</f>
        <v>72</v>
      </c>
    </row>
    <row r="26" spans="2:14" x14ac:dyDescent="0.25">
      <c r="B26" t="s">
        <v>10</v>
      </c>
      <c r="C26">
        <f>SUM(C21:G24)</f>
        <v>145</v>
      </c>
      <c r="H26">
        <f>SUM(H21:H24)</f>
        <v>72</v>
      </c>
    </row>
    <row r="28" spans="2:14" x14ac:dyDescent="0.25">
      <c r="C28" t="s">
        <v>21</v>
      </c>
      <c r="D28">
        <v>2</v>
      </c>
      <c r="F28" t="s">
        <v>25</v>
      </c>
      <c r="G28">
        <v>0</v>
      </c>
      <c r="I28" t="s">
        <v>49</v>
      </c>
      <c r="K28" t="s">
        <v>65</v>
      </c>
      <c r="M28" s="5" t="s">
        <v>41</v>
      </c>
      <c r="N28" s="5" t="s">
        <v>61</v>
      </c>
    </row>
    <row r="29" spans="2:14" x14ac:dyDescent="0.25">
      <c r="C29" t="s">
        <v>23</v>
      </c>
      <c r="D29">
        <v>0</v>
      </c>
      <c r="F29" t="s">
        <v>26</v>
      </c>
      <c r="G29">
        <v>1</v>
      </c>
      <c r="I29" t="s">
        <v>30</v>
      </c>
      <c r="K29" t="s">
        <v>70</v>
      </c>
      <c r="L29" s="6" t="s">
        <v>37</v>
      </c>
      <c r="M29" s="5" t="s">
        <v>68</v>
      </c>
      <c r="N29" s="5" t="s">
        <v>67</v>
      </c>
    </row>
    <row r="30" spans="2:14" x14ac:dyDescent="0.25">
      <c r="C30" t="s">
        <v>24</v>
      </c>
      <c r="D30">
        <v>6</v>
      </c>
      <c r="F30" t="s">
        <v>27</v>
      </c>
      <c r="G30">
        <v>2</v>
      </c>
      <c r="I30" t="s">
        <v>56</v>
      </c>
    </row>
    <row r="31" spans="2:14" x14ac:dyDescent="0.25">
      <c r="F31" t="s">
        <v>28</v>
      </c>
      <c r="G31">
        <v>-5</v>
      </c>
      <c r="I31" t="s">
        <v>54</v>
      </c>
      <c r="M31" t="s">
        <v>69</v>
      </c>
    </row>
    <row r="32" spans="2:14" x14ac:dyDescent="0.25">
      <c r="F32" t="s">
        <v>48</v>
      </c>
      <c r="G32">
        <v>-6</v>
      </c>
      <c r="I32" t="s">
        <v>57</v>
      </c>
      <c r="M32" t="s">
        <v>43</v>
      </c>
      <c r="N32">
        <f>6*(K24+L23-K23-L24)</f>
        <v>-12</v>
      </c>
    </row>
    <row r="33" spans="2:14" x14ac:dyDescent="0.25">
      <c r="I33" t="s">
        <v>58</v>
      </c>
      <c r="M33" t="s">
        <v>44</v>
      </c>
      <c r="N33">
        <v>145</v>
      </c>
    </row>
    <row r="34" spans="2:14" x14ac:dyDescent="0.25">
      <c r="I34" t="s">
        <v>59</v>
      </c>
      <c r="M34" t="s">
        <v>45</v>
      </c>
      <c r="N34">
        <f>N33+N32</f>
        <v>133</v>
      </c>
    </row>
    <row r="36" spans="2:14" x14ac:dyDescent="0.25">
      <c r="C36" t="s">
        <v>0</v>
      </c>
      <c r="D36" t="s">
        <v>1</v>
      </c>
      <c r="E36" t="s">
        <v>2</v>
      </c>
      <c r="F36" t="s">
        <v>3</v>
      </c>
      <c r="G36" t="s">
        <v>18</v>
      </c>
      <c r="H36" t="s">
        <v>4</v>
      </c>
      <c r="J36" t="s">
        <v>5</v>
      </c>
    </row>
    <row r="37" spans="2:14" x14ac:dyDescent="0.25">
      <c r="B37" t="s">
        <v>6</v>
      </c>
      <c r="C37" s="1">
        <f>16*J37</f>
        <v>32</v>
      </c>
      <c r="D37" s="1">
        <f>10*K37</f>
        <v>30</v>
      </c>
      <c r="E37">
        <f>0*L37</f>
        <v>0</v>
      </c>
      <c r="F37">
        <f t="shared" ref="F37" si="10">0*M37</f>
        <v>0</v>
      </c>
      <c r="G37">
        <f t="shared" ref="G37" si="11">0*N37</f>
        <v>0</v>
      </c>
      <c r="H37">
        <v>20</v>
      </c>
      <c r="J37" s="4">
        <v>2</v>
      </c>
      <c r="K37" s="4">
        <v>3</v>
      </c>
      <c r="L37" s="4">
        <v>9</v>
      </c>
      <c r="M37" s="4">
        <v>7</v>
      </c>
      <c r="N37" s="4">
        <v>0</v>
      </c>
    </row>
    <row r="38" spans="2:14" x14ac:dyDescent="0.25">
      <c r="B38" t="s">
        <v>7</v>
      </c>
      <c r="C38">
        <f t="shared" ref="C38:C40" si="12">0*J38</f>
        <v>0</v>
      </c>
      <c r="D38">
        <f>0*K38</f>
        <v>0</v>
      </c>
      <c r="E38" s="4">
        <f>0*L38</f>
        <v>0</v>
      </c>
      <c r="F38" s="9">
        <f>10*M38</f>
        <v>10</v>
      </c>
      <c r="G38" s="1">
        <f>6*N38</f>
        <v>0</v>
      </c>
      <c r="H38">
        <v>16</v>
      </c>
      <c r="J38" s="4">
        <v>3</v>
      </c>
      <c r="K38" s="4">
        <v>4</v>
      </c>
      <c r="L38" s="4">
        <v>6</v>
      </c>
      <c r="M38" s="9">
        <v>1</v>
      </c>
      <c r="N38" s="4">
        <v>0</v>
      </c>
    </row>
    <row r="39" spans="2:14" x14ac:dyDescent="0.25">
      <c r="B39" t="s">
        <v>8</v>
      </c>
      <c r="C39">
        <f t="shared" si="12"/>
        <v>0</v>
      </c>
      <c r="D39" s="1">
        <f>2*K39</f>
        <v>2</v>
      </c>
      <c r="E39" s="1">
        <f>12*L39</f>
        <v>24</v>
      </c>
      <c r="F39">
        <f t="shared" ref="F39" si="13">0*M39</f>
        <v>0</v>
      </c>
      <c r="G39">
        <f t="shared" ref="G39" si="14">0*N39</f>
        <v>0</v>
      </c>
      <c r="H39">
        <v>14</v>
      </c>
      <c r="J39" s="4">
        <v>5</v>
      </c>
      <c r="K39" s="4">
        <v>1</v>
      </c>
      <c r="L39" s="4">
        <v>2</v>
      </c>
      <c r="M39" s="4">
        <v>2</v>
      </c>
      <c r="N39" s="4">
        <v>0</v>
      </c>
    </row>
    <row r="40" spans="2:14" x14ac:dyDescent="0.25">
      <c r="B40" t="s">
        <v>15</v>
      </c>
      <c r="C40">
        <f t="shared" si="12"/>
        <v>0</v>
      </c>
      <c r="D40" s="1">
        <f>6*K40</f>
        <v>30</v>
      </c>
      <c r="E40">
        <f>0*L40</f>
        <v>0</v>
      </c>
      <c r="F40" s="1">
        <f>5*M40</f>
        <v>5</v>
      </c>
      <c r="G40" s="1">
        <f>11*N40</f>
        <v>0</v>
      </c>
      <c r="H40">
        <v>22</v>
      </c>
      <c r="J40" s="4">
        <v>4</v>
      </c>
      <c r="K40" s="4">
        <v>5</v>
      </c>
      <c r="L40" s="4">
        <v>8</v>
      </c>
      <c r="M40" s="4">
        <v>1</v>
      </c>
      <c r="N40" s="4">
        <v>0</v>
      </c>
    </row>
    <row r="41" spans="2:14" x14ac:dyDescent="0.25">
      <c r="B41" t="s">
        <v>9</v>
      </c>
      <c r="C41">
        <v>16</v>
      </c>
      <c r="D41">
        <v>18</v>
      </c>
      <c r="E41">
        <v>12</v>
      </c>
      <c r="F41">
        <v>15</v>
      </c>
      <c r="G41">
        <f>72-61</f>
        <v>11</v>
      </c>
      <c r="H41" t="s">
        <v>20</v>
      </c>
      <c r="I41">
        <f>SUM(C41:G41)</f>
        <v>72</v>
      </c>
    </row>
    <row r="42" spans="2:14" x14ac:dyDescent="0.25">
      <c r="B42" t="s">
        <v>10</v>
      </c>
      <c r="C42">
        <f>SUM(C37:G40)</f>
        <v>133</v>
      </c>
      <c r="H42">
        <f>SUM(H37:H40)</f>
        <v>72</v>
      </c>
    </row>
    <row r="44" spans="2:14" x14ac:dyDescent="0.25">
      <c r="C44" t="s">
        <v>21</v>
      </c>
      <c r="D44">
        <v>-2</v>
      </c>
      <c r="F44" t="s">
        <v>25</v>
      </c>
      <c r="G44">
        <v>4</v>
      </c>
      <c r="I44" t="s">
        <v>49</v>
      </c>
    </row>
    <row r="45" spans="2:14" x14ac:dyDescent="0.25">
      <c r="C45" t="s">
        <v>23</v>
      </c>
      <c r="D45">
        <v>-4</v>
      </c>
      <c r="F45" t="s">
        <v>26</v>
      </c>
      <c r="G45">
        <v>5</v>
      </c>
      <c r="I45" t="s">
        <v>30</v>
      </c>
    </row>
    <row r="46" spans="2:14" x14ac:dyDescent="0.25">
      <c r="C46" t="s">
        <v>24</v>
      </c>
      <c r="D46">
        <v>0</v>
      </c>
      <c r="F46" t="s">
        <v>27</v>
      </c>
      <c r="G46">
        <v>6</v>
      </c>
      <c r="I46" t="s">
        <v>56</v>
      </c>
    </row>
    <row r="47" spans="2:14" x14ac:dyDescent="0.25">
      <c r="F47" t="s">
        <v>28</v>
      </c>
      <c r="G47">
        <v>1</v>
      </c>
      <c r="I47" t="s">
        <v>54</v>
      </c>
    </row>
    <row r="48" spans="2:14" x14ac:dyDescent="0.25">
      <c r="F48" t="s">
        <v>48</v>
      </c>
      <c r="G48">
        <v>0</v>
      </c>
      <c r="I48" t="s">
        <v>71</v>
      </c>
    </row>
    <row r="49" spans="3:9" x14ac:dyDescent="0.25">
      <c r="I49" t="s">
        <v>58</v>
      </c>
    </row>
    <row r="50" spans="3:9" x14ac:dyDescent="0.25">
      <c r="I50" t="s">
        <v>59</v>
      </c>
    </row>
    <row r="52" spans="3:9" x14ac:dyDescent="0.25">
      <c r="C52" s="8" t="s">
        <v>72</v>
      </c>
      <c r="D52" s="8"/>
      <c r="E52" s="8"/>
      <c r="F52" s="8"/>
      <c r="G52" s="8"/>
      <c r="H52" s="8"/>
    </row>
    <row r="53" spans="3:9" x14ac:dyDescent="0.25">
      <c r="C53" s="8"/>
      <c r="D53" s="8"/>
      <c r="E53" s="8"/>
      <c r="F53" s="8"/>
      <c r="G53" s="8"/>
      <c r="H53" s="8"/>
    </row>
  </sheetData>
  <mergeCells count="2">
    <mergeCell ref="B2:F2"/>
    <mergeCell ref="C52:H53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F5939-056C-4D5B-86C1-CCA69A12A456}">
  <dimension ref="B2:P73"/>
  <sheetViews>
    <sheetView workbookViewId="0"/>
  </sheetViews>
  <sheetFormatPr defaultRowHeight="15" x14ac:dyDescent="0.25"/>
  <sheetData>
    <row r="2" spans="2:16" x14ac:dyDescent="0.25">
      <c r="B2" s="2" t="s">
        <v>17</v>
      </c>
      <c r="C2" s="2"/>
      <c r="D2" s="2"/>
      <c r="E2" s="2"/>
      <c r="F2" s="2"/>
      <c r="G2" s="3"/>
      <c r="H2" s="3"/>
    </row>
    <row r="4" spans="2:16" x14ac:dyDescent="0.25">
      <c r="C4" t="s">
        <v>0</v>
      </c>
      <c r="D4" t="s">
        <v>1</v>
      </c>
      <c r="E4" t="s">
        <v>2</v>
      </c>
      <c r="F4" t="s">
        <v>3</v>
      </c>
      <c r="G4" t="s">
        <v>18</v>
      </c>
      <c r="H4" t="s">
        <v>19</v>
      </c>
      <c r="I4" t="s">
        <v>4</v>
      </c>
      <c r="K4" t="s">
        <v>5</v>
      </c>
    </row>
    <row r="5" spans="2:16" x14ac:dyDescent="0.25">
      <c r="B5" t="s">
        <v>6</v>
      </c>
      <c r="C5" s="1">
        <f>5*K5</f>
        <v>15</v>
      </c>
      <c r="D5">
        <f t="shared" ref="D5:D7" si="0">0*L5</f>
        <v>0</v>
      </c>
      <c r="E5">
        <f>0*M5</f>
        <v>0</v>
      </c>
      <c r="F5" s="1">
        <f>25*N5</f>
        <v>25</v>
      </c>
      <c r="G5">
        <f t="shared" ref="G5" si="1">0*O5</f>
        <v>0</v>
      </c>
      <c r="H5">
        <f t="shared" ref="H5:H8" si="2">0*P5</f>
        <v>0</v>
      </c>
      <c r="I5">
        <v>30</v>
      </c>
      <c r="K5" s="4">
        <v>3</v>
      </c>
      <c r="L5" s="4">
        <v>7</v>
      </c>
      <c r="M5" s="4">
        <v>5</v>
      </c>
      <c r="N5" s="4">
        <v>1</v>
      </c>
      <c r="O5" s="4">
        <v>4</v>
      </c>
      <c r="P5" s="4">
        <v>9</v>
      </c>
    </row>
    <row r="6" spans="2:16" x14ac:dyDescent="0.25">
      <c r="B6" t="s">
        <v>7</v>
      </c>
      <c r="C6">
        <f t="shared" ref="C6:C8" si="3">0*K6</f>
        <v>0</v>
      </c>
      <c r="D6">
        <f>0*L6</f>
        <v>0</v>
      </c>
      <c r="E6">
        <f t="shared" ref="E6" si="4">0*M6</f>
        <v>0</v>
      </c>
      <c r="F6">
        <f>0*N6</f>
        <v>0</v>
      </c>
      <c r="G6" s="9">
        <f>30*O6</f>
        <v>90</v>
      </c>
      <c r="H6" s="1">
        <f>5*P6</f>
        <v>20</v>
      </c>
      <c r="I6">
        <v>35</v>
      </c>
      <c r="K6" s="4">
        <v>7</v>
      </c>
      <c r="L6" s="4">
        <v>5</v>
      </c>
      <c r="M6" s="4">
        <v>8</v>
      </c>
      <c r="N6" s="4">
        <v>6</v>
      </c>
      <c r="O6" s="9">
        <v>3</v>
      </c>
      <c r="P6" s="4">
        <v>4</v>
      </c>
    </row>
    <row r="7" spans="2:16" x14ac:dyDescent="0.25">
      <c r="B7" t="s">
        <v>8</v>
      </c>
      <c r="C7" s="1">
        <f>5*K7</f>
        <v>30</v>
      </c>
      <c r="D7">
        <f t="shared" si="0"/>
        <v>0</v>
      </c>
      <c r="E7" s="1">
        <f>15*M7</f>
        <v>120</v>
      </c>
      <c r="F7">
        <f t="shared" ref="F7:F8" si="5">0*N7</f>
        <v>0</v>
      </c>
      <c r="G7" s="1">
        <f>20*O7</f>
        <v>40</v>
      </c>
      <c r="H7" s="1">
        <f>5*P7</f>
        <v>25</v>
      </c>
      <c r="I7">
        <v>45</v>
      </c>
      <c r="K7" s="4">
        <v>6</v>
      </c>
      <c r="L7" s="4">
        <v>4</v>
      </c>
      <c r="M7" s="4">
        <v>8</v>
      </c>
      <c r="N7" s="4">
        <v>3</v>
      </c>
      <c r="O7" s="4">
        <v>2</v>
      </c>
      <c r="P7" s="4">
        <v>5</v>
      </c>
    </row>
    <row r="8" spans="2:16" x14ac:dyDescent="0.25">
      <c r="B8" t="s">
        <v>15</v>
      </c>
      <c r="C8">
        <f t="shared" si="3"/>
        <v>0</v>
      </c>
      <c r="D8" s="1">
        <f>35*L8</f>
        <v>35</v>
      </c>
      <c r="E8">
        <f>0*M8</f>
        <v>0</v>
      </c>
      <c r="F8">
        <f t="shared" si="5"/>
        <v>0</v>
      </c>
      <c r="G8" s="1">
        <f>5*O8</f>
        <v>10</v>
      </c>
      <c r="H8">
        <f t="shared" si="2"/>
        <v>0</v>
      </c>
      <c r="I8">
        <v>40</v>
      </c>
      <c r="K8" s="4">
        <v>3</v>
      </c>
      <c r="L8" s="4">
        <v>1</v>
      </c>
      <c r="M8" s="4">
        <v>7</v>
      </c>
      <c r="N8" s="4">
        <v>4</v>
      </c>
      <c r="O8" s="4">
        <v>2</v>
      </c>
      <c r="P8" s="4">
        <v>3</v>
      </c>
    </row>
    <row r="9" spans="2:16" x14ac:dyDescent="0.25">
      <c r="B9" t="s">
        <v>9</v>
      </c>
      <c r="C9">
        <v>10</v>
      </c>
      <c r="D9">
        <v>35</v>
      </c>
      <c r="E9">
        <v>15</v>
      </c>
      <c r="F9">
        <v>25</v>
      </c>
      <c r="G9">
        <v>55</v>
      </c>
      <c r="H9">
        <v>10</v>
      </c>
      <c r="I9" t="s">
        <v>20</v>
      </c>
      <c r="J9">
        <f>SUM(C9:H9)</f>
        <v>150</v>
      </c>
    </row>
    <row r="10" spans="2:16" x14ac:dyDescent="0.25">
      <c r="B10" t="s">
        <v>10</v>
      </c>
      <c r="C10">
        <f>SUM(C5:H8)</f>
        <v>410</v>
      </c>
      <c r="I10">
        <f>SUM(I5:I8)</f>
        <v>150</v>
      </c>
    </row>
    <row r="12" spans="2:16" x14ac:dyDescent="0.25">
      <c r="C12" t="s">
        <v>21</v>
      </c>
      <c r="D12">
        <v>-2</v>
      </c>
      <c r="F12" t="s">
        <v>25</v>
      </c>
      <c r="G12">
        <v>5</v>
      </c>
      <c r="I12" t="s">
        <v>74</v>
      </c>
      <c r="K12" t="s">
        <v>82</v>
      </c>
      <c r="M12" s="5" t="s">
        <v>61</v>
      </c>
      <c r="N12" s="5" t="s">
        <v>87</v>
      </c>
    </row>
    <row r="13" spans="2:16" x14ac:dyDescent="0.25">
      <c r="C13" t="s">
        <v>22</v>
      </c>
      <c r="D13">
        <v>0</v>
      </c>
      <c r="F13" t="s">
        <v>26</v>
      </c>
      <c r="G13">
        <v>0</v>
      </c>
      <c r="I13" t="s">
        <v>50</v>
      </c>
      <c r="K13" t="s">
        <v>83</v>
      </c>
      <c r="M13" s="5" t="s">
        <v>66</v>
      </c>
      <c r="N13" s="5" t="s">
        <v>40</v>
      </c>
    </row>
    <row r="14" spans="2:16" x14ac:dyDescent="0.25">
      <c r="C14" t="s">
        <v>23</v>
      </c>
      <c r="D14">
        <v>1</v>
      </c>
      <c r="F14" t="s">
        <v>27</v>
      </c>
      <c r="G14">
        <v>7</v>
      </c>
      <c r="I14" t="s">
        <v>75</v>
      </c>
      <c r="K14" t="s">
        <v>85</v>
      </c>
    </row>
    <row r="15" spans="2:16" x14ac:dyDescent="0.25">
      <c r="C15" t="s">
        <v>24</v>
      </c>
      <c r="D15">
        <v>1</v>
      </c>
      <c r="F15" t="s">
        <v>28</v>
      </c>
      <c r="G15">
        <v>3</v>
      </c>
      <c r="I15" t="s">
        <v>76</v>
      </c>
      <c r="K15" t="s">
        <v>86</v>
      </c>
      <c r="L15" s="6" t="s">
        <v>37</v>
      </c>
      <c r="M15" t="s">
        <v>84</v>
      </c>
    </row>
    <row r="16" spans="2:16" x14ac:dyDescent="0.25">
      <c r="F16" t="s">
        <v>48</v>
      </c>
      <c r="G16">
        <v>1</v>
      </c>
      <c r="I16" t="s">
        <v>77</v>
      </c>
      <c r="M16" t="s">
        <v>43</v>
      </c>
      <c r="N16">
        <f>5*(P8+O7-P7-O8)</f>
        <v>-10</v>
      </c>
    </row>
    <row r="17" spans="2:16" x14ac:dyDescent="0.25">
      <c r="F17" t="s">
        <v>73</v>
      </c>
      <c r="G17">
        <v>4</v>
      </c>
      <c r="I17" t="s">
        <v>78</v>
      </c>
      <c r="M17" t="s">
        <v>44</v>
      </c>
      <c r="N17">
        <v>410</v>
      </c>
    </row>
    <row r="18" spans="2:16" x14ac:dyDescent="0.25">
      <c r="I18" t="s">
        <v>79</v>
      </c>
      <c r="M18" t="s">
        <v>45</v>
      </c>
      <c r="N18">
        <f>N17+N16</f>
        <v>400</v>
      </c>
    </row>
    <row r="19" spans="2:16" x14ac:dyDescent="0.25">
      <c r="I19" t="s">
        <v>80</v>
      </c>
    </row>
    <row r="20" spans="2:16" x14ac:dyDescent="0.25">
      <c r="I20" t="s">
        <v>81</v>
      </c>
    </row>
    <row r="22" spans="2:16" x14ac:dyDescent="0.25">
      <c r="C22" t="s">
        <v>0</v>
      </c>
      <c r="D22" t="s">
        <v>1</v>
      </c>
      <c r="E22" t="s">
        <v>2</v>
      </c>
      <c r="F22" t="s">
        <v>3</v>
      </c>
      <c r="G22" t="s">
        <v>18</v>
      </c>
      <c r="H22" t="s">
        <v>19</v>
      </c>
      <c r="I22" t="s">
        <v>4</v>
      </c>
      <c r="K22" t="s">
        <v>5</v>
      </c>
    </row>
    <row r="23" spans="2:16" x14ac:dyDescent="0.25">
      <c r="B23" t="s">
        <v>6</v>
      </c>
      <c r="C23" s="1">
        <f>5*K23</f>
        <v>15</v>
      </c>
      <c r="D23">
        <f t="shared" ref="D23:D25" si="6">0*L23</f>
        <v>0</v>
      </c>
      <c r="E23">
        <f>0*M23</f>
        <v>0</v>
      </c>
      <c r="F23" s="1">
        <f>25*N23</f>
        <v>25</v>
      </c>
      <c r="G23">
        <f t="shared" ref="G23" si="7">0*O23</f>
        <v>0</v>
      </c>
      <c r="H23">
        <f t="shared" ref="H23:H26" si="8">0*P23</f>
        <v>0</v>
      </c>
      <c r="I23">
        <v>30</v>
      </c>
      <c r="K23" s="4">
        <v>3</v>
      </c>
      <c r="L23" s="4">
        <v>7</v>
      </c>
      <c r="M23" s="4">
        <v>5</v>
      </c>
      <c r="N23" s="4">
        <v>1</v>
      </c>
      <c r="O23" s="4">
        <v>4</v>
      </c>
      <c r="P23" s="4">
        <v>9</v>
      </c>
    </row>
    <row r="24" spans="2:16" x14ac:dyDescent="0.25">
      <c r="B24" t="s">
        <v>7</v>
      </c>
      <c r="C24">
        <f t="shared" ref="C24:C26" si="9">0*K24</f>
        <v>0</v>
      </c>
      <c r="D24">
        <f>0*L24</f>
        <v>0</v>
      </c>
      <c r="E24">
        <f t="shared" ref="E24" si="10">0*M24</f>
        <v>0</v>
      </c>
      <c r="F24">
        <f>0*N24</f>
        <v>0</v>
      </c>
      <c r="G24" s="9">
        <f>30*O24</f>
        <v>90</v>
      </c>
      <c r="H24" s="1">
        <f>5*P24</f>
        <v>20</v>
      </c>
      <c r="I24">
        <v>35</v>
      </c>
      <c r="K24" s="4">
        <v>7</v>
      </c>
      <c r="L24" s="4">
        <v>5</v>
      </c>
      <c r="M24" s="4">
        <v>8</v>
      </c>
      <c r="N24" s="4">
        <v>6</v>
      </c>
      <c r="O24" s="9">
        <v>3</v>
      </c>
      <c r="P24" s="4">
        <v>4</v>
      </c>
    </row>
    <row r="25" spans="2:16" x14ac:dyDescent="0.25">
      <c r="B25" t="s">
        <v>8</v>
      </c>
      <c r="C25" s="1">
        <f>5*K25</f>
        <v>30</v>
      </c>
      <c r="D25">
        <f t="shared" ref="D25:D27" si="11">0*L25</f>
        <v>0</v>
      </c>
      <c r="E25" s="1">
        <f>15*M25</f>
        <v>120</v>
      </c>
      <c r="F25">
        <f t="shared" ref="F25:F26" si="12">0*N25</f>
        <v>0</v>
      </c>
      <c r="G25" s="1">
        <f>25*O25</f>
        <v>50</v>
      </c>
      <c r="H25" s="4">
        <f>0*P25</f>
        <v>0</v>
      </c>
      <c r="I25">
        <v>45</v>
      </c>
      <c r="K25" s="4">
        <v>6</v>
      </c>
      <c r="L25" s="4">
        <v>4</v>
      </c>
      <c r="M25" s="4">
        <v>8</v>
      </c>
      <c r="N25" s="4">
        <v>3</v>
      </c>
      <c r="O25" s="4">
        <v>2</v>
      </c>
      <c r="P25" s="4">
        <v>5</v>
      </c>
    </row>
    <row r="26" spans="2:16" x14ac:dyDescent="0.25">
      <c r="B26" t="s">
        <v>15</v>
      </c>
      <c r="C26">
        <f t="shared" ref="C26:C28" si="13">0*K26</f>
        <v>0</v>
      </c>
      <c r="D26" s="1">
        <f>35*L26</f>
        <v>35</v>
      </c>
      <c r="E26">
        <f>0*M26</f>
        <v>0</v>
      </c>
      <c r="F26">
        <f t="shared" si="12"/>
        <v>0</v>
      </c>
      <c r="G26" s="4">
        <f>0*O26</f>
        <v>0</v>
      </c>
      <c r="H26" s="1">
        <f>5*P26</f>
        <v>15</v>
      </c>
      <c r="I26">
        <v>40</v>
      </c>
      <c r="K26" s="4">
        <v>3</v>
      </c>
      <c r="L26" s="4">
        <v>1</v>
      </c>
      <c r="M26" s="4">
        <v>7</v>
      </c>
      <c r="N26" s="4">
        <v>4</v>
      </c>
      <c r="O26" s="4">
        <v>2</v>
      </c>
      <c r="P26" s="4">
        <v>3</v>
      </c>
    </row>
    <row r="27" spans="2:16" x14ac:dyDescent="0.25">
      <c r="B27" t="s">
        <v>9</v>
      </c>
      <c r="C27">
        <v>10</v>
      </c>
      <c r="D27">
        <v>35</v>
      </c>
      <c r="E27">
        <v>15</v>
      </c>
      <c r="F27">
        <v>25</v>
      </c>
      <c r="G27">
        <v>55</v>
      </c>
      <c r="H27">
        <v>10</v>
      </c>
      <c r="I27" t="s">
        <v>20</v>
      </c>
      <c r="J27">
        <f>SUM(C27:H27)</f>
        <v>150</v>
      </c>
    </row>
    <row r="28" spans="2:16" x14ac:dyDescent="0.25">
      <c r="B28" t="s">
        <v>10</v>
      </c>
      <c r="C28">
        <f>SUM(C23:H26)</f>
        <v>400</v>
      </c>
      <c r="I28">
        <f>SUM(I23:I26)</f>
        <v>150</v>
      </c>
    </row>
    <row r="30" spans="2:16" x14ac:dyDescent="0.25">
      <c r="C30" t="s">
        <v>21</v>
      </c>
      <c r="D30">
        <v>0</v>
      </c>
      <c r="F30" t="s">
        <v>25</v>
      </c>
      <c r="G30">
        <v>3</v>
      </c>
      <c r="I30" t="s">
        <v>74</v>
      </c>
      <c r="K30" t="s">
        <v>82</v>
      </c>
      <c r="L30" s="6" t="s">
        <v>37</v>
      </c>
      <c r="M30" s="5" t="s">
        <v>40</v>
      </c>
      <c r="N30" s="5" t="s">
        <v>41</v>
      </c>
    </row>
    <row r="31" spans="2:16" x14ac:dyDescent="0.25">
      <c r="C31" t="s">
        <v>22</v>
      </c>
      <c r="D31">
        <v>1</v>
      </c>
      <c r="F31" t="s">
        <v>26</v>
      </c>
      <c r="G31">
        <v>1</v>
      </c>
      <c r="I31" t="s">
        <v>50</v>
      </c>
      <c r="K31" t="s">
        <v>89</v>
      </c>
      <c r="M31" s="5" t="s">
        <v>62</v>
      </c>
      <c r="N31" s="5" t="s">
        <v>40</v>
      </c>
    </row>
    <row r="32" spans="2:16" x14ac:dyDescent="0.25">
      <c r="C32" t="s">
        <v>23</v>
      </c>
      <c r="D32">
        <v>3</v>
      </c>
      <c r="F32" t="s">
        <v>27</v>
      </c>
      <c r="G32">
        <v>5</v>
      </c>
      <c r="I32" t="s">
        <v>75</v>
      </c>
    </row>
    <row r="33" spans="2:16" x14ac:dyDescent="0.25">
      <c r="C33" t="s">
        <v>24</v>
      </c>
      <c r="D33">
        <v>0</v>
      </c>
      <c r="F33" t="s">
        <v>28</v>
      </c>
      <c r="G33">
        <v>1</v>
      </c>
      <c r="I33" t="s">
        <v>76</v>
      </c>
      <c r="M33" t="s">
        <v>90</v>
      </c>
    </row>
    <row r="34" spans="2:16" x14ac:dyDescent="0.25">
      <c r="F34" t="s">
        <v>48</v>
      </c>
      <c r="G34">
        <v>-1</v>
      </c>
      <c r="I34" t="s">
        <v>77</v>
      </c>
      <c r="M34" t="s">
        <v>43</v>
      </c>
      <c r="N34">
        <f>5*(N25+K23-N23-K25)</f>
        <v>-5</v>
      </c>
    </row>
    <row r="35" spans="2:16" x14ac:dyDescent="0.25">
      <c r="F35" t="s">
        <v>73</v>
      </c>
      <c r="G35">
        <v>3</v>
      </c>
      <c r="I35" t="s">
        <v>78</v>
      </c>
      <c r="M35" t="s">
        <v>44</v>
      </c>
      <c r="N35">
        <v>400</v>
      </c>
    </row>
    <row r="36" spans="2:16" x14ac:dyDescent="0.25">
      <c r="I36" t="s">
        <v>80</v>
      </c>
      <c r="M36" t="s">
        <v>45</v>
      </c>
      <c r="N36">
        <f>N35+N34</f>
        <v>395</v>
      </c>
    </row>
    <row r="37" spans="2:16" x14ac:dyDescent="0.25">
      <c r="I37" t="s">
        <v>88</v>
      </c>
    </row>
    <row r="39" spans="2:16" x14ac:dyDescent="0.25">
      <c r="C39" t="s">
        <v>0</v>
      </c>
      <c r="D39" t="s">
        <v>1</v>
      </c>
      <c r="E39" t="s">
        <v>2</v>
      </c>
      <c r="F39" t="s">
        <v>3</v>
      </c>
      <c r="G39" t="s">
        <v>18</v>
      </c>
      <c r="H39" t="s">
        <v>19</v>
      </c>
      <c r="I39" t="s">
        <v>4</v>
      </c>
      <c r="K39" t="s">
        <v>5</v>
      </c>
    </row>
    <row r="40" spans="2:16" x14ac:dyDescent="0.25">
      <c r="B40" t="s">
        <v>6</v>
      </c>
      <c r="C40" s="1">
        <f>10*K40</f>
        <v>30</v>
      </c>
      <c r="D40">
        <f t="shared" ref="D40:D42" si="14">0*L40</f>
        <v>0</v>
      </c>
      <c r="E40">
        <f>0*M40</f>
        <v>0</v>
      </c>
      <c r="F40" s="1">
        <f>20*N40</f>
        <v>20</v>
      </c>
      <c r="G40">
        <f t="shared" ref="G40" si="15">0*O40</f>
        <v>0</v>
      </c>
      <c r="H40">
        <f t="shared" ref="H40:H43" si="16">0*P40</f>
        <v>0</v>
      </c>
      <c r="I40">
        <v>30</v>
      </c>
      <c r="K40" s="4">
        <v>3</v>
      </c>
      <c r="L40" s="4">
        <v>7</v>
      </c>
      <c r="M40" s="4">
        <v>5</v>
      </c>
      <c r="N40" s="4">
        <v>1</v>
      </c>
      <c r="O40" s="4">
        <v>4</v>
      </c>
      <c r="P40" s="4">
        <v>9</v>
      </c>
    </row>
    <row r="41" spans="2:16" x14ac:dyDescent="0.25">
      <c r="B41" t="s">
        <v>7</v>
      </c>
      <c r="C41">
        <f t="shared" ref="C41:C43" si="17">0*K41</f>
        <v>0</v>
      </c>
      <c r="D41">
        <f>0*L41</f>
        <v>0</v>
      </c>
      <c r="E41">
        <f t="shared" ref="E41" si="18">0*M41</f>
        <v>0</v>
      </c>
      <c r="F41">
        <f>0*N41</f>
        <v>0</v>
      </c>
      <c r="G41" s="9">
        <f>30*O41</f>
        <v>90</v>
      </c>
      <c r="H41" s="1">
        <f>5*P41</f>
        <v>20</v>
      </c>
      <c r="I41">
        <v>35</v>
      </c>
      <c r="K41" s="4">
        <v>7</v>
      </c>
      <c r="L41" s="4">
        <v>5</v>
      </c>
      <c r="M41" s="4">
        <v>8</v>
      </c>
      <c r="N41" s="4">
        <v>6</v>
      </c>
      <c r="O41" s="9">
        <v>3</v>
      </c>
      <c r="P41" s="4">
        <v>4</v>
      </c>
    </row>
    <row r="42" spans="2:16" x14ac:dyDescent="0.25">
      <c r="B42" t="s">
        <v>8</v>
      </c>
      <c r="C42" s="4">
        <f>0*K42</f>
        <v>0</v>
      </c>
      <c r="D42">
        <f t="shared" ref="D42:D44" si="19">0*L42</f>
        <v>0</v>
      </c>
      <c r="E42" s="1">
        <f>15*M42</f>
        <v>120</v>
      </c>
      <c r="F42" s="1">
        <f>5*N42</f>
        <v>15</v>
      </c>
      <c r="G42" s="1">
        <f>25*O42</f>
        <v>50</v>
      </c>
      <c r="H42" s="4">
        <f>0*P42</f>
        <v>0</v>
      </c>
      <c r="I42">
        <v>45</v>
      </c>
      <c r="K42" s="4">
        <v>6</v>
      </c>
      <c r="L42" s="4">
        <v>4</v>
      </c>
      <c r="M42" s="4">
        <v>8</v>
      </c>
      <c r="N42" s="4">
        <v>3</v>
      </c>
      <c r="O42" s="4">
        <v>2</v>
      </c>
      <c r="P42" s="4">
        <v>5</v>
      </c>
    </row>
    <row r="43" spans="2:16" x14ac:dyDescent="0.25">
      <c r="B43" t="s">
        <v>15</v>
      </c>
      <c r="C43">
        <f t="shared" ref="C43:C45" si="20">0*K43</f>
        <v>0</v>
      </c>
      <c r="D43" s="1">
        <f>35*L43</f>
        <v>35</v>
      </c>
      <c r="E43">
        <f>0*M43</f>
        <v>0</v>
      </c>
      <c r="F43">
        <f t="shared" ref="F42:F43" si="21">0*N43</f>
        <v>0</v>
      </c>
      <c r="G43" s="4">
        <f>0*O43</f>
        <v>0</v>
      </c>
      <c r="H43" s="1">
        <f>5*P43</f>
        <v>15</v>
      </c>
      <c r="I43">
        <v>40</v>
      </c>
      <c r="K43" s="4">
        <v>3</v>
      </c>
      <c r="L43" s="4">
        <v>1</v>
      </c>
      <c r="M43" s="4">
        <v>7</v>
      </c>
      <c r="N43" s="4">
        <v>4</v>
      </c>
      <c r="O43" s="4">
        <v>2</v>
      </c>
      <c r="P43" s="4">
        <v>3</v>
      </c>
    </row>
    <row r="44" spans="2:16" x14ac:dyDescent="0.25">
      <c r="B44" t="s">
        <v>9</v>
      </c>
      <c r="C44">
        <v>10</v>
      </c>
      <c r="D44">
        <v>35</v>
      </c>
      <c r="E44">
        <v>15</v>
      </c>
      <c r="F44">
        <v>25</v>
      </c>
      <c r="G44">
        <v>55</v>
      </c>
      <c r="H44">
        <v>10</v>
      </c>
      <c r="I44" t="s">
        <v>20</v>
      </c>
      <c r="J44">
        <f>SUM(C44:H44)</f>
        <v>150</v>
      </c>
    </row>
    <row r="45" spans="2:16" x14ac:dyDescent="0.25">
      <c r="B45" t="s">
        <v>10</v>
      </c>
      <c r="C45">
        <f>SUM(C40:H43)</f>
        <v>395</v>
      </c>
      <c r="I45">
        <f>SUM(I40:I43)</f>
        <v>150</v>
      </c>
    </row>
    <row r="47" spans="2:16" x14ac:dyDescent="0.25">
      <c r="C47" t="s">
        <v>21</v>
      </c>
      <c r="D47">
        <v>-2</v>
      </c>
      <c r="F47" t="s">
        <v>25</v>
      </c>
      <c r="G47">
        <v>5</v>
      </c>
      <c r="I47" t="s">
        <v>74</v>
      </c>
      <c r="K47" t="s">
        <v>92</v>
      </c>
      <c r="L47" s="6" t="s">
        <v>37</v>
      </c>
      <c r="M47" s="5" t="s">
        <v>68</v>
      </c>
      <c r="N47" s="5" t="s">
        <v>41</v>
      </c>
    </row>
    <row r="48" spans="2:16" x14ac:dyDescent="0.25">
      <c r="C48" t="s">
        <v>22</v>
      </c>
      <c r="D48">
        <v>0</v>
      </c>
      <c r="F48" t="s">
        <v>26</v>
      </c>
      <c r="G48">
        <v>2</v>
      </c>
      <c r="I48" t="s">
        <v>50</v>
      </c>
      <c r="K48" t="s">
        <v>83</v>
      </c>
      <c r="L48" s="5"/>
      <c r="M48" s="5" t="s">
        <v>67</v>
      </c>
      <c r="N48" s="5" t="s">
        <v>40</v>
      </c>
    </row>
    <row r="49" spans="2:16" x14ac:dyDescent="0.25">
      <c r="C49" t="s">
        <v>23</v>
      </c>
      <c r="D49">
        <v>0</v>
      </c>
      <c r="F49" t="s">
        <v>27</v>
      </c>
      <c r="G49">
        <v>8</v>
      </c>
      <c r="I49" t="s">
        <v>75</v>
      </c>
    </row>
    <row r="50" spans="2:16" x14ac:dyDescent="0.25">
      <c r="C50" t="s">
        <v>24</v>
      </c>
      <c r="D50">
        <v>-1</v>
      </c>
      <c r="F50" t="s">
        <v>28</v>
      </c>
      <c r="G50">
        <v>3</v>
      </c>
      <c r="I50" t="s">
        <v>91</v>
      </c>
      <c r="M50" t="s">
        <v>93</v>
      </c>
    </row>
    <row r="51" spans="2:16" x14ac:dyDescent="0.25">
      <c r="F51" t="s">
        <v>48</v>
      </c>
      <c r="G51">
        <v>2</v>
      </c>
      <c r="I51" t="s">
        <v>77</v>
      </c>
      <c r="M51" t="s">
        <v>43</v>
      </c>
      <c r="N51">
        <f>15*(M40+N42-N40-M42)</f>
        <v>-15</v>
      </c>
    </row>
    <row r="52" spans="2:16" x14ac:dyDescent="0.25">
      <c r="F52" t="s">
        <v>73</v>
      </c>
      <c r="G52">
        <v>4</v>
      </c>
      <c r="I52" t="s">
        <v>78</v>
      </c>
      <c r="M52" t="s">
        <v>44</v>
      </c>
      <c r="N52">
        <v>395</v>
      </c>
    </row>
    <row r="53" spans="2:16" x14ac:dyDescent="0.25">
      <c r="I53" t="s">
        <v>80</v>
      </c>
      <c r="M53" t="s">
        <v>45</v>
      </c>
      <c r="N53">
        <f>N52+N51</f>
        <v>380</v>
      </c>
    </row>
    <row r="54" spans="2:16" x14ac:dyDescent="0.25">
      <c r="I54" t="s">
        <v>88</v>
      </c>
    </row>
    <row r="56" spans="2:16" x14ac:dyDescent="0.25">
      <c r="C56" t="s">
        <v>0</v>
      </c>
      <c r="D56" t="s">
        <v>1</v>
      </c>
      <c r="E56" t="s">
        <v>2</v>
      </c>
      <c r="F56" t="s">
        <v>3</v>
      </c>
      <c r="G56" t="s">
        <v>18</v>
      </c>
      <c r="H56" t="s">
        <v>19</v>
      </c>
      <c r="I56" t="s">
        <v>4</v>
      </c>
      <c r="K56" t="s">
        <v>5</v>
      </c>
    </row>
    <row r="57" spans="2:16" x14ac:dyDescent="0.25">
      <c r="B57" t="s">
        <v>6</v>
      </c>
      <c r="C57" s="1">
        <f>10*K57</f>
        <v>30</v>
      </c>
      <c r="D57">
        <f t="shared" ref="D57:D59" si="22">0*L57</f>
        <v>0</v>
      </c>
      <c r="E57" s="1">
        <f>15*M57</f>
        <v>75</v>
      </c>
      <c r="F57" s="1">
        <f>5*N57</f>
        <v>5</v>
      </c>
      <c r="G57">
        <f t="shared" ref="G57" si="23">0*O57</f>
        <v>0</v>
      </c>
      <c r="H57">
        <f t="shared" ref="H57:H60" si="24">0*P57</f>
        <v>0</v>
      </c>
      <c r="I57">
        <v>30</v>
      </c>
      <c r="K57" s="4">
        <v>3</v>
      </c>
      <c r="L57" s="4">
        <v>7</v>
      </c>
      <c r="M57" s="4">
        <v>5</v>
      </c>
      <c r="N57" s="4">
        <v>1</v>
      </c>
      <c r="O57" s="4">
        <v>4</v>
      </c>
      <c r="P57" s="4">
        <v>9</v>
      </c>
    </row>
    <row r="58" spans="2:16" x14ac:dyDescent="0.25">
      <c r="B58" t="s">
        <v>7</v>
      </c>
      <c r="C58">
        <f t="shared" ref="C58:C60" si="25">0*K58</f>
        <v>0</v>
      </c>
      <c r="D58">
        <f>0*L58</f>
        <v>0</v>
      </c>
      <c r="E58">
        <f t="shared" ref="E58" si="26">0*M58</f>
        <v>0</v>
      </c>
      <c r="F58">
        <f>0*N58</f>
        <v>0</v>
      </c>
      <c r="G58" s="9">
        <f>30*O58</f>
        <v>90</v>
      </c>
      <c r="H58" s="1">
        <f>5*P58</f>
        <v>20</v>
      </c>
      <c r="I58">
        <v>35</v>
      </c>
      <c r="K58" s="4">
        <v>7</v>
      </c>
      <c r="L58" s="4">
        <v>5</v>
      </c>
      <c r="M58" s="4">
        <v>8</v>
      </c>
      <c r="N58" s="4">
        <v>6</v>
      </c>
      <c r="O58" s="9">
        <v>3</v>
      </c>
      <c r="P58" s="4">
        <v>4</v>
      </c>
    </row>
    <row r="59" spans="2:16" x14ac:dyDescent="0.25">
      <c r="B59" t="s">
        <v>8</v>
      </c>
      <c r="C59" s="4">
        <f>0*K59</f>
        <v>0</v>
      </c>
      <c r="D59">
        <f t="shared" ref="D59:D61" si="27">0*L59</f>
        <v>0</v>
      </c>
      <c r="E59" s="4">
        <f>0*M59</f>
        <v>0</v>
      </c>
      <c r="F59" s="1">
        <f>20*N59</f>
        <v>60</v>
      </c>
      <c r="G59" s="1">
        <f>25*O59</f>
        <v>50</v>
      </c>
      <c r="H59" s="4">
        <f>0*P59</f>
        <v>0</v>
      </c>
      <c r="I59">
        <v>45</v>
      </c>
      <c r="K59" s="4">
        <v>6</v>
      </c>
      <c r="L59" s="4">
        <v>4</v>
      </c>
      <c r="M59" s="4">
        <v>8</v>
      </c>
      <c r="N59" s="4">
        <v>3</v>
      </c>
      <c r="O59" s="4">
        <v>2</v>
      </c>
      <c r="P59" s="4">
        <v>5</v>
      </c>
    </row>
    <row r="60" spans="2:16" x14ac:dyDescent="0.25">
      <c r="B60" t="s">
        <v>15</v>
      </c>
      <c r="C60">
        <f t="shared" ref="C60:C62" si="28">0*K60</f>
        <v>0</v>
      </c>
      <c r="D60" s="1">
        <f>35*L60</f>
        <v>35</v>
      </c>
      <c r="E60">
        <f>0*M60</f>
        <v>0</v>
      </c>
      <c r="F60">
        <f t="shared" ref="F60:F61" si="29">0*N60</f>
        <v>0</v>
      </c>
      <c r="G60" s="4">
        <f>0*O60</f>
        <v>0</v>
      </c>
      <c r="H60" s="1">
        <f>5*P60</f>
        <v>15</v>
      </c>
      <c r="I60">
        <v>40</v>
      </c>
      <c r="K60" s="4">
        <v>3</v>
      </c>
      <c r="L60" s="4">
        <v>1</v>
      </c>
      <c r="M60" s="4">
        <v>7</v>
      </c>
      <c r="N60" s="4">
        <v>4</v>
      </c>
      <c r="O60" s="4">
        <v>2</v>
      </c>
      <c r="P60" s="4">
        <v>3</v>
      </c>
    </row>
    <row r="61" spans="2:16" x14ac:dyDescent="0.25">
      <c r="B61" t="s">
        <v>9</v>
      </c>
      <c r="C61">
        <v>10</v>
      </c>
      <c r="D61">
        <v>35</v>
      </c>
      <c r="E61">
        <v>15</v>
      </c>
      <c r="F61">
        <v>25</v>
      </c>
      <c r="G61">
        <v>55</v>
      </c>
      <c r="H61">
        <v>10</v>
      </c>
      <c r="I61" t="s">
        <v>20</v>
      </c>
      <c r="J61">
        <f>SUM(C61:H61)</f>
        <v>150</v>
      </c>
    </row>
    <row r="62" spans="2:16" x14ac:dyDescent="0.25">
      <c r="B62" t="s">
        <v>10</v>
      </c>
      <c r="C62">
        <f>SUM(C57:H60)</f>
        <v>380</v>
      </c>
      <c r="I62">
        <f>SUM(I57:I60)</f>
        <v>150</v>
      </c>
    </row>
    <row r="64" spans="2:16" x14ac:dyDescent="0.25">
      <c r="C64" t="s">
        <v>21</v>
      </c>
      <c r="D64">
        <v>0</v>
      </c>
      <c r="F64" t="s">
        <v>25</v>
      </c>
      <c r="G64">
        <v>3</v>
      </c>
      <c r="I64" t="s">
        <v>74</v>
      </c>
      <c r="K64" t="s">
        <v>89</v>
      </c>
      <c r="L64" s="6" t="s">
        <v>37</v>
      </c>
      <c r="M64" t="s">
        <v>43</v>
      </c>
      <c r="N64">
        <f>5*(P59+O58-P58-O59)</f>
        <v>10</v>
      </c>
    </row>
    <row r="65" spans="3:9" x14ac:dyDescent="0.25">
      <c r="C65" t="s">
        <v>22</v>
      </c>
      <c r="D65">
        <v>0</v>
      </c>
      <c r="F65" t="s">
        <v>26</v>
      </c>
      <c r="G65">
        <v>2</v>
      </c>
      <c r="I65" t="s">
        <v>94</v>
      </c>
    </row>
    <row r="66" spans="3:9" x14ac:dyDescent="0.25">
      <c r="C66" t="s">
        <v>23</v>
      </c>
      <c r="D66">
        <v>2</v>
      </c>
      <c r="F66" t="s">
        <v>27</v>
      </c>
      <c r="G66">
        <v>5</v>
      </c>
      <c r="I66" t="s">
        <v>50</v>
      </c>
    </row>
    <row r="67" spans="3:9" x14ac:dyDescent="0.25">
      <c r="C67" t="s">
        <v>24</v>
      </c>
      <c r="D67">
        <v>-1</v>
      </c>
      <c r="F67" t="s">
        <v>28</v>
      </c>
      <c r="G67">
        <v>1</v>
      </c>
      <c r="I67" t="s">
        <v>75</v>
      </c>
    </row>
    <row r="68" spans="3:9" x14ac:dyDescent="0.25">
      <c r="F68" t="s">
        <v>48</v>
      </c>
      <c r="G68">
        <v>0</v>
      </c>
      <c r="I68" t="s">
        <v>91</v>
      </c>
    </row>
    <row r="69" spans="3:9" x14ac:dyDescent="0.25">
      <c r="F69" t="s">
        <v>73</v>
      </c>
      <c r="G69">
        <v>4</v>
      </c>
      <c r="I69" t="s">
        <v>78</v>
      </c>
    </row>
    <row r="70" spans="3:9" x14ac:dyDescent="0.25">
      <c r="I70" t="s">
        <v>80</v>
      </c>
    </row>
    <row r="71" spans="3:9" x14ac:dyDescent="0.25">
      <c r="I71" t="s">
        <v>88</v>
      </c>
    </row>
    <row r="73" spans="3:9" x14ac:dyDescent="0.25">
      <c r="C73" s="7" t="s">
        <v>95</v>
      </c>
      <c r="D73" s="7"/>
      <c r="E73" s="7"/>
      <c r="F73" s="7"/>
      <c r="G73" s="7"/>
      <c r="H73" s="7"/>
    </row>
  </sheetData>
  <mergeCells count="2">
    <mergeCell ref="B2:F2"/>
    <mergeCell ref="C73:H73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Galya</dc:creator>
  <cp:lastModifiedBy>Galya</cp:lastModifiedBy>
  <dcterms:created xsi:type="dcterms:W3CDTF">2020-05-24T09:04:19Z</dcterms:created>
  <dcterms:modified xsi:type="dcterms:W3CDTF">2020-05-24T12:32:46Z</dcterms:modified>
</cp:coreProperties>
</file>