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시트 1 - 용인 마북 대림2차 e편한세상 아파트" sheetId="2" r:id="rId5"/>
    <sheet name="시트 1 - 용화마을태영데시앙2단지" sheetId="3" r:id="rId6"/>
    <sheet name="시트 1 - 백현마을동일하이빌" sheetId="4" r:id="rId7"/>
    <sheet name="시트 1 - 성산마을 카운티스" sheetId="5" r:id="rId8"/>
    <sheet name="시트 1 - 성산마을 남광하우스토리" sheetId="6" r:id="rId9"/>
    <sheet name="시트 1 - 죽전 일성트루엘" sheetId="7" r:id="rId10"/>
    <sheet name="시트 1 - 보정대림e편한세상1차" sheetId="8" r:id="rId11"/>
    <sheet name="시트 1 - 보정대림e편한세상2차" sheetId="9" r:id="rId12"/>
    <sheet name="시트 1 - 내대지마을 광명샤인빌" sheetId="10" r:id="rId13"/>
    <sheet name="시트 1 - 내대지마을 힐스테이트" sheetId="11" r:id="rId14"/>
    <sheet name="시트 1 - 내대지마을푸르지오" sheetId="12" r:id="rId15"/>
    <sheet name="시트 1 - 내대지마을 주공2단지아파트" sheetId="13" r:id="rId16"/>
    <sheet name="시트 1 - 새터마을 우미이노스빌(101동) 죽전3차" sheetId="14" r:id="rId17"/>
    <sheet name="시트 1 - 내대지마을 우미이노스빌(601동)" sheetId="15" r:id="rId18"/>
    <sheet name="시트 1 - 새터마을 푸르지오아파트" sheetId="16" r:id="rId19"/>
    <sheet name="시트 1 - 죽전역 월드메르디앙" sheetId="17" r:id="rId20"/>
    <sheet name="시트 1 - 용인 수지 휴엔하임" sheetId="18" r:id="rId21"/>
  </sheets>
</workbook>
</file>

<file path=xl/sharedStrings.xml><?xml version="1.0" encoding="utf-8"?>
<sst xmlns="http://schemas.openxmlformats.org/spreadsheetml/2006/main" uniqueCount="74">
  <si>
    <t>단지명</t>
  </si>
  <si>
    <t>주소</t>
  </si>
  <si>
    <t>단지분류</t>
  </si>
  <si>
    <t>분양형태</t>
  </si>
  <si>
    <t>난방방식</t>
  </si>
  <si>
    <t>복도유형</t>
  </si>
  <si>
    <t>사용승인일</t>
  </si>
  <si>
    <t>동수</t>
  </si>
  <si>
    <t>시행사</t>
  </si>
  <si>
    <t>시공사</t>
  </si>
  <si>
    <t>전용면적 60이하</t>
  </si>
  <si>
    <t>전용면적 60-85이하</t>
  </si>
  <si>
    <t>전용면적 85-135이하</t>
  </si>
  <si>
    <t>전용면적 135초과</t>
  </si>
  <si>
    <t>관리비부과면적</t>
  </si>
  <si>
    <t>단지 전용면적합</t>
  </si>
  <si>
    <t>용인 마북 대림2차 e편한세상 아파트</t>
  </si>
  <si>
    <t>마북동 649</t>
  </si>
  <si>
    <t>아파트</t>
  </si>
  <si>
    <t>분양</t>
  </si>
  <si>
    <t>개별난방</t>
  </si>
  <si>
    <t>계단식</t>
  </si>
  <si>
    <t>대림산업</t>
  </si>
  <si>
    <t>용화마을태영데시앙2단지</t>
  </si>
  <si>
    <t>마북동 620</t>
  </si>
  <si>
    <t>지역난방</t>
  </si>
  <si>
    <t>태영</t>
  </si>
  <si>
    <t>성산마을 카운티스</t>
  </si>
  <si>
    <t>중동 922</t>
  </si>
  <si>
    <t>연립</t>
  </si>
  <si>
    <t>세계토건</t>
  </si>
  <si>
    <t>성산마을 남광하우스토리</t>
  </si>
  <si>
    <t>중동 869</t>
  </si>
  <si>
    <t>남광토건</t>
  </si>
  <si>
    <t>죽전 일성트루엘</t>
  </si>
  <si>
    <t>보정동 1293</t>
  </si>
  <si>
    <t>일성건설</t>
  </si>
  <si>
    <t>보정대림e편한세상1차</t>
  </si>
  <si>
    <t>보정동 911-1</t>
  </si>
  <si>
    <t>보정대림e편한세상2차</t>
  </si>
  <si>
    <t>보정동 909-5</t>
  </si>
  <si>
    <t>삼호</t>
  </si>
  <si>
    <t>내대지마을 광명샤인빌</t>
  </si>
  <si>
    <t>죽전동 1380</t>
  </si>
  <si>
    <t>광명주택</t>
  </si>
  <si>
    <t>내대지마을 힐스테이트</t>
  </si>
  <si>
    <t>죽전동 1373</t>
  </si>
  <si>
    <t>현대건설</t>
  </si>
  <si>
    <t>내대지마을푸르지오</t>
  </si>
  <si>
    <t>죽전동 1221</t>
  </si>
  <si>
    <t>대우건설</t>
  </si>
  <si>
    <t>내대지마을 주공2단지아파트</t>
  </si>
  <si>
    <t>죽전동 1226</t>
  </si>
  <si>
    <t>국민임대</t>
  </si>
  <si>
    <t>복도식</t>
  </si>
  <si>
    <t>새터마을 우미이노스빌(101동) 죽전3차</t>
  </si>
  <si>
    <t>죽전동 1211</t>
  </si>
  <si>
    <t>우미산업개발</t>
  </si>
  <si>
    <t>내대지마을 우미이노스빌(601동)</t>
  </si>
  <si>
    <t>죽전동 1194</t>
  </si>
  <si>
    <t>새터마을 푸르지오아파트</t>
  </si>
  <si>
    <t>죽전동 1198</t>
  </si>
  <si>
    <t>죽전역 월드메르디앙</t>
  </si>
  <si>
    <t>죽전동 1488</t>
  </si>
  <si>
    <t>월드건설</t>
  </si>
  <si>
    <t>용인 수지 휴엔하임</t>
  </si>
  <si>
    <t>상현동 1201</t>
  </si>
  <si>
    <t>신구건설</t>
  </si>
  <si>
    <t>세대수</t>
  </si>
  <si>
    <t>공급면적</t>
  </si>
  <si>
    <t>전용면적</t>
  </si>
  <si>
    <t>공급면적 합계</t>
  </si>
  <si>
    <t>전용면적 합계</t>
  </si>
  <si>
    <t>백현마을동일하이빌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</si>
</sst>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4"/>
      </right>
      <top style="thin">
        <color indexed="10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4" borderId="8" applyNumberFormat="1" applyFont="1" applyFill="1" applyBorder="1" applyAlignment="1" applyProtection="0">
      <alignment horizontal="center" vertical="center"/>
    </xf>
    <xf numFmtId="0" fontId="1" fillId="4" borderId="9" applyNumberFormat="0" applyFont="1" applyFill="1" applyBorder="1" applyAlignment="1" applyProtection="0">
      <alignment horizontal="center" vertical="center"/>
    </xf>
    <xf numFmtId="0" fontId="1" fillId="4" borderId="10" applyNumberFormat="0" applyFont="1" applyFill="1" applyBorder="1" applyAlignment="1" applyProtection="0">
      <alignment horizontal="center" vertical="center"/>
    </xf>
    <xf numFmtId="0" fontId="3" fillId="2" borderId="7" applyNumberFormat="1" applyFont="1" applyFill="1" applyBorder="1" applyAlignment="1" applyProtection="0">
      <alignment vertical="top" wrapText="1"/>
    </xf>
    <xf numFmtId="0" fontId="3" fillId="2" borderId="7" applyNumberFormat="0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0" fillId="4" borderId="14" applyNumberFormat="0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0" fontId="0" fillId="4" borderId="17" applyNumberFormat="0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7"/>
  <sheetViews>
    <sheetView workbookViewId="0" showGridLines="0" defaultGridColor="1"/>
  </sheetViews>
  <sheetFormatPr defaultColWidth="16.3333" defaultRowHeight="19.9" customHeight="1" outlineLevelRow="0" outlineLevelCol="0"/>
  <cols>
    <col min="1" max="1" width="27.3516" style="1" customWidth="1"/>
    <col min="2" max="2" width="11.1719" style="1" customWidth="1"/>
    <col min="3" max="3" width="7.35156" style="1" customWidth="1"/>
    <col min="4" max="6" width="7.17188" style="1" customWidth="1"/>
    <col min="7" max="7" width="8.85156" style="1" customWidth="1"/>
    <col min="8" max="8" width="4.35156" style="1" customWidth="1"/>
    <col min="9" max="9" width="5.85156" style="1" customWidth="1"/>
    <col min="10" max="10" width="10.3516" style="1" customWidth="1"/>
    <col min="11" max="14" width="7.17188" style="1" customWidth="1"/>
    <col min="15" max="16" width="9" style="1" customWidth="1"/>
    <col min="17" max="16384" width="16.3516" style="1" customWidth="1"/>
  </cols>
  <sheetData>
    <row r="1" ht="4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1.1" customHeight="1">
      <c r="A2" t="s" s="3">
        <v>16</v>
      </c>
      <c r="B2" t="s" s="4">
        <v>17</v>
      </c>
      <c r="C2" t="s" s="5">
        <v>18</v>
      </c>
      <c r="D2" t="s" s="5">
        <v>19</v>
      </c>
      <c r="E2" t="s" s="5">
        <v>20</v>
      </c>
      <c r="F2" t="s" s="5">
        <v>21</v>
      </c>
      <c r="G2" s="6">
        <v>20101130</v>
      </c>
      <c r="H2" s="6">
        <v>3</v>
      </c>
      <c r="I2" s="7"/>
      <c r="J2" t="s" s="5">
        <v>22</v>
      </c>
      <c r="K2" s="6">
        <v>0</v>
      </c>
      <c r="L2" s="6">
        <v>0</v>
      </c>
      <c r="M2" s="6">
        <v>110</v>
      </c>
      <c r="N2" s="6">
        <v>0</v>
      </c>
      <c r="O2" s="6">
        <v>16271.84</v>
      </c>
      <c r="P2" s="6">
        <v>13363.6</v>
      </c>
    </row>
    <row r="3" ht="20.9" customHeight="1">
      <c r="A3" t="s" s="8">
        <v>23</v>
      </c>
      <c r="B3" t="s" s="9">
        <v>24</v>
      </c>
      <c r="C3" t="s" s="10">
        <v>18</v>
      </c>
      <c r="D3" t="s" s="10">
        <v>19</v>
      </c>
      <c r="E3" t="s" s="10">
        <v>25</v>
      </c>
      <c r="F3" t="s" s="10">
        <v>21</v>
      </c>
      <c r="G3" s="11">
        <v>20031010</v>
      </c>
      <c r="H3" s="11">
        <v>3</v>
      </c>
      <c r="I3" s="12"/>
      <c r="J3" t="s" s="10">
        <v>26</v>
      </c>
      <c r="K3" s="11">
        <v>0</v>
      </c>
      <c r="L3" s="11">
        <v>132</v>
      </c>
      <c r="M3" s="11">
        <v>0</v>
      </c>
      <c r="N3" s="11">
        <v>0</v>
      </c>
      <c r="O3" s="11">
        <v>14036.88</v>
      </c>
      <c r="P3" s="11">
        <v>11194.92</v>
      </c>
    </row>
    <row r="4" ht="20.9" customHeight="1">
      <c r="A4" t="s" s="8">
        <v>27</v>
      </c>
      <c r="B4" t="s" s="9">
        <v>28</v>
      </c>
      <c r="C4" t="s" s="10">
        <v>29</v>
      </c>
      <c r="D4" t="s" s="10">
        <v>19</v>
      </c>
      <c r="E4" t="s" s="10">
        <v>25</v>
      </c>
      <c r="F4" t="s" s="10">
        <v>21</v>
      </c>
      <c r="G4" s="11">
        <v>20061026</v>
      </c>
      <c r="H4" s="11">
        <v>8</v>
      </c>
      <c r="I4" s="12"/>
      <c r="J4" t="s" s="10">
        <v>30</v>
      </c>
      <c r="K4" s="11">
        <f>'시트 1 - 성산마을 카운티스'!D$2</f>
        <v>0</v>
      </c>
      <c r="L4" s="11">
        <f>'시트 1 - 성산마을 카운티스'!E$2</f>
        <v>0</v>
      </c>
      <c r="M4" s="11">
        <f>'시트 1 - 성산마을 카운티스'!F$2</f>
        <v>0</v>
      </c>
      <c r="N4" s="11">
        <f>'시트 1 - 성산마을 카운티스'!G$2</f>
        <v>96</v>
      </c>
      <c r="O4" s="11">
        <f>'시트 1 - 성산마을 카운티스'!H$2</f>
        <v>17560.44</v>
      </c>
      <c r="P4" s="11">
        <f>'시트 1 - 성산마을 카운티스'!I$2</f>
        <v>15097.68</v>
      </c>
    </row>
    <row r="5" ht="20.9" customHeight="1">
      <c r="A5" t="s" s="8">
        <v>31</v>
      </c>
      <c r="B5" t="s" s="9">
        <v>32</v>
      </c>
      <c r="C5" t="s" s="10">
        <v>29</v>
      </c>
      <c r="D5" t="s" s="10">
        <v>19</v>
      </c>
      <c r="E5" t="s" s="10">
        <v>25</v>
      </c>
      <c r="F5" t="s" s="10">
        <v>21</v>
      </c>
      <c r="G5" s="11">
        <v>20071101</v>
      </c>
      <c r="H5" s="11">
        <v>9</v>
      </c>
      <c r="I5" s="12"/>
      <c r="J5" t="s" s="10">
        <v>33</v>
      </c>
      <c r="K5" s="11">
        <f>'시트 1 - 성산마을 남광하우스토리'!D$2</f>
        <v>0</v>
      </c>
      <c r="L5" s="11">
        <f>'시트 1 - 성산마을 남광하우스토리'!E$2</f>
        <v>0</v>
      </c>
      <c r="M5" s="11">
        <f>'시트 1 - 성산마을 남광하우스토리'!F$2</f>
        <v>0</v>
      </c>
      <c r="N5" s="11">
        <f>'시트 1 - 성산마을 남광하우스토리'!G$2</f>
        <v>134</v>
      </c>
      <c r="O5" s="11">
        <f>'시트 1 - 성산마을 남광하우스토리'!H$2</f>
        <v>28627.75</v>
      </c>
      <c r="P5" s="11">
        <f>'시트 1 - 성산마을 남광하우스토리'!I$2</f>
        <v>23730.98</v>
      </c>
    </row>
    <row r="6" ht="20.9" customHeight="1">
      <c r="A6" t="s" s="8">
        <v>34</v>
      </c>
      <c r="B6" t="s" s="9">
        <v>35</v>
      </c>
      <c r="C6" t="s" s="10">
        <v>18</v>
      </c>
      <c r="D6" t="s" s="10">
        <v>19</v>
      </c>
      <c r="E6" t="s" s="10">
        <v>25</v>
      </c>
      <c r="F6" t="s" s="10">
        <v>21</v>
      </c>
      <c r="G6" s="11">
        <v>20101214</v>
      </c>
      <c r="H6" s="11">
        <v>1</v>
      </c>
      <c r="I6" s="12"/>
      <c r="J6" t="s" s="10">
        <v>36</v>
      </c>
      <c r="K6" s="11">
        <v>0</v>
      </c>
      <c r="L6" s="11">
        <v>0</v>
      </c>
      <c r="M6" s="11">
        <v>32</v>
      </c>
      <c r="N6" s="11">
        <v>32</v>
      </c>
      <c r="O6" s="11">
        <v>10026.08</v>
      </c>
      <c r="P6" s="11">
        <v>8458.08</v>
      </c>
    </row>
    <row r="7" ht="20.9" customHeight="1">
      <c r="A7" t="s" s="8">
        <v>37</v>
      </c>
      <c r="B7" t="s" s="9">
        <v>38</v>
      </c>
      <c r="C7" t="s" s="10">
        <v>18</v>
      </c>
      <c r="D7" t="s" s="10">
        <v>19</v>
      </c>
      <c r="E7" t="s" s="10">
        <v>20</v>
      </c>
      <c r="F7" t="s" s="10">
        <v>21</v>
      </c>
      <c r="G7" s="11">
        <v>20020321</v>
      </c>
      <c r="H7" s="11">
        <v>13</v>
      </c>
      <c r="I7" s="12"/>
      <c r="J7" t="s" s="10">
        <v>22</v>
      </c>
      <c r="K7" s="11">
        <v>0</v>
      </c>
      <c r="L7" s="11">
        <v>0</v>
      </c>
      <c r="M7" s="11">
        <v>0</v>
      </c>
      <c r="N7" s="11">
        <v>232</v>
      </c>
      <c r="O7" s="11">
        <v>41937.71</v>
      </c>
      <c r="P7" s="11">
        <v>37344.54</v>
      </c>
    </row>
    <row r="8" ht="20.9" customHeight="1">
      <c r="A8" t="s" s="8">
        <v>39</v>
      </c>
      <c r="B8" t="s" s="9">
        <v>40</v>
      </c>
      <c r="C8" t="s" s="10">
        <v>18</v>
      </c>
      <c r="D8" t="s" s="10">
        <v>19</v>
      </c>
      <c r="E8" t="s" s="10">
        <v>20</v>
      </c>
      <c r="F8" t="s" s="10">
        <v>21</v>
      </c>
      <c r="G8" s="11">
        <v>20050831</v>
      </c>
      <c r="H8" s="11">
        <v>7</v>
      </c>
      <c r="I8" s="12"/>
      <c r="J8" t="s" s="10">
        <v>41</v>
      </c>
      <c r="K8" s="11">
        <v>0</v>
      </c>
      <c r="L8" s="11">
        <v>0</v>
      </c>
      <c r="M8" s="11">
        <v>0</v>
      </c>
      <c r="N8" s="11">
        <v>133</v>
      </c>
      <c r="O8" s="11">
        <v>24103.95</v>
      </c>
      <c r="P8" s="11">
        <v>21296.31</v>
      </c>
    </row>
    <row r="9" ht="20.9" customHeight="1">
      <c r="A9" t="s" s="8">
        <v>42</v>
      </c>
      <c r="B9" t="s" s="9">
        <v>43</v>
      </c>
      <c r="C9" t="s" s="10">
        <v>18</v>
      </c>
      <c r="D9" t="s" s="10">
        <v>19</v>
      </c>
      <c r="E9" t="s" s="10">
        <v>25</v>
      </c>
      <c r="F9" t="s" s="10">
        <v>21</v>
      </c>
      <c r="G9" s="11">
        <v>20051010</v>
      </c>
      <c r="H9" s="11">
        <v>2</v>
      </c>
      <c r="I9" s="12"/>
      <c r="J9" t="s" s="10">
        <v>44</v>
      </c>
      <c r="K9" s="11">
        <v>91</v>
      </c>
      <c r="L9" s="11">
        <v>0</v>
      </c>
      <c r="M9" s="11">
        <v>0</v>
      </c>
      <c r="N9" s="11">
        <v>0</v>
      </c>
      <c r="O9" s="11">
        <v>7505.68</v>
      </c>
      <c r="P9" s="11">
        <v>5444.53</v>
      </c>
    </row>
    <row r="10" ht="20.9" customHeight="1">
      <c r="A10" t="s" s="8">
        <v>45</v>
      </c>
      <c r="B10" t="s" s="9">
        <v>46</v>
      </c>
      <c r="C10" t="s" s="10">
        <v>18</v>
      </c>
      <c r="D10" t="s" s="10">
        <v>19</v>
      </c>
      <c r="E10" t="s" s="10">
        <v>25</v>
      </c>
      <c r="F10" t="s" s="10">
        <v>21</v>
      </c>
      <c r="G10" s="11">
        <v>20040630</v>
      </c>
      <c r="H10" s="11">
        <v>3</v>
      </c>
      <c r="I10" s="12"/>
      <c r="J10" t="s" s="10">
        <v>47</v>
      </c>
      <c r="K10" s="11">
        <v>0</v>
      </c>
      <c r="L10" s="11">
        <v>0</v>
      </c>
      <c r="M10" s="11">
        <v>120</v>
      </c>
      <c r="N10" s="11">
        <v>0</v>
      </c>
      <c r="O10" s="11">
        <v>18462</v>
      </c>
      <c r="P10" s="11">
        <v>15097.2</v>
      </c>
    </row>
    <row r="11" ht="20.9" customHeight="1">
      <c r="A11" t="s" s="8">
        <v>48</v>
      </c>
      <c r="B11" t="s" s="9">
        <v>49</v>
      </c>
      <c r="C11" t="s" s="10">
        <v>18</v>
      </c>
      <c r="D11" t="s" s="10">
        <v>19</v>
      </c>
      <c r="E11" s="12"/>
      <c r="F11" t="s" s="10">
        <v>21</v>
      </c>
      <c r="G11" s="11">
        <v>20041029</v>
      </c>
      <c r="H11" s="11">
        <v>2</v>
      </c>
      <c r="I11" s="12"/>
      <c r="J11" t="s" s="10">
        <v>50</v>
      </c>
      <c r="K11" s="11">
        <v>0</v>
      </c>
      <c r="L11" s="11">
        <v>0</v>
      </c>
      <c r="M11" s="11">
        <v>142</v>
      </c>
      <c r="N11" s="11">
        <v>0</v>
      </c>
      <c r="O11" s="11">
        <v>21133.86</v>
      </c>
      <c r="P11" s="11">
        <v>17061.3</v>
      </c>
    </row>
    <row r="12" ht="20.9" customHeight="1">
      <c r="A12" t="s" s="8">
        <v>51</v>
      </c>
      <c r="B12" t="s" s="9">
        <v>52</v>
      </c>
      <c r="C12" t="s" s="10">
        <v>18</v>
      </c>
      <c r="D12" t="s" s="10">
        <v>53</v>
      </c>
      <c r="E12" t="s" s="10">
        <v>20</v>
      </c>
      <c r="F12" t="s" s="10">
        <v>54</v>
      </c>
      <c r="G12" s="11">
        <v>20050720</v>
      </c>
      <c r="H12" s="11">
        <v>2</v>
      </c>
      <c r="I12" s="12"/>
      <c r="J12" s="12"/>
      <c r="K12" s="11">
        <v>136</v>
      </c>
      <c r="L12" s="11">
        <v>0</v>
      </c>
      <c r="M12" s="11">
        <v>0</v>
      </c>
      <c r="N12" s="11">
        <v>0</v>
      </c>
      <c r="O12" s="11">
        <v>8272.879999999999</v>
      </c>
      <c r="P12" s="11">
        <v>5361.12</v>
      </c>
    </row>
    <row r="13" ht="20.9" customHeight="1">
      <c r="A13" t="s" s="8">
        <v>55</v>
      </c>
      <c r="B13" t="s" s="9">
        <v>56</v>
      </c>
      <c r="C13" t="s" s="10">
        <v>18</v>
      </c>
      <c r="D13" t="s" s="10">
        <v>19</v>
      </c>
      <c r="E13" t="s" s="10">
        <v>25</v>
      </c>
      <c r="F13" t="s" s="10">
        <v>21</v>
      </c>
      <c r="G13" s="11">
        <v>20041220</v>
      </c>
      <c r="H13" s="11">
        <v>1</v>
      </c>
      <c r="I13" s="12"/>
      <c r="J13" t="s" s="10">
        <v>57</v>
      </c>
      <c r="K13" s="11">
        <v>56</v>
      </c>
      <c r="L13" s="11">
        <v>0</v>
      </c>
      <c r="M13" s="11">
        <v>0</v>
      </c>
      <c r="N13" s="11">
        <v>0</v>
      </c>
      <c r="O13" s="11">
        <v>4762.24</v>
      </c>
      <c r="P13" s="11">
        <v>3357.2</v>
      </c>
    </row>
    <row r="14" ht="20.9" customHeight="1">
      <c r="A14" t="s" s="8">
        <v>58</v>
      </c>
      <c r="B14" t="s" s="9">
        <v>59</v>
      </c>
      <c r="C14" t="s" s="10">
        <v>18</v>
      </c>
      <c r="D14" t="s" s="10">
        <v>19</v>
      </c>
      <c r="E14" t="s" s="10">
        <v>25</v>
      </c>
      <c r="F14" t="s" s="10">
        <v>21</v>
      </c>
      <c r="G14" s="11">
        <v>20041220</v>
      </c>
      <c r="H14" s="11">
        <v>1</v>
      </c>
      <c r="I14" s="12"/>
      <c r="J14" t="s" s="10">
        <v>57</v>
      </c>
      <c r="K14" s="11">
        <v>59</v>
      </c>
      <c r="L14" s="11">
        <v>0</v>
      </c>
      <c r="M14" s="11">
        <v>0</v>
      </c>
      <c r="N14" s="11">
        <v>0</v>
      </c>
      <c r="O14" s="11">
        <v>4973.11</v>
      </c>
      <c r="P14" s="11">
        <v>3537.05</v>
      </c>
    </row>
    <row r="15" ht="20.9" customHeight="1">
      <c r="A15" t="s" s="8">
        <v>60</v>
      </c>
      <c r="B15" t="s" s="9">
        <v>61</v>
      </c>
      <c r="C15" t="s" s="10">
        <v>18</v>
      </c>
      <c r="D15" t="s" s="10">
        <v>19</v>
      </c>
      <c r="E15" t="s" s="10">
        <v>25</v>
      </c>
      <c r="F15" t="s" s="10">
        <v>21</v>
      </c>
      <c r="G15" s="11">
        <v>20041228</v>
      </c>
      <c r="H15" s="11">
        <v>2</v>
      </c>
      <c r="I15" s="12"/>
      <c r="J15" t="s" s="10">
        <v>50</v>
      </c>
      <c r="K15" s="11">
        <v>0</v>
      </c>
      <c r="L15" s="11">
        <v>0</v>
      </c>
      <c r="M15" s="11">
        <v>79</v>
      </c>
      <c r="N15" s="11">
        <v>0</v>
      </c>
      <c r="O15" s="11">
        <v>11768.63</v>
      </c>
      <c r="P15" s="11">
        <v>9492.639999999999</v>
      </c>
    </row>
    <row r="16" ht="20.9" customHeight="1">
      <c r="A16" t="s" s="8">
        <v>62</v>
      </c>
      <c r="B16" t="s" s="9">
        <v>63</v>
      </c>
      <c r="C16" t="s" s="10">
        <v>18</v>
      </c>
      <c r="D16" t="s" s="10">
        <v>19</v>
      </c>
      <c r="E16" t="s" s="10">
        <v>25</v>
      </c>
      <c r="F16" t="s" s="10">
        <v>21</v>
      </c>
      <c r="G16" s="11">
        <v>20100527</v>
      </c>
      <c r="H16" s="11">
        <v>2</v>
      </c>
      <c r="I16" s="12"/>
      <c r="J16" t="s" s="10">
        <v>64</v>
      </c>
      <c r="K16" s="11">
        <v>0</v>
      </c>
      <c r="L16" s="11">
        <v>0</v>
      </c>
      <c r="M16" s="11">
        <v>85</v>
      </c>
      <c r="N16" s="11">
        <v>19</v>
      </c>
      <c r="O16" s="11">
        <v>16679.12</v>
      </c>
      <c r="P16" s="11">
        <v>13373.38</v>
      </c>
    </row>
    <row r="17" ht="20.9" customHeight="1">
      <c r="A17" t="s" s="8">
        <v>65</v>
      </c>
      <c r="B17" t="s" s="9">
        <v>66</v>
      </c>
      <c r="C17" t="s" s="10">
        <v>18</v>
      </c>
      <c r="D17" t="s" s="10">
        <v>19</v>
      </c>
      <c r="E17" t="s" s="10">
        <v>25</v>
      </c>
      <c r="F17" t="s" s="10">
        <v>21</v>
      </c>
      <c r="G17" s="11">
        <v>20160411</v>
      </c>
      <c r="H17" s="11">
        <v>2</v>
      </c>
      <c r="I17" s="12"/>
      <c r="J17" t="s" s="10">
        <v>67</v>
      </c>
      <c r="K17" s="11">
        <v>112</v>
      </c>
      <c r="L17" s="11">
        <v>0</v>
      </c>
      <c r="M17" s="11">
        <v>0</v>
      </c>
      <c r="N17" s="11">
        <v>0</v>
      </c>
      <c r="O17" s="11">
        <v>9436</v>
      </c>
      <c r="P17" s="11">
        <v>6710.76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5" customWidth="1"/>
    <col min="2" max="3" width="6.5" style="35" customWidth="1"/>
    <col min="4" max="9" width="8.5" style="35" customWidth="1"/>
    <col min="10" max="16384" width="16.3516" style="35" customWidth="1"/>
  </cols>
  <sheetData>
    <row r="1" ht="29" customHeight="1">
      <c r="A1" t="s" s="14">
        <v>42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91</v>
      </c>
      <c r="B2" s="18"/>
      <c r="C2" s="18"/>
      <c r="D2" s="17">
        <f>SUM(D4:D4)</f>
        <v>91</v>
      </c>
      <c r="E2" s="17">
        <f>SUM(E4:E4)</f>
        <v>0</v>
      </c>
      <c r="F2" s="17">
        <f>SUM(F4:F4)</f>
        <v>0</v>
      </c>
      <c r="G2" s="17">
        <f>SUM(G4:G4)</f>
        <v>0</v>
      </c>
      <c r="H2" s="17">
        <f>SUM(H4:H4)</f>
        <v>7505.68</v>
      </c>
      <c r="I2" s="17">
        <f>SUM(I4:I4)</f>
        <v>5444.53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91</v>
      </c>
      <c r="B4" s="6">
        <v>82.48</v>
      </c>
      <c r="C4" s="6">
        <v>59.83</v>
      </c>
      <c r="D4" s="6">
        <f>IF($C4&lt;=60,$A4,0)</f>
        <v>91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0</v>
      </c>
      <c r="H4" s="6">
        <f>$A4*B4</f>
        <v>7505.68</v>
      </c>
      <c r="I4" s="6">
        <f>$A4*C4</f>
        <v>5444.53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6" customWidth="1"/>
    <col min="2" max="3" width="6.5" style="36" customWidth="1"/>
    <col min="4" max="9" width="8.5" style="36" customWidth="1"/>
    <col min="10" max="16384" width="16.3516" style="36" customWidth="1"/>
  </cols>
  <sheetData>
    <row r="1" ht="29" customHeight="1">
      <c r="A1" t="s" s="14">
        <v>45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120</v>
      </c>
      <c r="B2" s="18"/>
      <c r="C2" s="18"/>
      <c r="D2" s="17">
        <f>SUM(D4:D4)</f>
        <v>0</v>
      </c>
      <c r="E2" s="17">
        <f>SUM(E4:E4)</f>
        <v>0</v>
      </c>
      <c r="F2" s="17">
        <f>SUM(F4:F4)</f>
        <v>120</v>
      </c>
      <c r="G2" s="17">
        <f>SUM(G4:G4)</f>
        <v>0</v>
      </c>
      <c r="H2" s="17">
        <f>SUM(H4:H4)</f>
        <v>18462</v>
      </c>
      <c r="I2" s="17">
        <f>SUM(I4:I4)</f>
        <v>15097.2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120</v>
      </c>
      <c r="B4" s="6">
        <v>153.85</v>
      </c>
      <c r="C4" s="6">
        <v>125.81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120</v>
      </c>
      <c r="G4" s="6">
        <f>IF($C4&gt;135,$A4,0)</f>
        <v>0</v>
      </c>
      <c r="H4" s="6">
        <f>$A4*B4</f>
        <v>18462</v>
      </c>
      <c r="I4" s="6">
        <f>$A4*C4</f>
        <v>15097.2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7" customWidth="1"/>
    <col min="2" max="3" width="6.5" style="37" customWidth="1"/>
    <col min="4" max="9" width="8.5" style="37" customWidth="1"/>
    <col min="10" max="16384" width="16.3516" style="37" customWidth="1"/>
  </cols>
  <sheetData>
    <row r="1" ht="29" customHeight="1">
      <c r="A1" t="s" s="14">
        <v>48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142</v>
      </c>
      <c r="B2" s="18"/>
      <c r="C2" s="18"/>
      <c r="D2" s="17">
        <f>SUM(D4:D4)</f>
        <v>0</v>
      </c>
      <c r="E2" s="17">
        <f>SUM(E4:E4)</f>
        <v>0</v>
      </c>
      <c r="F2" s="17">
        <f>SUM(F4:F4)</f>
        <v>142</v>
      </c>
      <c r="G2" s="17">
        <f>SUM(G4:G4)</f>
        <v>0</v>
      </c>
      <c r="H2" s="17">
        <f>SUM(H4:H4)</f>
        <v>21133.86</v>
      </c>
      <c r="I2" s="17">
        <f>SUM(I4:I4)</f>
        <v>17061.3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142</v>
      </c>
      <c r="B4" s="6">
        <v>148.83</v>
      </c>
      <c r="C4" s="6">
        <v>120.15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142</v>
      </c>
      <c r="G4" s="6">
        <f>IF($C4&gt;135,$A4,0)</f>
        <v>0</v>
      </c>
      <c r="H4" s="6">
        <f>$A4*B4</f>
        <v>21133.86</v>
      </c>
      <c r="I4" s="6">
        <f>$A4*C4</f>
        <v>17061.3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8" customWidth="1"/>
    <col min="2" max="3" width="6.5" style="38" customWidth="1"/>
    <col min="4" max="9" width="8.5" style="38" customWidth="1"/>
    <col min="10" max="16384" width="16.3516" style="38" customWidth="1"/>
  </cols>
  <sheetData>
    <row r="1" ht="29" customHeight="1">
      <c r="A1" t="s" s="14">
        <v>51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136</v>
      </c>
      <c r="B2" s="18"/>
      <c r="C2" s="18"/>
      <c r="D2" s="17">
        <f>SUM(D4:D4)</f>
        <v>136</v>
      </c>
      <c r="E2" s="17">
        <f>SUM(E4:E4)</f>
        <v>0</v>
      </c>
      <c r="F2" s="17">
        <f>SUM(F4:F4)</f>
        <v>0</v>
      </c>
      <c r="G2" s="17">
        <f>SUM(G4:G4)</f>
        <v>0</v>
      </c>
      <c r="H2" s="17">
        <f>SUM(H4:H4)</f>
        <v>8272.879999999999</v>
      </c>
      <c r="I2" s="17">
        <f>SUM(I4:I4)</f>
        <v>5361.12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136</v>
      </c>
      <c r="B4" s="6">
        <v>60.83</v>
      </c>
      <c r="C4" s="6">
        <v>39.42</v>
      </c>
      <c r="D4" s="6">
        <f>IF($C4&lt;=60,$A4,0)</f>
        <v>136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0</v>
      </c>
      <c r="H4" s="6">
        <f>$A4*B4</f>
        <v>8272.879999999999</v>
      </c>
      <c r="I4" s="6">
        <f>$A4*C4</f>
        <v>5361.12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9" customWidth="1"/>
    <col min="2" max="3" width="6.5" style="39" customWidth="1"/>
    <col min="4" max="9" width="8.5" style="39" customWidth="1"/>
    <col min="10" max="16384" width="16.3516" style="39" customWidth="1"/>
  </cols>
  <sheetData>
    <row r="1" ht="29" customHeight="1">
      <c r="A1" t="s" s="14">
        <v>55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56</v>
      </c>
      <c r="B2" s="18"/>
      <c r="C2" s="18"/>
      <c r="D2" s="17">
        <f>SUM(D4:D4)</f>
        <v>56</v>
      </c>
      <c r="E2" s="17">
        <f>SUM(E4:E4)</f>
        <v>0</v>
      </c>
      <c r="F2" s="17">
        <f>SUM(F4:F4)</f>
        <v>0</v>
      </c>
      <c r="G2" s="17">
        <f>SUM(G4:G4)</f>
        <v>0</v>
      </c>
      <c r="H2" s="17">
        <f>SUM(H4:H4)</f>
        <v>4762.24</v>
      </c>
      <c r="I2" s="17">
        <f>SUM(I4:I4)</f>
        <v>3357.2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56</v>
      </c>
      <c r="B4" s="6">
        <v>85.04000000000001</v>
      </c>
      <c r="C4" s="6">
        <v>59.95</v>
      </c>
      <c r="D4" s="6">
        <f>IF($C4&lt;=60,$A4,0)</f>
        <v>56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0</v>
      </c>
      <c r="H4" s="6">
        <f>$A4*B4</f>
        <v>4762.24</v>
      </c>
      <c r="I4" s="6">
        <f>$A4*C4</f>
        <v>3357.2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40" customWidth="1"/>
    <col min="2" max="3" width="6.5" style="40" customWidth="1"/>
    <col min="4" max="9" width="8.5" style="40" customWidth="1"/>
    <col min="10" max="16384" width="16.3516" style="40" customWidth="1"/>
  </cols>
  <sheetData>
    <row r="1" ht="29" customHeight="1">
      <c r="A1" t="s" s="14">
        <v>58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59</v>
      </c>
      <c r="B2" s="18"/>
      <c r="C2" s="18"/>
      <c r="D2" s="17">
        <f>SUM(D4:D4)</f>
        <v>59</v>
      </c>
      <c r="E2" s="17">
        <f>SUM(E4:E4)</f>
        <v>0</v>
      </c>
      <c r="F2" s="17">
        <f>SUM(F4:F4)</f>
        <v>0</v>
      </c>
      <c r="G2" s="17">
        <f>SUM(G4:G4)</f>
        <v>0</v>
      </c>
      <c r="H2" s="17">
        <f>SUM(H4:H4)</f>
        <v>4973.11</v>
      </c>
      <c r="I2" s="17">
        <f>SUM(I4:I4)</f>
        <v>3537.05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59</v>
      </c>
      <c r="B4" s="6">
        <v>84.29000000000001</v>
      </c>
      <c r="C4" s="6">
        <v>59.95</v>
      </c>
      <c r="D4" s="6">
        <f>IF($C4&lt;=60,$A4,0)</f>
        <v>59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0</v>
      </c>
      <c r="H4" s="6">
        <f>$A4*B4</f>
        <v>4973.11</v>
      </c>
      <c r="I4" s="6">
        <f>$A4*C4</f>
        <v>3537.05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41" customWidth="1"/>
    <col min="2" max="3" width="6.5" style="41" customWidth="1"/>
    <col min="4" max="9" width="8.5" style="41" customWidth="1"/>
    <col min="10" max="16384" width="16.3516" style="41" customWidth="1"/>
  </cols>
  <sheetData>
    <row r="1" ht="29" customHeight="1">
      <c r="A1" t="s" s="14">
        <v>60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SUM(A4:A4)</f>
        <v>79</v>
      </c>
      <c r="B2" s="18"/>
      <c r="C2" s="18"/>
      <c r="D2" s="17">
        <f>SUM(D4:D4)</f>
        <v>0</v>
      </c>
      <c r="E2" s="17">
        <f>SUM(E4:E4)</f>
        <v>0</v>
      </c>
      <c r="F2" s="17">
        <f>SUM(F4:F4)</f>
        <v>79</v>
      </c>
      <c r="G2" s="17">
        <f>SUM(G4:G4)</f>
        <v>0</v>
      </c>
      <c r="H2" s="17">
        <f>SUM(H4:H4)</f>
        <v>11768.63</v>
      </c>
      <c r="I2" s="17">
        <f>SUM(I4:I4)</f>
        <v>9492.639999999999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79</v>
      </c>
      <c r="B4" s="6">
        <v>148.97</v>
      </c>
      <c r="C4" s="6">
        <v>120.16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79</v>
      </c>
      <c r="G4" s="6">
        <f>IF($C4&gt;135,$A4,0)</f>
        <v>0</v>
      </c>
      <c r="H4" s="6">
        <f>$A4*B4</f>
        <v>11768.63</v>
      </c>
      <c r="I4" s="6">
        <f>$A4*C4</f>
        <v>9492.639999999999</v>
      </c>
    </row>
    <row r="5" ht="14.7" customHeight="1">
      <c r="A5" s="19"/>
      <c r="B5" s="20"/>
      <c r="C5" s="20"/>
      <c r="D5" s="20"/>
      <c r="E5" s="20"/>
      <c r="F5" s="20"/>
      <c r="G5" s="20"/>
      <c r="H5" s="20"/>
      <c r="I5" s="21"/>
    </row>
    <row r="6" ht="14.7" customHeight="1">
      <c r="A6" s="22"/>
      <c r="B6" s="23"/>
      <c r="C6" s="23"/>
      <c r="D6" s="23"/>
      <c r="E6" s="23"/>
      <c r="F6" s="23"/>
      <c r="G6" s="23"/>
      <c r="H6" s="23"/>
      <c r="I6" s="24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42" customWidth="1"/>
    <col min="2" max="3" width="6.5" style="42" customWidth="1"/>
    <col min="4" max="9" width="8.5" style="42" customWidth="1"/>
    <col min="10" max="16384" width="16.3516" style="42" customWidth="1"/>
  </cols>
  <sheetData>
    <row r="1" ht="29" customHeight="1">
      <c r="A1" t="s" s="14">
        <v>62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SUM(A4:A6)</f>
        <v>104</v>
      </c>
      <c r="B2" s="18"/>
      <c r="C2" s="18"/>
      <c r="D2" s="17">
        <f>SUM(D4:D6)</f>
        <v>0</v>
      </c>
      <c r="E2" s="17">
        <f>SUM(E4:E6)</f>
        <v>0</v>
      </c>
      <c r="F2" s="17">
        <f>SUM(F4:F6)</f>
        <v>85</v>
      </c>
      <c r="G2" s="17">
        <f>SUM(G4:G6)</f>
        <v>19</v>
      </c>
      <c r="H2" s="17">
        <f>SUM(H4:H6)</f>
        <v>16679.12</v>
      </c>
      <c r="I2" s="17">
        <f>SUM(I4:I6)</f>
        <v>13373.38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47</v>
      </c>
      <c r="B4" s="6">
        <v>150.35</v>
      </c>
      <c r="C4" s="6">
        <v>120.57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47</v>
      </c>
      <c r="G4" s="6">
        <f>IF($C4&gt;135,$A4,0)</f>
        <v>0</v>
      </c>
      <c r="H4" s="6">
        <f>$A4*B4</f>
        <v>7066.45</v>
      </c>
      <c r="I4" s="6">
        <f>$A4*C4</f>
        <v>5666.79</v>
      </c>
    </row>
    <row r="5" ht="20.05" customHeight="1">
      <c r="A5" s="11">
        <v>38</v>
      </c>
      <c r="B5" s="11">
        <v>160.62</v>
      </c>
      <c r="C5" s="11">
        <v>129.07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38</v>
      </c>
      <c r="G5" s="11">
        <f>IF($C5&gt;135,$A5,0)</f>
        <v>0</v>
      </c>
      <c r="H5" s="11">
        <f>$A5*B5</f>
        <v>6103.56</v>
      </c>
      <c r="I5" s="11">
        <f>$A5*C5</f>
        <v>4904.66</v>
      </c>
    </row>
    <row r="6" ht="20.05" customHeight="1">
      <c r="A6" s="11">
        <v>19</v>
      </c>
      <c r="B6" s="11">
        <v>184.69</v>
      </c>
      <c r="C6" s="11">
        <v>147.47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19</v>
      </c>
      <c r="H6" s="11">
        <f>$A6*B6</f>
        <v>3509.11</v>
      </c>
      <c r="I6" s="11">
        <f>$A6*C6</f>
        <v>2801.93</v>
      </c>
    </row>
    <row r="7" ht="14.7" customHeight="1">
      <c r="A7" s="19"/>
      <c r="B7" s="20"/>
      <c r="C7" s="20"/>
      <c r="D7" s="20"/>
      <c r="E7" s="20"/>
      <c r="F7" s="20"/>
      <c r="G7" s="20"/>
      <c r="H7" s="20"/>
      <c r="I7" s="21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I14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43" customWidth="1"/>
    <col min="2" max="3" width="6.5" style="43" customWidth="1"/>
    <col min="4" max="9" width="8.5" style="43" customWidth="1"/>
    <col min="10" max="16384" width="16.3516" style="43" customWidth="1"/>
  </cols>
  <sheetData>
    <row r="1" ht="29" customHeight="1">
      <c r="A1" t="s" s="14">
        <v>65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SUM(A4:A14)</f>
        <v>112</v>
      </c>
      <c r="B2" s="18"/>
      <c r="C2" s="18"/>
      <c r="D2" s="17">
        <f>SUM(D4:D14)</f>
        <v>112</v>
      </c>
      <c r="E2" s="17">
        <f>SUM(E4:E14)</f>
        <v>0</v>
      </c>
      <c r="F2" s="17">
        <f>SUM(F4:F14)</f>
        <v>0</v>
      </c>
      <c r="G2" s="17">
        <f>SUM(G4:G14)</f>
        <v>0</v>
      </c>
      <c r="H2" s="17">
        <f>SUM(H4:H14)</f>
        <v>9436</v>
      </c>
      <c r="I2" s="17">
        <f>SUM(I4:I14)</f>
        <v>6710.76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14</v>
      </c>
      <c r="B4" s="6">
        <v>84.16</v>
      </c>
      <c r="C4" s="6">
        <v>59.85</v>
      </c>
      <c r="D4" s="6">
        <f>IF($C4&lt;=60,$A4,0)</f>
        <v>14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0</v>
      </c>
      <c r="H4" s="6">
        <f>$A4*B4</f>
        <v>1178.24</v>
      </c>
      <c r="I4" s="6">
        <f>$A4*C4</f>
        <v>837.9</v>
      </c>
    </row>
    <row r="5" ht="20.05" customHeight="1">
      <c r="A5" s="11">
        <v>13</v>
      </c>
      <c r="B5" s="11">
        <v>84.17</v>
      </c>
      <c r="C5" s="11">
        <v>59.86</v>
      </c>
      <c r="D5" s="11">
        <f>IF($C5&lt;=60,$A5,0)</f>
        <v>13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0</v>
      </c>
      <c r="H5" s="11">
        <f>$A5*B5</f>
        <v>1094.21</v>
      </c>
      <c r="I5" s="11">
        <f>$A5*C5</f>
        <v>778.1799999999999</v>
      </c>
    </row>
    <row r="6" ht="20.05" customHeight="1">
      <c r="A6" s="11">
        <v>1</v>
      </c>
      <c r="B6" s="11">
        <v>84.17</v>
      </c>
      <c r="C6" s="11">
        <v>59.86</v>
      </c>
      <c r="D6" s="11">
        <f>IF($C6&lt;=60,$A6,0)</f>
        <v>1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0</v>
      </c>
      <c r="H6" s="11">
        <f>$A6*B6</f>
        <v>84.17</v>
      </c>
      <c r="I6" s="11">
        <f>$A6*C6</f>
        <v>59.86</v>
      </c>
    </row>
    <row r="7" ht="20.05" customHeight="1">
      <c r="A7" s="11">
        <v>14</v>
      </c>
      <c r="B7" s="11">
        <v>84.18000000000001</v>
      </c>
      <c r="C7" s="11">
        <v>59.87</v>
      </c>
      <c r="D7" s="11">
        <f>IF($C7&lt;=60,$A7,0)</f>
        <v>14</v>
      </c>
      <c r="E7" s="11">
        <f>IF(AND($C7&gt;60,$C7&lt;=85),$A7,0)</f>
        <v>0</v>
      </c>
      <c r="F7" s="11">
        <f>IF(AND($C7&gt;85,$C7&lt;=135),$A7,0)</f>
        <v>0</v>
      </c>
      <c r="G7" s="11">
        <f>IF($C7&gt;135,$A7,0)</f>
        <v>0</v>
      </c>
      <c r="H7" s="11">
        <f>$A7*B7</f>
        <v>1178.52</v>
      </c>
      <c r="I7" s="11">
        <f>$A7*C7</f>
        <v>838.1799999999999</v>
      </c>
    </row>
    <row r="8" ht="20.05" customHeight="1">
      <c r="A8" s="11">
        <v>14</v>
      </c>
      <c r="B8" s="11">
        <v>84.23999999999999</v>
      </c>
      <c r="C8" s="11">
        <v>59.91</v>
      </c>
      <c r="D8" s="11">
        <f>IF($C8&lt;=60,$A8,0)</f>
        <v>14</v>
      </c>
      <c r="E8" s="11">
        <f>IF(AND($C8&gt;60,$C8&lt;=85),$A8,0)</f>
        <v>0</v>
      </c>
      <c r="F8" s="11">
        <f>IF(AND($C8&gt;85,$C8&lt;=135),$A8,0)</f>
        <v>0</v>
      </c>
      <c r="G8" s="11">
        <f>IF($C8&gt;135,$A8,0)</f>
        <v>0</v>
      </c>
      <c r="H8" s="11">
        <f>$A8*B8</f>
        <v>1179.36</v>
      </c>
      <c r="I8" s="11">
        <f>$A8*C8</f>
        <v>838.74</v>
      </c>
    </row>
    <row r="9" ht="20.05" customHeight="1">
      <c r="A9" s="11">
        <v>13</v>
      </c>
      <c r="B9" s="11">
        <v>84.28</v>
      </c>
      <c r="C9" s="11">
        <v>59.94</v>
      </c>
      <c r="D9" s="11">
        <f>IF($C9&lt;=60,$A9,0)</f>
        <v>13</v>
      </c>
      <c r="E9" s="11">
        <f>IF(AND($C9&gt;60,$C9&lt;=85),$A9,0)</f>
        <v>0</v>
      </c>
      <c r="F9" s="11">
        <f>IF(AND($C9&gt;85,$C9&lt;=135),$A9,0)</f>
        <v>0</v>
      </c>
      <c r="G9" s="11">
        <f>IF($C9&gt;135,$A9,0)</f>
        <v>0</v>
      </c>
      <c r="H9" s="11">
        <f>$A9*B9</f>
        <v>1095.64</v>
      </c>
      <c r="I9" s="11">
        <f>$A9*C9</f>
        <v>779.22</v>
      </c>
    </row>
    <row r="10" ht="20.05" customHeight="1">
      <c r="A10" s="11">
        <v>1</v>
      </c>
      <c r="B10" s="11">
        <v>84.28</v>
      </c>
      <c r="C10" s="11">
        <v>59.94</v>
      </c>
      <c r="D10" s="11">
        <f>IF($C10&lt;=60,$A10,0)</f>
        <v>1</v>
      </c>
      <c r="E10" s="11">
        <f>IF(AND($C10&gt;60,$C10&lt;=85),$A10,0)</f>
        <v>0</v>
      </c>
      <c r="F10" s="11">
        <f>IF(AND($C10&gt;85,$C10&lt;=135),$A10,0)</f>
        <v>0</v>
      </c>
      <c r="G10" s="11">
        <f>IF($C10&gt;135,$A10,0)</f>
        <v>0</v>
      </c>
      <c r="H10" s="11">
        <f>$A10*B10</f>
        <v>84.28</v>
      </c>
      <c r="I10" s="11">
        <f>$A10*C10</f>
        <v>59.94</v>
      </c>
    </row>
    <row r="11" ht="20.05" customHeight="1">
      <c r="A11" s="11">
        <v>14</v>
      </c>
      <c r="B11" s="11">
        <v>84.3</v>
      </c>
      <c r="C11" s="11">
        <v>59.95</v>
      </c>
      <c r="D11" s="11">
        <f>IF($C11&lt;=60,$A11,0)</f>
        <v>14</v>
      </c>
      <c r="E11" s="11">
        <f>IF(AND($C11&gt;60,$C11&lt;=85),$A11,0)</f>
        <v>0</v>
      </c>
      <c r="F11" s="11">
        <f>IF(AND($C11&gt;85,$C11&lt;=135),$A11,0)</f>
        <v>0</v>
      </c>
      <c r="G11" s="11">
        <f>IF($C11&gt;135,$A11,0)</f>
        <v>0</v>
      </c>
      <c r="H11" s="11">
        <f>$A11*B11</f>
        <v>1180.2</v>
      </c>
      <c r="I11" s="11">
        <f>$A11*C11</f>
        <v>839.3</v>
      </c>
    </row>
    <row r="12" ht="20.05" customHeight="1">
      <c r="A12" s="11">
        <v>14</v>
      </c>
      <c r="B12" s="11">
        <v>84.33</v>
      </c>
      <c r="C12" s="11">
        <v>59.98</v>
      </c>
      <c r="D12" s="11">
        <f>IF($C12&lt;=60,$A12,0)</f>
        <v>14</v>
      </c>
      <c r="E12" s="11">
        <f>IF(AND($C12&gt;60,$C12&lt;=85),$A12,0)</f>
        <v>0</v>
      </c>
      <c r="F12" s="11">
        <f>IF(AND($C12&gt;85,$C12&lt;=135),$A12,0)</f>
        <v>0</v>
      </c>
      <c r="G12" s="11">
        <f>IF($C12&gt;135,$A12,0)</f>
        <v>0</v>
      </c>
      <c r="H12" s="11">
        <f>$A12*B12</f>
        <v>1180.62</v>
      </c>
      <c r="I12" s="11">
        <f>$A12*C12</f>
        <v>839.72</v>
      </c>
    </row>
    <row r="13" ht="20.05" customHeight="1">
      <c r="A13" s="11">
        <v>12</v>
      </c>
      <c r="B13" s="11">
        <v>84.34</v>
      </c>
      <c r="C13" s="11">
        <v>59.98</v>
      </c>
      <c r="D13" s="11">
        <f>IF($C13&lt;=60,$A13,0)</f>
        <v>12</v>
      </c>
      <c r="E13" s="11">
        <f>IF(AND($C13&gt;60,$C13&lt;=85),$A13,0)</f>
        <v>0</v>
      </c>
      <c r="F13" s="11">
        <f>IF(AND($C13&gt;85,$C13&lt;=135),$A13,0)</f>
        <v>0</v>
      </c>
      <c r="G13" s="11">
        <f>IF($C13&gt;135,$A13,0)</f>
        <v>0</v>
      </c>
      <c r="H13" s="11">
        <f>$A13*B13</f>
        <v>1012.08</v>
      </c>
      <c r="I13" s="11">
        <f>$A13*C13</f>
        <v>719.76</v>
      </c>
    </row>
    <row r="14" ht="20.05" customHeight="1">
      <c r="A14" s="11">
        <v>2</v>
      </c>
      <c r="B14" s="11">
        <v>84.34</v>
      </c>
      <c r="C14" s="11">
        <v>59.98</v>
      </c>
      <c r="D14" s="11">
        <f>IF($C14&lt;=60,$A14,0)</f>
        <v>2</v>
      </c>
      <c r="E14" s="11">
        <f>IF(AND($C14&gt;60,$C14&lt;=85),$A14,0)</f>
        <v>0</v>
      </c>
      <c r="F14" s="11">
        <f>IF(AND($C14&gt;85,$C14&lt;=135),$A14,0)</f>
        <v>0</v>
      </c>
      <c r="G14" s="11">
        <f>IF($C14&gt;135,$A14,0)</f>
        <v>0</v>
      </c>
      <c r="H14" s="11">
        <f>$A14*B14</f>
        <v>168.68</v>
      </c>
      <c r="I14" s="11">
        <f>$A14*C14</f>
        <v>119.96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13" customWidth="1"/>
    <col min="2" max="3" width="6.5" style="13" customWidth="1"/>
    <col min="4" max="9" width="8.5" style="13" customWidth="1"/>
    <col min="10" max="16384" width="16.3516" style="13" customWidth="1"/>
  </cols>
  <sheetData>
    <row r="1" ht="29" customHeight="1">
      <c r="A1" t="s" s="14">
        <v>16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SUM(A4:A6)</f>
        <v>110</v>
      </c>
      <c r="B2" s="18"/>
      <c r="C2" s="18"/>
      <c r="D2" s="17">
        <f>SUM(D4:D6)</f>
        <v>0</v>
      </c>
      <c r="E2" s="17">
        <f>SUM(E4:E6)</f>
        <v>0</v>
      </c>
      <c r="F2" s="17">
        <f>SUM(F4:F6)</f>
        <v>110</v>
      </c>
      <c r="G2" s="17">
        <f>SUM(G4:G6)</f>
        <v>0</v>
      </c>
      <c r="H2" s="17">
        <f>SUM(H4:H6)</f>
        <v>16271.84</v>
      </c>
      <c r="I2" s="17">
        <f>SUM(I4:I6)</f>
        <v>13363.6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26</v>
      </c>
      <c r="B4" s="6">
        <v>147.47</v>
      </c>
      <c r="C4" s="6">
        <v>121.19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26</v>
      </c>
      <c r="G4" s="6">
        <f>IF($C4&gt;135,$A4,0)</f>
        <v>0</v>
      </c>
      <c r="H4" s="6">
        <f>$A4*B4</f>
        <v>3834.22</v>
      </c>
      <c r="I4" s="6">
        <f>$A4*C4</f>
        <v>3150.94</v>
      </c>
    </row>
    <row r="5" ht="20.05" customHeight="1">
      <c r="A5" s="11">
        <v>26</v>
      </c>
      <c r="B5" s="11">
        <v>148.06</v>
      </c>
      <c r="C5" s="11">
        <v>121.02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26</v>
      </c>
      <c r="G5" s="11">
        <f>IF($C5&gt;135,$A5,0)</f>
        <v>0</v>
      </c>
      <c r="H5" s="11">
        <f>$A5*B5</f>
        <v>3849.56</v>
      </c>
      <c r="I5" s="11">
        <f>$A5*C5</f>
        <v>3146.52</v>
      </c>
    </row>
    <row r="6" ht="20.05" customHeight="1">
      <c r="A6" s="11">
        <v>58</v>
      </c>
      <c r="B6" s="11">
        <v>148.07</v>
      </c>
      <c r="C6" s="11">
        <v>121.83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58</v>
      </c>
      <c r="G6" s="11">
        <f>IF($C6&gt;135,$A6,0)</f>
        <v>0</v>
      </c>
      <c r="H6" s="11">
        <f>$A6*B6</f>
        <v>8588.059999999999</v>
      </c>
      <c r="I6" s="11">
        <f>$A6*C6</f>
        <v>7066.14</v>
      </c>
    </row>
    <row r="7" ht="14.7" customHeight="1">
      <c r="A7" s="19"/>
      <c r="B7" s="20"/>
      <c r="C7" s="20"/>
      <c r="D7" s="20"/>
      <c r="E7" s="20"/>
      <c r="F7" s="20"/>
      <c r="G7" s="20"/>
      <c r="H7" s="20"/>
      <c r="I7" s="21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28" customWidth="1"/>
    <col min="2" max="3" width="6.5" style="28" customWidth="1"/>
    <col min="4" max="9" width="8.5" style="28" customWidth="1"/>
    <col min="10" max="16384" width="16.3516" style="28" customWidth="1"/>
  </cols>
  <sheetData>
    <row r="1" ht="29" customHeight="1">
      <c r="A1" t="s" s="14">
        <v>23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SUM(A4:A5)</f>
        <v>132</v>
      </c>
      <c r="B2" s="18"/>
      <c r="C2" s="18"/>
      <c r="D2" s="17">
        <f>SUM(D4:D5)</f>
        <v>0</v>
      </c>
      <c r="E2" s="17">
        <f>SUM(E4:E5)</f>
        <v>132</v>
      </c>
      <c r="F2" s="17">
        <f>SUM(F4:F5)</f>
        <v>0</v>
      </c>
      <c r="G2" s="17">
        <f>SUM(G4:G5)</f>
        <v>0</v>
      </c>
      <c r="H2" s="17">
        <f>SUM(H4:H5)</f>
        <v>14036.88</v>
      </c>
      <c r="I2" s="17">
        <f>SUM(I4:I5)</f>
        <v>11194.92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132</v>
      </c>
      <c r="B4" s="6">
        <v>106.34</v>
      </c>
      <c r="C4" s="6">
        <v>84.81</v>
      </c>
      <c r="D4" s="6">
        <f>IF($C4&lt;=60,$A4,0)</f>
        <v>0</v>
      </c>
      <c r="E4" s="6">
        <f>IF(AND($C4&gt;60,$C4&lt;=85),$A4,0)</f>
        <v>132</v>
      </c>
      <c r="F4" s="6">
        <f>IF(AND($C4&gt;85,$C4&lt;=135),$A4,0)</f>
        <v>0</v>
      </c>
      <c r="G4" s="6">
        <f>IF($C4&gt;135,$A4,0)</f>
        <v>0</v>
      </c>
      <c r="H4" s="6">
        <f>$A4*B4</f>
        <v>14036.88</v>
      </c>
      <c r="I4" s="6">
        <f>$A4*C4</f>
        <v>11194.92</v>
      </c>
    </row>
    <row r="5" ht="20.05" customHeight="1">
      <c r="A5" s="12"/>
      <c r="B5" s="12"/>
      <c r="C5" s="12"/>
      <c r="D5" s="12"/>
      <c r="E5" s="12"/>
      <c r="F5" s="12"/>
      <c r="G5" s="12"/>
      <c r="H5" s="12"/>
      <c r="I5" s="12"/>
    </row>
    <row r="6" ht="14.7" customHeight="1">
      <c r="A6" s="19"/>
      <c r="B6" s="20"/>
      <c r="C6" s="20"/>
      <c r="D6" s="20"/>
      <c r="E6" s="20"/>
      <c r="F6" s="20"/>
      <c r="G6" s="20"/>
      <c r="H6" s="20"/>
      <c r="I6" s="21"/>
    </row>
    <row r="7" ht="14.7" customHeight="1">
      <c r="A7" s="22"/>
      <c r="B7" s="23"/>
      <c r="C7" s="23"/>
      <c r="D7" s="23"/>
      <c r="E7" s="23"/>
      <c r="F7" s="23"/>
      <c r="G7" s="23"/>
      <c r="H7" s="23"/>
      <c r="I7" s="24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29" customWidth="1"/>
    <col min="2" max="3" width="6.5" style="29" customWidth="1"/>
    <col min="4" max="9" width="8.5" style="29" customWidth="1"/>
    <col min="10" max="16384" width="16.3516" style="29" customWidth="1"/>
  </cols>
  <sheetData>
    <row r="1" ht="29" customHeight="1">
      <c r="A1" t="s" s="14">
        <v>73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SUM(A4:A6)</f>
        <v>743</v>
      </c>
      <c r="B2" s="18"/>
      <c r="C2" s="18"/>
      <c r="D2" s="17">
        <f>SUM(D4:D6)</f>
        <v>0</v>
      </c>
      <c r="E2" s="17">
        <f>SUM(E4:E6)</f>
        <v>434</v>
      </c>
      <c r="F2" s="17">
        <f>SUM(F4:F6)</f>
        <v>309</v>
      </c>
      <c r="G2" s="17">
        <f>SUM(G4:G6)</f>
        <v>0</v>
      </c>
      <c r="H2" s="17">
        <f>SUM(H4:H6)</f>
        <v>84400.12</v>
      </c>
      <c r="I2" s="17">
        <f>SUM(I4:I6)</f>
        <v>72188.73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276</v>
      </c>
      <c r="B4" s="6">
        <v>112.93</v>
      </c>
      <c r="C4" s="6">
        <v>84.42</v>
      </c>
      <c r="D4" s="6">
        <f>IF($C4&lt;=60,$A4,0)</f>
        <v>0</v>
      </c>
      <c r="E4" s="6">
        <f>IF(AND($C4&gt;60,$C4&lt;=85),$A4,0)</f>
        <v>276</v>
      </c>
      <c r="F4" s="6">
        <f>IF(AND($C4&gt;85,$C4&lt;=135),$A4,0)</f>
        <v>0</v>
      </c>
      <c r="G4" s="6">
        <f>IF($C4&gt;135,$A4,0)</f>
        <v>0</v>
      </c>
      <c r="H4" s="6">
        <f>$A4*B4</f>
        <v>31168.68</v>
      </c>
      <c r="I4" s="6">
        <f>$A4*C4</f>
        <v>23299.92</v>
      </c>
    </row>
    <row r="5" ht="20.05" customHeight="1">
      <c r="A5" s="11">
        <v>158</v>
      </c>
      <c r="B5" s="11">
        <v>113.45</v>
      </c>
      <c r="C5" s="11">
        <v>84.42</v>
      </c>
      <c r="D5" s="11">
        <f>IF($C5&lt;=60,$A5,0)</f>
        <v>0</v>
      </c>
      <c r="E5" s="11">
        <f>IF(AND($C5&gt;60,$C5&lt;=85),$A5,0)</f>
        <v>158</v>
      </c>
      <c r="F5" s="11">
        <f>IF(AND($C5&gt;85,$C5&lt;=135),$A5,0)</f>
        <v>0</v>
      </c>
      <c r="G5" s="11">
        <f>IF($C5&gt;135,$A5,0)</f>
        <v>0</v>
      </c>
      <c r="H5" s="11">
        <f>$A5*B5</f>
        <v>17925.1</v>
      </c>
      <c r="I5" s="11">
        <f>$A5*C5</f>
        <v>13338.36</v>
      </c>
    </row>
    <row r="6" ht="20.05" customHeight="1">
      <c r="A6" s="11">
        <v>309</v>
      </c>
      <c r="B6" s="11">
        <v>114.26</v>
      </c>
      <c r="C6" s="11">
        <v>115.05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309</v>
      </c>
      <c r="G6" s="11">
        <f>IF($C6&gt;135,$A6,0)</f>
        <v>0</v>
      </c>
      <c r="H6" s="11">
        <f>$A6*B6</f>
        <v>35306.34</v>
      </c>
      <c r="I6" s="11">
        <f>$A6*C6</f>
        <v>35550.45</v>
      </c>
    </row>
    <row r="7" ht="14.7" customHeight="1">
      <c r="A7" s="19"/>
      <c r="B7" s="20"/>
      <c r="C7" s="20"/>
      <c r="D7" s="20"/>
      <c r="E7" s="20"/>
      <c r="F7" s="20"/>
      <c r="G7" s="20"/>
      <c r="H7" s="20"/>
      <c r="I7" s="21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0" customWidth="1"/>
    <col min="2" max="3" width="6.5" style="30" customWidth="1"/>
    <col min="4" max="9" width="8.5" style="30" customWidth="1"/>
    <col min="10" max="16384" width="16.3516" style="30" customWidth="1"/>
  </cols>
  <sheetData>
    <row r="1" ht="29" customHeight="1">
      <c r="A1" t="s" s="14">
        <v>27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SUM(A4:A7)</f>
        <v>96</v>
      </c>
      <c r="B2" s="18"/>
      <c r="C2" s="18"/>
      <c r="D2" s="17">
        <f>SUM(D4:D7)</f>
        <v>0</v>
      </c>
      <c r="E2" s="17">
        <f>SUM(E4:E7)</f>
        <v>0</v>
      </c>
      <c r="F2" s="17">
        <f>SUM(F4:F7)</f>
        <v>0</v>
      </c>
      <c r="G2" s="17">
        <f>SUM(G4:G7)</f>
        <v>96</v>
      </c>
      <c r="H2" s="17">
        <f>SUM(H4:H7)</f>
        <v>17560.44</v>
      </c>
      <c r="I2" s="17">
        <f>SUM(I4:I7)</f>
        <v>15097.68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54</v>
      </c>
      <c r="B4" s="6">
        <v>174.82</v>
      </c>
      <c r="C4" s="6">
        <v>149.24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54</v>
      </c>
      <c r="H4" s="6">
        <f>$A4*B4</f>
        <v>9440.280000000001</v>
      </c>
      <c r="I4" s="6">
        <f>$A4*C4</f>
        <v>8058.96</v>
      </c>
    </row>
    <row r="5" ht="20.05" customHeight="1">
      <c r="A5" s="11">
        <v>18</v>
      </c>
      <c r="B5" s="11">
        <v>175.82</v>
      </c>
      <c r="C5" s="11">
        <v>150.1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18</v>
      </c>
      <c r="H5" s="11">
        <f>$A5*B5</f>
        <v>3164.76</v>
      </c>
      <c r="I5" s="11">
        <f>$A5*C5</f>
        <v>2701.8</v>
      </c>
    </row>
    <row r="6" ht="20.05" customHeight="1">
      <c r="A6" s="11">
        <v>18</v>
      </c>
      <c r="B6" s="11">
        <v>206.23</v>
      </c>
      <c r="C6" s="11">
        <v>180.49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18</v>
      </c>
      <c r="H6" s="11">
        <f>$A6*B6</f>
        <v>3712.14</v>
      </c>
      <c r="I6" s="11">
        <f>$A6*C6</f>
        <v>3248.82</v>
      </c>
    </row>
    <row r="7" ht="20.05" customHeight="1">
      <c r="A7" s="11">
        <v>6</v>
      </c>
      <c r="B7" s="11">
        <v>207.21</v>
      </c>
      <c r="C7" s="11">
        <v>181.35</v>
      </c>
      <c r="D7" s="11">
        <f>IF($C7&lt;=60,$A7,0)</f>
        <v>0</v>
      </c>
      <c r="E7" s="11">
        <f>IF(AND($C7&gt;60,$C7&lt;=85),$A7,0)</f>
        <v>0</v>
      </c>
      <c r="F7" s="11">
        <f>IF(AND($C7&gt;85,$C7&lt;=135),$A7,0)</f>
        <v>0</v>
      </c>
      <c r="G7" s="11">
        <f>IF($C7&gt;135,$A7,0)</f>
        <v>6</v>
      </c>
      <c r="H7" s="11">
        <f>$A7*B7</f>
        <v>1243.26</v>
      </c>
      <c r="I7" s="11">
        <f>$A7*C7</f>
        <v>1088.1</v>
      </c>
    </row>
    <row r="8" ht="14.7" customHeight="1">
      <c r="A8" s="19"/>
      <c r="B8" s="20"/>
      <c r="C8" s="20"/>
      <c r="D8" s="20"/>
      <c r="E8" s="20"/>
      <c r="F8" s="20"/>
      <c r="G8" s="20"/>
      <c r="H8" s="20"/>
      <c r="I8" s="21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1" customWidth="1"/>
    <col min="2" max="3" width="6.5" style="31" customWidth="1"/>
    <col min="4" max="9" width="8.5" style="31" customWidth="1"/>
    <col min="10" max="16384" width="16.3516" style="31" customWidth="1"/>
  </cols>
  <sheetData>
    <row r="1" ht="29" customHeight="1">
      <c r="A1" t="s" s="14">
        <v>31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SUM(A4:A7)</f>
        <v>134</v>
      </c>
      <c r="B2" s="18"/>
      <c r="C2" s="18"/>
      <c r="D2" s="17">
        <f>SUM(D4:D7)</f>
        <v>0</v>
      </c>
      <c r="E2" s="17">
        <f>SUM(E4:E7)</f>
        <v>0</v>
      </c>
      <c r="F2" s="17">
        <f>SUM(F4:F7)</f>
        <v>0</v>
      </c>
      <c r="G2" s="17">
        <f>SUM(G4:G7)</f>
        <v>134</v>
      </c>
      <c r="H2" s="17">
        <f>SUM(H4:H7)</f>
        <v>28627.75</v>
      </c>
      <c r="I2" s="17">
        <f>SUM(I4:I7)</f>
        <v>23730.98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87</v>
      </c>
      <c r="B4" s="6">
        <v>207.04</v>
      </c>
      <c r="C4" s="6">
        <v>172.51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87</v>
      </c>
      <c r="H4" s="6">
        <f>$A4*B4</f>
        <v>18012.48</v>
      </c>
      <c r="I4" s="6">
        <f>$A4*C4</f>
        <v>15008.37</v>
      </c>
    </row>
    <row r="5" ht="20.05" customHeight="1">
      <c r="A5" s="11">
        <v>29</v>
      </c>
      <c r="B5" s="11">
        <v>214.73</v>
      </c>
      <c r="C5" s="11">
        <v>181.05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29</v>
      </c>
      <c r="H5" s="11">
        <f>$A5*B5</f>
        <v>6227.17</v>
      </c>
      <c r="I5" s="11">
        <f>$A5*C5</f>
        <v>5250.45</v>
      </c>
    </row>
    <row r="6" ht="20.05" customHeight="1">
      <c r="A6" s="11">
        <v>4</v>
      </c>
      <c r="B6" s="11">
        <v>221.01</v>
      </c>
      <c r="C6" s="11">
        <v>182.39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4</v>
      </c>
      <c r="H6" s="11">
        <f>$A6*B6</f>
        <v>884.04</v>
      </c>
      <c r="I6" s="11">
        <f>$A6*C6</f>
        <v>729.5599999999999</v>
      </c>
    </row>
    <row r="7" ht="20.05" customHeight="1">
      <c r="A7" s="11">
        <v>14</v>
      </c>
      <c r="B7" s="11">
        <v>250.29</v>
      </c>
      <c r="C7" s="11">
        <v>195.9</v>
      </c>
      <c r="D7" s="11">
        <f>IF($C7&lt;=60,$A7,0)</f>
        <v>0</v>
      </c>
      <c r="E7" s="11">
        <f>IF(AND($C7&gt;60,$C7&lt;=85),$A7,0)</f>
        <v>0</v>
      </c>
      <c r="F7" s="11">
        <f>IF(AND($C7&gt;85,$C7&lt;=135),$A7,0)</f>
        <v>0</v>
      </c>
      <c r="G7" s="11">
        <f>IF($C7&gt;135,$A7,0)</f>
        <v>14</v>
      </c>
      <c r="H7" s="11">
        <f>$A7*B7</f>
        <v>3504.06</v>
      </c>
      <c r="I7" s="11">
        <f>$A7*C7</f>
        <v>2742.6</v>
      </c>
    </row>
    <row r="8" ht="14.7" customHeight="1">
      <c r="A8" s="19"/>
      <c r="B8" s="20"/>
      <c r="C8" s="20"/>
      <c r="D8" s="20"/>
      <c r="E8" s="20"/>
      <c r="F8" s="20"/>
      <c r="G8" s="20"/>
      <c r="H8" s="20"/>
      <c r="I8" s="21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2" customWidth="1"/>
    <col min="2" max="3" width="6.5" style="32" customWidth="1"/>
    <col min="4" max="9" width="8.5" style="32" customWidth="1"/>
    <col min="10" max="16384" width="16.3516" style="32" customWidth="1"/>
  </cols>
  <sheetData>
    <row r="1" ht="29" customHeight="1">
      <c r="A1" t="s" s="14">
        <v>34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SUM(A4:A6)</f>
        <v>64</v>
      </c>
      <c r="B2" s="18"/>
      <c r="C2" s="18"/>
      <c r="D2" s="17">
        <f>SUM(D4:D6)</f>
        <v>0</v>
      </c>
      <c r="E2" s="17">
        <f>SUM(E4:E6)</f>
        <v>0</v>
      </c>
      <c r="F2" s="17">
        <f>SUM(F4:F6)</f>
        <v>32</v>
      </c>
      <c r="G2" s="17">
        <f>SUM(G4:G6)</f>
        <v>32</v>
      </c>
      <c r="H2" s="17">
        <f>SUM(H4:H6)</f>
        <v>10026.08</v>
      </c>
      <c r="I2" s="17">
        <f>SUM(I4:I6)</f>
        <v>8458.08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32</v>
      </c>
      <c r="B4" s="6">
        <v>151.61</v>
      </c>
      <c r="C4" s="6">
        <v>128.18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32</v>
      </c>
      <c r="G4" s="6">
        <f>IF($C4&gt;135,$A4,0)</f>
        <v>0</v>
      </c>
      <c r="H4" s="6">
        <f>$A4*B4</f>
        <v>4851.52</v>
      </c>
      <c r="I4" s="6">
        <f>$A4*C4</f>
        <v>4101.76</v>
      </c>
    </row>
    <row r="5" ht="20.05" customHeight="1">
      <c r="A5" s="11">
        <v>16</v>
      </c>
      <c r="B5" s="11">
        <v>161.92</v>
      </c>
      <c r="C5" s="11">
        <v>136.73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16</v>
      </c>
      <c r="H5" s="11">
        <f>$A5*B5</f>
        <v>2590.72</v>
      </c>
      <c r="I5" s="11">
        <f>$A5*C5</f>
        <v>2187.68</v>
      </c>
    </row>
    <row r="6" ht="20.05" customHeight="1">
      <c r="A6" s="11">
        <v>16</v>
      </c>
      <c r="B6" s="11">
        <v>161.49</v>
      </c>
      <c r="C6" s="11">
        <v>135.54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16</v>
      </c>
      <c r="H6" s="11">
        <f>$A6*B6</f>
        <v>2583.84</v>
      </c>
      <c r="I6" s="11">
        <f>$A6*C6</f>
        <v>2168.64</v>
      </c>
    </row>
    <row r="7" ht="14.7" customHeight="1">
      <c r="A7" s="19"/>
      <c r="B7" s="20"/>
      <c r="C7" s="20"/>
      <c r="D7" s="20"/>
      <c r="E7" s="20"/>
      <c r="F7" s="20"/>
      <c r="G7" s="20"/>
      <c r="H7" s="20"/>
      <c r="I7" s="21"/>
    </row>
    <row r="8" ht="14.7" customHeight="1">
      <c r="A8" s="22"/>
      <c r="B8" s="23"/>
      <c r="C8" s="23"/>
      <c r="D8" s="23"/>
      <c r="E8" s="23"/>
      <c r="F8" s="23"/>
      <c r="G8" s="23"/>
      <c r="H8" s="23"/>
      <c r="I8" s="24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I13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3" customWidth="1"/>
    <col min="2" max="3" width="6.5" style="33" customWidth="1"/>
    <col min="4" max="9" width="8.5" style="33" customWidth="1"/>
    <col min="10" max="16384" width="16.3516" style="33" customWidth="1"/>
  </cols>
  <sheetData>
    <row r="1" ht="29" customHeight="1">
      <c r="A1" t="s" s="14">
        <v>37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SUM(A4:A13)</f>
        <v>232</v>
      </c>
      <c r="B2" s="18"/>
      <c r="C2" s="18"/>
      <c r="D2" s="17">
        <f>SUM(D4:D13)</f>
        <v>0</v>
      </c>
      <c r="E2" s="17">
        <f>SUM(E4:E13)</f>
        <v>0</v>
      </c>
      <c r="F2" s="17">
        <f>SUM(F4:F13)</f>
        <v>0</v>
      </c>
      <c r="G2" s="17">
        <f>SUM(G4:G13)</f>
        <v>232</v>
      </c>
      <c r="H2" s="17">
        <f>SUM(H4:H13)</f>
        <v>41937.71</v>
      </c>
      <c r="I2" s="17">
        <f>SUM(I4:I13)</f>
        <v>37344.54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59</v>
      </c>
      <c r="B4" s="6">
        <v>160.64</v>
      </c>
      <c r="C4" s="6">
        <v>142.75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59</v>
      </c>
      <c r="H4" s="6">
        <f>$A4*B4</f>
        <v>9477.76</v>
      </c>
      <c r="I4" s="6">
        <f>$A4*C4</f>
        <v>8422.25</v>
      </c>
    </row>
    <row r="5" ht="20.05" customHeight="1">
      <c r="A5" s="11">
        <v>24</v>
      </c>
      <c r="B5" s="11">
        <v>165.91</v>
      </c>
      <c r="C5" s="11">
        <v>147.61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24</v>
      </c>
      <c r="H5" s="11">
        <f>$A5*B5</f>
        <v>3981.84</v>
      </c>
      <c r="I5" s="11">
        <f>$A5*C5</f>
        <v>3542.64</v>
      </c>
    </row>
    <row r="6" ht="20.05" customHeight="1">
      <c r="A6" s="11">
        <v>11</v>
      </c>
      <c r="B6" s="11">
        <v>165.55</v>
      </c>
      <c r="C6" s="11">
        <v>147.75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11</v>
      </c>
      <c r="H6" s="11">
        <f>$A6*B6</f>
        <v>1821.05</v>
      </c>
      <c r="I6" s="11">
        <f>$A6*C6</f>
        <v>1625.25</v>
      </c>
    </row>
    <row r="7" ht="20.05" customHeight="1">
      <c r="A7" s="11">
        <v>70</v>
      </c>
      <c r="B7" s="11">
        <v>180.4</v>
      </c>
      <c r="C7" s="11">
        <v>160.16</v>
      </c>
      <c r="D7" s="11">
        <f>IF($C7&lt;=60,$A7,0)</f>
        <v>0</v>
      </c>
      <c r="E7" s="11">
        <f>IF(AND($C7&gt;60,$C7&lt;=85),$A7,0)</f>
        <v>0</v>
      </c>
      <c r="F7" s="11">
        <f>IF(AND($C7&gt;85,$C7&lt;=135),$A7,0)</f>
        <v>0</v>
      </c>
      <c r="G7" s="11">
        <f>IF($C7&gt;135,$A7,0)</f>
        <v>70</v>
      </c>
      <c r="H7" s="11">
        <f>$A7*B7</f>
        <v>12628</v>
      </c>
      <c r="I7" s="11">
        <f>$A7*C7</f>
        <v>11211.2</v>
      </c>
    </row>
    <row r="8" ht="20.05" customHeight="1">
      <c r="A8" s="11">
        <v>20</v>
      </c>
      <c r="B8" s="11">
        <v>185.91</v>
      </c>
      <c r="C8" s="11">
        <v>165.29</v>
      </c>
      <c r="D8" s="11">
        <f>IF($C8&lt;=60,$A8,0)</f>
        <v>0</v>
      </c>
      <c r="E8" s="11">
        <f>IF(AND($C8&gt;60,$C8&lt;=85),$A8,0)</f>
        <v>0</v>
      </c>
      <c r="F8" s="11">
        <f>IF(AND($C8&gt;85,$C8&lt;=135),$A8,0)</f>
        <v>0</v>
      </c>
      <c r="G8" s="11">
        <f>IF($C8&gt;135,$A8,0)</f>
        <v>20</v>
      </c>
      <c r="H8" s="11">
        <f>$A8*B8</f>
        <v>3718.2</v>
      </c>
      <c r="I8" s="11">
        <f>$A8*C8</f>
        <v>3305.8</v>
      </c>
    </row>
    <row r="9" ht="20.05" customHeight="1">
      <c r="A9" s="11">
        <v>6</v>
      </c>
      <c r="B9" s="11">
        <v>192.01</v>
      </c>
      <c r="C9" s="11">
        <v>171.68</v>
      </c>
      <c r="D9" s="11">
        <f>IF($C9&lt;=60,$A9,0)</f>
        <v>0</v>
      </c>
      <c r="E9" s="11">
        <f>IF(AND($C9&gt;60,$C9&lt;=85),$A9,0)</f>
        <v>0</v>
      </c>
      <c r="F9" s="11">
        <f>IF(AND($C9&gt;85,$C9&lt;=135),$A9,0)</f>
        <v>0</v>
      </c>
      <c r="G9" s="11">
        <f>IF($C9&gt;135,$A9,0)</f>
        <v>6</v>
      </c>
      <c r="H9" s="11">
        <f>$A9*B9</f>
        <v>1152.06</v>
      </c>
      <c r="I9" s="11">
        <f>$A9*C9</f>
        <v>1030.08</v>
      </c>
    </row>
    <row r="10" ht="20.05" customHeight="1">
      <c r="A10" s="11">
        <v>28</v>
      </c>
      <c r="B10" s="11">
        <v>214.82</v>
      </c>
      <c r="C10" s="11">
        <v>192.39</v>
      </c>
      <c r="D10" s="11">
        <f>IF($C10&lt;=60,$A10,0)</f>
        <v>0</v>
      </c>
      <c r="E10" s="11">
        <f>IF(AND($C10&gt;60,$C10&lt;=85),$A10,0)</f>
        <v>0</v>
      </c>
      <c r="F10" s="11">
        <f>IF(AND($C10&gt;85,$C10&lt;=135),$A10,0)</f>
        <v>0</v>
      </c>
      <c r="G10" s="11">
        <f>IF($C10&gt;135,$A10,0)</f>
        <v>28</v>
      </c>
      <c r="H10" s="11">
        <f>$A10*B10</f>
        <v>6014.96</v>
      </c>
      <c r="I10" s="11">
        <f>$A10*C10</f>
        <v>5386.92</v>
      </c>
    </row>
    <row r="11" ht="20.05" customHeight="1">
      <c r="A11" s="11">
        <v>4</v>
      </c>
      <c r="B11" s="11">
        <v>215.72</v>
      </c>
      <c r="C11" s="11">
        <v>192.89</v>
      </c>
      <c r="D11" s="11">
        <f>IF($C11&lt;=60,$A11,0)</f>
        <v>0</v>
      </c>
      <c r="E11" s="11">
        <f>IF(AND($C11&gt;60,$C11&lt;=85),$A11,0)</f>
        <v>0</v>
      </c>
      <c r="F11" s="11">
        <f>IF(AND($C11&gt;85,$C11&lt;=135),$A11,0)</f>
        <v>0</v>
      </c>
      <c r="G11" s="11">
        <f>IF($C11&gt;135,$A11,0)</f>
        <v>4</v>
      </c>
      <c r="H11" s="11">
        <f>$A11*B11</f>
        <v>862.88</v>
      </c>
      <c r="I11" s="11">
        <f>$A11*C11</f>
        <v>771.5599999999999</v>
      </c>
    </row>
    <row r="12" ht="20.05" customHeight="1">
      <c r="A12" s="11">
        <v>8</v>
      </c>
      <c r="B12" s="11">
        <v>220.85</v>
      </c>
      <c r="C12" s="11">
        <v>198.06</v>
      </c>
      <c r="D12" s="11">
        <f>IF($C12&lt;=60,$A12,0)</f>
        <v>0</v>
      </c>
      <c r="E12" s="11">
        <f>IF(AND($C12&gt;60,$C12&lt;=85),$A12,0)</f>
        <v>0</v>
      </c>
      <c r="F12" s="11">
        <f>IF(AND($C12&gt;85,$C12&lt;=135),$A12,0)</f>
        <v>0</v>
      </c>
      <c r="G12" s="11">
        <f>IF($C12&gt;135,$A12,0)</f>
        <v>8</v>
      </c>
      <c r="H12" s="11">
        <f>$A12*B12</f>
        <v>1766.8</v>
      </c>
      <c r="I12" s="11">
        <f>$A12*C12</f>
        <v>1584.48</v>
      </c>
    </row>
    <row r="13" ht="20.05" customHeight="1">
      <c r="A13" s="11">
        <v>2</v>
      </c>
      <c r="B13" s="11">
        <v>257.08</v>
      </c>
      <c r="C13" s="11">
        <v>232.18</v>
      </c>
      <c r="D13" s="11">
        <f>IF($C13&lt;=60,$A13,0)</f>
        <v>0</v>
      </c>
      <c r="E13" s="11">
        <f>IF(AND($C13&gt;60,$C13&lt;=85),$A13,0)</f>
        <v>0</v>
      </c>
      <c r="F13" s="11">
        <f>IF(AND($C13&gt;85,$C13&lt;=135),$A13,0)</f>
        <v>0</v>
      </c>
      <c r="G13" s="11">
        <f>IF($C13&gt;135,$A13,0)</f>
        <v>2</v>
      </c>
      <c r="H13" s="11">
        <f>$A13*B13</f>
        <v>514.16</v>
      </c>
      <c r="I13" s="11">
        <f>$A13*C13</f>
        <v>464.36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34" customWidth="1"/>
    <col min="2" max="3" width="6.5" style="34" customWidth="1"/>
    <col min="4" max="9" width="8.5" style="34" customWidth="1"/>
    <col min="10" max="16384" width="16.3516" style="34" customWidth="1"/>
  </cols>
  <sheetData>
    <row r="1" ht="29" customHeight="1">
      <c r="A1" t="s" s="14">
        <v>39</v>
      </c>
      <c r="B1" s="15"/>
      <c r="C1" s="15"/>
      <c r="D1" s="15"/>
      <c r="E1" s="15"/>
      <c r="F1" s="15"/>
      <c r="G1" s="15"/>
      <c r="H1" s="15"/>
      <c r="I1" s="16"/>
    </row>
    <row r="2" ht="20.05" customHeight="1">
      <c r="A2" s="17">
        <f>SUM(A4:A7)</f>
        <v>133</v>
      </c>
      <c r="B2" s="18"/>
      <c r="C2" s="18"/>
      <c r="D2" s="17">
        <f>SUM(D4:D7)</f>
        <v>0</v>
      </c>
      <c r="E2" s="17">
        <f>SUM(E4:E7)</f>
        <v>0</v>
      </c>
      <c r="F2" s="17">
        <f>SUM(F4:F7)</f>
        <v>0</v>
      </c>
      <c r="G2" s="17">
        <f>SUM(G4:G7)</f>
        <v>133</v>
      </c>
      <c r="H2" s="17">
        <f>SUM(H4:H7)</f>
        <v>24103.95</v>
      </c>
      <c r="I2" s="17">
        <f>SUM(I4:I7)</f>
        <v>21296.31</v>
      </c>
    </row>
    <row r="3" ht="46.2" customHeight="1">
      <c r="A3" t="s" s="2">
        <v>68</v>
      </c>
      <c r="B3" t="s" s="2">
        <v>69</v>
      </c>
      <c r="C3" t="s" s="2">
        <v>70</v>
      </c>
      <c r="D3" t="s" s="2">
        <v>10</v>
      </c>
      <c r="E3" t="s" s="2">
        <v>11</v>
      </c>
      <c r="F3" t="s" s="2">
        <v>12</v>
      </c>
      <c r="G3" t="s" s="2">
        <v>13</v>
      </c>
      <c r="H3" t="s" s="2">
        <v>71</v>
      </c>
      <c r="I3" t="s" s="2">
        <v>72</v>
      </c>
    </row>
    <row r="4" ht="20.25" customHeight="1">
      <c r="A4" s="6">
        <v>36</v>
      </c>
      <c r="B4" s="6">
        <v>161.86</v>
      </c>
      <c r="C4" s="6">
        <v>143.53</v>
      </c>
      <c r="D4" s="6">
        <f>IF($C4&lt;=60,$A4,0)</f>
        <v>0</v>
      </c>
      <c r="E4" s="6">
        <f>IF(AND($C4&gt;60,$C4&lt;=85),$A4,0)</f>
        <v>0</v>
      </c>
      <c r="F4" s="6">
        <f>IF(AND($C4&gt;85,$C4&lt;=135),$A4,0)</f>
        <v>0</v>
      </c>
      <c r="G4" s="6">
        <f>IF($C4&gt;135,$A4,0)</f>
        <v>36</v>
      </c>
      <c r="H4" s="6">
        <f>$A4*B4</f>
        <v>5826.96</v>
      </c>
      <c r="I4" s="6">
        <f>$A4*C4</f>
        <v>5167.08</v>
      </c>
    </row>
    <row r="5" ht="20.05" customHeight="1">
      <c r="A5" s="11">
        <v>90</v>
      </c>
      <c r="B5" s="11">
        <v>186.1</v>
      </c>
      <c r="C5" s="11">
        <v>164.11</v>
      </c>
      <c r="D5" s="11">
        <f>IF($C5&lt;=60,$A5,0)</f>
        <v>0</v>
      </c>
      <c r="E5" s="11">
        <f>IF(AND($C5&gt;60,$C5&lt;=85),$A5,0)</f>
        <v>0</v>
      </c>
      <c r="F5" s="11">
        <f>IF(AND($C5&gt;85,$C5&lt;=135),$A5,0)</f>
        <v>0</v>
      </c>
      <c r="G5" s="11">
        <f>IF($C5&gt;135,$A5,0)</f>
        <v>90</v>
      </c>
      <c r="H5" s="11">
        <f>$A5*B5</f>
        <v>16749</v>
      </c>
      <c r="I5" s="11">
        <f>$A5*C5</f>
        <v>14769.9</v>
      </c>
    </row>
    <row r="6" ht="20.05" customHeight="1">
      <c r="A6" s="11">
        <v>2</v>
      </c>
      <c r="B6" s="11">
        <v>205.37</v>
      </c>
      <c r="C6" s="11">
        <v>183.69</v>
      </c>
      <c r="D6" s="11">
        <f>IF($C6&lt;=60,$A6,0)</f>
        <v>0</v>
      </c>
      <c r="E6" s="11">
        <f>IF(AND($C6&gt;60,$C6&lt;=85),$A6,0)</f>
        <v>0</v>
      </c>
      <c r="F6" s="11">
        <f>IF(AND($C6&gt;85,$C6&lt;=135),$A6,0)</f>
        <v>0</v>
      </c>
      <c r="G6" s="11">
        <f>IF($C6&gt;135,$A6,0)</f>
        <v>2</v>
      </c>
      <c r="H6" s="11">
        <f>$A6*B6</f>
        <v>410.74</v>
      </c>
      <c r="I6" s="11">
        <f>$A6*C6</f>
        <v>367.38</v>
      </c>
    </row>
    <row r="7" ht="20.05" customHeight="1">
      <c r="A7" s="11">
        <v>5</v>
      </c>
      <c r="B7" s="11">
        <v>223.45</v>
      </c>
      <c r="C7" s="11">
        <v>198.39</v>
      </c>
      <c r="D7" s="11">
        <f>IF($C7&lt;=60,$A7,0)</f>
        <v>0</v>
      </c>
      <c r="E7" s="11">
        <f>IF(AND($C7&gt;60,$C7&lt;=85),$A7,0)</f>
        <v>0</v>
      </c>
      <c r="F7" s="11">
        <f>IF(AND($C7&gt;85,$C7&lt;=135),$A7,0)</f>
        <v>0</v>
      </c>
      <c r="G7" s="11">
        <f>IF($C7&gt;135,$A7,0)</f>
        <v>5</v>
      </c>
      <c r="H7" s="11">
        <f>$A7*B7</f>
        <v>1117.25</v>
      </c>
      <c r="I7" s="11">
        <f>$A7*C7</f>
        <v>991.95</v>
      </c>
    </row>
    <row r="8" ht="14.7" customHeight="1">
      <c r="A8" s="19"/>
      <c r="B8" s="20"/>
      <c r="C8" s="20"/>
      <c r="D8" s="20"/>
      <c r="E8" s="20"/>
      <c r="F8" s="20"/>
      <c r="G8" s="20"/>
      <c r="H8" s="20"/>
      <c r="I8" s="21"/>
    </row>
    <row r="9" ht="14.7" customHeight="1">
      <c r="A9" s="22"/>
      <c r="B9" s="23"/>
      <c r="C9" s="23"/>
      <c r="D9" s="23"/>
      <c r="E9" s="23"/>
      <c r="F9" s="23"/>
      <c r="G9" s="23"/>
      <c r="H9" s="23"/>
      <c r="I9" s="24"/>
    </row>
    <row r="10" ht="14.7" customHeight="1">
      <c r="A10" s="25"/>
      <c r="B10" s="26"/>
      <c r="C10" s="26"/>
      <c r="D10" s="26"/>
      <c r="E10" s="26"/>
      <c r="F10" s="26"/>
      <c r="G10" s="26"/>
      <c r="H10" s="26"/>
      <c r="I10" s="27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