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definedNames>
    <definedName name="중고가">Sheet1!$F$5:$F$12</definedName>
  </definedNames>
  <calcPr calcId="162913"/>
  <extLst>
    <ext uri="GoogleSheetsCustomDataVersion1">
      <go:sheetsCustomData xmlns:go="http://customooxmlschemas.google.com/" r:id="rId5" roundtripDataSignature="AMtx7mjXLQ0jac45PdZ5U+Csj9RHlEeStw==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J5" i="1"/>
  <c r="J6" i="1"/>
  <c r="J7" i="1"/>
  <c r="J8" i="1"/>
  <c r="J9" i="1"/>
  <c r="J10" i="1"/>
  <c r="J11" i="1"/>
  <c r="J12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<sst xmlns="http://schemas.openxmlformats.org/spreadsheetml/2006/main" count="51" uniqueCount="40">
  <si>
    <t>관리코드</t>
  </si>
  <si>
    <t>모델명</t>
  </si>
  <si>
    <t>연료</t>
  </si>
  <si>
    <t>제조사</t>
  </si>
  <si>
    <t>중고가
(만원)</t>
  </si>
  <si>
    <t>연비
(km/L)</t>
  </si>
  <si>
    <t>주행기록</t>
  </si>
  <si>
    <t>연비 순위</t>
  </si>
  <si>
    <t>직영점</t>
  </si>
  <si>
    <t>HD1-002</t>
  </si>
  <si>
    <t>쏘나타</t>
  </si>
  <si>
    <t>가솔린</t>
  </si>
  <si>
    <t>현대</t>
  </si>
  <si>
    <t>KA2-102</t>
  </si>
  <si>
    <t>니로</t>
  </si>
  <si>
    <t>하이브리드</t>
  </si>
  <si>
    <t>기아</t>
  </si>
  <si>
    <t>CB2-002</t>
  </si>
  <si>
    <t>이쿼녹스</t>
  </si>
  <si>
    <t>디젤</t>
  </si>
  <si>
    <t>쉐보레</t>
  </si>
  <si>
    <t>SY1-054</t>
  </si>
  <si>
    <t>티볼리아머</t>
  </si>
  <si>
    <t>쌍용</t>
  </si>
  <si>
    <t>RN4-101</t>
  </si>
  <si>
    <t>QM3</t>
  </si>
  <si>
    <t>르노삼성</t>
  </si>
  <si>
    <t>KA3-003</t>
  </si>
  <si>
    <t>더 뉴 카니발</t>
  </si>
  <si>
    <t>HD2-006</t>
  </si>
  <si>
    <t>그랜드 스탉스</t>
  </si>
  <si>
    <t>HD4-001</t>
  </si>
  <si>
    <t>그랜저</t>
  </si>
  <si>
    <t>하이브리드 차량 연비(km/L) 평균</t>
  </si>
  <si>
    <t>두 번쨰로 높은 중고가(만원)</t>
  </si>
  <si>
    <t>확
인</t>
  </si>
  <si>
    <t>담당</t>
  </si>
  <si>
    <t>팀장</t>
  </si>
  <si>
    <t>이사</t>
  </si>
  <si>
    <t>가솔린 차량의 주행기록 합계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</si>
</sst>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-* #,##0_-;\-* #,##0_-;_-* &quot;-&quot;_-;_-@"/>
    <numFmt numFmtId="177" formatCode="#,##0.0"/>
    <numFmt numFmtId="178" formatCode="#,##0&quot;km&quot;"/>
  </numFmts>
  <fonts count="4">
    <font>
      <sz val="11"/>
      <color theme="1"/>
      <name val="Calibri"/>
      <scheme val="minor"/>
    </font>
    <font>
      <sz val="11"/>
      <color theme="1"/>
      <name val="Gulim"/>
      <family val="3"/>
      <charset val="129"/>
    </font>
    <font>
      <sz val="11"/>
      <name val="Calibri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medium">
        <color rgb="FF000000"/>
      </top>
      <bottom/>
      <diagonal style="thin">
        <color rgb="FF000000"/>
      </diagonal>
    </border>
    <border diagonalUp="1" diagonalDown="1">
      <left style="thin">
        <color rgb="FF000000"/>
      </left>
      <right style="thin">
        <color rgb="FF000000"/>
      </right>
      <top/>
      <bottom style="medium">
        <color rgb="FF000000"/>
      </bottom>
      <diagonal style="thin">
        <color rgb="FF000000"/>
      </diagonal>
    </border>
  </borders>
  <cellStyleXfs count="1">
    <xf numFmtId="0" fontId="0" fillId="0" borderId="0"/>
  </cellStyleXfs>
  <cellXfs count="41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76" fontId="1" fillId="0" borderId="5" xfId="0" applyNumberFormat="1" applyFont="1" applyBorder="1" applyAlignment="1">
      <alignment vertical="center"/>
    </xf>
    <xf numFmtId="177" fontId="1" fillId="0" borderId="5" xfId="0" applyNumberFormat="1" applyFont="1" applyBorder="1" applyAlignment="1">
      <alignment vertical="center"/>
    </xf>
    <xf numFmtId="178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76" fontId="1" fillId="0" borderId="8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/>
    </xf>
    <xf numFmtId="178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76" fontId="1" fillId="0" borderId="11" xfId="0" applyNumberFormat="1" applyFont="1" applyBorder="1" applyAlignment="1">
      <alignment vertical="center"/>
    </xf>
    <xf numFmtId="177" fontId="1" fillId="0" borderId="11" xfId="0" applyNumberFormat="1" applyFont="1" applyBorder="1" applyAlignment="1">
      <alignment vertical="center"/>
    </xf>
    <xf numFmtId="178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</cellXfs>
  <cellStyles count="1">
    <cellStyle name="표준" xfId="0" builtinId="0"/>
  </cellStyles>
  <dxfs count="1"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66676</xdr:rowOff>
    </xdr:from>
    <xdr:ext cx="4133850" cy="704849"/>
    <xdr:sp macro="" textlink="">
      <xdr:nvSpPr>
        <xdr:cNvPr id="3" name="Shape 3"/>
        <xdr:cNvSpPr/>
      </xdr:nvSpPr>
      <xdr:spPr>
        <a:xfrm>
          <a:off x="104775" y="66676"/>
          <a:ext cx="4133850" cy="704849"/>
        </a:xfrm>
        <a:prstGeom prst="snip2SameRect">
          <a:avLst>
            <a:gd name="adj1" fmla="val 16667"/>
            <a:gd name="adj2" fmla="val 0"/>
          </a:avLst>
        </a:prstGeom>
        <a:solidFill>
          <a:srgbClr val="FFFF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  <a:effectLst>
          <a:outerShdw blurRad="50800" dist="38100" algn="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ko-KR" altLang="en-US" sz="2400">
              <a:solidFill>
                <a:schemeClr val="dk1"/>
              </a:solidFill>
              <a:latin typeface="Gulim"/>
              <a:ea typeface="Gulim"/>
              <a:sym typeface="Gulim"/>
            </a:rPr>
            <a:t>신규 등록 중고차 상세 정보</a:t>
          </a:r>
          <a:endParaRPr sz="1400"/>
        </a:p>
      </xdr:txBody>
    </xdr:sp>
    <xdr:clientData fLocksWithSheet="0"/>
  </xdr:oneCellAnchor>
  <xdr:twoCellAnchor editAs="oneCell">
    <xdr:from>
      <xdr:col>7</xdr:col>
      <xdr:colOff>9525</xdr:colOff>
      <xdr:row>0</xdr:row>
      <xdr:rowOff>171450</xdr:rowOff>
    </xdr:from>
    <xdr:to>
      <xdr:col>9</xdr:col>
      <xdr:colOff>376801</xdr:colOff>
      <xdr:row>2</xdr:row>
      <xdr:rowOff>133350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171450"/>
          <a:ext cx="2034151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G20" sqref="G20"/>
    </sheetView>
  </sheetViews>
  <sheetFormatPr defaultColWidth="14.42578125" defaultRowHeight="15" customHeight="1"/>
  <cols>
    <col min="1" max="1" width="1.5703125" customWidth="1"/>
    <col min="2" max="2" width="11.7109375" bestFit="1" customWidth="1"/>
    <col min="3" max="3" width="15.85546875" bestFit="1" customWidth="1"/>
    <col min="4" max="4" width="13.85546875" bestFit="1" customWidth="1"/>
    <col min="5" max="5" width="11.28515625" bestFit="1" customWidth="1"/>
    <col min="6" max="6" width="10.5703125" bestFit="1" customWidth="1"/>
    <col min="7" max="7" width="10.28515625" bestFit="1" customWidth="1"/>
    <col min="8" max="8" width="13.85546875" bestFit="1" customWidth="1"/>
    <col min="9" max="9" width="11.140625" bestFit="1" customWidth="1"/>
    <col min="10" max="10" width="12.28515625" bestFit="1" customWidth="1"/>
    <col min="11" max="11" width="9" customWidth="1"/>
    <col min="12" max="12" width="5" customWidth="1"/>
    <col min="13" max="15" width="9" customWidth="1"/>
    <col min="16" max="26" width="8.7109375" customWidth="1"/>
  </cols>
  <sheetData>
    <row r="1" spans="1:26" ht="22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2" t="s">
        <v>0</v>
      </c>
      <c r="C4" s="3" t="s">
        <v>1</v>
      </c>
      <c r="D4" s="3" t="s">
        <v>2</v>
      </c>
      <c r="E4" s="3" t="s">
        <v>3</v>
      </c>
      <c r="F4" s="4" t="s">
        <v>4</v>
      </c>
      <c r="G4" s="4" t="s">
        <v>5</v>
      </c>
      <c r="H4" s="3" t="s">
        <v>6</v>
      </c>
      <c r="I4" s="3" t="s">
        <v>7</v>
      </c>
      <c r="J4" s="5" t="s">
        <v>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6" t="s">
        <v>9</v>
      </c>
      <c r="C5" s="7" t="s">
        <v>10</v>
      </c>
      <c r="D5" s="7" t="s">
        <v>11</v>
      </c>
      <c r="E5" s="7" t="s">
        <v>12</v>
      </c>
      <c r="F5" s="8">
        <v>2870</v>
      </c>
      <c r="G5" s="9">
        <v>16.100000000000001</v>
      </c>
      <c r="H5" s="10">
        <v>26037</v>
      </c>
      <c r="I5" s="7" t="str">
        <f t="shared" ref="I5:I12" si="0">_xlfn.RANK.EQ(G5,$G$5:$G$12)&amp;"위"</f>
        <v>4위</v>
      </c>
      <c r="J5" s="11" t="str">
        <f t="shared" ref="J5:J12" si="1">IF(MID(B5,3,1)="1","서울",IF(MID(B5,3,1)="2","경기/인천","기타"))</f>
        <v>서울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1"/>
      <c r="B6" s="12" t="s">
        <v>13</v>
      </c>
      <c r="C6" s="13" t="s">
        <v>14</v>
      </c>
      <c r="D6" s="13" t="s">
        <v>15</v>
      </c>
      <c r="E6" s="13" t="s">
        <v>16</v>
      </c>
      <c r="F6" s="14">
        <v>2650</v>
      </c>
      <c r="G6" s="15">
        <v>19.5</v>
      </c>
      <c r="H6" s="16">
        <v>94160</v>
      </c>
      <c r="I6" s="13" t="str">
        <f t="shared" si="0"/>
        <v>1위</v>
      </c>
      <c r="J6" s="17" t="str">
        <f t="shared" si="1"/>
        <v>경기/인천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12" t="s">
        <v>17</v>
      </c>
      <c r="C7" s="13" t="s">
        <v>18</v>
      </c>
      <c r="D7" s="13" t="s">
        <v>19</v>
      </c>
      <c r="E7" s="13" t="s">
        <v>20</v>
      </c>
      <c r="F7" s="14">
        <v>4030</v>
      </c>
      <c r="G7" s="15">
        <v>13.3</v>
      </c>
      <c r="H7" s="16">
        <v>133411</v>
      </c>
      <c r="I7" s="13" t="str">
        <f t="shared" si="0"/>
        <v>6위</v>
      </c>
      <c r="J7" s="17" t="str">
        <f t="shared" si="1"/>
        <v>경기/인천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1"/>
      <c r="B8" s="12" t="s">
        <v>21</v>
      </c>
      <c r="C8" s="13" t="s">
        <v>22</v>
      </c>
      <c r="D8" s="13" t="s">
        <v>11</v>
      </c>
      <c r="E8" s="13" t="s">
        <v>23</v>
      </c>
      <c r="F8" s="14">
        <v>2060</v>
      </c>
      <c r="G8" s="15">
        <v>14.2</v>
      </c>
      <c r="H8" s="16">
        <v>96300</v>
      </c>
      <c r="I8" s="13" t="str">
        <f t="shared" si="0"/>
        <v>5위</v>
      </c>
      <c r="J8" s="17" t="str">
        <f t="shared" si="1"/>
        <v>서울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12" t="s">
        <v>24</v>
      </c>
      <c r="C9" s="13" t="s">
        <v>25</v>
      </c>
      <c r="D9" s="13" t="s">
        <v>19</v>
      </c>
      <c r="E9" s="13" t="s">
        <v>26</v>
      </c>
      <c r="F9" s="14">
        <v>1200</v>
      </c>
      <c r="G9" s="15">
        <v>17.3</v>
      </c>
      <c r="H9" s="16">
        <v>97803</v>
      </c>
      <c r="I9" s="13" t="str">
        <f t="shared" si="0"/>
        <v>2위</v>
      </c>
      <c r="J9" s="17" t="str">
        <f t="shared" si="1"/>
        <v>기타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/>
      <c r="B10" s="12" t="s">
        <v>27</v>
      </c>
      <c r="C10" s="13" t="s">
        <v>28</v>
      </c>
      <c r="D10" s="13" t="s">
        <v>11</v>
      </c>
      <c r="E10" s="13" t="s">
        <v>16</v>
      </c>
      <c r="F10" s="14">
        <v>3450</v>
      </c>
      <c r="G10" s="15">
        <v>11.4</v>
      </c>
      <c r="H10" s="16">
        <v>71715</v>
      </c>
      <c r="I10" s="13" t="str">
        <f t="shared" si="0"/>
        <v>7위</v>
      </c>
      <c r="J10" s="17" t="str">
        <f t="shared" si="1"/>
        <v>기타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12" t="s">
        <v>29</v>
      </c>
      <c r="C11" s="13" t="s">
        <v>30</v>
      </c>
      <c r="D11" s="13" t="s">
        <v>19</v>
      </c>
      <c r="E11" s="13" t="s">
        <v>12</v>
      </c>
      <c r="F11" s="14">
        <v>4660</v>
      </c>
      <c r="G11" s="15">
        <v>10.9</v>
      </c>
      <c r="H11" s="16">
        <v>7692</v>
      </c>
      <c r="I11" s="13" t="str">
        <f t="shared" si="0"/>
        <v>8위</v>
      </c>
      <c r="J11" s="17" t="str">
        <f t="shared" si="1"/>
        <v>경기/인천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/>
      <c r="B12" s="18" t="s">
        <v>31</v>
      </c>
      <c r="C12" s="19" t="s">
        <v>32</v>
      </c>
      <c r="D12" s="19" t="s">
        <v>15</v>
      </c>
      <c r="E12" s="19" t="s">
        <v>12</v>
      </c>
      <c r="F12" s="20">
        <v>3950</v>
      </c>
      <c r="G12" s="21">
        <v>16.2</v>
      </c>
      <c r="H12" s="22">
        <v>117884</v>
      </c>
      <c r="I12" s="19" t="str">
        <f t="shared" si="0"/>
        <v>3위</v>
      </c>
      <c r="J12" s="23" t="str">
        <f t="shared" si="1"/>
        <v>기타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30" t="s">
        <v>33</v>
      </c>
      <c r="C13" s="31"/>
      <c r="D13" s="32"/>
      <c r="E13" s="24">
        <f>SUMIF(D5:D12,"하이브리드",G5:G12)/COUNTIF(D5:D12,"하이브리드")</f>
        <v>17.850000000000001</v>
      </c>
      <c r="F13" s="39"/>
      <c r="G13" s="33" t="s">
        <v>34</v>
      </c>
      <c r="H13" s="31"/>
      <c r="I13" s="32"/>
      <c r="J13" s="11">
        <f>LARGE(중고가,2)</f>
        <v>4030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>
      <c r="A14" s="1"/>
      <c r="B14" s="34" t="s">
        <v>39</v>
      </c>
      <c r="C14" s="35"/>
      <c r="D14" s="36"/>
      <c r="E14" s="25">
        <f>DSUM(B4:H12,7,D4:D5)</f>
        <v>194052</v>
      </c>
      <c r="F14" s="40"/>
      <c r="G14" s="26" t="s">
        <v>0</v>
      </c>
      <c r="H14" s="25" t="s">
        <v>9</v>
      </c>
      <c r="I14" s="27" t="s">
        <v>5</v>
      </c>
      <c r="J14" s="28">
        <f>VLOOKUP(H14,B5:G12,6,0)</f>
        <v>16.100000000000001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37" t="s">
        <v>35</v>
      </c>
      <c r="M16" s="29" t="s">
        <v>36</v>
      </c>
      <c r="N16" s="29" t="s">
        <v>37</v>
      </c>
      <c r="O16" s="29" t="s">
        <v>38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38"/>
      <c r="M17" s="13"/>
      <c r="N17" s="13"/>
      <c r="O17" s="1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13:D13"/>
    <mergeCell ref="F13:F14"/>
    <mergeCell ref="G13:I13"/>
    <mergeCell ref="B14:D14"/>
    <mergeCell ref="L16:L17"/>
  </mergeCells>
  <phoneticPr fontId="3" type="noConversion"/>
  <conditionalFormatting sqref="B5:J12">
    <cfRule type="expression" dxfId="0" priority="1">
      <formula>$G5&gt;=16</formula>
    </cfRule>
  </conditionalFormatting>
  <dataValidations count="1">
    <dataValidation type="list" allowBlank="1" showErrorMessage="1" sqref="H14">
      <formula1>$B$5:$B$12</formula1>
    </dataValidation>
  </dataValidation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중고가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2023-04-17T23:15:14Z</dcterms:created>
  <dcterms:modified xsi:type="dcterms:W3CDTF">2023-04-18T23:53:06Z</dcterms:modified>
</cp:coreProperties>
</file>