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anzhe/Documents/life/三居室/地暖/"/>
    </mc:Choice>
  </mc:AlternateContent>
  <bookViews>
    <workbookView xWindow="0" yWindow="460" windowWidth="15960" windowHeight="18080"/>
  </bookViews>
  <sheets>
    <sheet name="博世套餐-水地暖（90㎡-4路3控）" sheetId="1" r:id="rId1"/>
    <sheet name="材料价格数据库"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0" i="1" l="1"/>
  <c r="G41" i="1"/>
  <c r="I41" i="1"/>
  <c r="I42" i="1"/>
  <c r="F46" i="1"/>
  <c r="I46" i="1"/>
  <c r="I47" i="1"/>
  <c r="I48" i="1"/>
  <c r="F53" i="1"/>
  <c r="I53" i="1"/>
  <c r="G54" i="1"/>
  <c r="I54" i="1"/>
  <c r="I60" i="1"/>
  <c r="F64" i="1"/>
  <c r="I64" i="1"/>
  <c r="F65" i="1"/>
  <c r="G65" i="1"/>
  <c r="I65" i="1"/>
  <c r="D68" i="1"/>
  <c r="E68" i="1"/>
  <c r="F68" i="1"/>
  <c r="G68" i="1"/>
  <c r="I68" i="1"/>
  <c r="D69" i="1"/>
  <c r="E69" i="1"/>
  <c r="F69" i="1"/>
  <c r="I69" i="1"/>
  <c r="D70" i="1"/>
  <c r="E70" i="1"/>
  <c r="F70" i="1"/>
  <c r="I70" i="1"/>
  <c r="I71" i="1"/>
  <c r="I72" i="1"/>
  <c r="I81" i="1"/>
  <c r="G75" i="1"/>
  <c r="I75" i="1"/>
  <c r="I76" i="1"/>
  <c r="I77" i="1"/>
  <c r="I78" i="1"/>
  <c r="I82" i="1"/>
  <c r="I83" i="1"/>
  <c r="J70" i="1"/>
  <c r="B67" i="1"/>
  <c r="B68" i="1"/>
  <c r="B69" i="1"/>
  <c r="J68" i="1"/>
  <c r="E67" i="1"/>
  <c r="E66" i="1"/>
  <c r="J65" i="1"/>
  <c r="J64" i="1"/>
  <c r="D57" i="1"/>
  <c r="D56" i="1"/>
  <c r="J54" i="1"/>
  <c r="E54" i="1"/>
  <c r="J46" i="1"/>
  <c r="D37" i="1"/>
</calcChain>
</file>

<file path=xl/comments1.xml><?xml version="1.0" encoding="utf-8"?>
<comments xmlns="http://schemas.openxmlformats.org/spreadsheetml/2006/main">
  <authors>
    <author>Administrator</author>
  </authors>
  <commentList>
    <comment ref="C170" authorId="0">
      <text>
        <r>
          <rPr>
            <sz val="11"/>
            <color indexed="8"/>
            <rFont val="Helvetica Neue"/>
          </rPr>
          <t>Administrator:
2016-6-6章通知老型号停产，更改新型号</t>
        </r>
      </text>
    </comment>
    <comment ref="D185" authorId="0">
      <text>
        <r>
          <rPr>
            <sz val="11"/>
            <color indexed="8"/>
            <rFont val="Helvetica Neue"/>
          </rPr>
          <t>Administrator:
2017.4.2启用</t>
        </r>
      </text>
    </comment>
    <comment ref="D186" authorId="0">
      <text>
        <r>
          <rPr>
            <sz val="11"/>
            <color indexed="8"/>
            <rFont val="Helvetica Neue"/>
          </rPr>
          <t>Administrator:
2017.4.2启用</t>
        </r>
      </text>
    </comment>
  </commentList>
</comments>
</file>

<file path=xl/sharedStrings.xml><?xml version="1.0" encoding="utf-8"?>
<sst xmlns="http://schemas.openxmlformats.org/spreadsheetml/2006/main" count="614" uniqueCount="423">
  <si>
    <t>杭州美誉电器有限公司</t>
  </si>
  <si>
    <t>家庭采暖整体解决方案-水地暖</t>
  </si>
  <si>
    <t>(版本号：v18.8.20)</t>
  </si>
  <si>
    <t xml:space="preserve">             项 目 名称：</t>
  </si>
  <si>
    <t xml:space="preserve">             需方(甲方)：</t>
  </si>
  <si>
    <t xml:space="preserve">             供方(乙方)：杭州美誉电器有限公司</t>
  </si>
  <si>
    <t xml:space="preserve">             公 司 地 址：杭州市西湖区古墩路681号</t>
  </si>
  <si>
    <t xml:space="preserve">             售后、保修：0571-85855431</t>
  </si>
  <si>
    <t xml:space="preserve">  </t>
  </si>
  <si>
    <t>家庭锅炉采暖方案清单明细—专业地暖 找美誉舒适家</t>
  </si>
  <si>
    <t>主要配置：</t>
  </si>
  <si>
    <t>项目概要：建议分水器放厨房台盆下或卫生间洗脸盆下，节省空间，锅炉可以放在厨房或设备阳台</t>
  </si>
  <si>
    <t xml:space="preserve"> </t>
  </si>
  <si>
    <t>锅炉方面：采暖锅炉具备生活用水功能和地热双功能，锅炉优先供应生活热水</t>
  </si>
  <si>
    <t>选材方面：锅炉+分水器+管路为全系列优质品牌，保证售后无忧</t>
  </si>
  <si>
    <r>
      <rPr>
        <sz val="20"/>
        <color indexed="8"/>
        <rFont val="Microsoft YaHei"/>
      </rPr>
      <t>施工工艺：盘管间距在</t>
    </r>
    <r>
      <rPr>
        <sz val="20"/>
        <color indexed="11"/>
        <rFont val="Microsoft YaHei"/>
      </rPr>
      <t>150mm~200mm左右</t>
    </r>
    <r>
      <rPr>
        <sz val="20"/>
        <color indexed="8"/>
        <rFont val="Microsoft YaHei"/>
      </rPr>
      <t>，具体根据户型，由暖通设计在图纸中体现</t>
    </r>
  </si>
  <si>
    <r>
      <rPr>
        <sz val="20"/>
        <color indexed="8"/>
        <rFont val="Microsoft YaHei"/>
      </rPr>
      <t>采暖效果：每个区域设置独立温控，每路面积12-15m2，室内温度可达</t>
    </r>
    <r>
      <rPr>
        <sz val="20"/>
        <color indexed="11"/>
        <rFont val="Microsoft YaHei"/>
      </rPr>
      <t>18-22°C</t>
    </r>
  </si>
  <si>
    <t>质保方面：整个采暖系统（锅炉+分水器等）保修2年，地暖管路保修10年</t>
  </si>
  <si>
    <r>
      <rPr>
        <sz val="20"/>
        <color indexed="8"/>
        <rFont val="Microsoft YaHei"/>
      </rPr>
      <t>特别说明：此报价有效期1个月，盖章有效。找平层为装修公司负责（</t>
    </r>
    <r>
      <rPr>
        <sz val="20"/>
        <color indexed="11"/>
        <rFont val="Microsoft YaHei"/>
      </rPr>
      <t>混凝土配比：1:3:3</t>
    </r>
    <r>
      <rPr>
        <sz val="20"/>
        <color indexed="8"/>
        <rFont val="Microsoft YaHei"/>
      </rPr>
      <t>），烟道打孔为业主负责。</t>
    </r>
  </si>
  <si>
    <t xml:space="preserve">美誉舒适家·采暖报价清单  </t>
  </si>
  <si>
    <t>工程地址</t>
  </si>
  <si>
    <t>********</t>
  </si>
  <si>
    <t>销售专员</t>
  </si>
  <si>
    <t>设计师</t>
  </si>
  <si>
    <t>/</t>
  </si>
  <si>
    <t>采暖面积</t>
  </si>
  <si>
    <t>报价编号</t>
  </si>
  <si>
    <t>180820*01-1
（套餐）</t>
  </si>
  <si>
    <t>修改时间</t>
  </si>
  <si>
    <t>一、热源设备及循环动力设备</t>
  </si>
  <si>
    <t>序号</t>
  </si>
  <si>
    <t>配置名称</t>
  </si>
  <si>
    <t>品牌</t>
  </si>
  <si>
    <t>规格型号</t>
  </si>
  <si>
    <t>单价</t>
  </si>
  <si>
    <t>数量</t>
  </si>
  <si>
    <t>单位</t>
  </si>
  <si>
    <t>金额</t>
  </si>
  <si>
    <t>备注</t>
  </si>
  <si>
    <t>1*</t>
  </si>
  <si>
    <t>壁挂式锅炉</t>
  </si>
  <si>
    <t>博世进口</t>
  </si>
  <si>
    <t>24KW</t>
  </si>
  <si>
    <t>套</t>
  </si>
  <si>
    <t>原装进口</t>
  </si>
  <si>
    <t>锅炉安装辅件</t>
  </si>
  <si>
    <t>国产优质</t>
  </si>
  <si>
    <t>硬连接</t>
  </si>
  <si>
    <t>热源设备及循环动力设备小计（一）:</t>
  </si>
  <si>
    <r>
      <rPr>
        <sz val="16"/>
        <color indexed="8"/>
        <rFont val="Microsoft YaHei"/>
      </rPr>
      <t>二、主管材料及配件</t>
    </r>
    <r>
      <rPr>
        <sz val="16"/>
        <color indexed="11"/>
        <rFont val="Microsoft YaHei"/>
      </rPr>
      <t>（耐高温，可减缓地暖管腐蚀，延长管路使用寿命，降低维护成本及能耗）</t>
    </r>
  </si>
  <si>
    <t>系统总管</t>
  </si>
  <si>
    <t>瑞好PEX_a</t>
  </si>
  <si>
    <t>De25*3.5（PEX-A)合资</t>
  </si>
  <si>
    <t>米</t>
  </si>
  <si>
    <t>滑紧式主管配件+打压件+分水器球阀等</t>
  </si>
  <si>
    <t>主管材料及辅材小计（ 二 ）:</t>
  </si>
  <si>
    <r>
      <rPr>
        <sz val="16"/>
        <color indexed="8"/>
        <rFont val="Microsoft YaHei"/>
      </rPr>
      <t>三、地面盘管及材料</t>
    </r>
    <r>
      <rPr>
        <sz val="16"/>
        <color indexed="11"/>
        <rFont val="Microsoft YaHei"/>
      </rPr>
      <t>（耐高温，可减缓地暖管腐蚀，延长管路使用寿命，降低维护成本及能耗）</t>
    </r>
  </si>
  <si>
    <t>采暖分区</t>
  </si>
  <si>
    <t>材料名称</t>
  </si>
  <si>
    <t>规格</t>
  </si>
  <si>
    <t>预估实铺区域</t>
  </si>
  <si>
    <t>Fixanit地暖管</t>
  </si>
  <si>
    <t>PERT De16*2.0（国）</t>
  </si>
  <si>
    <t>m²</t>
  </si>
  <si>
    <t>4路三控</t>
  </si>
  <si>
    <t>保温板</t>
  </si>
  <si>
    <t>京牛（豪华版）</t>
  </si>
  <si>
    <t>反射膜</t>
  </si>
  <si>
    <t>京牛</t>
  </si>
  <si>
    <t>镜面反射膜</t>
  </si>
  <si>
    <t>镜面铝箔</t>
  </si>
  <si>
    <t>硅晶网</t>
  </si>
  <si>
    <t>50mm*50mm</t>
  </si>
  <si>
    <t>环保耐腐蚀</t>
  </si>
  <si>
    <t>边界保温条</t>
  </si>
  <si>
    <t>70mm（宽）*6mm（厚）</t>
  </si>
  <si>
    <t>全背胶</t>
  </si>
  <si>
    <t>温控器信号线</t>
  </si>
  <si>
    <t>中策</t>
  </si>
  <si>
    <t>3*0.75</t>
  </si>
  <si>
    <t>捆扎带/保温套/胶带</t>
  </si>
  <si>
    <t>地暖材料小计（三）:</t>
  </si>
  <si>
    <r>
      <rPr>
        <sz val="16"/>
        <color indexed="8"/>
        <rFont val="Microsoft YaHei"/>
      </rPr>
      <t>四、水力分配及控制系统</t>
    </r>
    <r>
      <rPr>
        <sz val="16"/>
        <color indexed="11"/>
        <rFont val="Microsoft YaHei"/>
      </rPr>
      <t>（全套自控系统，液晶显示，分室温控器，运行成本降低，节约能耗）</t>
    </r>
  </si>
  <si>
    <t>分集水器</t>
  </si>
  <si>
    <t>Fixanit</t>
  </si>
  <si>
    <t>F9200铜本色分集水器（4+4路）</t>
  </si>
  <si>
    <t>自动排气阀</t>
  </si>
  <si>
    <t>DN15</t>
  </si>
  <si>
    <t>末端活接三通</t>
  </si>
  <si>
    <t>支架</t>
  </si>
  <si>
    <t>压差旁通组件</t>
  </si>
  <si>
    <t>采暖温控器</t>
  </si>
  <si>
    <t>支</t>
  </si>
  <si>
    <t>液晶式</t>
  </si>
  <si>
    <t>7*</t>
  </si>
  <si>
    <t>电热驱动器</t>
  </si>
  <si>
    <t>8*</t>
  </si>
  <si>
    <t>分水器挂墙背板</t>
  </si>
  <si>
    <t>美誉舒适家定制</t>
  </si>
  <si>
    <t>600*450</t>
  </si>
  <si>
    <t>优质产品</t>
  </si>
  <si>
    <t>控制系统小计（四）:</t>
  </si>
  <si>
    <t>五，安装费用</t>
  </si>
  <si>
    <t>隐蔽工程安装费（主管+地面盘管+辅材铺设）</t>
  </si>
  <si>
    <r>
      <rPr>
        <sz val="15"/>
        <color indexed="8"/>
        <rFont val="Microsoft YaHei"/>
      </rPr>
      <t>m</t>
    </r>
    <r>
      <rPr>
        <vertAlign val="superscript"/>
        <sz val="15"/>
        <color indexed="8"/>
        <rFont val="Microsoft YaHei"/>
      </rPr>
      <t>2</t>
    </r>
  </si>
  <si>
    <t>规范施工</t>
  </si>
  <si>
    <t>安装&amp;调试费（锅炉调试+分集水器+温控器）</t>
  </si>
  <si>
    <t>项</t>
  </si>
  <si>
    <t>远程施工费（每公里按照1元计算，每个项目按照往返10次计算）</t>
  </si>
  <si>
    <t>安装费用小计（五）：</t>
  </si>
  <si>
    <t>六，费用汇总</t>
  </si>
  <si>
    <t>材料及设备合计（一+二+三+四）:</t>
  </si>
  <si>
    <t>安装费用小计（五）：不参与打折</t>
  </si>
  <si>
    <t>总价：（一+二+三+四+五）</t>
  </si>
  <si>
    <t>最终优惠价（不含税金）：</t>
  </si>
  <si>
    <t>注:1、本报价不包含系统所需的电源插座及自来水，生活热水管道；</t>
  </si>
  <si>
    <t xml:space="preserve">    2、本报价价为系统整体折扣优惠价，单项价格不具有独立购买的实际意义；</t>
  </si>
  <si>
    <t>一、特别说明</t>
  </si>
  <si>
    <t>1. 严寒天气请对地暖系统及锅炉做好防冻措施或将锅炉开在防冻模式，由于冰冻造成的损坏，不在保修范围；</t>
  </si>
  <si>
    <t>2.标配锅炉只提供天然气气种，如城市管道气必须提前通知我司，评估后方可进行喷嘴更换工作；喷嘴更换费用另计；
锅炉外置时，不可淋雨，且安装在通风良好处；</t>
  </si>
  <si>
    <t>3.锅炉旁需安装220V的电源插座一个，便于锅炉通电；如有循环水泵，去耦罐，混水也要预留220V电源插座一只；
   分集水器上端200mm处需留220V电源；</t>
  </si>
  <si>
    <r>
      <rPr>
        <sz val="18"/>
        <color indexed="8"/>
        <rFont val="Microsoft YaHei"/>
      </rPr>
      <t>4.地热预热层水泥结面（</t>
    </r>
    <r>
      <rPr>
        <sz val="18"/>
        <color indexed="11"/>
        <rFont val="Microsoft YaHei"/>
      </rPr>
      <t>混凝土配比：1:3:3</t>
    </r>
    <r>
      <rPr>
        <sz val="18"/>
        <color indexed="8"/>
        <rFont val="Microsoft YaHei"/>
      </rPr>
      <t>），</t>
    </r>
    <r>
      <rPr>
        <sz val="18"/>
        <color indexed="11"/>
        <rFont val="Microsoft YaHei"/>
      </rPr>
      <t>厚度：反射膜上3.5cm</t>
    </r>
    <r>
      <rPr>
        <sz val="18"/>
        <color indexed="8"/>
        <rFont val="Microsoft YaHei"/>
      </rPr>
      <t>，客户自行负责或委托装饰公司施工，涉及到打孔业主负责；</t>
    </r>
  </si>
  <si>
    <r>
      <rPr>
        <sz val="18"/>
        <color indexed="8"/>
        <rFont val="Microsoft YaHei"/>
      </rPr>
      <t xml:space="preserve">5. 地热区域不可使用安装地龙的实木地板，可选用实木复合地板，地砖，大理石等；铺设地板或地砖时一定要考虑厚度计混凝土          铺设的高度；
</t>
    </r>
    <r>
      <rPr>
        <sz val="18"/>
        <color indexed="8"/>
        <rFont val="Microsoft YaHei"/>
      </rPr>
      <t>6混泥土回填后，在木地板下方如需铺设防潮膜，</t>
    </r>
    <r>
      <rPr>
        <sz val="18"/>
        <color indexed="11"/>
        <rFont val="Microsoft YaHei"/>
      </rPr>
      <t>需使用地热专用的地板防潮膜</t>
    </r>
    <r>
      <rPr>
        <sz val="18"/>
        <color indexed="8"/>
        <rFont val="Microsoft YaHei"/>
      </rPr>
      <t>，以免后期地热效果受影响；</t>
    </r>
  </si>
  <si>
    <r>
      <rPr>
        <sz val="18"/>
        <color indexed="8"/>
        <rFont val="Microsoft YaHei"/>
      </rPr>
      <t>7.业主需要自行打烟道孔（常规</t>
    </r>
    <r>
      <rPr>
        <sz val="18"/>
        <color indexed="11"/>
        <rFont val="Microsoft YaHei"/>
      </rPr>
      <t>打孔孔径120mm，以看样标记为准</t>
    </r>
    <r>
      <rPr>
        <sz val="18"/>
        <color indexed="8"/>
        <rFont val="Microsoft YaHei"/>
      </rPr>
      <t>）。</t>
    </r>
  </si>
  <si>
    <t>二、工程施工约定</t>
  </si>
  <si>
    <t>1.甲方在施工前应组织施工各方进行现场技术沟通，确定施工安排；经甲方同意后施工，如后期甲方原因提成的变更及返工，费用由甲方承担；施工前甲方需确认协商好的锅炉放置位置，可以获得燃气公司提供燃气管道连接的服务，避免后期返工。</t>
  </si>
  <si>
    <t>2.甲方的装饰设计图纸及其它技术文件齐全，并落实施工用水、电、材料放置等临时设施；</t>
  </si>
  <si>
    <t>3.甲方在设备安装前，需落实设备所需要的电源、排水管路、燃气已连接至主设备安装点；</t>
  </si>
  <si>
    <t>4.甲方如需把设备安置在户外,落实设备所需的防雨、遮阳等设施到位；</t>
  </si>
  <si>
    <t>5.甲方如未按工程约定做好施工前期准备工作，如需乙方代为解决，费用另计；</t>
  </si>
  <si>
    <t>6.甲方如在施工期间临时需要增、改线路或增减材料的，应先和乙方办理相关的变更手续并确认费用；</t>
  </si>
  <si>
    <t>7.乙方地暖管路铺设完成后，甲方负责完成地面水泥沙石填充层和找平层；</t>
  </si>
  <si>
    <t>8.地暖隐蔽工程完成后，由于甲方（或装修施工方）的误操作造成隐蔽工程损坏的，乙方不负责；</t>
  </si>
  <si>
    <t>9.地暧地面材料的选择和安装，甲方应咨询材料提供商，乙方仅提供参考建议，对质量概不负责；</t>
  </si>
  <si>
    <t>10.施工调试完成后，施工方向业主有义务向业主说明地暖使用方法和使用流程。</t>
  </si>
  <si>
    <t>三、售后服务</t>
  </si>
  <si>
    <t>1.锅炉和控制系统免费保修2年，地暖管路质量保证10年，终身维护；</t>
  </si>
  <si>
    <t>2.免费保修期后的维修保养费用按实际产生的费用收取；</t>
  </si>
  <si>
    <t>3.接到故障电话报修后，24小时之内派员上门进行服务(除节假日外)。</t>
  </si>
  <si>
    <t>注：以下情况不属保修范围：</t>
  </si>
  <si>
    <t>1.用户使用、运输和保管不当而损坏；　  2.用户自行安装、调试或拆卸锅炉；      3.属其它非质量问题而造成损坏。</t>
  </si>
  <si>
    <t>四、付款流程</t>
  </si>
  <si>
    <r>
      <rPr>
        <sz val="18"/>
        <color indexed="8"/>
        <rFont val="Microsoft YaHei"/>
      </rPr>
      <t>1.合同签订，甲方付定金</t>
    </r>
    <r>
      <rPr>
        <u/>
        <sz val="18"/>
        <color indexed="11"/>
        <rFont val="Microsoft YaHei"/>
      </rPr>
      <t xml:space="preserve">                  </t>
    </r>
    <r>
      <rPr>
        <sz val="18"/>
        <color indexed="8"/>
        <rFont val="Microsoft YaHei"/>
      </rPr>
      <t>元（大写人民币：</t>
    </r>
    <r>
      <rPr>
        <u/>
        <sz val="18"/>
        <color indexed="8"/>
        <rFont val="Microsoft YaHei"/>
      </rPr>
      <t xml:space="preserve">                 </t>
    </r>
    <r>
      <rPr>
        <sz val="18"/>
        <color indexed="8"/>
        <rFont val="Microsoft YaHei"/>
      </rPr>
      <t xml:space="preserve"> 元整）,门店刷卡或付现金；</t>
    </r>
  </si>
  <si>
    <r>
      <rPr>
        <sz val="18"/>
        <color indexed="8"/>
        <rFont val="Microsoft YaHei"/>
      </rPr>
      <t>2.具备施工条件，付清余款</t>
    </r>
    <r>
      <rPr>
        <u/>
        <sz val="18"/>
        <color indexed="8"/>
        <rFont val="Microsoft YaHei"/>
      </rPr>
      <t xml:space="preserve">                     </t>
    </r>
    <r>
      <rPr>
        <sz val="18"/>
        <color indexed="8"/>
        <rFont val="Microsoft YaHei"/>
      </rPr>
      <t>元（大写人民币:</t>
    </r>
    <r>
      <rPr>
        <u/>
        <sz val="18"/>
        <color indexed="8"/>
        <rFont val="Microsoft YaHei"/>
      </rPr>
      <t xml:space="preserve">                          </t>
    </r>
    <r>
      <rPr>
        <sz val="18"/>
        <color indexed="8"/>
        <rFont val="Microsoft YaHei"/>
      </rPr>
      <t>元整），安排送货及施工；</t>
    </r>
  </si>
  <si>
    <r>
      <rPr>
        <sz val="18"/>
        <color indexed="8"/>
        <rFont val="Microsoft YaHei"/>
      </rPr>
      <t>3.涉及实铺面积差异，按当时成交折扣折算，多退少补，</t>
    </r>
    <r>
      <rPr>
        <sz val="18"/>
        <color indexed="11"/>
        <rFont val="Microsoft YaHei"/>
      </rPr>
      <t>差额=（合同面积-实铺面积）×辅材价格×成交折扣+人工费*面积差</t>
    </r>
    <r>
      <rPr>
        <sz val="18"/>
        <color indexed="8"/>
        <rFont val="Microsoft YaHei"/>
      </rPr>
      <t>；</t>
    </r>
  </si>
  <si>
    <t>4.安装锅炉工序如需加长烟囱，需要另收费用，按100元/米计算(不足1米管按整根收费），弯头折算0.5米；</t>
  </si>
  <si>
    <t>五、甲方的权利与义务</t>
  </si>
  <si>
    <r>
      <rPr>
        <sz val="18"/>
        <color indexed="8"/>
        <rFont val="Microsoft YaHei"/>
      </rPr>
      <t>1.提供工程所需的材料存放的库房，场地及水源等必要施工条件（</t>
    </r>
    <r>
      <rPr>
        <sz val="18"/>
        <color indexed="11"/>
        <rFont val="Microsoft YaHei"/>
      </rPr>
      <t>天然气点到位、冷水、热水水源到位</t>
    </r>
    <r>
      <rPr>
        <sz val="18"/>
        <color indexed="8"/>
        <rFont val="Microsoft YaHei"/>
      </rPr>
      <t>）；</t>
    </r>
  </si>
  <si>
    <t>2.指定专业技术人员协调施工进度，处理施工中发生的应由甲方处理的问题；</t>
  </si>
  <si>
    <t>3.按约定支付工程款。</t>
  </si>
  <si>
    <t>违约责任</t>
  </si>
  <si>
    <t>1.甲方未能按照合同规定履行施工设备、工程款支付等应承担的义务，竣工日期向后顺延；</t>
  </si>
  <si>
    <t>2.因甲方原因造成工程中途停工或设计变更造成的返工，双方应采取措施弥补或减少损失；</t>
  </si>
  <si>
    <t>3.工程未经验收，甲方提前使用或擅自动用，由此而造成的质量事故和损失由甲方承担责任；</t>
  </si>
  <si>
    <t>4.在安装过程中若因甲方或甲方聘请的其他施工单位原因造成已施工部分损坏。</t>
  </si>
  <si>
    <t>由此引发的工程质量问题、工期延误责任及费用损失由甲方负责协调由损坏单位负责承担，</t>
  </si>
  <si>
    <t>如若违约，双方均保留追诉违约方或申请法院执行的权利，相关费用由违约方负责</t>
  </si>
  <si>
    <t>六、解决纠纷方式</t>
  </si>
  <si>
    <t>1.合同发生纠纷时，由甲乙双方协商解决，协商不成，可向当地人民法院起诉。</t>
  </si>
  <si>
    <t>2.备注:为了保证施工进度和施工质量，甲方需要严格按照合同约定付款进度付清款项</t>
  </si>
  <si>
    <t>3.该合同清单盖章有效，一式二份，业主和施工方各一份</t>
  </si>
  <si>
    <t xml:space="preserve">甲方（业主方）：                                                                      </t>
  </si>
  <si>
    <t>乙方（施工方）：杭州美誉电器有限公司</t>
  </si>
  <si>
    <t xml:space="preserve">地                址：                                                                           </t>
  </si>
  <si>
    <t xml:space="preserve">              地                址：杭州市西湖区古墩路681号</t>
  </si>
  <si>
    <t xml:space="preserve">电                话：                                                                         </t>
  </si>
  <si>
    <t xml:space="preserve">                                售后、保修：0571-85855431</t>
  </si>
  <si>
    <t xml:space="preserve">委托人（代表）：                                                                        </t>
  </si>
  <si>
    <t xml:space="preserve">                                销    售    代  表：</t>
  </si>
  <si>
    <t xml:space="preserve">签   约   日   期：                                                                       </t>
  </si>
  <si>
    <t xml:space="preserve">                                销    售    日  期：</t>
  </si>
  <si>
    <t>产品分类</t>
  </si>
  <si>
    <t>型号</t>
  </si>
  <si>
    <t>市场价格</t>
  </si>
  <si>
    <t>锅炉</t>
  </si>
  <si>
    <t xml:space="preserve"> 威能国产</t>
  </si>
  <si>
    <t>18 kW国产炉【双功能】（停售）
L1PB20-VUW 182/5-X (H-CN) turboMAX</t>
  </si>
  <si>
    <t>14200（停售）</t>
  </si>
  <si>
    <t>威能国产
柏林系列双功能</t>
  </si>
  <si>
    <t xml:space="preserve">24 kW国产炉【双功能】
L1PB26-VUW 242/5-X (H-CN) turboMAX </t>
  </si>
  <si>
    <t xml:space="preserve">28 kW国产炉【双功能】
L1PB30-VUW 282/5-X (H-CN) turboMAX </t>
  </si>
  <si>
    <t xml:space="preserve">35 kW国产炉【双功能】（停售）
L1PB38-VUW 352/5-X (H-CN) turboMAX </t>
  </si>
  <si>
    <t>22600（停售）</t>
  </si>
  <si>
    <t xml:space="preserve">18kW国产炉(单采暖)（停售）
N1PB20-VU 182/5-X (H-CN) turboMAX </t>
  </si>
  <si>
    <t>14000（停售）</t>
  </si>
  <si>
    <t>威能国产
柏林系列单功能</t>
  </si>
  <si>
    <t xml:space="preserve">24 kW国产炉(单采暖)
N1PB26-VU 242/5-X (H-CN) turboMAX </t>
  </si>
  <si>
    <t xml:space="preserve"> 28 kW国产炉(单采暖)
N1PB30-VU 282/5-X (H-CN) turboMAX </t>
  </si>
  <si>
    <t xml:space="preserve">35 kW国产炉(单采暖)（停售）
N1PB38-VU 352/5-X (H-CN) turboMAX </t>
  </si>
  <si>
    <t>21600(停售）</t>
  </si>
  <si>
    <t>备用单元格</t>
  </si>
  <si>
    <t>威能进口</t>
  </si>
  <si>
    <t xml:space="preserve">20kw 采暖炉【双功能】
L1PB22-VUW 202/5-3 (H-CN) </t>
  </si>
  <si>
    <t xml:space="preserve">威能进口
TurboTEC pro  </t>
  </si>
  <si>
    <t xml:space="preserve">24kw 采暖炉【双功能】
L1PB27-VUW 242/5-3 (H-CN) </t>
  </si>
  <si>
    <t xml:space="preserve">24kw 豪华型采暖炉【双功能】
L1PB27-VUW 242/5-5 (H-CN) </t>
  </si>
  <si>
    <t xml:space="preserve">威能进口
TurboTEC plus  </t>
  </si>
  <si>
    <t xml:space="preserve">28kw 豪华型采暖炉【双功能】
L1PB31-VUW 282/5-5 (H-CN) </t>
  </si>
  <si>
    <t xml:space="preserve">36kw 豪华型采暖炉【双功能】
L1PB41-VUW 362/5-5 (H-CN) </t>
  </si>
  <si>
    <t xml:space="preserve">24kw 豪华采暖炉(单采暖)
N1PB27-VU 242/5-5 (H-CN) </t>
  </si>
  <si>
    <t>威能进口壁挂炉
单功能</t>
  </si>
  <si>
    <t xml:space="preserve">28kw 豪华采暖炉(单采暖)
N1PB31-VU 282/5-5 (H-CN) </t>
  </si>
  <si>
    <t xml:space="preserve">36kw 豪华采暖炉(单采暖)
 N1PB41-VU 362/5-5 (H-CN) </t>
  </si>
  <si>
    <t>20KW进口冷凝炉
LN1GBQ20-VUW CN 206/5-5（含过滤器）</t>
  </si>
  <si>
    <t>25KW进口冷凝炉
LN1GBQ26-VUW CN 256/5-5（含过滤器）</t>
  </si>
  <si>
    <t>30KW进口冷凝炉
LN1GBQ31-VUW CN 306/5-5（含过滤器）</t>
  </si>
  <si>
    <t>35KW进口冷凝炉
LN1GBQ36-VUW CN 356/5-5（含过滤器）</t>
  </si>
  <si>
    <t>20KW进口冷凝炉(单采暖)
LN1GBQ20-VU CN 206/5-5（含过滤器）</t>
  </si>
  <si>
    <t>25KW进口冷凝炉(单采暖)
LN1GBQ26-VU CN 256/5-5（含过滤器）</t>
  </si>
  <si>
    <t>30KW进口冷凝炉(单采暖)
LN1GBQ31-VU CN 306/5-5（含过滤器）</t>
  </si>
  <si>
    <t>35KW进口冷凝炉(单采暖)
LN1GBQ36-VU CN 356/5-5（含过滤器）</t>
  </si>
  <si>
    <t>46KW进口冷凝炉(单采暖)
N1PB46-VU CN 466/4-5H（含过滤器）</t>
  </si>
  <si>
    <t>65KW进口冷凝炉(单采暖)
N1PB65-VU CN 656/4-5H（含过滤器）</t>
  </si>
  <si>
    <t xml:space="preserve">菲斯曼国产 </t>
  </si>
  <si>
    <r>
      <rPr>
        <sz val="20"/>
        <color indexed="11"/>
        <rFont val="Tahoma"/>
      </rPr>
      <t xml:space="preserve">Vitopend 100-W A1JC  
</t>
    </r>
    <r>
      <rPr>
        <sz val="20"/>
        <color indexed="11"/>
        <rFont val="Tahoma"/>
      </rPr>
      <t>20kw(</t>
    </r>
    <r>
      <rPr>
        <sz val="20"/>
        <color indexed="11"/>
        <rFont val="宋体"/>
      </rPr>
      <t>国组两用炉）</t>
    </r>
  </si>
  <si>
    <t>12100（停售）</t>
  </si>
  <si>
    <r>
      <rPr>
        <sz val="20"/>
        <color indexed="8"/>
        <rFont val="Tahoma"/>
      </rPr>
      <t xml:space="preserve">Vitopend 100-W A1JC 
</t>
    </r>
    <r>
      <rPr>
        <sz val="20"/>
        <color indexed="8"/>
        <rFont val="Tahoma"/>
      </rPr>
      <t xml:space="preserve"> 24kw(</t>
    </r>
    <r>
      <rPr>
        <sz val="20"/>
        <color indexed="8"/>
        <rFont val="宋体"/>
      </rPr>
      <t>国组两用炉）（常）</t>
    </r>
  </si>
  <si>
    <r>
      <rPr>
        <sz val="20"/>
        <color indexed="8"/>
        <rFont val="Tahoma"/>
      </rPr>
      <t xml:space="preserve">Vitopend 100-W A1JC
</t>
    </r>
    <r>
      <rPr>
        <sz val="20"/>
        <color indexed="8"/>
        <rFont val="Tahoma"/>
      </rPr>
      <t xml:space="preserve">  30kw(</t>
    </r>
    <r>
      <rPr>
        <sz val="20"/>
        <color indexed="8"/>
        <rFont val="宋体"/>
      </rPr>
      <t>国组两用炉）</t>
    </r>
  </si>
  <si>
    <r>
      <rPr>
        <sz val="20"/>
        <color indexed="8"/>
        <rFont val="Tahoma"/>
      </rPr>
      <t xml:space="preserve">Vitopend 100-W A1JC 
</t>
    </r>
    <r>
      <rPr>
        <sz val="20"/>
        <color indexed="8"/>
        <rFont val="Tahoma"/>
      </rPr>
      <t xml:space="preserve"> 36kw(</t>
    </r>
    <r>
      <rPr>
        <sz val="20"/>
        <color indexed="8"/>
        <rFont val="宋体"/>
      </rPr>
      <t>国组两用炉）</t>
    </r>
  </si>
  <si>
    <r>
      <rPr>
        <sz val="20"/>
        <color indexed="11"/>
        <rFont val="Tahoma"/>
      </rPr>
      <t xml:space="preserve">Vitopend 100-W A1HC
</t>
    </r>
    <r>
      <rPr>
        <sz val="20"/>
        <color indexed="11"/>
        <rFont val="Tahoma"/>
      </rPr>
      <t xml:space="preserve">  20kw(</t>
    </r>
    <r>
      <rPr>
        <sz val="20"/>
        <color indexed="11"/>
        <rFont val="宋体"/>
      </rPr>
      <t>国组系统炉）</t>
    </r>
  </si>
  <si>
    <t>11100（停售）</t>
  </si>
  <si>
    <r>
      <rPr>
        <sz val="20"/>
        <color indexed="8"/>
        <rFont val="Tahoma"/>
      </rPr>
      <t xml:space="preserve">Vitopend 100-W A1HC
</t>
    </r>
    <r>
      <rPr>
        <sz val="20"/>
        <color indexed="8"/>
        <rFont val="Tahoma"/>
      </rPr>
      <t xml:space="preserve">  24kw(</t>
    </r>
    <r>
      <rPr>
        <sz val="20"/>
        <color indexed="8"/>
        <rFont val="宋体"/>
      </rPr>
      <t>国组系统炉）（常）</t>
    </r>
  </si>
  <si>
    <r>
      <rPr>
        <sz val="20"/>
        <color indexed="8"/>
        <rFont val="Tahoma"/>
      </rPr>
      <t xml:space="preserve">Vitopend 100-W A1HC 
</t>
    </r>
    <r>
      <rPr>
        <sz val="20"/>
        <color indexed="8"/>
        <rFont val="Tahoma"/>
      </rPr>
      <t xml:space="preserve"> 30kw(</t>
    </r>
    <r>
      <rPr>
        <sz val="20"/>
        <color indexed="8"/>
        <rFont val="宋体"/>
      </rPr>
      <t>国组系统炉）</t>
    </r>
  </si>
  <si>
    <r>
      <rPr>
        <sz val="20"/>
        <color indexed="8"/>
        <rFont val="Tahoma"/>
      </rPr>
      <t xml:space="preserve">Vitopend 100-W A1HC
</t>
    </r>
    <r>
      <rPr>
        <sz val="20"/>
        <color indexed="8"/>
        <rFont val="Tahoma"/>
      </rPr>
      <t xml:space="preserve">  36kw(</t>
    </r>
    <r>
      <rPr>
        <sz val="20"/>
        <color indexed="8"/>
        <rFont val="宋体"/>
      </rPr>
      <t>国组系统炉）</t>
    </r>
  </si>
  <si>
    <r>
      <rPr>
        <sz val="20"/>
        <color indexed="8"/>
        <rFont val="Tahoma"/>
      </rPr>
      <t xml:space="preserve">Vitodens 100-W B1JB 
</t>
    </r>
    <r>
      <rPr>
        <sz val="20"/>
        <color indexed="8"/>
        <rFont val="Tahoma"/>
      </rPr>
      <t xml:space="preserve"> 26kw(</t>
    </r>
    <r>
      <rPr>
        <sz val="20"/>
        <color indexed="8"/>
        <rFont val="宋体"/>
      </rPr>
      <t>国组冷凝两用炉</t>
    </r>
    <r>
      <rPr>
        <sz val="20"/>
        <color indexed="8"/>
        <rFont val="Tahoma"/>
      </rPr>
      <t>)+</t>
    </r>
    <r>
      <rPr>
        <sz val="20"/>
        <color indexed="8"/>
        <rFont val="宋体"/>
      </rPr>
      <t>燃气过滤器</t>
    </r>
  </si>
  <si>
    <r>
      <rPr>
        <sz val="20"/>
        <color indexed="8"/>
        <rFont val="Tahoma"/>
      </rPr>
      <t xml:space="preserve">Vitodens 100-W B1JB 
</t>
    </r>
    <r>
      <rPr>
        <sz val="20"/>
        <color indexed="8"/>
        <rFont val="Tahoma"/>
      </rPr>
      <t xml:space="preserve"> 35kw(</t>
    </r>
    <r>
      <rPr>
        <sz val="20"/>
        <color indexed="8"/>
        <rFont val="宋体"/>
      </rPr>
      <t>国组冷凝两用炉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</si>
  <si>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19kw(</t>
    </r>
    <r>
      <rPr>
        <sz val="20"/>
        <color indexed="8"/>
        <rFont val="宋体"/>
      </rPr>
      <t>国组冷凝系统炉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</si>
  <si>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 xml:space="preserve"> 26kw(</t>
    </r>
    <r>
      <rPr>
        <sz val="20"/>
        <color indexed="8"/>
        <rFont val="宋体"/>
      </rPr>
      <t>国组冷凝系统炉</t>
    </r>
    <r>
      <rPr>
        <sz val="20"/>
        <color indexed="8"/>
        <rFont val="Tahoma"/>
      </rPr>
      <t>)+</t>
    </r>
    <r>
      <rPr>
        <sz val="20"/>
        <color indexed="8"/>
        <rFont val="宋体"/>
      </rPr>
      <t>燃气过滤器</t>
    </r>
  </si>
  <si>
    <r>
      <rPr>
        <sz val="20"/>
        <color indexed="8"/>
        <rFont val="Tahoma"/>
      </rPr>
      <t xml:space="preserve">Vitodens 100-W B1HB 
</t>
    </r>
    <r>
      <rPr>
        <sz val="20"/>
        <color indexed="8"/>
        <rFont val="Tahoma"/>
      </rPr>
      <t>35kw(</t>
    </r>
    <r>
      <rPr>
        <sz val="20"/>
        <color indexed="8"/>
        <rFont val="宋体"/>
      </rPr>
      <t>国组冷凝系统炉</t>
    </r>
    <r>
      <rPr>
        <sz val="20"/>
        <color indexed="8"/>
        <rFont val="Tahoma"/>
      </rPr>
      <t>)+</t>
    </r>
    <r>
      <rPr>
        <sz val="20"/>
        <color indexed="8"/>
        <rFont val="宋体"/>
      </rPr>
      <t>燃气过滤器</t>
    </r>
  </si>
  <si>
    <t>菲斯曼进口</t>
  </si>
  <si>
    <r>
      <rPr>
        <sz val="20"/>
        <color indexed="8"/>
        <rFont val="Tahoma"/>
      </rPr>
      <t xml:space="preserve">Vitopend 100-W WH1D
</t>
    </r>
    <r>
      <rPr>
        <sz val="20"/>
        <color indexed="8"/>
        <rFont val="Tahoma"/>
      </rPr>
      <t xml:space="preserve"> 25kw(</t>
    </r>
    <r>
      <rPr>
        <sz val="20"/>
        <color indexed="8"/>
        <rFont val="宋体"/>
      </rPr>
      <t>进口两用炉</t>
    </r>
    <r>
      <rPr>
        <sz val="20"/>
        <color indexed="8"/>
        <rFont val="Tahoma"/>
      </rPr>
      <t>)（常）</t>
    </r>
  </si>
  <si>
    <r>
      <rPr>
        <sz val="20"/>
        <color indexed="8"/>
        <rFont val="Tahoma"/>
      </rPr>
      <t xml:space="preserve">Vitopend 100-W WH1D 
</t>
    </r>
    <r>
      <rPr>
        <sz val="20"/>
        <color indexed="8"/>
        <rFont val="Tahoma"/>
      </rPr>
      <t>31kw(</t>
    </r>
    <r>
      <rPr>
        <sz val="20"/>
        <color indexed="8"/>
        <rFont val="宋体"/>
      </rPr>
      <t>进口两用炉</t>
    </r>
    <r>
      <rPr>
        <sz val="20"/>
        <color indexed="8"/>
        <rFont val="Tahoma"/>
      </rPr>
      <t>)</t>
    </r>
    <r>
      <rPr>
        <sz val="20"/>
        <color indexed="8"/>
        <rFont val="宋体"/>
      </rPr>
      <t>（常）</t>
    </r>
  </si>
  <si>
    <r>
      <rPr>
        <sz val="20"/>
        <color indexed="8"/>
        <rFont val="Tahoma"/>
      </rPr>
      <t xml:space="preserve">Vitopend 100-W WH1D
</t>
    </r>
    <r>
      <rPr>
        <sz val="20"/>
        <color indexed="8"/>
        <rFont val="Tahoma"/>
      </rPr>
      <t xml:space="preserve"> 25kw(</t>
    </r>
    <r>
      <rPr>
        <sz val="20"/>
        <color indexed="8"/>
        <rFont val="宋体"/>
      </rPr>
      <t>进口系统炉</t>
    </r>
    <r>
      <rPr>
        <sz val="20"/>
        <color indexed="8"/>
        <rFont val="Tahoma"/>
      </rPr>
      <t>)（常）</t>
    </r>
  </si>
  <si>
    <r>
      <rPr>
        <sz val="20"/>
        <color indexed="8"/>
        <rFont val="Tahoma"/>
      </rPr>
      <t xml:space="preserve">Vitopend 100-W WH1D 
</t>
    </r>
    <r>
      <rPr>
        <sz val="20"/>
        <color indexed="8"/>
        <rFont val="Tahoma"/>
      </rPr>
      <t>31kw(</t>
    </r>
    <r>
      <rPr>
        <sz val="20"/>
        <color indexed="8"/>
        <rFont val="宋体"/>
      </rPr>
      <t>进口系统炉</t>
    </r>
    <r>
      <rPr>
        <sz val="20"/>
        <color indexed="8"/>
        <rFont val="Tahoma"/>
      </rPr>
      <t>)（常）</t>
    </r>
  </si>
  <si>
    <r>
      <rPr>
        <sz val="20"/>
        <color indexed="8"/>
        <rFont val="Tahoma"/>
      </rPr>
      <t xml:space="preserve">Vitodens 100-W WB1C 
</t>
    </r>
    <r>
      <rPr>
        <sz val="20"/>
        <color indexed="8"/>
        <rFont val="Tahoma"/>
      </rPr>
      <t>26kw(</t>
    </r>
    <r>
      <rPr>
        <sz val="20"/>
        <color indexed="8"/>
        <rFont val="宋体"/>
      </rPr>
      <t>进口冷凝两用炉</t>
    </r>
    <r>
      <rPr>
        <sz val="20"/>
        <color indexed="8"/>
        <rFont val="Tahoma"/>
      </rPr>
      <t>)+</t>
    </r>
    <r>
      <rPr>
        <sz val="20"/>
        <color indexed="8"/>
        <rFont val="宋体"/>
      </rPr>
      <t>燃气过滤器（常）</t>
    </r>
  </si>
  <si>
    <r>
      <rPr>
        <sz val="20"/>
        <color indexed="8"/>
        <rFont val="Tahoma"/>
      </rPr>
      <t xml:space="preserve">Vitodens 100-W WB1C
</t>
    </r>
    <r>
      <rPr>
        <sz val="20"/>
        <color indexed="8"/>
        <rFont val="Tahoma"/>
      </rPr>
      <t xml:space="preserve"> 35kw(</t>
    </r>
    <r>
      <rPr>
        <sz val="20"/>
        <color indexed="8"/>
        <rFont val="宋体"/>
      </rPr>
      <t>进口冷凝两用炉</t>
    </r>
    <r>
      <rPr>
        <sz val="20"/>
        <color indexed="8"/>
        <rFont val="Tahoma"/>
      </rPr>
      <t>)+</t>
    </r>
    <r>
      <rPr>
        <sz val="20"/>
        <color indexed="8"/>
        <rFont val="宋体"/>
      </rPr>
      <t>燃气过滤器</t>
    </r>
  </si>
  <si>
    <r>
      <rPr>
        <sz val="20"/>
        <color indexed="8"/>
        <rFont val="Tahoma"/>
      </rPr>
      <t xml:space="preserve">Vitodens 100-W WB1C
</t>
    </r>
    <r>
      <rPr>
        <sz val="20"/>
        <color indexed="8"/>
        <rFont val="Tahoma"/>
      </rPr>
      <t xml:space="preserve"> 19kw(</t>
    </r>
    <r>
      <rPr>
        <sz val="20"/>
        <color indexed="8"/>
        <rFont val="宋体"/>
      </rPr>
      <t>进口冷凝系统炉</t>
    </r>
    <r>
      <rPr>
        <sz val="20"/>
        <color indexed="8"/>
        <rFont val="Tahoma"/>
      </rPr>
      <t>)+</t>
    </r>
    <r>
      <rPr>
        <sz val="20"/>
        <color indexed="8"/>
        <rFont val="宋体"/>
      </rPr>
      <t>燃气过滤器</t>
    </r>
  </si>
  <si>
    <r>
      <rPr>
        <sz val="20"/>
        <color indexed="8"/>
        <rFont val="Tahoma"/>
      </rPr>
      <t xml:space="preserve">Vitodens 100-W WB1C
</t>
    </r>
    <r>
      <rPr>
        <sz val="20"/>
        <color indexed="8"/>
        <rFont val="Tahoma"/>
      </rPr>
      <t xml:space="preserve"> 26kw(</t>
    </r>
    <r>
      <rPr>
        <sz val="20"/>
        <color indexed="8"/>
        <rFont val="宋体"/>
      </rPr>
      <t>进口冷凝系统炉</t>
    </r>
    <r>
      <rPr>
        <sz val="20"/>
        <color indexed="8"/>
        <rFont val="Tahoma"/>
      </rPr>
      <t>)+</t>
    </r>
    <r>
      <rPr>
        <sz val="20"/>
        <color indexed="8"/>
        <rFont val="宋体"/>
      </rPr>
      <t>燃气过滤器（常）</t>
    </r>
  </si>
  <si>
    <r>
      <rPr>
        <sz val="20"/>
        <color indexed="8"/>
        <rFont val="Tahoma"/>
      </rPr>
      <t xml:space="preserve">Vitodens 100-W WB1C
</t>
    </r>
    <r>
      <rPr>
        <sz val="20"/>
        <color indexed="8"/>
        <rFont val="Tahoma"/>
      </rPr>
      <t xml:space="preserve"> 35kw(</t>
    </r>
    <r>
      <rPr>
        <sz val="20"/>
        <color indexed="8"/>
        <rFont val="宋体"/>
      </rPr>
      <t>进口冷凝系统炉</t>
    </r>
    <r>
      <rPr>
        <sz val="20"/>
        <color indexed="8"/>
        <rFont val="Tahoma"/>
      </rPr>
      <t>)+</t>
    </r>
    <r>
      <rPr>
        <sz val="20"/>
        <color indexed="8"/>
        <rFont val="宋体"/>
      </rPr>
      <t>燃气过滤器</t>
    </r>
  </si>
  <si>
    <r>
      <rPr>
        <sz val="20"/>
        <color indexed="8"/>
        <rFont val="Tahoma"/>
      </rPr>
      <t xml:space="preserve">Vitodens 111-W B1LA
</t>
    </r>
    <r>
      <rPr>
        <sz val="20"/>
        <color indexed="8"/>
        <rFont val="Tahoma"/>
      </rPr>
      <t xml:space="preserve"> </t>
    </r>
    <r>
      <rPr>
        <sz val="20"/>
        <color indexed="8"/>
        <rFont val="宋体"/>
      </rPr>
      <t>内置水箱</t>
    </r>
    <r>
      <rPr>
        <sz val="20"/>
        <color indexed="8"/>
        <rFont val="Tahoma"/>
      </rPr>
      <t>26kw-46L(</t>
    </r>
    <r>
      <rPr>
        <sz val="20"/>
        <color indexed="8"/>
        <rFont val="宋体"/>
      </rPr>
      <t>进口冷凝一体机</t>
    </r>
    <r>
      <rPr>
        <sz val="20"/>
        <color indexed="8"/>
        <rFont val="Tahoma"/>
      </rPr>
      <t>)</t>
    </r>
  </si>
  <si>
    <r>
      <rPr>
        <sz val="20"/>
        <color indexed="8"/>
        <rFont val="Tahoma"/>
      </rPr>
      <t xml:space="preserve">Vitodens 111-W B1LA
</t>
    </r>
    <r>
      <rPr>
        <sz val="20"/>
        <color indexed="8"/>
        <rFont val="Tahoma"/>
      </rPr>
      <t xml:space="preserve"> </t>
    </r>
    <r>
      <rPr>
        <sz val="20"/>
        <color indexed="8"/>
        <rFont val="宋体"/>
      </rPr>
      <t>内置水箱</t>
    </r>
    <r>
      <rPr>
        <sz val="20"/>
        <color indexed="8"/>
        <rFont val="Tahoma"/>
      </rPr>
      <t>35kw-46L(</t>
    </r>
    <r>
      <rPr>
        <sz val="20"/>
        <color indexed="8"/>
        <rFont val="宋体"/>
      </rPr>
      <t>进口冷凝一体机</t>
    </r>
    <r>
      <rPr>
        <sz val="20"/>
        <color indexed="8"/>
        <rFont val="Tahoma"/>
      </rPr>
      <t>)+</t>
    </r>
    <r>
      <rPr>
        <sz val="20"/>
        <color indexed="8"/>
        <rFont val="宋体"/>
      </rPr>
      <t>燃气过滤器</t>
    </r>
  </si>
  <si>
    <t>博世国产</t>
  </si>
  <si>
    <t>L1P26-G7000W 24 C 23【盖世7000】24KW两用炉</t>
  </si>
  <si>
    <t>L1P30-G7000W 28 C 23【盖世7000】28KW两用炉</t>
  </si>
  <si>
    <t>N1P26-G7000W 24 T23【盖世7000】24KW系统炉</t>
  </si>
  <si>
    <t>N1P30-G7000W 28 T 23【盖世7000】28KW系统炉</t>
  </si>
  <si>
    <r>
      <rPr>
        <sz val="20"/>
        <color indexed="8"/>
        <rFont val="宋体"/>
      </rPr>
      <t>新欧洲之星</t>
    </r>
    <r>
      <rPr>
        <sz val="20"/>
        <color indexed="8"/>
        <rFont val="Tahoma"/>
      </rPr>
      <t xml:space="preserve"> 24KW</t>
    </r>
    <r>
      <rPr>
        <sz val="20"/>
        <color indexed="8"/>
        <rFont val="宋体"/>
      </rPr>
      <t xml:space="preserve">两用炉
</t>
    </r>
    <r>
      <rPr>
        <sz val="20"/>
        <color indexed="8"/>
        <rFont val="Tahoma"/>
      </rPr>
      <t xml:space="preserve"> L1P27(WBN6000-24C)(</t>
    </r>
    <r>
      <rPr>
        <sz val="20"/>
        <color indexed="8"/>
        <rFont val="宋体"/>
      </rPr>
      <t>进</t>
    </r>
    <r>
      <rPr>
        <sz val="20"/>
        <color indexed="8"/>
        <rFont val="Tahoma"/>
      </rPr>
      <t>)</t>
    </r>
  </si>
  <si>
    <r>
      <rPr>
        <sz val="20"/>
        <color indexed="8"/>
        <rFont val="宋体"/>
      </rPr>
      <t>新欧洲之星</t>
    </r>
    <r>
      <rPr>
        <sz val="20"/>
        <color indexed="8"/>
        <rFont val="Tahoma"/>
      </rPr>
      <t xml:space="preserve"> 28KW</t>
    </r>
    <r>
      <rPr>
        <sz val="20"/>
        <color indexed="8"/>
        <rFont val="宋体"/>
      </rPr>
      <t>两用炉</t>
    </r>
    <r>
      <rPr>
        <sz val="20"/>
        <color indexed="8"/>
        <rFont val="Tahoma"/>
      </rPr>
      <t xml:space="preserve"> 
</t>
    </r>
    <r>
      <rPr>
        <sz val="20"/>
        <color indexed="8"/>
        <rFont val="Tahoma"/>
      </rPr>
      <t>L1P31(WBN6000-28C)(</t>
    </r>
    <r>
      <rPr>
        <sz val="20"/>
        <color indexed="8"/>
        <rFont val="宋体"/>
      </rPr>
      <t>进</t>
    </r>
    <r>
      <rPr>
        <sz val="20"/>
        <color indexed="8"/>
        <rFont val="Tahoma"/>
      </rPr>
      <t>)</t>
    </r>
  </si>
  <si>
    <r>
      <rPr>
        <sz val="20"/>
        <color indexed="8"/>
        <rFont val="宋体"/>
      </rPr>
      <t>新欧洲之星</t>
    </r>
    <r>
      <rPr>
        <sz val="20"/>
        <color indexed="8"/>
        <rFont val="Tahoma"/>
      </rPr>
      <t xml:space="preserve"> 35KW</t>
    </r>
    <r>
      <rPr>
        <sz val="20"/>
        <color indexed="8"/>
        <rFont val="宋体"/>
      </rPr>
      <t>两用炉</t>
    </r>
    <r>
      <rPr>
        <sz val="20"/>
        <color indexed="8"/>
        <rFont val="Tahoma"/>
      </rPr>
      <t xml:space="preserve"> 
</t>
    </r>
    <r>
      <rPr>
        <sz val="20"/>
        <color indexed="8"/>
        <rFont val="Tahoma"/>
      </rPr>
      <t>L1P38(WBN6000-35C)(</t>
    </r>
    <r>
      <rPr>
        <sz val="20"/>
        <color indexed="8"/>
        <rFont val="宋体"/>
      </rPr>
      <t>进</t>
    </r>
    <r>
      <rPr>
        <sz val="20"/>
        <color indexed="8"/>
        <rFont val="Tahoma"/>
      </rPr>
      <t>)</t>
    </r>
  </si>
  <si>
    <r>
      <rPr>
        <sz val="20"/>
        <color indexed="8"/>
        <rFont val="宋体"/>
      </rPr>
      <t xml:space="preserve">新欧洲之星24kw 系统炉
</t>
    </r>
    <r>
      <rPr>
        <sz val="20"/>
        <color indexed="8"/>
        <rFont val="宋体"/>
      </rPr>
      <t xml:space="preserve"> N1P27(WBN6000-24H)(进)</t>
    </r>
  </si>
  <si>
    <r>
      <rPr>
        <sz val="20"/>
        <color indexed="8"/>
        <rFont val="宋体"/>
      </rPr>
      <t>新欧洲之星</t>
    </r>
    <r>
      <rPr>
        <sz val="20"/>
        <color indexed="8"/>
        <rFont val="Tahoma"/>
      </rPr>
      <t xml:space="preserve"> 28KW</t>
    </r>
    <r>
      <rPr>
        <sz val="20"/>
        <color indexed="8"/>
        <rFont val="宋体"/>
      </rPr>
      <t xml:space="preserve">系统炉
</t>
    </r>
    <r>
      <rPr>
        <sz val="20"/>
        <color indexed="8"/>
        <rFont val="Tahoma"/>
      </rPr>
      <t xml:space="preserve"> N1P31(WBN6000-28H)(</t>
    </r>
    <r>
      <rPr>
        <sz val="20"/>
        <color indexed="8"/>
        <rFont val="宋体"/>
      </rPr>
      <t>进</t>
    </r>
    <r>
      <rPr>
        <sz val="20"/>
        <color indexed="8"/>
        <rFont val="Tahoma"/>
      </rPr>
      <t>)/</t>
    </r>
  </si>
  <si>
    <r>
      <rPr>
        <sz val="20"/>
        <color indexed="8"/>
        <rFont val="宋体"/>
      </rPr>
      <t>新欧洲之星</t>
    </r>
    <r>
      <rPr>
        <sz val="20"/>
        <color indexed="8"/>
        <rFont val="Tahoma"/>
      </rPr>
      <t xml:space="preserve"> 35KW</t>
    </r>
    <r>
      <rPr>
        <sz val="20"/>
        <color indexed="8"/>
        <rFont val="宋体"/>
      </rPr>
      <t xml:space="preserve">系统炉
</t>
    </r>
    <r>
      <rPr>
        <sz val="20"/>
        <color indexed="8"/>
        <rFont val="Tahoma"/>
      </rPr>
      <t xml:space="preserve"> N1P38(WBN6000-35H)(</t>
    </r>
    <r>
      <rPr>
        <sz val="20"/>
        <color indexed="8"/>
        <rFont val="宋体"/>
      </rPr>
      <t>进</t>
    </r>
    <r>
      <rPr>
        <sz val="20"/>
        <color indexed="8"/>
        <rFont val="Tahoma"/>
      </rPr>
      <t>)</t>
    </r>
  </si>
  <si>
    <t>水箱</t>
  </si>
  <si>
    <t>博世</t>
  </si>
  <si>
    <t>侧出单盘管WST150-2EC(博世）</t>
  </si>
  <si>
    <t>含400元（探头）</t>
  </si>
  <si>
    <t>侧出单盘管WST200-2EC（博世）</t>
  </si>
  <si>
    <t>侧出单盘管WST300-2EC（博世）</t>
  </si>
  <si>
    <t>侧出双盘管200L（博世）</t>
  </si>
  <si>
    <t>侧出双盘管300L（博世）</t>
  </si>
  <si>
    <t>光芒</t>
  </si>
  <si>
    <t>侧出单盘管150L（光芒）</t>
  </si>
  <si>
    <t>侧出单盘管200L（光芒）</t>
  </si>
  <si>
    <t>侧出单盘管300L（光芒）</t>
  </si>
  <si>
    <t>侧出双盘管150L（光芒）</t>
  </si>
  <si>
    <t>侧出双盘管200L（光芒）</t>
  </si>
  <si>
    <t>侧出双盘管300L（光芒）</t>
  </si>
  <si>
    <t>锅炉配件</t>
  </si>
  <si>
    <r>
      <rPr>
        <sz val="20"/>
        <color indexed="8"/>
        <rFont val="华文细黑"/>
      </rPr>
      <t>Ø</t>
    </r>
    <r>
      <rPr>
        <sz val="20"/>
        <color indexed="8"/>
        <rFont val="Microsoft YaHei"/>
      </rPr>
      <t>60/100烟道</t>
    </r>
  </si>
  <si>
    <t>菲斯曼</t>
  </si>
  <si>
    <t>Ø60/100烟道</t>
  </si>
  <si>
    <t>威能</t>
  </si>
  <si>
    <t>水箱温度传感探头（1米）</t>
  </si>
  <si>
    <t>水箱温度传感探头（3米）</t>
  </si>
  <si>
    <t>水泵及相关配件</t>
  </si>
  <si>
    <t>威乐</t>
  </si>
  <si>
    <t>RS-15/6</t>
  </si>
  <si>
    <t>RS-25/8</t>
  </si>
  <si>
    <t>RS-25/6</t>
  </si>
  <si>
    <t>PUN-200EH进户增压泵</t>
  </si>
  <si>
    <t>130ZY(低于两层）</t>
  </si>
  <si>
    <t>260ZY（高于两层）</t>
  </si>
  <si>
    <t>曼瑞德联动控制器</t>
  </si>
  <si>
    <t>H-BOX208(延时-联动）</t>
  </si>
  <si>
    <t>H-BOX212</t>
  </si>
  <si>
    <t>水流开关</t>
  </si>
  <si>
    <t>霍菲</t>
  </si>
  <si>
    <t>De76（耦合罐含R25/6水泵)</t>
  </si>
  <si>
    <t>国脉</t>
  </si>
  <si>
    <t>De89（耦合罐含R25/6水泵)</t>
  </si>
  <si>
    <t>智能混水中心</t>
  </si>
  <si>
    <t>九菲</t>
  </si>
  <si>
    <t>管道及阀门，电线</t>
  </si>
  <si>
    <t>埃美柯球阀</t>
  </si>
  <si>
    <t>De25-(皮尔萨主管用)</t>
  </si>
  <si>
    <t>霍菲球阀</t>
  </si>
  <si>
    <t>De25-(瑞好主管用)</t>
  </si>
  <si>
    <t>皮尔萨主管</t>
  </si>
  <si>
    <t>De25(PPR)</t>
  </si>
  <si>
    <t>De32(PPR)</t>
  </si>
  <si>
    <t>瑞好主管</t>
  </si>
  <si>
    <t>De32*4.4（PEX-A)合资</t>
  </si>
  <si>
    <r>
      <rPr>
        <b/>
        <sz val="12"/>
        <color indexed="8"/>
        <rFont val="Tahoma"/>
      </rPr>
      <t>60</t>
    </r>
    <r>
      <rPr>
        <sz val="12"/>
        <color indexed="8"/>
        <rFont val="宋体"/>
      </rPr>
      <t>（无货）</t>
    </r>
  </si>
  <si>
    <t>De25*3.5（PEX-A)进口</t>
  </si>
  <si>
    <t>De32*4.4（PEX-A)进口</t>
  </si>
  <si>
    <t>万扬</t>
  </si>
  <si>
    <t>De16*2.2&amp;De20*2.8-万扬欧标管路及配件（散热片用）</t>
  </si>
  <si>
    <t>欧博诺</t>
  </si>
  <si>
    <t>De16*2.0&amp;20*2.0-管路及配件</t>
  </si>
  <si>
    <t>暖气片暗装开槽盖板</t>
  </si>
  <si>
    <t>无</t>
  </si>
  <si>
    <t>暖气片明装管槽</t>
  </si>
  <si>
    <t>瑞好</t>
  </si>
  <si>
    <r>
      <rPr>
        <sz val="12"/>
        <color indexed="8"/>
        <rFont val="Microsoft YaHei"/>
      </rPr>
      <t xml:space="preserve">中策    </t>
    </r>
  </si>
  <si>
    <t>RVV3*0.75mm2信号线</t>
  </si>
  <si>
    <t>分
集
水
器
及
温
控
器</t>
  </si>
  <si>
    <t>丹佛斯（芯进口）</t>
  </si>
  <si>
    <t>DN25×20 FHF2+2</t>
  </si>
  <si>
    <t>DN25×20 FHF3+3</t>
  </si>
  <si>
    <t>DN25×20 FHF4+4</t>
  </si>
  <si>
    <t>DN25×20 FHF5+5</t>
  </si>
  <si>
    <t>DN25×20 FHF6+6</t>
  </si>
  <si>
    <t>DN25×20 FHF7+7</t>
  </si>
  <si>
    <t>DN25×20 FHF8+8</t>
  </si>
  <si>
    <t>DN25×20 FHF9+9</t>
  </si>
  <si>
    <t>DN25×20 FHF10+10</t>
  </si>
  <si>
    <t>DN25×20 FHF11+11</t>
  </si>
  <si>
    <t>DN25×20 FHF12+12</t>
  </si>
  <si>
    <r>
      <rPr>
        <sz val="20"/>
        <color indexed="8"/>
        <rFont val="Tahoma"/>
      </rPr>
      <t>DFS  AVDO15</t>
    </r>
    <r>
      <rPr>
        <sz val="20"/>
        <color indexed="8"/>
        <rFont val="宋体"/>
      </rPr>
      <t>（压差阀</t>
    </r>
    <r>
      <rPr>
        <sz val="20"/>
        <color indexed="8"/>
        <rFont val="Tahoma"/>
      </rPr>
      <t>0-6mH2O)</t>
    </r>
  </si>
  <si>
    <t>DFS TWA-A NC 230V</t>
  </si>
  <si>
    <t>WT-D</t>
  </si>
  <si>
    <t>DFS FH-CWD</t>
  </si>
  <si>
    <t>WT-P(可编程）</t>
  </si>
  <si>
    <t>DFS FH-CWP(可编程）</t>
  </si>
  <si>
    <r>
      <rPr>
        <sz val="12"/>
        <color indexed="8"/>
        <rFont val="宋体"/>
      </rPr>
      <t>FIXANIT</t>
    </r>
  </si>
  <si>
    <r>
      <rPr>
        <sz val="20"/>
        <color indexed="8"/>
        <rFont val="Tahoma"/>
      </rPr>
      <t>F9200</t>
    </r>
    <r>
      <rPr>
        <sz val="20"/>
        <color indexed="8"/>
        <rFont val="宋体"/>
      </rPr>
      <t>铜本色分集水器（</t>
    </r>
    <r>
      <rPr>
        <sz val="20"/>
        <color indexed="8"/>
        <rFont val="Tahoma"/>
      </rPr>
      <t>2+2</t>
    </r>
    <r>
      <rPr>
        <sz val="20"/>
        <color indexed="8"/>
        <rFont val="宋体"/>
      </rPr>
      <t>路）</t>
    </r>
  </si>
  <si>
    <r>
      <rPr>
        <sz val="20"/>
        <color indexed="8"/>
        <rFont val="Tahoma"/>
      </rPr>
      <t>F9200</t>
    </r>
    <r>
      <rPr>
        <sz val="20"/>
        <color indexed="8"/>
        <rFont val="宋体"/>
      </rPr>
      <t>铜本色分集水器（</t>
    </r>
    <r>
      <rPr>
        <sz val="20"/>
        <color indexed="8"/>
        <rFont val="Tahoma"/>
      </rPr>
      <t>3+3</t>
    </r>
    <r>
      <rPr>
        <sz val="20"/>
        <color indexed="8"/>
        <rFont val="宋体"/>
      </rPr>
      <t>路）</t>
    </r>
  </si>
  <si>
    <r>
      <rPr>
        <sz val="20"/>
        <color indexed="8"/>
        <rFont val="Tahoma"/>
      </rPr>
      <t>F9200</t>
    </r>
    <r>
      <rPr>
        <sz val="20"/>
        <color indexed="8"/>
        <rFont val="宋体"/>
      </rPr>
      <t>铜本色分集水器（</t>
    </r>
    <r>
      <rPr>
        <sz val="20"/>
        <color indexed="8"/>
        <rFont val="Tahoma"/>
      </rPr>
      <t>4+4</t>
    </r>
    <r>
      <rPr>
        <sz val="20"/>
        <color indexed="8"/>
        <rFont val="宋体"/>
      </rPr>
      <t>路）</t>
    </r>
  </si>
  <si>
    <r>
      <rPr>
        <sz val="20"/>
        <color indexed="8"/>
        <rFont val="Tahoma"/>
      </rPr>
      <t>F9200</t>
    </r>
    <r>
      <rPr>
        <sz val="20"/>
        <color indexed="8"/>
        <rFont val="宋体"/>
      </rPr>
      <t>铜本色分集水器（</t>
    </r>
    <r>
      <rPr>
        <sz val="20"/>
        <color indexed="8"/>
        <rFont val="Tahoma"/>
      </rPr>
      <t>5+5</t>
    </r>
    <r>
      <rPr>
        <sz val="20"/>
        <color indexed="8"/>
        <rFont val="宋体"/>
      </rPr>
      <t>路）</t>
    </r>
  </si>
  <si>
    <r>
      <rPr>
        <sz val="20"/>
        <color indexed="8"/>
        <rFont val="Tahoma"/>
      </rPr>
      <t>F9200</t>
    </r>
    <r>
      <rPr>
        <sz val="20"/>
        <color indexed="8"/>
        <rFont val="宋体"/>
      </rPr>
      <t>铜本色分集水器（</t>
    </r>
    <r>
      <rPr>
        <sz val="20"/>
        <color indexed="8"/>
        <rFont val="Tahoma"/>
      </rPr>
      <t>6+6</t>
    </r>
    <r>
      <rPr>
        <sz val="20"/>
        <color indexed="8"/>
        <rFont val="宋体"/>
      </rPr>
      <t>路）</t>
    </r>
  </si>
  <si>
    <r>
      <rPr>
        <sz val="20"/>
        <color indexed="8"/>
        <rFont val="Tahoma"/>
      </rPr>
      <t>F9200</t>
    </r>
    <r>
      <rPr>
        <sz val="20"/>
        <color indexed="8"/>
        <rFont val="宋体"/>
      </rPr>
      <t>铜本色分集水器（</t>
    </r>
    <r>
      <rPr>
        <sz val="20"/>
        <color indexed="8"/>
        <rFont val="Tahoma"/>
      </rPr>
      <t>7+7</t>
    </r>
    <r>
      <rPr>
        <sz val="20"/>
        <color indexed="8"/>
        <rFont val="宋体"/>
      </rPr>
      <t>路）</t>
    </r>
  </si>
  <si>
    <r>
      <rPr>
        <sz val="20"/>
        <color indexed="8"/>
        <rFont val="Tahoma"/>
      </rPr>
      <t>F9200</t>
    </r>
    <r>
      <rPr>
        <sz val="20"/>
        <color indexed="8"/>
        <rFont val="宋体"/>
      </rPr>
      <t>铜本色分集水器（</t>
    </r>
    <r>
      <rPr>
        <sz val="20"/>
        <color indexed="8"/>
        <rFont val="Tahoma"/>
      </rPr>
      <t>8+8</t>
    </r>
    <r>
      <rPr>
        <sz val="20"/>
        <color indexed="8"/>
        <rFont val="宋体"/>
      </rPr>
      <t>路）</t>
    </r>
  </si>
  <si>
    <r>
      <rPr>
        <sz val="20"/>
        <color indexed="8"/>
        <rFont val="Tahoma"/>
      </rPr>
      <t>F9200</t>
    </r>
    <r>
      <rPr>
        <sz val="20"/>
        <color indexed="8"/>
        <rFont val="宋体"/>
      </rPr>
      <t>铜本色分集水器（</t>
    </r>
    <r>
      <rPr>
        <sz val="20"/>
        <color indexed="8"/>
        <rFont val="Tahoma"/>
      </rPr>
      <t>9+9</t>
    </r>
    <r>
      <rPr>
        <sz val="20"/>
        <color indexed="8"/>
        <rFont val="宋体"/>
      </rPr>
      <t>路）</t>
    </r>
  </si>
  <si>
    <r>
      <rPr>
        <sz val="20"/>
        <color indexed="8"/>
        <rFont val="Tahoma"/>
      </rPr>
      <t>F3107(</t>
    </r>
    <r>
      <rPr>
        <sz val="20"/>
        <color indexed="8"/>
        <rFont val="宋体"/>
      </rPr>
      <t>压差旁通组件)</t>
    </r>
  </si>
  <si>
    <r>
      <rPr>
        <sz val="20"/>
        <color indexed="8"/>
        <rFont val="Tahoma"/>
      </rPr>
      <t>F1602</t>
    </r>
    <r>
      <rPr>
        <sz val="20"/>
        <color indexed="8"/>
        <rFont val="宋体"/>
      </rPr>
      <t>（电热驱动器）</t>
    </r>
  </si>
  <si>
    <r>
      <rPr>
        <sz val="20"/>
        <color indexed="8"/>
        <rFont val="Tahoma"/>
      </rPr>
      <t>F1100(温控器</t>
    </r>
    <r>
      <rPr>
        <sz val="20"/>
        <color indexed="8"/>
        <rFont val="宋体"/>
      </rPr>
      <t>）</t>
    </r>
  </si>
  <si>
    <t>MRD H113-25(压差旁通组件)</t>
  </si>
  <si>
    <t>地暖盘管</t>
  </si>
  <si>
    <r>
      <rPr>
        <sz val="12"/>
        <color indexed="8"/>
        <rFont val="宋体"/>
      </rPr>
      <t>Fixanit地暖管</t>
    </r>
  </si>
  <si>
    <r>
      <rPr>
        <sz val="20"/>
        <color indexed="8"/>
        <rFont val="Tahoma"/>
      </rPr>
      <t>PERT De16*2.0</t>
    </r>
    <r>
      <rPr>
        <sz val="20"/>
        <color indexed="8"/>
        <rFont val="宋体"/>
      </rPr>
      <t>（进口阻氧）</t>
    </r>
  </si>
  <si>
    <t>瑞好地暖管</t>
  </si>
  <si>
    <r>
      <rPr>
        <sz val="20"/>
        <color indexed="8"/>
        <rFont val="Tahoma"/>
      </rPr>
      <t>PEX-a   De16×2.2</t>
    </r>
    <r>
      <rPr>
        <sz val="20"/>
        <color indexed="8"/>
        <rFont val="宋体"/>
      </rPr>
      <t>（瑞好进口）</t>
    </r>
  </si>
  <si>
    <r>
      <rPr>
        <sz val="20"/>
        <color indexed="8"/>
        <rFont val="Tahoma"/>
      </rPr>
      <t>PEX-a   De16×2.0</t>
    </r>
    <r>
      <rPr>
        <sz val="20"/>
        <color indexed="8"/>
        <rFont val="宋体"/>
      </rPr>
      <t>（瑞好国产）</t>
    </r>
  </si>
  <si>
    <t>电
缆
线
及
温
控
器</t>
  </si>
  <si>
    <t>danfoss</t>
  </si>
  <si>
    <t>ECflex-18T 7.3M  119W  220V</t>
  </si>
  <si>
    <t>ECflex-18T 15M  247W  220V</t>
  </si>
  <si>
    <t>ECflex-18T 22M  361W  220V</t>
  </si>
  <si>
    <t>ECflex-18T 29M  490W  220V</t>
  </si>
  <si>
    <t>ECflex-18T 37M  622W  220V</t>
  </si>
  <si>
    <t>ECflex-18T 44M  750W  220V</t>
  </si>
  <si>
    <t>ECflex-18T 52M  855W  220V</t>
  </si>
  <si>
    <t>ECflex-18T 59M  984W  220V</t>
  </si>
  <si>
    <t xml:space="preserve">ECflex-18T 68M  1116W  220V  </t>
  </si>
  <si>
    <t>ECflex-18T 74M  1226W  220V</t>
  </si>
  <si>
    <t>ECflex-18T 82M  1359W  220V</t>
  </si>
  <si>
    <t>ECflex-18T 90M  1487W  220V</t>
  </si>
  <si>
    <t>ECflex-18T 105M  1720W  220V</t>
  </si>
  <si>
    <t>ECflex-18T 118M  1953W  220V</t>
  </si>
  <si>
    <t>ECflex-18T 131M  2214W  220V</t>
  </si>
  <si>
    <t>ECflex-18T 155M  2539W  220V/</t>
  </si>
  <si>
    <r>
      <rPr>
        <sz val="20"/>
        <color indexed="8"/>
        <rFont val="Tahoma"/>
      </rPr>
      <t>DFS CED(088L0468)</t>
    </r>
    <r>
      <rPr>
        <sz val="20"/>
        <color indexed="8"/>
        <rFont val="宋体"/>
      </rPr>
      <t>电采暖温控器（含地温探头）</t>
    </r>
  </si>
  <si>
    <t>停售</t>
  </si>
  <si>
    <t>散
热
器</t>
  </si>
  <si>
    <t>300*1200（泰克尼克）</t>
  </si>
  <si>
    <t>1136w</t>
  </si>
  <si>
    <t>300*1400（泰克尼克）</t>
  </si>
  <si>
    <r>
      <rPr>
        <sz val="12"/>
        <color indexed="8"/>
        <rFont val="宋体"/>
      </rPr>
      <t>1326w</t>
    </r>
  </si>
  <si>
    <t>300*1600（泰克尼克）</t>
  </si>
  <si>
    <r>
      <rPr>
        <sz val="12"/>
        <color indexed="8"/>
        <rFont val="宋体"/>
      </rPr>
      <t>1515w</t>
    </r>
  </si>
  <si>
    <t>300*1800（泰克尼克）</t>
  </si>
  <si>
    <r>
      <rPr>
        <sz val="12"/>
        <color indexed="8"/>
        <rFont val="宋体"/>
      </rPr>
      <t>1705w</t>
    </r>
  </si>
  <si>
    <t>300*2000（泰克尼克）</t>
  </si>
  <si>
    <r>
      <rPr>
        <sz val="12"/>
        <color indexed="8"/>
        <rFont val="宋体"/>
      </rPr>
      <t>1894w</t>
    </r>
  </si>
  <si>
    <t>300*2200（泰克尼克）</t>
  </si>
  <si>
    <r>
      <rPr>
        <sz val="12"/>
        <color indexed="8"/>
        <rFont val="宋体"/>
      </rPr>
      <t>2084w</t>
    </r>
  </si>
  <si>
    <t>600*600（泰克尼克）</t>
  </si>
  <si>
    <r>
      <rPr>
        <sz val="12"/>
        <color indexed="8"/>
        <rFont val="宋体"/>
      </rPr>
      <t>1003W</t>
    </r>
  </si>
  <si>
    <t>600*800（泰克尼克）</t>
  </si>
  <si>
    <r>
      <rPr>
        <sz val="12"/>
        <color indexed="8"/>
        <rFont val="宋体"/>
      </rPr>
      <t>1338W</t>
    </r>
  </si>
  <si>
    <t>600*1000（泰克尼克）</t>
  </si>
  <si>
    <r>
      <rPr>
        <sz val="12"/>
        <color indexed="8"/>
        <rFont val="宋体"/>
      </rPr>
      <t>1672W</t>
    </r>
  </si>
  <si>
    <t>600*1200（泰克尼克）</t>
  </si>
  <si>
    <r>
      <rPr>
        <sz val="12"/>
        <color indexed="8"/>
        <rFont val="宋体"/>
      </rPr>
      <t>2007W</t>
    </r>
  </si>
  <si>
    <t>600*1400（泰克尼克）</t>
  </si>
  <si>
    <r>
      <rPr>
        <sz val="12"/>
        <color indexed="8"/>
        <rFont val="宋体"/>
      </rPr>
      <t>2341W</t>
    </r>
  </si>
  <si>
    <t>600*1600（泰克尼克）</t>
  </si>
  <si>
    <r>
      <rPr>
        <sz val="12"/>
        <color indexed="8"/>
        <rFont val="宋体"/>
      </rPr>
      <t>2676W</t>
    </r>
  </si>
  <si>
    <t>900*400（泰克尼克）</t>
  </si>
  <si>
    <t>916W</t>
  </si>
  <si>
    <t>900*600（泰克尼克）</t>
  </si>
  <si>
    <t>1374W</t>
  </si>
  <si>
    <t>900*800（泰克尼克）</t>
  </si>
  <si>
    <t>1832W</t>
  </si>
  <si>
    <t>900*1000（泰克尼克）</t>
  </si>
  <si>
    <t>2290W</t>
  </si>
  <si>
    <t>900*1200（泰克尼克）</t>
  </si>
  <si>
    <t>2748W</t>
  </si>
  <si>
    <t>立式1600*600（泰克尼克）</t>
  </si>
  <si>
    <t>1696w</t>
  </si>
  <si>
    <t>立式1800*600（泰克尼克）</t>
  </si>
  <si>
    <t>2040w</t>
  </si>
  <si>
    <t>毛巾架764*500（泰克尼克）</t>
  </si>
  <si>
    <t>365w</t>
  </si>
  <si>
    <t>毛巾架1200*500（泰克尼克）</t>
  </si>
  <si>
    <t>551w</t>
  </si>
  <si>
    <t>毛巾架1172*600（泰克尼克）</t>
  </si>
  <si>
    <t>散热器阀门组件</t>
  </si>
  <si>
    <t>DFS-丹佛斯</t>
  </si>
  <si>
    <t>散热器阀门组（带恒温包）</t>
  </si>
  <si>
    <t>N/T15E-F曼瑞德</t>
  </si>
  <si>
    <t>AFZJT-雅克菲</t>
  </si>
  <si>
    <t>密码提示：天下第一</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</si>
</sst>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quot; &quot;"/>
    <numFmt numFmtId="165" formatCode="0.0&quot; &quot;"/>
    <numFmt numFmtId="166" formatCode="0.0;0.0"/>
    <numFmt numFmtId="167" formatCode="0.00&quot; &quot;;\(0.00\)"/>
    <numFmt numFmtId="168" formatCode="0.00;0.00"/>
    <numFmt numFmtId="169" formatCode="#,##0.0&quot; &quot;"/>
    <numFmt numFmtId="170" formatCode="#,##0.00;#,##0.00"/>
    <numFmt numFmtId="171" formatCode="0&quot; &quot;"/>
    <numFmt numFmtId="172" formatCode="0;0"/>
    <numFmt numFmtId="173" formatCode="&quot; &quot;* #,##0&quot; &quot;;&quot; &quot;* &quot;-&quot;#,##0&quot; &quot;;&quot; &quot;* &quot;-&quot;??&quot; &quot;"/>
    <numFmt numFmtId="174" formatCode="&quot;¥&quot;#,##0.0;&quot;￥-&quot;#,##0.0"/>
  </numFmts>
  <fonts count="36" x14ac:knownFonts="1">
    <font>
      <sz val="12"/>
      <color indexed="8"/>
      <name val="宋体"/>
    </font>
    <font>
      <sz val="12"/>
      <color indexed="8"/>
      <name val="Microsoft YaHei"/>
    </font>
    <font>
      <sz val="48"/>
      <color indexed="8"/>
      <name val="Microsoft YaHei"/>
    </font>
    <font>
      <sz val="36"/>
      <color indexed="8"/>
      <name val="Microsoft YaHei"/>
    </font>
    <font>
      <sz val="14"/>
      <color indexed="11"/>
      <name val="Microsoft YaHei"/>
    </font>
    <font>
      <sz val="14"/>
      <color indexed="8"/>
      <name val="Microsoft YaHei"/>
    </font>
    <font>
      <sz val="11"/>
      <color indexed="8"/>
      <name val="宋体"/>
    </font>
    <font>
      <sz val="24"/>
      <color indexed="8"/>
      <name val="Microsoft YaHei"/>
    </font>
    <font>
      <sz val="20"/>
      <color indexed="8"/>
      <name val="Microsoft YaHei"/>
    </font>
    <font>
      <sz val="20"/>
      <color indexed="11"/>
      <name val="Microsoft YaHei"/>
    </font>
    <font>
      <sz val="16"/>
      <color indexed="8"/>
      <name val="Microsoft YaHei"/>
    </font>
    <font>
      <sz val="11"/>
      <color indexed="8"/>
      <name val="Microsoft YaHei"/>
    </font>
    <font>
      <sz val="15"/>
      <color indexed="8"/>
      <name val="Microsoft YaHei"/>
    </font>
    <font>
      <sz val="16"/>
      <color indexed="11"/>
      <name val="Microsoft YaHei"/>
    </font>
    <font>
      <vertAlign val="superscript"/>
      <sz val="15"/>
      <color indexed="8"/>
      <name val="Microsoft YaHei"/>
    </font>
    <font>
      <sz val="15"/>
      <color indexed="8"/>
      <name val="宋体"/>
    </font>
    <font>
      <sz val="18"/>
      <color indexed="8"/>
      <name val="Microsoft YaHei"/>
    </font>
    <font>
      <u/>
      <sz val="18"/>
      <color indexed="11"/>
      <name val="Microsoft YaHei"/>
    </font>
    <font>
      <sz val="18"/>
      <color indexed="11"/>
      <name val="Microsoft YaHei"/>
    </font>
    <font>
      <u/>
      <sz val="18"/>
      <color indexed="8"/>
      <name val="Microsoft YaHei"/>
    </font>
    <font>
      <sz val="10"/>
      <color indexed="8"/>
      <name val="Microsoft YaHei"/>
    </font>
    <font>
      <sz val="18"/>
      <color indexed="8"/>
      <name val="宋体"/>
    </font>
    <font>
      <b/>
      <sz val="18"/>
      <color indexed="8"/>
      <name val="Tahoma"/>
    </font>
    <font>
      <sz val="20"/>
      <color indexed="8"/>
      <name val="宋体"/>
    </font>
    <font>
      <sz val="20"/>
      <color indexed="11"/>
      <name val="Tahoma"/>
    </font>
    <font>
      <sz val="20"/>
      <color indexed="11"/>
      <name val="宋体"/>
    </font>
    <font>
      <sz val="12"/>
      <color indexed="11"/>
      <name val="宋体"/>
    </font>
    <font>
      <sz val="20"/>
      <color indexed="8"/>
      <name val="Tahoma"/>
    </font>
    <font>
      <b/>
      <sz val="12"/>
      <color indexed="8"/>
      <name val="Tahoma"/>
    </font>
    <font>
      <sz val="28"/>
      <color indexed="8"/>
      <name val="宋体"/>
    </font>
    <font>
      <sz val="20"/>
      <color indexed="8"/>
      <name val="华文细黑"/>
    </font>
    <font>
      <sz val="11"/>
      <color indexed="8"/>
      <name val="Helvetica Neue"/>
    </font>
    <font>
      <sz val="16"/>
      <color indexed="8"/>
      <name val="宋体"/>
    </font>
    <font>
      <sz val="12"/>
      <color indexed="11"/>
      <name val="Microsoft YaHei"/>
    </font>
    <font>
      <b/>
      <sz val="12"/>
      <color indexed="11"/>
      <name val="Tahoma"/>
    </font>
    <font>
      <sz val="20"/>
      <color indexed="21"/>
      <name val="Microsoft YaHei"/>
    </font>
  </fonts>
  <fills count="13">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3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medium">
        <color indexed="8"/>
      </right>
      <top style="thin">
        <color indexed="8"/>
      </top>
      <bottom style="thin">
        <color indexed="10"/>
      </bottom>
      <diagonal/>
    </border>
    <border>
      <left style="thin">
        <color indexed="8"/>
      </left>
      <right style="medium">
        <color indexed="8"/>
      </right>
      <top style="thin">
        <color indexed="10"/>
      </top>
      <bottom style="thin">
        <color indexed="10"/>
      </bottom>
      <diagonal/>
    </border>
    <border>
      <left style="thin">
        <color indexed="8"/>
      </left>
      <right style="medium">
        <color indexed="8"/>
      </right>
      <top style="thin">
        <color indexed="10"/>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10"/>
      </top>
      <bottom style="thin">
        <color indexed="8"/>
      </bottom>
      <diagonal/>
    </border>
    <border>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diagonal/>
    </border>
    <border>
      <left style="thin">
        <color indexed="10"/>
      </left>
      <right/>
      <top style="thin">
        <color indexed="8"/>
      </top>
      <bottom style="thin">
        <color indexed="10"/>
      </bottom>
      <diagonal/>
    </border>
    <border>
      <left/>
      <right style="thin">
        <color indexed="10"/>
      </right>
      <top/>
      <bottom/>
      <diagonal/>
    </border>
    <border>
      <left style="thin">
        <color indexed="10"/>
      </left>
      <right/>
      <top style="thin">
        <color indexed="10"/>
      </top>
      <bottom style="thin">
        <color indexed="10"/>
      </bottom>
      <diagonal/>
    </border>
    <border>
      <left/>
      <right style="thin">
        <color indexed="10"/>
      </right>
      <top/>
      <bottom style="thin">
        <color indexed="10"/>
      </bottom>
      <diagonal/>
    </border>
  </borders>
  <cellStyleXfs count="1">
    <xf numFmtId="0" fontId="0" fillId="0" borderId="0" applyNumberFormat="0" applyFill="0" applyBorder="0" applyProtection="0"/>
  </cellStyleXfs>
  <cellXfs count="290">
    <xf numFmtId="0" fontId="0" fillId="0" borderId="0" xfId="0" applyFont="1" applyAlignment="1"/>
    <xf numFmtId="0" fontId="0" fillId="0" borderId="0" xfId="0" applyNumberFormat="1" applyFont="1" applyAlignment="1"/>
    <xf numFmtId="0" fontId="0"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left" vertical="center"/>
    </xf>
    <xf numFmtId="0" fontId="0" fillId="2" borderId="1" xfId="0" applyFont="1" applyFill="1" applyBorder="1" applyAlignment="1">
      <alignment vertical="center"/>
    </xf>
    <xf numFmtId="0" fontId="1" fillId="2" borderId="1" xfId="0" applyFont="1" applyFill="1" applyBorder="1" applyAlignment="1">
      <alignment horizontal="center" vertical="center"/>
    </xf>
    <xf numFmtId="0" fontId="3" fillId="2" borderId="1" xfId="0" applyFont="1" applyFill="1" applyBorder="1" applyAlignment="1">
      <alignment vertical="center"/>
    </xf>
    <xf numFmtId="0" fontId="5" fillId="2" borderId="1" xfId="0" applyFont="1" applyFill="1" applyBorder="1" applyAlignment="1">
      <alignment vertical="center"/>
    </xf>
    <xf numFmtId="0" fontId="6" fillId="2" borderId="1" xfId="0" applyFont="1" applyFill="1" applyBorder="1" applyAlignment="1"/>
    <xf numFmtId="0" fontId="7" fillId="2" borderId="1" xfId="0" applyFont="1" applyFill="1" applyBorder="1" applyAlignment="1">
      <alignment vertical="center"/>
    </xf>
    <xf numFmtId="0" fontId="8" fillId="2" borderId="1" xfId="0" applyFont="1" applyFill="1" applyBorder="1" applyAlignment="1">
      <alignment vertical="center"/>
    </xf>
    <xf numFmtId="49" fontId="0" fillId="2" borderId="1" xfId="0" applyNumberFormat="1" applyFont="1" applyFill="1" applyBorder="1" applyAlignment="1"/>
    <xf numFmtId="0" fontId="5" fillId="2" borderId="1" xfId="0" applyFont="1" applyFill="1" applyBorder="1" applyAlignment="1"/>
    <xf numFmtId="0" fontId="5" fillId="2" borderId="1" xfId="0" applyFont="1" applyFill="1" applyBorder="1" applyAlignment="1">
      <alignment horizontal="left" vertical="center"/>
    </xf>
    <xf numFmtId="0" fontId="0" fillId="2" borderId="3" xfId="0" applyFont="1" applyFill="1" applyBorder="1" applyAlignment="1"/>
    <xf numFmtId="49" fontId="10" fillId="2" borderId="5" xfId="0" applyNumberFormat="1" applyFont="1" applyFill="1" applyBorder="1" applyAlignment="1">
      <alignment horizontal="center" vertical="center"/>
    </xf>
    <xf numFmtId="49" fontId="10" fillId="2" borderId="6" xfId="0" applyNumberFormat="1" applyFont="1" applyFill="1" applyBorder="1" applyAlignment="1">
      <alignment horizontal="center" vertical="center"/>
    </xf>
    <xf numFmtId="0" fontId="0" fillId="2" borderId="7" xfId="0" applyFont="1" applyFill="1" applyBorder="1" applyAlignment="1"/>
    <xf numFmtId="49" fontId="10" fillId="2" borderId="9" xfId="0" applyNumberFormat="1" applyFont="1" applyFill="1" applyBorder="1" applyAlignment="1">
      <alignment horizontal="center" vertical="center"/>
    </xf>
    <xf numFmtId="49" fontId="11" fillId="2" borderId="10"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3" borderId="9" xfId="0" applyNumberFormat="1" applyFont="1" applyFill="1" applyBorder="1" applyAlignment="1">
      <alignment horizontal="center" vertical="center"/>
    </xf>
    <xf numFmtId="49" fontId="5" fillId="3" borderId="10" xfId="0" applyNumberFormat="1" applyFont="1" applyFill="1" applyBorder="1" applyAlignment="1">
      <alignment horizontal="center" vertical="center"/>
    </xf>
    <xf numFmtId="49" fontId="12" fillId="2" borderId="8" xfId="0" applyNumberFormat="1" applyFont="1" applyFill="1" applyBorder="1" applyAlignment="1">
      <alignment horizontal="center" vertical="center"/>
    </xf>
    <xf numFmtId="49" fontId="12" fillId="2" borderId="9" xfId="0" applyNumberFormat="1" applyFont="1" applyFill="1" applyBorder="1" applyAlignment="1">
      <alignment horizontal="center" vertical="center"/>
    </xf>
    <xf numFmtId="49" fontId="12" fillId="2" borderId="9" xfId="0" applyNumberFormat="1" applyFont="1" applyFill="1" applyBorder="1" applyAlignment="1">
      <alignment horizontal="center" vertical="center" wrapText="1"/>
    </xf>
    <xf numFmtId="165" fontId="12" fillId="2" borderId="9" xfId="0" applyNumberFormat="1" applyFont="1" applyFill="1" applyBorder="1" applyAlignment="1">
      <alignment horizontal="center" vertical="center"/>
    </xf>
    <xf numFmtId="0" fontId="12" fillId="2" borderId="9" xfId="0" applyNumberFormat="1" applyFont="1" applyFill="1" applyBorder="1" applyAlignment="1">
      <alignment horizontal="center" vertical="center"/>
    </xf>
    <xf numFmtId="166" fontId="12" fillId="2" borderId="9" xfId="0" applyNumberFormat="1" applyFont="1" applyFill="1" applyBorder="1" applyAlignment="1">
      <alignment horizontal="center" vertical="center"/>
    </xf>
    <xf numFmtId="49" fontId="12" fillId="2" borderId="10"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166" fontId="5" fillId="2" borderId="12" xfId="0" applyNumberFormat="1" applyFont="1" applyFill="1" applyBorder="1" applyAlignment="1">
      <alignment horizontal="center" vertical="center"/>
    </xf>
    <xf numFmtId="166" fontId="5" fillId="2" borderId="13" xfId="0" applyNumberFormat="1" applyFont="1" applyFill="1" applyBorder="1" applyAlignment="1">
      <alignment horizontal="center" vertical="center"/>
    </xf>
    <xf numFmtId="49" fontId="12" fillId="3" borderId="8" xfId="0" applyNumberFormat="1" applyFont="1" applyFill="1" applyBorder="1" applyAlignment="1">
      <alignment horizontal="center" vertical="center"/>
    </xf>
    <xf numFmtId="49" fontId="12" fillId="3" borderId="9" xfId="0" applyNumberFormat="1" applyFont="1" applyFill="1" applyBorder="1" applyAlignment="1">
      <alignment horizontal="left" vertical="center"/>
    </xf>
    <xf numFmtId="49" fontId="12" fillId="3" borderId="9" xfId="0" applyNumberFormat="1" applyFont="1" applyFill="1" applyBorder="1" applyAlignment="1">
      <alignment horizontal="center" vertical="center"/>
    </xf>
    <xf numFmtId="49" fontId="12" fillId="3" borderId="10" xfId="0" applyNumberFormat="1" applyFont="1" applyFill="1" applyBorder="1" applyAlignment="1">
      <alignment horizontal="center" vertical="center"/>
    </xf>
    <xf numFmtId="49" fontId="12" fillId="2" borderId="9" xfId="0" applyNumberFormat="1" applyFont="1" applyFill="1" applyBorder="1" applyAlignment="1">
      <alignment horizontal="left" vertical="center"/>
    </xf>
    <xf numFmtId="167" fontId="12" fillId="2" borderId="9" xfId="0" applyNumberFormat="1" applyFont="1" applyFill="1" applyBorder="1" applyAlignment="1">
      <alignment horizontal="left" vertical="center"/>
    </xf>
    <xf numFmtId="166" fontId="12" fillId="2" borderId="9" xfId="0" applyNumberFormat="1" applyFont="1" applyFill="1" applyBorder="1" applyAlignment="1">
      <alignment horizontal="left" vertical="center"/>
    </xf>
    <xf numFmtId="168" fontId="12" fillId="2" borderId="9"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4" borderId="9" xfId="0" applyNumberFormat="1" applyFont="1" applyFill="1" applyBorder="1" applyAlignment="1">
      <alignment horizontal="center" vertical="center"/>
    </xf>
    <xf numFmtId="49" fontId="12" fillId="4" borderId="9" xfId="0" applyNumberFormat="1" applyFont="1" applyFill="1" applyBorder="1" applyAlignment="1">
      <alignment horizontal="left" vertical="center"/>
    </xf>
    <xf numFmtId="49" fontId="12" fillId="4" borderId="10" xfId="0" applyNumberFormat="1" applyFont="1" applyFill="1" applyBorder="1" applyAlignment="1">
      <alignment horizontal="left" vertical="center"/>
    </xf>
    <xf numFmtId="168" fontId="12" fillId="2" borderId="9" xfId="0" applyNumberFormat="1" applyFont="1" applyFill="1" applyBorder="1" applyAlignment="1">
      <alignment horizontal="center" vertical="center"/>
    </xf>
    <xf numFmtId="164" fontId="12" fillId="2" borderId="9" xfId="0" applyNumberFormat="1" applyFont="1" applyFill="1" applyBorder="1" applyAlignment="1">
      <alignment horizontal="center" vertical="center"/>
    </xf>
    <xf numFmtId="49" fontId="12" fillId="4" borderId="10" xfId="0" applyNumberFormat="1" applyFont="1" applyFill="1" applyBorder="1" applyAlignment="1">
      <alignment horizontal="center" vertical="center"/>
    </xf>
    <xf numFmtId="170" fontId="12" fillId="2" borderId="9" xfId="0" applyNumberFormat="1" applyFont="1" applyFill="1" applyBorder="1" applyAlignment="1">
      <alignment horizontal="center" vertical="center"/>
    </xf>
    <xf numFmtId="171" fontId="12" fillId="2" borderId="9" xfId="0" applyNumberFormat="1" applyFont="1" applyFill="1" applyBorder="1" applyAlignment="1">
      <alignment horizontal="center" vertical="center"/>
    </xf>
    <xf numFmtId="169" fontId="12" fillId="2" borderId="9" xfId="0" applyNumberFormat="1" applyFont="1" applyFill="1" applyBorder="1" applyAlignment="1">
      <alignment horizontal="center" vertical="center"/>
    </xf>
    <xf numFmtId="172" fontId="12" fillId="2" borderId="9" xfId="0" applyNumberFormat="1" applyFont="1" applyFill="1" applyBorder="1" applyAlignment="1">
      <alignment horizontal="center" vertical="center"/>
    </xf>
    <xf numFmtId="0" fontId="15" fillId="2" borderId="9" xfId="0" applyFont="1" applyFill="1" applyBorder="1" applyAlignment="1">
      <alignment vertical="center"/>
    </xf>
    <xf numFmtId="165" fontId="12" fillId="2" borderId="10" xfId="0" applyNumberFormat="1"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25" xfId="0" applyFont="1" applyFill="1" applyBorder="1" applyAlignment="1">
      <alignment horizontal="center" vertical="center"/>
    </xf>
    <xf numFmtId="0" fontId="10" fillId="2" borderId="8" xfId="0" applyNumberFormat="1" applyFont="1" applyFill="1" applyBorder="1" applyAlignment="1">
      <alignment horizontal="center" vertical="center"/>
    </xf>
    <xf numFmtId="49" fontId="5" fillId="2" borderId="19" xfId="0" applyNumberFormat="1" applyFont="1" applyFill="1" applyBorder="1" applyAlignment="1">
      <alignment horizontal="left" vertical="center"/>
    </xf>
    <xf numFmtId="0" fontId="5" fillId="2" borderId="19" xfId="0" applyFont="1" applyFill="1" applyBorder="1" applyAlignment="1">
      <alignment horizontal="left" vertical="center"/>
    </xf>
    <xf numFmtId="0" fontId="1" fillId="2" borderId="19" xfId="0" applyFont="1" applyFill="1" applyBorder="1" applyAlignment="1">
      <alignment horizontal="left" vertical="center"/>
    </xf>
    <xf numFmtId="49" fontId="5" fillId="2" borderId="1" xfId="0" applyNumberFormat="1" applyFont="1" applyFill="1" applyBorder="1" applyAlignment="1">
      <alignment horizontal="left" vertical="center"/>
    </xf>
    <xf numFmtId="49" fontId="16" fillId="2" borderId="1" xfId="0" applyNumberFormat="1" applyFont="1" applyFill="1" applyBorder="1" applyAlignment="1">
      <alignment horizontal="left"/>
    </xf>
    <xf numFmtId="0" fontId="16" fillId="2" borderId="1" xfId="0" applyFont="1" applyFill="1" applyBorder="1" applyAlignment="1">
      <alignment horizontal="left" vertical="center"/>
    </xf>
    <xf numFmtId="0" fontId="10" fillId="2" borderId="1" xfId="0" applyFont="1" applyFill="1" applyBorder="1" applyAlignment="1">
      <alignment wrapText="1"/>
    </xf>
    <xf numFmtId="0" fontId="20" fillId="2" borderId="1" xfId="0" applyFont="1" applyFill="1" applyBorder="1" applyAlignment="1">
      <alignment horizontal="left" vertical="center"/>
    </xf>
    <xf numFmtId="0" fontId="20" fillId="2" borderId="1" xfId="0" applyFont="1" applyFill="1" applyBorder="1" applyAlignment="1"/>
    <xf numFmtId="0" fontId="20" fillId="2" borderId="1" xfId="0" applyFont="1" applyFill="1" applyBorder="1" applyAlignment="1">
      <alignment horizontal="left"/>
    </xf>
    <xf numFmtId="0" fontId="0" fillId="0" borderId="0" xfId="0" applyNumberFormat="1" applyFont="1" applyAlignment="1"/>
    <xf numFmtId="49" fontId="0" fillId="2" borderId="9" xfId="0" applyNumberFormat="1" applyFont="1" applyFill="1" applyBorder="1" applyAlignment="1">
      <alignment vertical="center"/>
    </xf>
    <xf numFmtId="49" fontId="21" fillId="2" borderId="9" xfId="0" applyNumberFormat="1" applyFont="1" applyFill="1" applyBorder="1" applyAlignment="1">
      <alignment horizontal="center" vertical="center"/>
    </xf>
    <xf numFmtId="49" fontId="22" fillId="2" borderId="9" xfId="0" applyNumberFormat="1" applyFont="1" applyFill="1" applyBorder="1" applyAlignment="1">
      <alignment horizontal="left" vertical="center"/>
    </xf>
    <xf numFmtId="49" fontId="21" fillId="2" borderId="26" xfId="0" applyNumberFormat="1" applyFont="1" applyFill="1" applyBorder="1" applyAlignment="1">
      <alignment vertical="center"/>
    </xf>
    <xf numFmtId="49" fontId="16" fillId="2" borderId="9" xfId="0" applyNumberFormat="1" applyFont="1" applyFill="1" applyBorder="1" applyAlignment="1">
      <alignment horizontal="center" vertical="center" wrapText="1"/>
    </xf>
    <xf numFmtId="49" fontId="11" fillId="2" borderId="9" xfId="0" applyNumberFormat="1" applyFont="1" applyFill="1" applyBorder="1" applyAlignment="1">
      <alignment horizontal="center" vertical="center" wrapText="1"/>
    </xf>
    <xf numFmtId="49" fontId="11" fillId="2" borderId="26" xfId="0" applyNumberFormat="1" applyFont="1" applyFill="1" applyBorder="1" applyAlignment="1">
      <alignment horizontal="center" vertical="center" wrapText="1"/>
    </xf>
    <xf numFmtId="0" fontId="0" fillId="7" borderId="9" xfId="0" applyFont="1" applyFill="1" applyBorder="1" applyAlignment="1">
      <alignment horizontal="center" vertical="center"/>
    </xf>
    <xf numFmtId="0" fontId="11" fillId="2" borderId="9" xfId="0" applyNumberFormat="1" applyFont="1" applyFill="1" applyBorder="1" applyAlignment="1">
      <alignment horizontal="center" vertical="center" wrapText="1"/>
    </xf>
    <xf numFmtId="49" fontId="23" fillId="7" borderId="9" xfId="0" applyNumberFormat="1" applyFont="1" applyFill="1" applyBorder="1" applyAlignment="1">
      <alignment horizontal="left" vertical="center"/>
    </xf>
    <xf numFmtId="49" fontId="0" fillId="7" borderId="9" xfId="0" applyNumberFormat="1" applyFont="1" applyFill="1" applyBorder="1" applyAlignment="1">
      <alignment vertical="center"/>
    </xf>
    <xf numFmtId="0" fontId="0" fillId="2" borderId="27" xfId="0" applyFont="1" applyFill="1" applyBorder="1" applyAlignment="1">
      <alignment vertical="center"/>
    </xf>
    <xf numFmtId="0" fontId="0" fillId="2" borderId="28" xfId="0" applyFont="1" applyFill="1" applyBorder="1" applyAlignment="1">
      <alignment vertical="center"/>
    </xf>
    <xf numFmtId="0" fontId="0" fillId="2" borderId="29" xfId="0" applyFont="1" applyFill="1" applyBorder="1" applyAlignment="1">
      <alignment vertical="center"/>
    </xf>
    <xf numFmtId="49" fontId="8" fillId="2" borderId="9" xfId="0" applyNumberFormat="1" applyFont="1" applyFill="1" applyBorder="1" applyAlignment="1">
      <alignment horizontal="center" vertical="center" wrapText="1"/>
    </xf>
    <xf numFmtId="173" fontId="11" fillId="2" borderId="9" xfId="0" applyNumberFormat="1" applyFont="1" applyFill="1" applyBorder="1" applyAlignment="1">
      <alignment horizontal="center" vertical="center" wrapText="1"/>
    </xf>
    <xf numFmtId="3" fontId="11" fillId="2" borderId="17" xfId="0" applyNumberFormat="1" applyFont="1" applyFill="1" applyBorder="1" applyAlignment="1">
      <alignment horizontal="center" vertical="center" wrapText="1"/>
    </xf>
    <xf numFmtId="171" fontId="11" fillId="2" borderId="19" xfId="0" applyNumberFormat="1" applyFont="1" applyFill="1" applyBorder="1" applyAlignment="1">
      <alignment horizontal="center" vertical="center" wrapText="1"/>
    </xf>
    <xf numFmtId="171" fontId="11" fillId="2" borderId="1"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3" fontId="11" fillId="5" borderId="9" xfId="0" applyNumberFormat="1" applyFont="1" applyFill="1" applyBorder="1" applyAlignment="1">
      <alignment horizontal="center" vertical="center" wrapText="1"/>
    </xf>
    <xf numFmtId="49" fontId="0" fillId="8" borderId="9" xfId="0" applyNumberFormat="1" applyFont="1" applyFill="1" applyBorder="1" applyAlignment="1">
      <alignment vertical="center"/>
    </xf>
    <xf numFmtId="49" fontId="0" fillId="8" borderId="24" xfId="0" applyNumberFormat="1" applyFont="1" applyFill="1" applyBorder="1" applyAlignment="1">
      <alignment vertical="center"/>
    </xf>
    <xf numFmtId="0" fontId="0" fillId="2" borderId="30" xfId="0" applyFont="1" applyFill="1" applyBorder="1" applyAlignment="1">
      <alignment vertical="center"/>
    </xf>
    <xf numFmtId="49" fontId="24" fillId="8" borderId="9" xfId="0" applyNumberFormat="1" applyFont="1" applyFill="1" applyBorder="1" applyAlignment="1">
      <alignment horizontal="left" vertical="center" wrapText="1"/>
    </xf>
    <xf numFmtId="49" fontId="26" fillId="8" borderId="9" xfId="0" applyNumberFormat="1" applyFont="1" applyFill="1" applyBorder="1" applyAlignment="1">
      <alignment horizontal="center" vertical="center"/>
    </xf>
    <xf numFmtId="49" fontId="0" fillId="8" borderId="9" xfId="0" applyNumberFormat="1" applyFont="1" applyFill="1" applyBorder="1" applyAlignment="1">
      <alignment vertical="center" wrapText="1"/>
    </xf>
    <xf numFmtId="167" fontId="0" fillId="8" borderId="9" xfId="0" applyNumberFormat="1" applyFont="1" applyFill="1" applyBorder="1" applyAlignment="1">
      <alignment vertical="center"/>
    </xf>
    <xf numFmtId="49" fontId="0" fillId="7" borderId="9" xfId="0" applyNumberFormat="1" applyFont="1" applyFill="1" applyBorder="1" applyAlignment="1">
      <alignment vertical="center" wrapText="1"/>
    </xf>
    <xf numFmtId="167" fontId="0" fillId="7" borderId="9" xfId="0" applyNumberFormat="1" applyFont="1" applyFill="1" applyBorder="1" applyAlignment="1">
      <alignment vertical="center"/>
    </xf>
    <xf numFmtId="167" fontId="0" fillId="4" borderId="9" xfId="0" applyNumberFormat="1" applyFont="1" applyFill="1" applyBorder="1" applyAlignment="1">
      <alignment vertical="center"/>
    </xf>
    <xf numFmtId="167" fontId="28" fillId="4" borderId="9" xfId="0" applyNumberFormat="1" applyFont="1" applyFill="1" applyBorder="1" applyAlignment="1">
      <alignment horizontal="center" vertical="center"/>
    </xf>
    <xf numFmtId="174" fontId="8" fillId="4" borderId="9" xfId="0" applyNumberFormat="1" applyFont="1" applyFill="1" applyBorder="1" applyAlignment="1">
      <alignment horizontal="left" vertical="center"/>
    </xf>
    <xf numFmtId="0" fontId="11" fillId="2" borderId="17" xfId="0" applyNumberFormat="1" applyFont="1" applyFill="1" applyBorder="1" applyAlignment="1">
      <alignment horizontal="center" vertical="center" wrapText="1"/>
    </xf>
    <xf numFmtId="49" fontId="8" fillId="10" borderId="9" xfId="0" applyNumberFormat="1" applyFont="1" applyFill="1" applyBorder="1" applyAlignment="1">
      <alignment horizontal="left" vertical="center"/>
    </xf>
    <xf numFmtId="167" fontId="28" fillId="10" borderId="9" xfId="0" applyNumberFormat="1" applyFont="1" applyFill="1" applyBorder="1" applyAlignment="1">
      <alignment horizontal="center" vertical="center"/>
    </xf>
    <xf numFmtId="49" fontId="0" fillId="10" borderId="9" xfId="0" applyNumberFormat="1" applyFont="1" applyFill="1" applyBorder="1" applyAlignment="1">
      <alignment vertical="center" wrapText="1"/>
    </xf>
    <xf numFmtId="167" fontId="0" fillId="6" borderId="9" xfId="0" applyNumberFormat="1" applyFont="1" applyFill="1" applyBorder="1" applyAlignment="1">
      <alignment vertical="center"/>
    </xf>
    <xf numFmtId="167" fontId="0" fillId="10" borderId="9" xfId="0" applyNumberFormat="1" applyFont="1" applyFill="1" applyBorder="1" applyAlignment="1">
      <alignment vertical="center"/>
    </xf>
    <xf numFmtId="0" fontId="0" fillId="2" borderId="17" xfId="0" applyNumberFormat="1" applyFont="1" applyFill="1" applyBorder="1" applyAlignment="1">
      <alignment vertical="center"/>
    </xf>
    <xf numFmtId="49" fontId="23" fillId="10" borderId="9" xfId="0" applyNumberFormat="1" applyFont="1" applyFill="1" applyBorder="1" applyAlignment="1">
      <alignment horizontal="left" vertical="center" wrapText="1"/>
    </xf>
    <xf numFmtId="0" fontId="24" fillId="10" borderId="9" xfId="0" applyFont="1" applyFill="1" applyBorder="1" applyAlignment="1">
      <alignment horizontal="left" vertical="center"/>
    </xf>
    <xf numFmtId="167" fontId="26" fillId="2" borderId="9" xfId="0" applyNumberFormat="1" applyFont="1" applyFill="1" applyBorder="1" applyAlignment="1">
      <alignment horizontal="center" vertical="center"/>
    </xf>
    <xf numFmtId="49" fontId="0" fillId="11" borderId="9" xfId="0" applyNumberFormat="1" applyFont="1" applyFill="1" applyBorder="1" applyAlignment="1">
      <alignment vertical="center"/>
    </xf>
    <xf numFmtId="0" fontId="21" fillId="2" borderId="9" xfId="0" applyFont="1" applyFill="1" applyBorder="1" applyAlignment="1">
      <alignment horizontal="center" vertical="center"/>
    </xf>
    <xf numFmtId="0" fontId="0" fillId="2" borderId="9" xfId="0" applyFont="1" applyFill="1" applyBorder="1" applyAlignment="1">
      <alignment horizontal="center" vertical="center"/>
    </xf>
    <xf numFmtId="174" fontId="8" fillId="2" borderId="9" xfId="0" applyNumberFormat="1" applyFont="1" applyFill="1" applyBorder="1" applyAlignment="1">
      <alignment horizontal="left" vertical="center"/>
    </xf>
    <xf numFmtId="167" fontId="28" fillId="2" borderId="9"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wrapText="1"/>
    </xf>
    <xf numFmtId="49" fontId="8" fillId="2" borderId="9" xfId="0" applyNumberFormat="1" applyFont="1" applyFill="1" applyBorder="1" applyAlignment="1">
      <alignment horizontal="left"/>
    </xf>
    <xf numFmtId="167" fontId="1" fillId="2" borderId="9" xfId="0" applyNumberFormat="1" applyFont="1" applyFill="1" applyBorder="1" applyAlignment="1">
      <alignment horizontal="center"/>
    </xf>
    <xf numFmtId="49" fontId="0" fillId="2" borderId="28" xfId="0" applyNumberFormat="1" applyFont="1" applyFill="1" applyBorder="1" applyAlignment="1">
      <alignment vertical="center"/>
    </xf>
    <xf numFmtId="0" fontId="1" fillId="2" borderId="9" xfId="0" applyFont="1" applyFill="1" applyBorder="1" applyAlignment="1">
      <alignment horizontal="center" vertical="center" wrapText="1"/>
    </xf>
    <xf numFmtId="0" fontId="21" fillId="12" borderId="9" xfId="0" applyFont="1" applyFill="1" applyBorder="1" applyAlignment="1">
      <alignment horizontal="center" vertical="center"/>
    </xf>
    <xf numFmtId="0" fontId="1" fillId="12" borderId="9" xfId="0" applyFont="1" applyFill="1" applyBorder="1" applyAlignment="1">
      <alignment horizontal="center" vertical="center" wrapText="1"/>
    </xf>
    <xf numFmtId="174" fontId="8" fillId="12" borderId="9" xfId="0" applyNumberFormat="1" applyFont="1" applyFill="1" applyBorder="1" applyAlignment="1">
      <alignment horizontal="left" vertical="center"/>
    </xf>
    <xf numFmtId="167" fontId="28" fillId="12" borderId="9"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49" fontId="8" fillId="2" borderId="9" xfId="0" applyNumberFormat="1" applyFont="1" applyFill="1" applyBorder="1" applyAlignment="1">
      <alignment horizontal="left" vertical="center"/>
    </xf>
    <xf numFmtId="49" fontId="28" fillId="2" borderId="9" xfId="0" applyNumberFormat="1" applyFont="1" applyFill="1" applyBorder="1" applyAlignment="1">
      <alignment horizontal="center" vertical="center"/>
    </xf>
    <xf numFmtId="167" fontId="0" fillId="2" borderId="9" xfId="0" applyNumberFormat="1" applyFont="1" applyFill="1" applyBorder="1" applyAlignment="1">
      <alignment vertical="center"/>
    </xf>
    <xf numFmtId="49" fontId="8" fillId="5" borderId="9" xfId="0" applyNumberFormat="1" applyFont="1" applyFill="1" applyBorder="1" applyAlignment="1">
      <alignment horizontal="left" vertical="center"/>
    </xf>
    <xf numFmtId="0" fontId="0" fillId="2" borderId="9" xfId="0" applyFont="1" applyFill="1" applyBorder="1" applyAlignment="1">
      <alignment vertical="center"/>
    </xf>
    <xf numFmtId="49" fontId="0" fillId="2" borderId="9" xfId="0" applyNumberFormat="1" applyFont="1" applyFill="1" applyBorder="1" applyAlignment="1">
      <alignment horizontal="center" vertical="center"/>
    </xf>
    <xf numFmtId="174" fontId="8" fillId="5" borderId="9" xfId="0" applyNumberFormat="1" applyFont="1" applyFill="1" applyBorder="1" applyAlignment="1">
      <alignment horizontal="left" vertical="center"/>
    </xf>
    <xf numFmtId="49" fontId="1" fillId="2" borderId="9" xfId="0" applyNumberFormat="1" applyFont="1" applyFill="1" applyBorder="1" applyAlignment="1">
      <alignment horizontal="center" vertical="center"/>
    </xf>
    <xf numFmtId="0" fontId="23" fillId="2" borderId="9" xfId="0" applyFont="1" applyFill="1" applyBorder="1" applyAlignment="1">
      <alignment horizontal="left" vertical="center"/>
    </xf>
    <xf numFmtId="0" fontId="0" fillId="6" borderId="9" xfId="0" applyFont="1" applyFill="1" applyBorder="1" applyAlignment="1">
      <alignment vertical="center"/>
    </xf>
    <xf numFmtId="0" fontId="23" fillId="6" borderId="9" xfId="0" applyFont="1" applyFill="1" applyBorder="1" applyAlignment="1">
      <alignment horizontal="left" vertical="center"/>
    </xf>
    <xf numFmtId="174" fontId="8" fillId="6" borderId="9" xfId="0" applyNumberFormat="1" applyFont="1" applyFill="1" applyBorder="1" applyAlignment="1">
      <alignment horizontal="left" vertical="center"/>
    </xf>
    <xf numFmtId="167" fontId="28" fillId="6" borderId="9" xfId="0" applyNumberFormat="1" applyFont="1" applyFill="1" applyBorder="1" applyAlignment="1">
      <alignment horizontal="center" vertical="center"/>
    </xf>
    <xf numFmtId="0" fontId="21" fillId="2" borderId="9" xfId="0" applyFont="1" applyFill="1" applyBorder="1" applyAlignment="1">
      <alignment horizontal="center" vertical="center" wrapText="1"/>
    </xf>
    <xf numFmtId="0" fontId="0" fillId="2" borderId="28" xfId="0" applyNumberFormat="1" applyFont="1" applyFill="1" applyBorder="1" applyAlignment="1">
      <alignment horizontal="center" vertical="center"/>
    </xf>
    <xf numFmtId="49" fontId="0" fillId="5" borderId="9" xfId="0" applyNumberFormat="1" applyFont="1" applyFill="1" applyBorder="1" applyAlignment="1">
      <alignment vertical="center"/>
    </xf>
    <xf numFmtId="167" fontId="0" fillId="5" borderId="9" xfId="0" applyNumberFormat="1" applyFont="1" applyFill="1" applyBorder="1" applyAlignment="1">
      <alignment vertical="center"/>
    </xf>
    <xf numFmtId="0" fontId="0" fillId="2" borderId="28" xfId="0" applyNumberFormat="1" applyFont="1" applyFill="1" applyBorder="1" applyAlignment="1">
      <alignment vertical="center"/>
    </xf>
    <xf numFmtId="49" fontId="20" fillId="2" borderId="9" xfId="0" applyNumberFormat="1" applyFont="1" applyFill="1" applyBorder="1" applyAlignment="1"/>
    <xf numFmtId="0" fontId="21" fillId="7" borderId="9" xfId="0" applyFont="1" applyFill="1" applyBorder="1" applyAlignment="1">
      <alignment horizontal="center" vertical="center"/>
    </xf>
    <xf numFmtId="174" fontId="8" fillId="7" borderId="9" xfId="0" applyNumberFormat="1" applyFont="1" applyFill="1" applyBorder="1" applyAlignment="1">
      <alignment horizontal="left" vertical="center"/>
    </xf>
    <xf numFmtId="167" fontId="28" fillId="7" borderId="9" xfId="0" applyNumberFormat="1" applyFont="1" applyFill="1" applyBorder="1" applyAlignment="1">
      <alignment horizontal="center" vertical="center"/>
    </xf>
    <xf numFmtId="0" fontId="0" fillId="7" borderId="9" xfId="0" applyFont="1" applyFill="1" applyBorder="1" applyAlignment="1">
      <alignment vertical="center"/>
    </xf>
    <xf numFmtId="0" fontId="23" fillId="7" borderId="9" xfId="0" applyFont="1" applyFill="1" applyBorder="1" applyAlignment="1">
      <alignment horizontal="left" vertical="center"/>
    </xf>
    <xf numFmtId="0" fontId="1" fillId="2" borderId="9" xfId="0" applyFont="1" applyFill="1" applyBorder="1" applyAlignment="1">
      <alignment horizontal="center" vertical="center"/>
    </xf>
    <xf numFmtId="0" fontId="33" fillId="7" borderId="9" xfId="0" applyFont="1" applyFill="1" applyBorder="1" applyAlignment="1">
      <alignment horizontal="center" vertical="center" wrapText="1"/>
    </xf>
    <xf numFmtId="49" fontId="9" fillId="7" borderId="9" xfId="0" applyNumberFormat="1" applyFont="1" applyFill="1" applyBorder="1" applyAlignment="1">
      <alignment horizontal="left" vertical="center"/>
    </xf>
    <xf numFmtId="49" fontId="34" fillId="7" borderId="9" xfId="0" applyNumberFormat="1" applyFont="1" applyFill="1" applyBorder="1" applyAlignment="1">
      <alignment horizontal="center" vertical="center"/>
    </xf>
    <xf numFmtId="49" fontId="8" fillId="7" borderId="9" xfId="0" applyNumberFormat="1" applyFont="1" applyFill="1" applyBorder="1" applyAlignment="1">
      <alignment horizontal="left" vertical="center"/>
    </xf>
    <xf numFmtId="49" fontId="35" fillId="2" borderId="9" xfId="0" applyNumberFormat="1" applyFont="1" applyFill="1" applyBorder="1" applyAlignment="1">
      <alignment horizontal="left"/>
    </xf>
    <xf numFmtId="167" fontId="34" fillId="2" borderId="9" xfId="0" applyNumberFormat="1" applyFont="1" applyFill="1" applyBorder="1" applyAlignment="1">
      <alignment horizontal="center" vertical="center"/>
    </xf>
    <xf numFmtId="49" fontId="35" fillId="2" borderId="9" xfId="0" applyNumberFormat="1" applyFont="1" applyFill="1" applyBorder="1" applyAlignment="1">
      <alignment horizontal="left" vertical="center"/>
    </xf>
    <xf numFmtId="49" fontId="1" fillId="2" borderId="9" xfId="0" applyNumberFormat="1" applyFont="1" applyFill="1" applyBorder="1" applyAlignment="1">
      <alignment vertical="center" wrapText="1"/>
    </xf>
    <xf numFmtId="0" fontId="0" fillId="2" borderId="19" xfId="0" applyFont="1" applyFill="1" applyBorder="1" applyAlignment="1">
      <alignment vertical="center"/>
    </xf>
    <xf numFmtId="0" fontId="0" fillId="2" borderId="33" xfId="0" applyFont="1" applyFill="1" applyBorder="1" applyAlignment="1">
      <alignment vertical="center"/>
    </xf>
    <xf numFmtId="0" fontId="0" fillId="2" borderId="34" xfId="0" applyFont="1" applyFill="1" applyBorder="1" applyAlignment="1">
      <alignment vertical="center"/>
    </xf>
    <xf numFmtId="49" fontId="0" fillId="2" borderId="1" xfId="0" applyNumberFormat="1" applyFont="1" applyFill="1" applyBorder="1" applyAlignment="1">
      <alignment vertical="center"/>
    </xf>
    <xf numFmtId="0" fontId="0" fillId="2" borderId="35" xfId="0" applyFont="1" applyFill="1" applyBorder="1" applyAlignment="1">
      <alignment vertical="center"/>
    </xf>
    <xf numFmtId="0" fontId="0" fillId="12" borderId="36" xfId="0" applyFont="1" applyFill="1" applyBorder="1" applyAlignment="1">
      <alignment vertical="center"/>
    </xf>
    <xf numFmtId="0" fontId="0" fillId="2" borderId="37" xfId="0" applyFont="1" applyFill="1" applyBorder="1" applyAlignment="1">
      <alignment vertical="center"/>
    </xf>
    <xf numFmtId="0" fontId="0" fillId="12" borderId="38" xfId="0" applyFont="1" applyFill="1" applyBorder="1" applyAlignment="1">
      <alignment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49" fontId="8" fillId="2" borderId="1" xfId="0" applyNumberFormat="1" applyFont="1" applyFill="1" applyBorder="1" applyAlignment="1">
      <alignment horizontal="left" vertical="center"/>
    </xf>
    <xf numFmtId="0" fontId="8" fillId="2" borderId="1" xfId="0" applyFont="1" applyFill="1" applyBorder="1" applyAlignment="1">
      <alignment horizontal="left" vertical="center"/>
    </xf>
    <xf numFmtId="49"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49" fontId="10" fillId="2" borderId="2" xfId="0" applyNumberFormat="1" applyFont="1" applyFill="1" applyBorder="1" applyAlignment="1">
      <alignment horizontal="center" vertical="center"/>
    </xf>
    <xf numFmtId="0" fontId="10" fillId="2" borderId="2"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0" fillId="2" borderId="5" xfId="0" applyFont="1" applyFill="1" applyBorder="1" applyAlignment="1">
      <alignment horizontal="center" vertical="center"/>
    </xf>
    <xf numFmtId="49" fontId="10" fillId="2" borderId="5" xfId="0" applyNumberFormat="1" applyFont="1" applyFill="1" applyBorder="1" applyAlignment="1">
      <alignment horizontal="center" vertical="center"/>
    </xf>
    <xf numFmtId="49" fontId="10" fillId="2" borderId="8" xfId="0" applyNumberFormat="1" applyFont="1" applyFill="1" applyBorder="1" applyAlignment="1">
      <alignment horizontal="center" vertical="center"/>
    </xf>
    <xf numFmtId="0" fontId="10" fillId="2" borderId="9" xfId="0" applyFont="1" applyFill="1" applyBorder="1" applyAlignment="1">
      <alignment horizontal="center" vertical="center"/>
    </xf>
    <xf numFmtId="49" fontId="10" fillId="2" borderId="9" xfId="0" applyNumberFormat="1" applyFont="1" applyFill="1" applyBorder="1" applyAlignment="1">
      <alignment horizontal="center" vertical="center"/>
    </xf>
    <xf numFmtId="164" fontId="10" fillId="2" borderId="9"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wrapText="1"/>
    </xf>
    <xf numFmtId="49" fontId="10" fillId="2" borderId="11" xfId="0" applyNumberFormat="1" applyFont="1" applyFill="1" applyBorder="1" applyAlignment="1">
      <alignment horizontal="left"/>
    </xf>
    <xf numFmtId="0" fontId="10" fillId="2" borderId="12" xfId="0" applyFont="1" applyFill="1" applyBorder="1" applyAlignment="1">
      <alignment horizontal="left" vertical="center"/>
    </xf>
    <xf numFmtId="0" fontId="10" fillId="2" borderId="13" xfId="0" applyFont="1" applyFill="1" applyBorder="1" applyAlignment="1">
      <alignment horizontal="left" vertical="center"/>
    </xf>
    <xf numFmtId="49" fontId="10" fillId="3" borderId="14" xfId="0" applyNumberFormat="1"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166" fontId="10" fillId="3" borderId="9" xfId="0" applyNumberFormat="1" applyFont="1" applyFill="1" applyBorder="1" applyAlignment="1">
      <alignment horizontal="center" vertical="center"/>
    </xf>
    <xf numFmtId="166" fontId="10" fillId="3" borderId="10" xfId="0" applyNumberFormat="1" applyFont="1" applyFill="1" applyBorder="1" applyAlignment="1">
      <alignment horizontal="center" vertical="center"/>
    </xf>
    <xf numFmtId="49" fontId="10" fillId="2" borderId="11" xfId="0" applyNumberFormat="1" applyFont="1" applyFill="1" applyBorder="1" applyAlignment="1">
      <alignment horizontal="left" vertical="center"/>
    </xf>
    <xf numFmtId="49" fontId="12" fillId="2" borderId="17" xfId="0" applyNumberFormat="1" applyFont="1" applyFill="1" applyBorder="1" applyAlignment="1">
      <alignment horizontal="left" vertical="center"/>
    </xf>
    <xf numFmtId="0" fontId="12" fillId="2" borderId="12" xfId="0" applyFont="1" applyFill="1" applyBorder="1" applyAlignment="1">
      <alignment horizontal="left" vertical="center"/>
    </xf>
    <xf numFmtId="0" fontId="12" fillId="2" borderId="18" xfId="0" applyFont="1" applyFill="1" applyBorder="1" applyAlignment="1">
      <alignment horizontal="left" vertical="center"/>
    </xf>
    <xf numFmtId="0" fontId="5" fillId="2" borderId="19" xfId="0" applyFont="1" applyFill="1" applyBorder="1" applyAlignment="1">
      <alignment horizontal="center"/>
    </xf>
    <xf numFmtId="0" fontId="5" fillId="2" borderId="19" xfId="0" applyFont="1" applyFill="1" applyBorder="1" applyAlignment="1">
      <alignment horizontal="center" vertical="center"/>
    </xf>
    <xf numFmtId="0" fontId="5" fillId="2" borderId="20" xfId="0" applyFont="1" applyFill="1" applyBorder="1" applyAlignment="1">
      <alignment horizontal="center"/>
    </xf>
    <xf numFmtId="0" fontId="5" fillId="2" borderId="20" xfId="0" applyFont="1" applyFill="1" applyBorder="1" applyAlignment="1">
      <alignment horizontal="center" vertical="center"/>
    </xf>
    <xf numFmtId="49" fontId="12" fillId="2" borderId="9" xfId="0" applyNumberFormat="1" applyFont="1" applyFill="1" applyBorder="1" applyAlignment="1">
      <alignment horizontal="left" vertical="center"/>
    </xf>
    <xf numFmtId="0" fontId="12" fillId="2" borderId="9" xfId="0" applyFont="1" applyFill="1" applyBorder="1" applyAlignment="1">
      <alignment horizontal="left" vertical="center"/>
    </xf>
    <xf numFmtId="169" fontId="10" fillId="3" borderId="9" xfId="0" applyNumberFormat="1" applyFont="1" applyFill="1" applyBorder="1" applyAlignment="1">
      <alignment horizontal="center" vertical="center"/>
    </xf>
    <xf numFmtId="169" fontId="10" fillId="3" borderId="10" xfId="0" applyNumberFormat="1" applyFont="1" applyFill="1" applyBorder="1" applyAlignment="1">
      <alignment horizontal="center" vertical="center"/>
    </xf>
    <xf numFmtId="0" fontId="5" fillId="2" borderId="12" xfId="0" applyFont="1" applyFill="1" applyBorder="1" applyAlignment="1">
      <alignment horizontal="center"/>
    </xf>
    <xf numFmtId="0" fontId="5" fillId="2" borderId="12" xfId="0" applyFont="1" applyFill="1" applyBorder="1" applyAlignment="1">
      <alignment horizontal="center" vertical="center"/>
    </xf>
    <xf numFmtId="49" fontId="12" fillId="3" borderId="14" xfId="0" applyNumberFormat="1" applyFont="1" applyFill="1" applyBorder="1" applyAlignment="1">
      <alignment horizontal="center" vertical="center"/>
    </xf>
    <xf numFmtId="0" fontId="12" fillId="3" borderId="15" xfId="0" applyFont="1" applyFill="1" applyBorder="1" applyAlignment="1">
      <alignment horizontal="center" vertical="center"/>
    </xf>
    <xf numFmtId="0" fontId="12" fillId="3" borderId="16" xfId="0" applyFont="1" applyFill="1" applyBorder="1" applyAlignment="1">
      <alignment horizontal="center" vertical="center"/>
    </xf>
    <xf numFmtId="169" fontId="12" fillId="3" borderId="9" xfId="0" applyNumberFormat="1" applyFont="1" applyFill="1" applyBorder="1" applyAlignment="1">
      <alignment horizontal="center" vertical="center"/>
    </xf>
    <xf numFmtId="169" fontId="12" fillId="3" borderId="10" xfId="0" applyNumberFormat="1" applyFont="1" applyFill="1" applyBorder="1" applyAlignment="1">
      <alignment horizontal="center" vertical="center"/>
    </xf>
    <xf numFmtId="0" fontId="5" fillId="2" borderId="11" xfId="0" applyFont="1" applyFill="1" applyBorder="1" applyAlignment="1">
      <alignment horizontal="center"/>
    </xf>
    <xf numFmtId="0" fontId="5" fillId="2" borderId="13" xfId="0" applyFont="1" applyFill="1" applyBorder="1" applyAlignment="1">
      <alignment horizontal="center" vertical="center"/>
    </xf>
    <xf numFmtId="166" fontId="10" fillId="3" borderId="24" xfId="0" applyNumberFormat="1" applyFont="1" applyFill="1" applyBorder="1" applyAlignment="1">
      <alignment horizontal="center" vertical="center"/>
    </xf>
    <xf numFmtId="166" fontId="10" fillId="3" borderId="25" xfId="0" applyNumberFormat="1" applyFont="1" applyFill="1" applyBorder="1" applyAlignment="1">
      <alignment horizontal="center" vertical="center"/>
    </xf>
    <xf numFmtId="49" fontId="10" fillId="2" borderId="14" xfId="0" applyNumberFormat="1" applyFont="1" applyFill="1" applyBorder="1" applyAlignment="1">
      <alignment horizontal="left" vertical="center"/>
    </xf>
    <xf numFmtId="0" fontId="10" fillId="2" borderId="15" xfId="0" applyFont="1" applyFill="1" applyBorder="1" applyAlignment="1">
      <alignment horizontal="left" vertical="center"/>
    </xf>
    <xf numFmtId="0" fontId="10" fillId="2" borderId="25" xfId="0" applyFont="1" applyFill="1" applyBorder="1" applyAlignment="1">
      <alignment horizontal="left" vertical="center"/>
    </xf>
    <xf numFmtId="49" fontId="10" fillId="3" borderId="9" xfId="0" applyNumberFormat="1" applyFont="1" applyFill="1" applyBorder="1" applyAlignment="1">
      <alignment horizontal="center" vertical="center"/>
    </xf>
    <xf numFmtId="0" fontId="10" fillId="3" borderId="9" xfId="0" applyFont="1" applyFill="1" applyBorder="1" applyAlignment="1">
      <alignment horizontal="center" vertical="center"/>
    </xf>
    <xf numFmtId="169" fontId="16" fillId="3" borderId="24" xfId="0" applyNumberFormat="1" applyFont="1" applyFill="1" applyBorder="1" applyAlignment="1">
      <alignment horizontal="center" vertical="center"/>
    </xf>
    <xf numFmtId="169" fontId="16" fillId="3" borderId="25" xfId="0" applyNumberFormat="1" applyFont="1" applyFill="1" applyBorder="1" applyAlignment="1">
      <alignment horizontal="center" vertical="center"/>
    </xf>
    <xf numFmtId="49" fontId="10" fillId="3" borderId="24" xfId="0" applyNumberFormat="1" applyFont="1" applyFill="1" applyBorder="1" applyAlignment="1">
      <alignment horizontal="center" vertical="center"/>
    </xf>
    <xf numFmtId="169" fontId="16" fillId="5" borderId="24" xfId="0" applyNumberFormat="1" applyFont="1" applyFill="1" applyBorder="1" applyAlignment="1">
      <alignment horizontal="center" vertical="center"/>
    </xf>
    <xf numFmtId="169" fontId="16" fillId="5" borderId="25" xfId="0" applyNumberFormat="1" applyFont="1" applyFill="1" applyBorder="1" applyAlignment="1">
      <alignment horizontal="center" vertical="center"/>
    </xf>
    <xf numFmtId="49" fontId="17"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wrapText="1"/>
    </xf>
    <xf numFmtId="49" fontId="16" fillId="2" borderId="1" xfId="0" applyNumberFormat="1" applyFont="1" applyFill="1" applyBorder="1" applyAlignment="1">
      <alignment horizontal="left" wrapText="1"/>
    </xf>
    <xf numFmtId="0" fontId="16" fillId="2" borderId="1" xfId="0" applyFont="1" applyFill="1" applyBorder="1" applyAlignment="1">
      <alignment horizontal="left" wrapText="1"/>
    </xf>
    <xf numFmtId="49" fontId="17" fillId="2" borderId="1" xfId="0" applyNumberFormat="1" applyFont="1" applyFill="1" applyBorder="1" applyAlignment="1">
      <alignment horizontal="left" wrapText="1"/>
    </xf>
    <xf numFmtId="0" fontId="17" fillId="2" borderId="1" xfId="0" applyFont="1" applyFill="1" applyBorder="1" applyAlignment="1">
      <alignment horizontal="left" vertical="center"/>
    </xf>
    <xf numFmtId="49" fontId="16" fillId="2" borderId="1" xfId="0" applyNumberFormat="1" applyFont="1" applyFill="1" applyBorder="1" applyAlignment="1">
      <alignment horizontal="left"/>
    </xf>
    <xf numFmtId="0" fontId="16" fillId="2" borderId="1" xfId="0" applyFont="1" applyFill="1" applyBorder="1" applyAlignment="1">
      <alignment horizontal="left" vertical="center"/>
    </xf>
    <xf numFmtId="49" fontId="16" fillId="2" borderId="1" xfId="0" applyNumberFormat="1" applyFont="1" applyFill="1" applyBorder="1" applyAlignment="1">
      <alignment horizontal="center" vertical="center"/>
    </xf>
    <xf numFmtId="0" fontId="16" fillId="2" borderId="1" xfId="0" applyFont="1" applyFill="1" applyBorder="1" applyAlignment="1">
      <alignment horizontal="center" vertical="center"/>
    </xf>
    <xf numFmtId="0" fontId="16" fillId="2" borderId="1" xfId="0" applyFont="1" applyFill="1" applyBorder="1" applyAlignment="1">
      <alignment horizontal="center"/>
    </xf>
    <xf numFmtId="49" fontId="16" fillId="2" borderId="1" xfId="0" applyNumberFormat="1" applyFont="1" applyFill="1" applyBorder="1" applyAlignment="1">
      <alignment horizontal="left" vertical="center"/>
    </xf>
    <xf numFmtId="0" fontId="16" fillId="2" borderId="1" xfId="0" applyFont="1" applyFill="1" applyBorder="1" applyAlignment="1">
      <alignment horizontal="left"/>
    </xf>
    <xf numFmtId="49" fontId="12" fillId="2" borderId="9" xfId="0" applyNumberFormat="1" applyFont="1" applyFill="1" applyBorder="1" applyAlignment="1">
      <alignment horizontal="center" vertical="center" wrapText="1"/>
    </xf>
    <xf numFmtId="0" fontId="12" fillId="2" borderId="9" xfId="0" applyFont="1" applyFill="1" applyBorder="1" applyAlignment="1">
      <alignment horizontal="center" vertical="center" wrapText="1"/>
    </xf>
    <xf numFmtId="168" fontId="12" fillId="2" borderId="9" xfId="0" applyNumberFormat="1" applyFont="1" applyFill="1" applyBorder="1" applyAlignment="1">
      <alignment horizontal="center" vertical="center"/>
    </xf>
    <xf numFmtId="49" fontId="12" fillId="2" borderId="9" xfId="0" applyNumberFormat="1" applyFont="1" applyFill="1" applyBorder="1" applyAlignment="1">
      <alignment horizontal="center" vertical="center"/>
    </xf>
    <xf numFmtId="170" fontId="12" fillId="2" borderId="9" xfId="0" applyNumberFormat="1" applyFont="1" applyFill="1" applyBorder="1" applyAlignment="1">
      <alignment horizontal="center" vertical="center"/>
    </xf>
    <xf numFmtId="164" fontId="12" fillId="2" borderId="9" xfId="0" applyNumberFormat="1" applyFont="1" applyFill="1" applyBorder="1" applyAlignment="1">
      <alignment horizontal="center" vertical="center"/>
    </xf>
    <xf numFmtId="0" fontId="12" fillId="2" borderId="9" xfId="0" applyFont="1" applyFill="1" applyBorder="1" applyAlignment="1">
      <alignment horizontal="center" vertical="center"/>
    </xf>
    <xf numFmtId="166" fontId="12" fillId="2" borderId="9" xfId="0" applyNumberFormat="1" applyFont="1" applyFill="1" applyBorder="1" applyAlignment="1">
      <alignment horizontal="left" vertical="center"/>
    </xf>
    <xf numFmtId="169" fontId="12" fillId="2" borderId="9" xfId="0" applyNumberFormat="1" applyFont="1" applyFill="1" applyBorder="1" applyAlignment="1">
      <alignment horizontal="center" vertical="center"/>
    </xf>
    <xf numFmtId="49" fontId="12" fillId="2" borderId="21" xfId="0" applyNumberFormat="1" applyFont="1" applyFill="1" applyBorder="1" applyAlignment="1">
      <alignment horizontal="center" vertical="center"/>
    </xf>
    <xf numFmtId="0" fontId="12" fillId="2" borderId="22" xfId="0" applyFont="1" applyFill="1" applyBorder="1" applyAlignment="1">
      <alignment horizontal="center" vertical="center"/>
    </xf>
    <xf numFmtId="0" fontId="12" fillId="2" borderId="23" xfId="0" applyFont="1" applyFill="1" applyBorder="1" applyAlignment="1">
      <alignment horizontal="center" vertical="center"/>
    </xf>
    <xf numFmtId="49" fontId="21" fillId="6" borderId="9" xfId="0" applyNumberFormat="1" applyFont="1" applyFill="1" applyBorder="1" applyAlignment="1">
      <alignment horizontal="center" vertical="center"/>
    </xf>
    <xf numFmtId="0" fontId="21" fillId="6" borderId="9" xfId="0" applyFont="1" applyFill="1" applyBorder="1" applyAlignment="1">
      <alignment horizontal="center" vertical="center"/>
    </xf>
    <xf numFmtId="49" fontId="21" fillId="2" borderId="9" xfId="0" applyNumberFormat="1" applyFont="1" applyFill="1" applyBorder="1" applyAlignment="1">
      <alignment horizontal="center" vertical="center"/>
    </xf>
    <xf numFmtId="0" fontId="21" fillId="2" borderId="9" xfId="0" applyFont="1" applyFill="1" applyBorder="1" applyAlignment="1">
      <alignment horizontal="center" vertical="center"/>
    </xf>
    <xf numFmtId="49" fontId="21" fillId="2" borderId="9" xfId="0" applyNumberFormat="1" applyFont="1" applyFill="1" applyBorder="1" applyAlignment="1">
      <alignment horizontal="center" vertical="center" wrapText="1"/>
    </xf>
    <xf numFmtId="0" fontId="21" fillId="2" borderId="9" xfId="0" applyFont="1" applyFill="1" applyBorder="1" applyAlignment="1">
      <alignment horizontal="center" vertical="center" wrapText="1"/>
    </xf>
    <xf numFmtId="49" fontId="0" fillId="7" borderId="9" xfId="0" applyNumberFormat="1" applyFont="1" applyFill="1" applyBorder="1" applyAlignment="1">
      <alignment horizontal="center" vertical="center"/>
    </xf>
    <xf numFmtId="0" fontId="0" fillId="7" borderId="9" xfId="0" applyFont="1" applyFill="1" applyBorder="1" applyAlignment="1">
      <alignment horizontal="center" vertical="center"/>
    </xf>
    <xf numFmtId="49" fontId="0" fillId="8" borderId="9" xfId="0" applyNumberFormat="1" applyFont="1" applyFill="1" applyBorder="1" applyAlignment="1">
      <alignment horizontal="center" vertical="center"/>
    </xf>
    <xf numFmtId="0" fontId="0" fillId="8" borderId="9" xfId="0" applyFont="1" applyFill="1" applyBorder="1" applyAlignment="1">
      <alignment horizontal="center" vertical="center"/>
    </xf>
    <xf numFmtId="49" fontId="0" fillId="4" borderId="9" xfId="0" applyNumberFormat="1" applyFont="1" applyFill="1" applyBorder="1" applyAlignment="1">
      <alignment horizontal="center" vertical="center"/>
    </xf>
    <xf numFmtId="0" fontId="0" fillId="4" borderId="9" xfId="0" applyFont="1" applyFill="1" applyBorder="1" applyAlignment="1">
      <alignment horizontal="center" vertical="center"/>
    </xf>
    <xf numFmtId="49" fontId="29" fillId="9" borderId="9" xfId="0" applyNumberFormat="1" applyFont="1" applyFill="1" applyBorder="1" applyAlignment="1">
      <alignment horizontal="center" vertical="center"/>
    </xf>
    <xf numFmtId="0" fontId="29" fillId="9" borderId="9" xfId="0" applyFont="1" applyFill="1" applyBorder="1" applyAlignment="1">
      <alignment horizontal="center" vertical="center"/>
    </xf>
    <xf numFmtId="49" fontId="23" fillId="11" borderId="9" xfId="0" applyNumberFormat="1" applyFont="1" applyFill="1" applyBorder="1" applyAlignment="1">
      <alignment horizontal="center" vertical="center"/>
    </xf>
    <xf numFmtId="0" fontId="23" fillId="11" borderId="9" xfId="0" applyFont="1" applyFill="1" applyBorder="1" applyAlignment="1">
      <alignment horizontal="center" vertical="center"/>
    </xf>
    <xf numFmtId="49" fontId="1" fillId="2" borderId="9" xfId="0" applyNumberFormat="1" applyFont="1" applyFill="1" applyBorder="1" applyAlignment="1">
      <alignment horizontal="center" vertical="center" wrapText="1"/>
    </xf>
    <xf numFmtId="0" fontId="1" fillId="2" borderId="9" xfId="0" applyFont="1" applyFill="1" applyBorder="1" applyAlignment="1">
      <alignment horizontal="center" vertical="center" wrapText="1"/>
    </xf>
    <xf numFmtId="49"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49" fontId="0" fillId="2" borderId="31" xfId="0" applyNumberFormat="1" applyFont="1" applyFill="1" applyBorder="1" applyAlignment="1">
      <alignment horizontal="center" vertical="center"/>
    </xf>
    <xf numFmtId="0" fontId="0" fillId="2" borderId="32" xfId="0" applyFont="1" applyFill="1" applyBorder="1" applyAlignment="1">
      <alignment horizontal="center" vertical="center"/>
    </xf>
    <xf numFmtId="0" fontId="0" fillId="2" borderId="26" xfId="0" applyFont="1" applyFill="1" applyBorder="1" applyAlignment="1">
      <alignment horizontal="center" vertical="center"/>
    </xf>
    <xf numFmtId="49" fontId="0" fillId="2" borderId="9" xfId="0" applyNumberFormat="1" applyFont="1" applyFill="1" applyBorder="1" applyAlignment="1">
      <alignment horizontal="center" vertical="center"/>
    </xf>
    <xf numFmtId="0" fontId="0" fillId="2" borderId="9" xfId="0" applyFont="1" applyFill="1" applyBorder="1" applyAlignment="1">
      <alignment horizontal="center" vertical="center"/>
    </xf>
    <xf numFmtId="49" fontId="32" fillId="2" borderId="9" xfId="0" applyNumberFormat="1" applyFont="1" applyFill="1" applyBorder="1" applyAlignment="1">
      <alignment horizontal="center" vertical="center"/>
    </xf>
    <xf numFmtId="0" fontId="32" fillId="2" borderId="9" xfId="0" applyFont="1" applyFill="1" applyBorder="1" applyAlignment="1">
      <alignment horizontal="center" vertical="center"/>
    </xf>
  </cellXfs>
  <cellStyles count="1">
    <cellStyle name="Normal" xfId="0" builtinId="0"/>
  </cellStyles>
  <dxfs count="2">
    <dxf>
      <font>
        <color rgb="FFFF0000"/>
      </font>
    </dxf>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969696"/>
      <rgbColor rgb="FFFF0000"/>
      <rgbColor rgb="FFC0C0C0"/>
      <rgbColor rgb="FFFCF305"/>
      <rgbColor rgb="FF339966"/>
      <rgbColor rgb="FF0066CC"/>
      <rgbColor rgb="FF99CCFF"/>
      <rgbColor rgb="FF003366"/>
      <rgbColor rgb="FFCCFFFF"/>
      <rgbColor rgb="FF808080"/>
      <rgbColor rgb="FF99CC0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503758</xdr:colOff>
      <xdr:row>33</xdr:row>
      <xdr:rowOff>46575</xdr:rowOff>
    </xdr:from>
    <xdr:to>
      <xdr:col>2</xdr:col>
      <xdr:colOff>833437</xdr:colOff>
      <xdr:row>34</xdr:row>
      <xdr:rowOff>92250</xdr:rowOff>
    </xdr:to>
    <xdr:pic>
      <xdr:nvPicPr>
        <xdr:cNvPr id="2" name="image.jpeg"/>
        <xdr:cNvPicPr>
          <a:picLocks noChangeAspect="1"/>
        </xdr:cNvPicPr>
      </xdr:nvPicPr>
      <xdr:blipFill>
        <a:blip xmlns:r="http://schemas.openxmlformats.org/officeDocument/2006/relationships" r:embed="rId1">
          <a:extLst/>
        </a:blip>
        <a:stretch>
          <a:fillRect/>
        </a:stretch>
      </xdr:blipFill>
      <xdr:spPr>
        <a:xfrm>
          <a:off x="706958" y="22735125"/>
          <a:ext cx="913880" cy="702901"/>
        </a:xfrm>
        <a:prstGeom prst="rect">
          <a:avLst/>
        </a:prstGeom>
        <a:ln w="12700" cap="flat">
          <a:noFill/>
          <a:miter lim="400000"/>
        </a:ln>
        <a:effectLst/>
      </xdr:spPr>
    </xdr:pic>
    <xdr:clientData/>
  </xdr:twoCellAnchor>
  <xdr:twoCellAnchor>
    <xdr:from>
      <xdr:col>2</xdr:col>
      <xdr:colOff>223242</xdr:colOff>
      <xdr:row>86</xdr:row>
      <xdr:rowOff>32174</xdr:rowOff>
    </xdr:from>
    <xdr:to>
      <xdr:col>2</xdr:col>
      <xdr:colOff>1199554</xdr:colOff>
      <xdr:row>87</xdr:row>
      <xdr:rowOff>38220</xdr:rowOff>
    </xdr:to>
    <xdr:pic>
      <xdr:nvPicPr>
        <xdr:cNvPr id="3" name="image.jpeg"/>
        <xdr:cNvPicPr>
          <a:picLocks noChangeAspect="1"/>
        </xdr:cNvPicPr>
      </xdr:nvPicPr>
      <xdr:blipFill>
        <a:blip xmlns:r="http://schemas.openxmlformats.org/officeDocument/2006/relationships" r:embed="rId2">
          <a:extLst/>
        </a:blip>
        <a:stretch>
          <a:fillRect/>
        </a:stretch>
      </xdr:blipFill>
      <xdr:spPr>
        <a:xfrm>
          <a:off x="1010642" y="44157689"/>
          <a:ext cx="976313" cy="748997"/>
        </a:xfrm>
        <a:prstGeom prst="rect">
          <a:avLst/>
        </a:prstGeom>
        <a:ln w="12700" cap="flat">
          <a:noFill/>
          <a:miter lim="400000"/>
        </a:ln>
        <a:effectLst/>
      </xdr:spPr>
    </xdr:pic>
    <xdr:clientData/>
  </xdr:twoCellAnchor>
  <xdr:twoCellAnchor>
    <xdr:from>
      <xdr:col>2</xdr:col>
      <xdr:colOff>553640</xdr:colOff>
      <xdr:row>0</xdr:row>
      <xdr:rowOff>338962</xdr:rowOff>
    </xdr:from>
    <xdr:to>
      <xdr:col>3</xdr:col>
      <xdr:colOff>589359</xdr:colOff>
      <xdr:row>2</xdr:row>
      <xdr:rowOff>222525</xdr:rowOff>
    </xdr:to>
    <xdr:pic>
      <xdr:nvPicPr>
        <xdr:cNvPr id="4" name="image.jpeg"/>
        <xdr:cNvPicPr>
          <a:picLocks noChangeAspect="1"/>
        </xdr:cNvPicPr>
      </xdr:nvPicPr>
      <xdr:blipFill>
        <a:blip xmlns:r="http://schemas.openxmlformats.org/officeDocument/2006/relationships" r:embed="rId3">
          <a:extLst/>
        </a:blip>
        <a:stretch>
          <a:fillRect/>
        </a:stretch>
      </xdr:blipFill>
      <xdr:spPr>
        <a:xfrm>
          <a:off x="1341040" y="338962"/>
          <a:ext cx="1559720" cy="1198014"/>
        </a:xfrm>
        <a:prstGeom prst="rect">
          <a:avLst/>
        </a:prstGeom>
        <a:ln w="12700" cap="flat">
          <a:noFill/>
          <a:miter lim="400000"/>
        </a:ln>
        <a:effectLst/>
      </xdr:spPr>
    </xdr:pic>
    <xdr:clientData/>
  </xdr:twoCellAnchor>
  <xdr:twoCellAnchor>
    <xdr:from>
      <xdr:col>8</xdr:col>
      <xdr:colOff>548454</xdr:colOff>
      <xdr:row>0</xdr:row>
      <xdr:rowOff>176372</xdr:rowOff>
    </xdr:from>
    <xdr:to>
      <xdr:col>9</xdr:col>
      <xdr:colOff>173847</xdr:colOff>
      <xdr:row>4</xdr:row>
      <xdr:rowOff>89129</xdr:rowOff>
    </xdr:to>
    <xdr:sp macro="" textlink="">
      <xdr:nvSpPr>
        <xdr:cNvPr id="5" name="文本框 3"/>
        <xdr:cNvSpPr txBox="1"/>
      </xdr:nvSpPr>
      <xdr:spPr>
        <a:xfrm rot="2996951">
          <a:off x="6629360" y="1334467"/>
          <a:ext cx="2627383" cy="311194"/>
        </a:xfrm>
        <a:prstGeom prst="rect">
          <a:avLst/>
        </a:prstGeom>
        <a:solidFill>
          <a:srgbClr val="FFFFFF"/>
        </a:solidFill>
        <a:ln w="25400" cap="flat">
          <a:solidFill>
            <a:srgbClr val="FF0000"/>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3600" b="0" i="0" u="none" strike="noStrike" cap="none" spc="0" baseline="0">
              <a:ln>
                <a:noFill/>
              </a:ln>
              <a:solidFill>
                <a:srgbClr val="FF0000"/>
              </a:solidFill>
              <a:uFillTx/>
              <a:latin typeface="Goudy Old Style"/>
              <a:ea typeface="Goudy Old Style"/>
              <a:cs typeface="Goudy Old Style"/>
              <a:sym typeface="Goudy Old Style"/>
            </a:defRPr>
          </a:pPr>
          <a:r>
            <a:rPr sz="3600" b="0" i="0" u="none" strike="noStrike" cap="none" spc="0" baseline="0">
              <a:ln>
                <a:noFill/>
              </a:ln>
              <a:solidFill>
                <a:srgbClr val="FF0000"/>
              </a:solidFill>
              <a:uFillTx/>
              <a:latin typeface="Helvetica"/>
              <a:ea typeface="Helvetica"/>
              <a:cs typeface="Helvetica"/>
              <a:sym typeface="Helvetica"/>
            </a:rPr>
            <a:t>采暖月套餐</a:t>
          </a:r>
        </a:p>
      </xdr:txBody>
    </xdr:sp>
    <xdr:clientData/>
  </xdr:twoCellAnchor>
</xdr:wsDr>
</file>

<file path=xl/theme/theme1.xml><?xml version="1.0" encoding="utf-8"?>
<a:theme xmlns:a="http://schemas.openxmlformats.org/drawingml/2006/main" name="凤舞九天">
  <a:themeElements>
    <a:clrScheme name="凤舞九天">
      <a:dk1>
        <a:srgbClr val="000000"/>
      </a:dk1>
      <a:lt1>
        <a:srgbClr val="FFFFFF"/>
      </a:lt1>
      <a:dk2>
        <a:srgbClr val="A7A7A7"/>
      </a:dk2>
      <a:lt2>
        <a:srgbClr val="535353"/>
      </a:lt2>
      <a:accent1>
        <a:srgbClr val="1CADE4"/>
      </a:accent1>
      <a:accent2>
        <a:srgbClr val="2683C6"/>
      </a:accent2>
      <a:accent3>
        <a:srgbClr val="27CED7"/>
      </a:accent3>
      <a:accent4>
        <a:srgbClr val="42BA97"/>
      </a:accent4>
      <a:accent5>
        <a:srgbClr val="3E8853"/>
      </a:accent5>
      <a:accent6>
        <a:srgbClr val="62A39F"/>
      </a:accent6>
      <a:hlink>
        <a:srgbClr val="0000FF"/>
      </a:hlink>
      <a:folHlink>
        <a:srgbClr val="FF00FF"/>
      </a:folHlink>
    </a:clrScheme>
    <a:fontScheme name="凤舞九天">
      <a:majorFont>
        <a:latin typeface="Helvetica Neue"/>
        <a:ea typeface="Helvetica Neue"/>
        <a:cs typeface="Helvetica Neue"/>
      </a:majorFont>
      <a:minorFont>
        <a:latin typeface="Helvetica Neue"/>
        <a:ea typeface="Helvetica Neue"/>
        <a:cs typeface="Helvetica Neue"/>
      </a:minorFont>
    </a:fontScheme>
    <a:fmtScheme name="凤舞九天">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190500" dist="78600" dir="2700000" rotWithShape="0">
              <a:srgbClr val="000000">
                <a:alpha val="355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Goudy Old Style"/>
            <a:ea typeface="Goudy Old Style"/>
            <a:cs typeface="Goudy Old Style"/>
            <a:sym typeface="Goudy Old Styl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190500" dist="78600" dir="2700000" rotWithShape="0">
            <a:srgbClr val="000000">
              <a:alpha val="355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Goudy Old Style"/>
            <a:ea typeface="Goudy Old Style"/>
            <a:cs typeface="Goudy Old Style"/>
            <a:sym typeface="Goudy Old Styl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showGridLines="0" tabSelected="1" topLeftCell="A51" workbookViewId="0"/>
  </sheetViews>
  <sheetFormatPr baseColWidth="10" defaultColWidth="9" defaultRowHeight="17.25" customHeight="1" x14ac:dyDescent="0.15"/>
  <cols>
    <col min="1" max="1" width="4" style="1" customWidth="1"/>
    <col min="2" max="2" width="11.5" style="1" customWidth="1"/>
    <col min="3" max="3" width="30" style="1" customWidth="1"/>
    <col min="4" max="4" width="20" style="1" customWidth="1"/>
    <col min="5" max="5" width="43.1640625" style="1" customWidth="1"/>
    <col min="6" max="6" width="13.5" style="1" customWidth="1"/>
    <col min="7" max="7" width="9.6640625" style="1" customWidth="1"/>
    <col min="8" max="8" width="10.5" style="1" customWidth="1"/>
    <col min="9" max="9" width="13.5" style="1" customWidth="1"/>
    <col min="10" max="10" width="21" style="1" customWidth="1"/>
    <col min="11" max="11" width="3.5" style="1" customWidth="1"/>
    <col min="12" max="14" width="9" style="1" customWidth="1"/>
    <col min="15" max="256" width="9" customWidth="1"/>
  </cols>
  <sheetData>
    <row r="1" spans="1:14" ht="51.75" customHeight="1" x14ac:dyDescent="0.25">
      <c r="A1" s="2"/>
      <c r="B1" s="2"/>
      <c r="C1" s="3"/>
      <c r="D1" s="4"/>
      <c r="E1" s="4"/>
      <c r="F1" s="5"/>
      <c r="G1" s="6"/>
      <c r="H1" s="5"/>
      <c r="I1" s="4"/>
      <c r="J1" s="5"/>
      <c r="K1" s="2"/>
      <c r="L1" s="2"/>
      <c r="M1" s="2"/>
      <c r="N1" s="2"/>
    </row>
    <row r="2" spans="1:14" ht="51.75" customHeight="1" x14ac:dyDescent="0.25">
      <c r="A2" s="2"/>
      <c r="B2" s="2"/>
      <c r="C2" s="3"/>
      <c r="D2" s="4"/>
      <c r="E2" s="4"/>
      <c r="F2" s="5"/>
      <c r="G2" s="6"/>
      <c r="H2" s="5"/>
      <c r="I2" s="4"/>
      <c r="J2" s="5"/>
      <c r="K2" s="2"/>
      <c r="L2" s="2"/>
      <c r="M2" s="2"/>
      <c r="N2" s="2"/>
    </row>
    <row r="3" spans="1:14" ht="51.75" customHeight="1" x14ac:dyDescent="0.25">
      <c r="A3" s="2"/>
      <c r="B3" s="2"/>
      <c r="C3" s="3"/>
      <c r="D3" s="4"/>
      <c r="E3" s="4"/>
      <c r="F3" s="5"/>
      <c r="G3" s="6"/>
      <c r="H3" s="5"/>
      <c r="I3" s="4"/>
      <c r="J3" s="5"/>
      <c r="K3" s="2"/>
      <c r="L3" s="2"/>
      <c r="M3" s="2"/>
      <c r="N3" s="2"/>
    </row>
    <row r="4" spans="1:14" ht="58.5" customHeight="1" x14ac:dyDescent="0.25">
      <c r="A4" s="2"/>
      <c r="B4" s="2"/>
      <c r="C4" s="3"/>
      <c r="D4" s="4"/>
      <c r="E4" s="4"/>
      <c r="F4" s="5"/>
      <c r="G4" s="6"/>
      <c r="H4" s="5"/>
      <c r="I4" s="4"/>
      <c r="J4" s="5"/>
      <c r="K4" s="2"/>
      <c r="L4" s="2"/>
      <c r="M4" s="2"/>
      <c r="N4" s="2"/>
    </row>
    <row r="5" spans="1:14" ht="55.75" customHeight="1" x14ac:dyDescent="0.15">
      <c r="A5" s="2"/>
      <c r="B5" s="171" t="s">
        <v>0</v>
      </c>
      <c r="C5" s="172"/>
      <c r="D5" s="172"/>
      <c r="E5" s="172"/>
      <c r="F5" s="172"/>
      <c r="G5" s="172"/>
      <c r="H5" s="172"/>
      <c r="I5" s="172"/>
      <c r="J5" s="172"/>
      <c r="K5" s="7"/>
      <c r="L5" s="7"/>
      <c r="M5" s="2"/>
      <c r="N5" s="2"/>
    </row>
    <row r="6" spans="1:14" ht="39.75" customHeight="1" x14ac:dyDescent="0.25">
      <c r="A6" s="2"/>
      <c r="B6" s="2"/>
      <c r="C6" s="3"/>
      <c r="D6" s="173"/>
      <c r="E6" s="173"/>
      <c r="F6" s="173"/>
      <c r="G6" s="173"/>
      <c r="H6" s="173"/>
      <c r="I6" s="173"/>
      <c r="J6" s="173"/>
      <c r="K6" s="173"/>
      <c r="L6" s="173"/>
      <c r="M6" s="2"/>
      <c r="N6" s="2"/>
    </row>
    <row r="7" spans="1:14" ht="74.5" customHeight="1" x14ac:dyDescent="0.15">
      <c r="A7" s="2"/>
      <c r="B7" s="171" t="s">
        <v>1</v>
      </c>
      <c r="C7" s="172"/>
      <c r="D7" s="172"/>
      <c r="E7" s="172"/>
      <c r="F7" s="172"/>
      <c r="G7" s="172"/>
      <c r="H7" s="172"/>
      <c r="I7" s="172"/>
      <c r="J7" s="172"/>
      <c r="K7" s="7"/>
      <c r="L7" s="7"/>
      <c r="M7" s="2"/>
      <c r="N7" s="2"/>
    </row>
    <row r="8" spans="1:14" ht="69" customHeight="1" x14ac:dyDescent="0.15">
      <c r="A8" s="2"/>
      <c r="B8" s="174" t="s">
        <v>2</v>
      </c>
      <c r="C8" s="175"/>
      <c r="D8" s="175"/>
      <c r="E8" s="175"/>
      <c r="F8" s="175"/>
      <c r="G8" s="175"/>
      <c r="H8" s="175"/>
      <c r="I8" s="175"/>
      <c r="J8" s="175"/>
      <c r="K8" s="8"/>
      <c r="L8" s="8"/>
      <c r="M8" s="2"/>
      <c r="N8" s="2"/>
    </row>
    <row r="9" spans="1:14" ht="69" customHeight="1" x14ac:dyDescent="0.25">
      <c r="A9" s="2"/>
      <c r="B9" s="2"/>
      <c r="C9" s="3"/>
      <c r="D9" s="5"/>
      <c r="E9" s="5"/>
      <c r="F9" s="5"/>
      <c r="G9" s="6"/>
      <c r="H9" s="5"/>
      <c r="I9" s="5"/>
      <c r="J9" s="5"/>
      <c r="K9" s="6"/>
      <c r="L9" s="6"/>
      <c r="M9" s="2"/>
      <c r="N9" s="2"/>
    </row>
    <row r="10" spans="1:14" ht="69" customHeight="1" x14ac:dyDescent="0.25">
      <c r="A10" s="2"/>
      <c r="B10" s="2"/>
      <c r="C10" s="3"/>
      <c r="D10" s="5"/>
      <c r="E10" s="5"/>
      <c r="F10" s="5"/>
      <c r="G10" s="6"/>
      <c r="H10" s="5"/>
      <c r="I10" s="5"/>
      <c r="J10" s="5"/>
      <c r="K10" s="6"/>
      <c r="L10" s="6"/>
      <c r="M10" s="2"/>
      <c r="N10" s="2"/>
    </row>
    <row r="11" spans="1:14" ht="69" customHeight="1" x14ac:dyDescent="0.25">
      <c r="A11" s="2"/>
      <c r="B11" s="2"/>
      <c r="C11" s="3"/>
      <c r="D11" s="5"/>
      <c r="E11" s="5"/>
      <c r="F11" s="5"/>
      <c r="G11" s="6"/>
      <c r="H11" s="5"/>
      <c r="I11" s="5"/>
      <c r="J11" s="5"/>
      <c r="K11" s="6"/>
      <c r="L11" s="6"/>
      <c r="M11" s="2"/>
      <c r="N11" s="2"/>
    </row>
    <row r="12" spans="1:14" ht="69" customHeight="1" x14ac:dyDescent="0.25">
      <c r="A12" s="2"/>
      <c r="B12" s="2"/>
      <c r="C12" s="3"/>
      <c r="D12" s="5"/>
      <c r="E12" s="5"/>
      <c r="F12" s="5"/>
      <c r="G12" s="6"/>
      <c r="H12" s="5"/>
      <c r="I12" s="5"/>
      <c r="J12" s="5"/>
      <c r="K12" s="6"/>
      <c r="L12" s="6"/>
      <c r="M12" s="2"/>
      <c r="N12" s="9"/>
    </row>
    <row r="13" spans="1:14" ht="69" customHeight="1" x14ac:dyDescent="0.25">
      <c r="A13" s="2"/>
      <c r="B13" s="2"/>
      <c r="C13" s="3"/>
      <c r="D13" s="5"/>
      <c r="E13" s="5"/>
      <c r="F13" s="5"/>
      <c r="G13" s="6"/>
      <c r="H13" s="5"/>
      <c r="I13" s="5"/>
      <c r="J13" s="5"/>
      <c r="K13" s="6"/>
      <c r="L13" s="6"/>
      <c r="M13" s="2"/>
      <c r="N13" s="2"/>
    </row>
    <row r="14" spans="1:14" ht="58.75" customHeight="1" x14ac:dyDescent="0.25">
      <c r="A14" s="2"/>
      <c r="B14" s="2"/>
      <c r="C14" s="3"/>
      <c r="D14" s="176"/>
      <c r="E14" s="176"/>
      <c r="F14" s="176"/>
      <c r="G14" s="6"/>
      <c r="H14" s="5"/>
      <c r="I14" s="5"/>
      <c r="J14" s="5"/>
      <c r="K14" s="6"/>
      <c r="L14" s="6"/>
      <c r="M14" s="2"/>
      <c r="N14" s="2"/>
    </row>
    <row r="15" spans="1:14" ht="60" customHeight="1" x14ac:dyDescent="0.15">
      <c r="A15" s="2"/>
      <c r="B15" s="177" t="s">
        <v>3</v>
      </c>
      <c r="C15" s="178"/>
      <c r="D15" s="178"/>
      <c r="E15" s="178"/>
      <c r="F15" s="178"/>
      <c r="G15" s="178"/>
      <c r="H15" s="178"/>
      <c r="I15" s="178"/>
      <c r="J15" s="178"/>
      <c r="K15" s="10"/>
      <c r="L15" s="10"/>
      <c r="M15" s="2"/>
      <c r="N15" s="2"/>
    </row>
    <row r="16" spans="1:14" ht="60" customHeight="1" x14ac:dyDescent="0.15">
      <c r="A16" s="2"/>
      <c r="B16" s="177" t="s">
        <v>4</v>
      </c>
      <c r="C16" s="178"/>
      <c r="D16" s="178"/>
      <c r="E16" s="178"/>
      <c r="F16" s="178"/>
      <c r="G16" s="178"/>
      <c r="H16" s="178"/>
      <c r="I16" s="178"/>
      <c r="J16" s="178"/>
      <c r="K16" s="10"/>
      <c r="L16" s="10"/>
      <c r="M16" s="2"/>
      <c r="N16" s="2"/>
    </row>
    <row r="17" spans="1:14" ht="60" customHeight="1" x14ac:dyDescent="0.15">
      <c r="A17" s="2"/>
      <c r="B17" s="177" t="s">
        <v>5</v>
      </c>
      <c r="C17" s="178"/>
      <c r="D17" s="178"/>
      <c r="E17" s="178"/>
      <c r="F17" s="178"/>
      <c r="G17" s="178"/>
      <c r="H17" s="178"/>
      <c r="I17" s="178"/>
      <c r="J17" s="178"/>
      <c r="K17" s="10"/>
      <c r="L17" s="10"/>
      <c r="M17" s="2"/>
      <c r="N17" s="2"/>
    </row>
    <row r="18" spans="1:14" ht="60" customHeight="1" x14ac:dyDescent="0.15">
      <c r="A18" s="2"/>
      <c r="B18" s="177" t="s">
        <v>6</v>
      </c>
      <c r="C18" s="178"/>
      <c r="D18" s="178"/>
      <c r="E18" s="178"/>
      <c r="F18" s="178"/>
      <c r="G18" s="178"/>
      <c r="H18" s="178"/>
      <c r="I18" s="178"/>
      <c r="J18" s="178"/>
      <c r="K18" s="10"/>
      <c r="L18" s="10"/>
      <c r="M18" s="2"/>
      <c r="N18" s="2"/>
    </row>
    <row r="19" spans="1:14" ht="60" customHeight="1" x14ac:dyDescent="0.15">
      <c r="A19" s="2"/>
      <c r="B19" s="177" t="s">
        <v>7</v>
      </c>
      <c r="C19" s="178"/>
      <c r="D19" s="178"/>
      <c r="E19" s="178"/>
      <c r="F19" s="178"/>
      <c r="G19" s="178"/>
      <c r="H19" s="178"/>
      <c r="I19" s="178"/>
      <c r="J19" s="178"/>
      <c r="K19" s="10"/>
      <c r="L19" s="10"/>
      <c r="M19" s="2"/>
      <c r="N19" s="2"/>
    </row>
    <row r="20" spans="1:14" ht="39.75" customHeight="1" x14ac:dyDescent="0.15">
      <c r="A20" s="2"/>
      <c r="B20" s="179" t="s">
        <v>8</v>
      </c>
      <c r="C20" s="180"/>
      <c r="D20" s="180"/>
      <c r="E20" s="180"/>
      <c r="F20" s="180"/>
      <c r="G20" s="180"/>
      <c r="H20" s="180"/>
      <c r="I20" s="180"/>
      <c r="J20" s="180"/>
      <c r="K20" s="11"/>
      <c r="L20" s="11"/>
      <c r="M20" s="2"/>
      <c r="N20" s="2"/>
    </row>
    <row r="21" spans="1:14" ht="18.75" customHeight="1" x14ac:dyDescent="0.15">
      <c r="A21" s="2"/>
      <c r="B21" s="2"/>
      <c r="C21" s="181"/>
      <c r="D21" s="176"/>
      <c r="E21" s="176"/>
      <c r="F21" s="176"/>
      <c r="G21" s="181"/>
      <c r="H21" s="176"/>
      <c r="I21" s="176"/>
      <c r="J21" s="176"/>
      <c r="K21" s="2"/>
      <c r="L21" s="2"/>
      <c r="M21" s="2"/>
      <c r="N21" s="2"/>
    </row>
    <row r="22" spans="1:14" ht="18.75" customHeight="1" x14ac:dyDescent="0.15">
      <c r="A22" s="2"/>
      <c r="B22" s="2"/>
      <c r="C22" s="176"/>
      <c r="D22" s="182"/>
      <c r="E22" s="182"/>
      <c r="F22" s="182"/>
      <c r="G22" s="176"/>
      <c r="H22" s="182"/>
      <c r="I22" s="182"/>
      <c r="J22" s="182"/>
      <c r="K22" s="2"/>
      <c r="L22" s="2"/>
      <c r="M22" s="2"/>
      <c r="N22" s="2"/>
    </row>
    <row r="23" spans="1:14" ht="35.25" customHeight="1" x14ac:dyDescent="0.15">
      <c r="A23" s="2"/>
      <c r="B23" s="2"/>
      <c r="C23" s="176"/>
      <c r="D23" s="182"/>
      <c r="E23" s="182"/>
      <c r="F23" s="182"/>
      <c r="G23" s="176"/>
      <c r="H23" s="182"/>
      <c r="I23" s="182"/>
      <c r="J23" s="182"/>
      <c r="K23" s="2"/>
      <c r="L23" s="2"/>
      <c r="M23" s="2"/>
      <c r="N23" s="2"/>
    </row>
    <row r="24" spans="1:14" ht="51.75" customHeight="1" x14ac:dyDescent="0.15">
      <c r="A24" s="2"/>
      <c r="B24" s="179" t="s">
        <v>9</v>
      </c>
      <c r="C24" s="180"/>
      <c r="D24" s="180"/>
      <c r="E24" s="180"/>
      <c r="F24" s="180"/>
      <c r="G24" s="180"/>
      <c r="H24" s="180"/>
      <c r="I24" s="180"/>
      <c r="J24" s="180"/>
      <c r="K24" s="2"/>
      <c r="L24" s="2"/>
      <c r="M24" s="2"/>
      <c r="N24" s="2"/>
    </row>
    <row r="25" spans="1:14" ht="51.75" customHeight="1" x14ac:dyDescent="0.15">
      <c r="A25" s="2"/>
      <c r="B25" s="183" t="s">
        <v>10</v>
      </c>
      <c r="C25" s="184"/>
      <c r="D25" s="184"/>
      <c r="E25" s="184"/>
      <c r="F25" s="184"/>
      <c r="G25" s="184"/>
      <c r="H25" s="184"/>
      <c r="I25" s="184"/>
      <c r="J25" s="184"/>
      <c r="K25" s="2"/>
      <c r="L25" s="2"/>
      <c r="M25" s="2"/>
      <c r="N25" s="2"/>
    </row>
    <row r="26" spans="1:14" ht="51.75" customHeight="1" x14ac:dyDescent="0.15">
      <c r="A26" s="2"/>
      <c r="B26" s="183" t="s">
        <v>11</v>
      </c>
      <c r="C26" s="184"/>
      <c r="D26" s="184"/>
      <c r="E26" s="184"/>
      <c r="F26" s="184"/>
      <c r="G26" s="184"/>
      <c r="H26" s="184"/>
      <c r="I26" s="184"/>
      <c r="J26" s="184"/>
      <c r="K26" s="2"/>
      <c r="L26" s="12" t="s">
        <v>12</v>
      </c>
      <c r="M26" s="2"/>
      <c r="N26" s="2"/>
    </row>
    <row r="27" spans="1:14" ht="51.75" customHeight="1" x14ac:dyDescent="0.15">
      <c r="A27" s="2"/>
      <c r="B27" s="183" t="s">
        <v>13</v>
      </c>
      <c r="C27" s="184"/>
      <c r="D27" s="184"/>
      <c r="E27" s="184"/>
      <c r="F27" s="184"/>
      <c r="G27" s="184"/>
      <c r="H27" s="184"/>
      <c r="I27" s="184"/>
      <c r="J27" s="184"/>
      <c r="K27" s="2"/>
      <c r="L27" s="2"/>
      <c r="M27" s="2"/>
      <c r="N27" s="2"/>
    </row>
    <row r="28" spans="1:14" ht="51.75" customHeight="1" x14ac:dyDescent="0.15">
      <c r="A28" s="2"/>
      <c r="B28" s="183" t="s">
        <v>14</v>
      </c>
      <c r="C28" s="184"/>
      <c r="D28" s="184"/>
      <c r="E28" s="184"/>
      <c r="F28" s="184"/>
      <c r="G28" s="184"/>
      <c r="H28" s="184"/>
      <c r="I28" s="184"/>
      <c r="J28" s="184"/>
      <c r="K28" s="2"/>
      <c r="L28" s="2"/>
      <c r="M28" s="2"/>
      <c r="N28" s="2"/>
    </row>
    <row r="29" spans="1:14" ht="51.75" customHeight="1" x14ac:dyDescent="0.15">
      <c r="A29" s="2"/>
      <c r="B29" s="183" t="s">
        <v>15</v>
      </c>
      <c r="C29" s="184"/>
      <c r="D29" s="184"/>
      <c r="E29" s="184"/>
      <c r="F29" s="184"/>
      <c r="G29" s="184"/>
      <c r="H29" s="184"/>
      <c r="I29" s="184"/>
      <c r="J29" s="184"/>
      <c r="K29" s="2"/>
      <c r="L29" s="2"/>
      <c r="M29" s="2"/>
      <c r="N29" s="2"/>
    </row>
    <row r="30" spans="1:14" ht="51.75" customHeight="1" x14ac:dyDescent="0.15">
      <c r="A30" s="2"/>
      <c r="B30" s="183" t="s">
        <v>16</v>
      </c>
      <c r="C30" s="184"/>
      <c r="D30" s="184"/>
      <c r="E30" s="184"/>
      <c r="F30" s="184"/>
      <c r="G30" s="184"/>
      <c r="H30" s="184"/>
      <c r="I30" s="184"/>
      <c r="J30" s="184"/>
      <c r="K30" s="2"/>
      <c r="L30" s="2"/>
      <c r="M30" s="2"/>
      <c r="N30" s="2"/>
    </row>
    <row r="31" spans="1:14" ht="51.75" customHeight="1" x14ac:dyDescent="0.15">
      <c r="A31" s="2"/>
      <c r="B31" s="183" t="s">
        <v>17</v>
      </c>
      <c r="C31" s="184"/>
      <c r="D31" s="184"/>
      <c r="E31" s="184"/>
      <c r="F31" s="184"/>
      <c r="G31" s="184"/>
      <c r="H31" s="184"/>
      <c r="I31" s="184"/>
      <c r="J31" s="184"/>
      <c r="K31" s="2"/>
      <c r="L31" s="2"/>
      <c r="M31" s="2"/>
      <c r="N31" s="2"/>
    </row>
    <row r="32" spans="1:14" ht="51.75" customHeight="1" x14ac:dyDescent="0.15">
      <c r="A32" s="2"/>
      <c r="B32" s="183" t="s">
        <v>18</v>
      </c>
      <c r="C32" s="184"/>
      <c r="D32" s="184"/>
      <c r="E32" s="184"/>
      <c r="F32" s="184"/>
      <c r="G32" s="184"/>
      <c r="H32" s="184"/>
      <c r="I32" s="184"/>
      <c r="J32" s="184"/>
      <c r="K32" s="2"/>
      <c r="L32" s="2"/>
      <c r="M32" s="2"/>
      <c r="N32" s="2"/>
    </row>
    <row r="33" spans="1:14" ht="51.75" customHeight="1" x14ac:dyDescent="0.3">
      <c r="A33" s="2"/>
      <c r="B33" s="13"/>
      <c r="C33" s="14"/>
      <c r="D33" s="14"/>
      <c r="E33" s="14"/>
      <c r="F33" s="14"/>
      <c r="G33" s="14"/>
      <c r="H33" s="14"/>
      <c r="I33" s="14"/>
      <c r="J33" s="14"/>
      <c r="K33" s="2"/>
      <c r="L33" s="2"/>
      <c r="M33" s="2"/>
      <c r="N33" s="2"/>
    </row>
    <row r="34" spans="1:14" ht="51.75" customHeight="1" x14ac:dyDescent="0.15">
      <c r="A34" s="2"/>
      <c r="B34" s="185" t="s">
        <v>0</v>
      </c>
      <c r="C34" s="186"/>
      <c r="D34" s="186"/>
      <c r="E34" s="186"/>
      <c r="F34" s="186"/>
      <c r="G34" s="186"/>
      <c r="H34" s="186"/>
      <c r="I34" s="186"/>
      <c r="J34" s="186"/>
      <c r="K34" s="2"/>
      <c r="L34" s="2"/>
      <c r="M34" s="2"/>
      <c r="N34" s="2"/>
    </row>
    <row r="35" spans="1:14" ht="45" customHeight="1" x14ac:dyDescent="0.15">
      <c r="A35" s="2"/>
      <c r="B35" s="187" t="s">
        <v>19</v>
      </c>
      <c r="C35" s="188"/>
      <c r="D35" s="188"/>
      <c r="E35" s="188"/>
      <c r="F35" s="188"/>
      <c r="G35" s="188"/>
      <c r="H35" s="188"/>
      <c r="I35" s="188"/>
      <c r="J35" s="188"/>
      <c r="K35" s="2"/>
      <c r="L35" s="2"/>
      <c r="M35" s="2"/>
      <c r="N35" s="2"/>
    </row>
    <row r="36" spans="1:14" ht="45" customHeight="1" x14ac:dyDescent="0.15">
      <c r="A36" s="15"/>
      <c r="B36" s="189" t="s">
        <v>20</v>
      </c>
      <c r="C36" s="190"/>
      <c r="D36" s="191" t="s">
        <v>21</v>
      </c>
      <c r="E36" s="190"/>
      <c r="F36" s="16" t="s">
        <v>22</v>
      </c>
      <c r="G36" s="191" t="s">
        <v>12</v>
      </c>
      <c r="H36" s="190"/>
      <c r="I36" s="16" t="s">
        <v>23</v>
      </c>
      <c r="J36" s="17" t="s">
        <v>24</v>
      </c>
      <c r="K36" s="18"/>
      <c r="L36" s="2"/>
      <c r="M36" s="2"/>
      <c r="N36" s="2"/>
    </row>
    <row r="37" spans="1:14" ht="45" customHeight="1" x14ac:dyDescent="0.15">
      <c r="A37" s="15"/>
      <c r="B37" s="192" t="s">
        <v>25</v>
      </c>
      <c r="C37" s="193"/>
      <c r="D37" s="194" t="str">
        <f>G54&amp;"平方米"</f>
        <v>55平方米</v>
      </c>
      <c r="E37" s="195"/>
      <c r="F37" s="19" t="s">
        <v>26</v>
      </c>
      <c r="G37" s="196" t="s">
        <v>27</v>
      </c>
      <c r="H37" s="193"/>
      <c r="I37" s="19" t="s">
        <v>28</v>
      </c>
      <c r="J37" s="20" t="s">
        <v>12</v>
      </c>
      <c r="K37" s="18"/>
      <c r="L37" s="2"/>
      <c r="M37" s="2"/>
      <c r="N37" s="2"/>
    </row>
    <row r="38" spans="1:14" ht="30.75" customHeight="1" x14ac:dyDescent="0.3">
      <c r="A38" s="15"/>
      <c r="B38" s="197" t="s">
        <v>29</v>
      </c>
      <c r="C38" s="198"/>
      <c r="D38" s="198"/>
      <c r="E38" s="198"/>
      <c r="F38" s="198"/>
      <c r="G38" s="198"/>
      <c r="H38" s="198"/>
      <c r="I38" s="198"/>
      <c r="J38" s="199"/>
      <c r="K38" s="18"/>
      <c r="L38" s="2"/>
      <c r="M38" s="2"/>
      <c r="N38" s="2"/>
    </row>
    <row r="39" spans="1:14" ht="30.75" customHeight="1" x14ac:dyDescent="0.15">
      <c r="A39" s="15"/>
      <c r="B39" s="21" t="s">
        <v>30</v>
      </c>
      <c r="C39" s="22" t="s">
        <v>31</v>
      </c>
      <c r="D39" s="22" t="s">
        <v>32</v>
      </c>
      <c r="E39" s="22" t="s">
        <v>33</v>
      </c>
      <c r="F39" s="22" t="s">
        <v>34</v>
      </c>
      <c r="G39" s="22" t="s">
        <v>35</v>
      </c>
      <c r="H39" s="22" t="s">
        <v>36</v>
      </c>
      <c r="I39" s="22" t="s">
        <v>37</v>
      </c>
      <c r="J39" s="23" t="s">
        <v>38</v>
      </c>
      <c r="K39" s="18"/>
      <c r="L39" s="2"/>
      <c r="M39" s="2"/>
      <c r="N39" s="2"/>
    </row>
    <row r="40" spans="1:14" ht="40.25" customHeight="1" x14ac:dyDescent="0.15">
      <c r="A40" s="15"/>
      <c r="B40" s="24" t="s">
        <v>39</v>
      </c>
      <c r="C40" s="25" t="s">
        <v>40</v>
      </c>
      <c r="D40" s="25" t="s">
        <v>41</v>
      </c>
      <c r="E40" s="26" t="s">
        <v>42</v>
      </c>
      <c r="F40" s="27">
        <v>7000</v>
      </c>
      <c r="G40" s="28">
        <v>1</v>
      </c>
      <c r="H40" s="25" t="s">
        <v>43</v>
      </c>
      <c r="I40" s="29">
        <f>IF(E40="/","/",F40*G40)</f>
        <v>7000</v>
      </c>
      <c r="J40" s="30" t="s">
        <v>44</v>
      </c>
      <c r="K40" s="18"/>
      <c r="L40" s="2"/>
      <c r="M40" s="2"/>
      <c r="N40" s="2"/>
    </row>
    <row r="41" spans="1:14" ht="30.75" customHeight="1" x14ac:dyDescent="0.15">
      <c r="A41" s="15"/>
      <c r="B41" s="31">
        <v>2</v>
      </c>
      <c r="C41" s="25" t="s">
        <v>45</v>
      </c>
      <c r="D41" s="25" t="s">
        <v>46</v>
      </c>
      <c r="E41" s="25" t="s">
        <v>47</v>
      </c>
      <c r="F41" s="27">
        <v>400</v>
      </c>
      <c r="G41" s="28">
        <f>SUM(G40)</f>
        <v>1</v>
      </c>
      <c r="H41" s="25" t="s">
        <v>43</v>
      </c>
      <c r="I41" s="29">
        <f>F41*G41</f>
        <v>400</v>
      </c>
      <c r="J41" s="30" t="s">
        <v>46</v>
      </c>
      <c r="K41" s="18"/>
      <c r="L41" s="2"/>
      <c r="M41" s="2"/>
      <c r="N41" s="2"/>
    </row>
    <row r="42" spans="1:14" ht="30.75" customHeight="1" x14ac:dyDescent="0.15">
      <c r="A42" s="15"/>
      <c r="B42" s="200" t="s">
        <v>48</v>
      </c>
      <c r="C42" s="201"/>
      <c r="D42" s="201"/>
      <c r="E42" s="201"/>
      <c r="F42" s="201"/>
      <c r="G42" s="201"/>
      <c r="H42" s="202"/>
      <c r="I42" s="203">
        <f>SUM(I40,I41:I41)</f>
        <v>7400</v>
      </c>
      <c r="J42" s="204"/>
      <c r="K42" s="18"/>
      <c r="L42" s="2"/>
      <c r="M42" s="2"/>
      <c r="N42" s="2"/>
    </row>
    <row r="43" spans="1:14" ht="30.75" customHeight="1" x14ac:dyDescent="0.15">
      <c r="A43" s="15"/>
      <c r="B43" s="32"/>
      <c r="C43" s="33"/>
      <c r="D43" s="33"/>
      <c r="E43" s="33"/>
      <c r="F43" s="33"/>
      <c r="G43" s="33"/>
      <c r="H43" s="33"/>
      <c r="I43" s="34"/>
      <c r="J43" s="35"/>
      <c r="K43" s="18"/>
      <c r="L43" s="2"/>
      <c r="M43" s="2"/>
      <c r="N43" s="2"/>
    </row>
    <row r="44" spans="1:14" ht="30.75" customHeight="1" x14ac:dyDescent="0.15">
      <c r="A44" s="15"/>
      <c r="B44" s="205" t="s">
        <v>49</v>
      </c>
      <c r="C44" s="198"/>
      <c r="D44" s="198"/>
      <c r="E44" s="198"/>
      <c r="F44" s="198"/>
      <c r="G44" s="198"/>
      <c r="H44" s="198"/>
      <c r="I44" s="198"/>
      <c r="J44" s="199"/>
      <c r="K44" s="18"/>
      <c r="L44" s="2"/>
      <c r="M44" s="2"/>
      <c r="N44" s="2"/>
    </row>
    <row r="45" spans="1:14" ht="30.75" customHeight="1" x14ac:dyDescent="0.15">
      <c r="A45" s="15"/>
      <c r="B45" s="36" t="s">
        <v>30</v>
      </c>
      <c r="C45" s="37" t="s">
        <v>31</v>
      </c>
      <c r="D45" s="38" t="s">
        <v>32</v>
      </c>
      <c r="E45" s="38" t="s">
        <v>33</v>
      </c>
      <c r="F45" s="38" t="s">
        <v>34</v>
      </c>
      <c r="G45" s="38" t="s">
        <v>35</v>
      </c>
      <c r="H45" s="38" t="s">
        <v>36</v>
      </c>
      <c r="I45" s="38" t="s">
        <v>37</v>
      </c>
      <c r="J45" s="39" t="s">
        <v>38</v>
      </c>
      <c r="K45" s="18"/>
      <c r="L45" s="2"/>
      <c r="M45" s="2"/>
      <c r="N45" s="2"/>
    </row>
    <row r="46" spans="1:14" ht="30.75" customHeight="1" x14ac:dyDescent="0.15">
      <c r="A46" s="15"/>
      <c r="B46" s="31">
        <v>1</v>
      </c>
      <c r="C46" s="40" t="s">
        <v>50</v>
      </c>
      <c r="D46" s="40" t="s">
        <v>51</v>
      </c>
      <c r="E46" s="40" t="s">
        <v>52</v>
      </c>
      <c r="F46" s="41">
        <f>IF(E46="","",VLOOKUP(E46,材料价格数据库!$C$2:$D$215,2,FALSE))</f>
        <v>30</v>
      </c>
      <c r="G46" s="28">
        <v>20</v>
      </c>
      <c r="H46" s="25" t="s">
        <v>53</v>
      </c>
      <c r="I46" s="42">
        <f>F46*G46</f>
        <v>600</v>
      </c>
      <c r="J46" s="30" t="str">
        <f>"德国"&amp;RIGHT(E46,2)</f>
        <v>德国合资</v>
      </c>
      <c r="K46" s="18"/>
      <c r="L46" s="2"/>
      <c r="M46" s="2"/>
      <c r="N46" s="2"/>
    </row>
    <row r="47" spans="1:14" ht="30.75" customHeight="1" x14ac:dyDescent="0.15">
      <c r="A47" s="15"/>
      <c r="B47" s="31">
        <v>2</v>
      </c>
      <c r="C47" s="206" t="s">
        <v>54</v>
      </c>
      <c r="D47" s="207"/>
      <c r="E47" s="208"/>
      <c r="F47" s="43">
        <v>900</v>
      </c>
      <c r="G47" s="28">
        <v>1</v>
      </c>
      <c r="H47" s="25" t="s">
        <v>43</v>
      </c>
      <c r="I47" s="42">
        <f>F47*G47</f>
        <v>900</v>
      </c>
      <c r="J47" s="30" t="s">
        <v>46</v>
      </c>
      <c r="K47" s="18"/>
      <c r="L47" s="2"/>
      <c r="M47" s="2"/>
      <c r="N47" s="2"/>
    </row>
    <row r="48" spans="1:14" ht="30.75" customHeight="1" x14ac:dyDescent="0.15">
      <c r="A48" s="15"/>
      <c r="B48" s="200" t="s">
        <v>55</v>
      </c>
      <c r="C48" s="201"/>
      <c r="D48" s="201"/>
      <c r="E48" s="201"/>
      <c r="F48" s="201"/>
      <c r="G48" s="201"/>
      <c r="H48" s="202"/>
      <c r="I48" s="203">
        <f>SUM(I46:I47)</f>
        <v>1500</v>
      </c>
      <c r="J48" s="204"/>
      <c r="K48" s="18"/>
      <c r="L48" s="2"/>
      <c r="M48" s="2"/>
      <c r="N48" s="2"/>
    </row>
    <row r="49" spans="1:14" ht="30.75" customHeight="1" x14ac:dyDescent="0.3">
      <c r="A49" s="2"/>
      <c r="B49" s="209"/>
      <c r="C49" s="210"/>
      <c r="D49" s="210"/>
      <c r="E49" s="210"/>
      <c r="F49" s="210"/>
      <c r="G49" s="210"/>
      <c r="H49" s="210"/>
      <c r="I49" s="210"/>
      <c r="J49" s="210"/>
      <c r="K49" s="2"/>
      <c r="L49" s="2"/>
      <c r="M49" s="2"/>
      <c r="N49" s="2"/>
    </row>
    <row r="50" spans="1:14" ht="30.75" customHeight="1" x14ac:dyDescent="0.3">
      <c r="A50" s="2"/>
      <c r="B50" s="211"/>
      <c r="C50" s="212"/>
      <c r="D50" s="212"/>
      <c r="E50" s="212"/>
      <c r="F50" s="212"/>
      <c r="G50" s="212"/>
      <c r="H50" s="212"/>
      <c r="I50" s="212"/>
      <c r="J50" s="212"/>
      <c r="K50" s="2"/>
      <c r="L50" s="2"/>
      <c r="M50" s="2"/>
      <c r="N50" s="2"/>
    </row>
    <row r="51" spans="1:14" ht="30.75" customHeight="1" x14ac:dyDescent="0.15">
      <c r="A51" s="15"/>
      <c r="B51" s="205" t="s">
        <v>56</v>
      </c>
      <c r="C51" s="198"/>
      <c r="D51" s="198"/>
      <c r="E51" s="198"/>
      <c r="F51" s="198"/>
      <c r="G51" s="198"/>
      <c r="H51" s="198"/>
      <c r="I51" s="198"/>
      <c r="J51" s="199"/>
      <c r="K51" s="18"/>
      <c r="L51" s="2"/>
      <c r="M51" s="2"/>
      <c r="N51" s="2"/>
    </row>
    <row r="52" spans="1:14" ht="30.75" customHeight="1" x14ac:dyDescent="0.15">
      <c r="A52" s="15"/>
      <c r="B52" s="44" t="s">
        <v>30</v>
      </c>
      <c r="C52" s="45" t="s">
        <v>57</v>
      </c>
      <c r="D52" s="45" t="s">
        <v>58</v>
      </c>
      <c r="E52" s="45" t="s">
        <v>59</v>
      </c>
      <c r="F52" s="45" t="s">
        <v>34</v>
      </c>
      <c r="G52" s="45" t="s">
        <v>35</v>
      </c>
      <c r="H52" s="45" t="s">
        <v>36</v>
      </c>
      <c r="I52" s="46" t="s">
        <v>37</v>
      </c>
      <c r="J52" s="47" t="s">
        <v>38</v>
      </c>
      <c r="K52" s="18"/>
      <c r="L52" s="2"/>
      <c r="M52" s="2"/>
      <c r="N52" s="2"/>
    </row>
    <row r="53" spans="1:14" ht="30.75" customHeight="1" x14ac:dyDescent="0.15">
      <c r="A53" s="15"/>
      <c r="B53" s="24" t="s">
        <v>39</v>
      </c>
      <c r="C53" s="40" t="s">
        <v>60</v>
      </c>
      <c r="D53" s="25" t="s">
        <v>61</v>
      </c>
      <c r="E53" s="25" t="s">
        <v>62</v>
      </c>
      <c r="F53" s="48">
        <f>ROUNDUP(VLOOKUP(E53,材料价格数据库!$C$2:$D$215,2,FALSE)*7,0)</f>
        <v>40</v>
      </c>
      <c r="G53" s="28">
        <v>55</v>
      </c>
      <c r="H53" s="25" t="s">
        <v>63</v>
      </c>
      <c r="I53" s="42">
        <f>F53*G53</f>
        <v>2200</v>
      </c>
      <c r="J53" s="30" t="s">
        <v>64</v>
      </c>
      <c r="K53" s="18"/>
      <c r="L53" s="2"/>
      <c r="M53" s="2"/>
      <c r="N53" s="2"/>
    </row>
    <row r="54" spans="1:14" ht="30.75" customHeight="1" x14ac:dyDescent="0.15">
      <c r="A54" s="15"/>
      <c r="B54" s="31">
        <v>2</v>
      </c>
      <c r="C54" s="40" t="s">
        <v>65</v>
      </c>
      <c r="D54" s="25" t="s">
        <v>66</v>
      </c>
      <c r="E54" s="25" t="str">
        <f>IF(D54="京牛（青春版）","XPS 33KG/m³","XPS 35KG/m³")</f>
        <v>XPS 35KG/m³</v>
      </c>
      <c r="F54" s="253">
        <v>48</v>
      </c>
      <c r="G54" s="256">
        <f>SUM(G53:G53)</f>
        <v>55</v>
      </c>
      <c r="H54" s="254" t="s">
        <v>63</v>
      </c>
      <c r="I54" s="258">
        <f>F54*G54</f>
        <v>2640</v>
      </c>
      <c r="J54" s="30" t="str">
        <f>IF(D54="京牛（铂金版）","白色","蓝色")</f>
        <v>蓝色</v>
      </c>
      <c r="K54" s="18"/>
      <c r="L54" s="2"/>
      <c r="M54" s="2"/>
      <c r="N54" s="2"/>
    </row>
    <row r="55" spans="1:14" ht="30.75" customHeight="1" x14ac:dyDescent="0.15">
      <c r="A55" s="15"/>
      <c r="B55" s="31">
        <v>3</v>
      </c>
      <c r="C55" s="40" t="s">
        <v>67</v>
      </c>
      <c r="D55" s="25" t="s">
        <v>68</v>
      </c>
      <c r="E55" s="25" t="s">
        <v>69</v>
      </c>
      <c r="F55" s="253"/>
      <c r="G55" s="256"/>
      <c r="H55" s="257"/>
      <c r="I55" s="258"/>
      <c r="J55" s="30" t="s">
        <v>70</v>
      </c>
      <c r="K55" s="18"/>
      <c r="L55" s="2"/>
      <c r="M55" s="2"/>
      <c r="N55" s="2"/>
    </row>
    <row r="56" spans="1:14" ht="30.75" customHeight="1" x14ac:dyDescent="0.15">
      <c r="A56" s="15"/>
      <c r="B56" s="31">
        <v>4</v>
      </c>
      <c r="C56" s="40" t="s">
        <v>71</v>
      </c>
      <c r="D56" s="25" t="str">
        <f>IF(D54="欧文斯","安平","京牛")</f>
        <v>京牛</v>
      </c>
      <c r="E56" s="25" t="s">
        <v>72</v>
      </c>
      <c r="F56" s="253"/>
      <c r="G56" s="256"/>
      <c r="H56" s="257"/>
      <c r="I56" s="258"/>
      <c r="J56" s="30" t="s">
        <v>73</v>
      </c>
      <c r="K56" s="18"/>
      <c r="L56" s="2"/>
      <c r="M56" s="2"/>
      <c r="N56" s="2"/>
    </row>
    <row r="57" spans="1:14" ht="30.75" customHeight="1" x14ac:dyDescent="0.15">
      <c r="A57" s="15"/>
      <c r="B57" s="31">
        <v>5</v>
      </c>
      <c r="C57" s="40" t="s">
        <v>74</v>
      </c>
      <c r="D57" s="25" t="str">
        <f>IF(D54="欧文斯","安平","京牛")</f>
        <v>京牛</v>
      </c>
      <c r="E57" s="25" t="s">
        <v>75</v>
      </c>
      <c r="F57" s="253"/>
      <c r="G57" s="256"/>
      <c r="H57" s="257"/>
      <c r="I57" s="258"/>
      <c r="J57" s="30" t="s">
        <v>76</v>
      </c>
      <c r="K57" s="18"/>
      <c r="L57" s="2"/>
      <c r="M57" s="2"/>
      <c r="N57" s="2"/>
    </row>
    <row r="58" spans="1:14" ht="30.75" customHeight="1" x14ac:dyDescent="0.15">
      <c r="A58" s="15"/>
      <c r="B58" s="31">
        <v>6</v>
      </c>
      <c r="C58" s="40" t="s">
        <v>77</v>
      </c>
      <c r="D58" s="25" t="s">
        <v>78</v>
      </c>
      <c r="E58" s="25" t="s">
        <v>79</v>
      </c>
      <c r="F58" s="253"/>
      <c r="G58" s="256"/>
      <c r="H58" s="257"/>
      <c r="I58" s="258"/>
      <c r="J58" s="30" t="s">
        <v>46</v>
      </c>
      <c r="K58" s="18"/>
      <c r="L58" s="2"/>
      <c r="M58" s="2"/>
      <c r="N58" s="2"/>
    </row>
    <row r="59" spans="1:14" ht="30.75" customHeight="1" x14ac:dyDescent="0.15">
      <c r="A59" s="15"/>
      <c r="B59" s="31">
        <v>7</v>
      </c>
      <c r="C59" s="213" t="s">
        <v>80</v>
      </c>
      <c r="D59" s="214"/>
      <c r="E59" s="214"/>
      <c r="F59" s="253"/>
      <c r="G59" s="256"/>
      <c r="H59" s="257"/>
      <c r="I59" s="258"/>
      <c r="J59" s="30" t="s">
        <v>46</v>
      </c>
      <c r="K59" s="18"/>
      <c r="L59" s="2"/>
      <c r="M59" s="2"/>
      <c r="N59" s="2"/>
    </row>
    <row r="60" spans="1:14" ht="30.75" customHeight="1" x14ac:dyDescent="0.15">
      <c r="A60" s="15"/>
      <c r="B60" s="200" t="s">
        <v>81</v>
      </c>
      <c r="C60" s="201"/>
      <c r="D60" s="201"/>
      <c r="E60" s="201"/>
      <c r="F60" s="201"/>
      <c r="G60" s="201"/>
      <c r="H60" s="202"/>
      <c r="I60" s="215">
        <f>SUM(I53:I59)</f>
        <v>4840</v>
      </c>
      <c r="J60" s="216"/>
      <c r="K60" s="18"/>
      <c r="L60" s="2"/>
      <c r="M60" s="2"/>
      <c r="N60" s="2"/>
    </row>
    <row r="61" spans="1:14" ht="30.75" customHeight="1" x14ac:dyDescent="0.3">
      <c r="A61" s="2"/>
      <c r="B61" s="217"/>
      <c r="C61" s="218"/>
      <c r="D61" s="218"/>
      <c r="E61" s="218"/>
      <c r="F61" s="218"/>
      <c r="G61" s="218"/>
      <c r="H61" s="218"/>
      <c r="I61" s="218"/>
      <c r="J61" s="218"/>
      <c r="K61" s="2"/>
      <c r="L61" s="2"/>
      <c r="M61" s="2"/>
      <c r="N61" s="2"/>
    </row>
    <row r="62" spans="1:14" ht="30.75" customHeight="1" x14ac:dyDescent="0.15">
      <c r="A62" s="15"/>
      <c r="B62" s="205" t="s">
        <v>82</v>
      </c>
      <c r="C62" s="198"/>
      <c r="D62" s="198"/>
      <c r="E62" s="198"/>
      <c r="F62" s="198"/>
      <c r="G62" s="198"/>
      <c r="H62" s="198"/>
      <c r="I62" s="198"/>
      <c r="J62" s="199"/>
      <c r="K62" s="18"/>
      <c r="L62" s="2"/>
      <c r="M62" s="2"/>
      <c r="N62" s="2"/>
    </row>
    <row r="63" spans="1:14" ht="30.75" customHeight="1" x14ac:dyDescent="0.15">
      <c r="A63" s="15"/>
      <c r="B63" s="44" t="s">
        <v>30</v>
      </c>
      <c r="C63" s="46" t="s">
        <v>31</v>
      </c>
      <c r="D63" s="45" t="s">
        <v>32</v>
      </c>
      <c r="E63" s="45" t="s">
        <v>59</v>
      </c>
      <c r="F63" s="45" t="s">
        <v>34</v>
      </c>
      <c r="G63" s="45" t="s">
        <v>35</v>
      </c>
      <c r="H63" s="45" t="s">
        <v>36</v>
      </c>
      <c r="I63" s="45" t="s">
        <v>37</v>
      </c>
      <c r="J63" s="50" t="s">
        <v>38</v>
      </c>
      <c r="K63" s="18"/>
      <c r="L63" s="2"/>
      <c r="M63" s="2"/>
      <c r="N63" s="2"/>
    </row>
    <row r="64" spans="1:14" ht="30.75" customHeight="1" x14ac:dyDescent="0.15">
      <c r="A64" s="15"/>
      <c r="B64" s="24" t="s">
        <v>39</v>
      </c>
      <c r="C64" s="40" t="s">
        <v>83</v>
      </c>
      <c r="D64" s="25" t="s">
        <v>84</v>
      </c>
      <c r="E64" s="25" t="s">
        <v>85</v>
      </c>
      <c r="F64" s="51">
        <f>VLOOKUP(E64,材料价格数据库!$C$1:$D$215,2,FALSE)</f>
        <v>880</v>
      </c>
      <c r="G64" s="52">
        <v>1</v>
      </c>
      <c r="H64" s="25" t="s">
        <v>43</v>
      </c>
      <c r="I64" s="53">
        <f>IF(F64="/","/",F64*G64)</f>
        <v>880</v>
      </c>
      <c r="J64" s="30" t="str">
        <f>IF(D64="丹佛斯","丹麦合资",IF(D64="曼瑞德","德国合资","中法合资"))</f>
        <v>中法合资</v>
      </c>
      <c r="K64" s="18"/>
      <c r="L64" s="2"/>
      <c r="M64" s="2"/>
      <c r="N64" s="2"/>
    </row>
    <row r="65" spans="1:14" ht="30.75" customHeight="1" x14ac:dyDescent="0.15">
      <c r="A65" s="15"/>
      <c r="B65" s="31">
        <v>2</v>
      </c>
      <c r="C65" s="40" t="s">
        <v>86</v>
      </c>
      <c r="D65" s="251" t="s">
        <v>84</v>
      </c>
      <c r="E65" s="25" t="s">
        <v>87</v>
      </c>
      <c r="F65" s="254" t="str">
        <f>IF(D65="丹佛斯","188","240")</f>
        <v>240</v>
      </c>
      <c r="G65" s="256">
        <f>SUM(G64:G64)</f>
        <v>1</v>
      </c>
      <c r="H65" s="254" t="s">
        <v>43</v>
      </c>
      <c r="I65" s="259">
        <f>F65*G65</f>
        <v>240</v>
      </c>
      <c r="J65" s="260" t="str">
        <f>IF(D65="丹佛斯","丹麦合资",IF(D65="曼瑞德","德国合资","中法合资"))</f>
        <v>中法合资</v>
      </c>
      <c r="K65" s="18"/>
      <c r="L65" s="2"/>
      <c r="M65" s="2"/>
      <c r="N65" s="2"/>
    </row>
    <row r="66" spans="1:14" ht="30.75" customHeight="1" x14ac:dyDescent="0.15">
      <c r="A66" s="15"/>
      <c r="B66" s="31">
        <v>3</v>
      </c>
      <c r="C66" s="40" t="s">
        <v>88</v>
      </c>
      <c r="D66" s="252"/>
      <c r="E66" s="25" t="str">
        <f>IF(D64="Fixanit","F3110铜本色尾件","DN25×15×15")</f>
        <v>F3110铜本色尾件</v>
      </c>
      <c r="F66" s="255"/>
      <c r="G66" s="256"/>
      <c r="H66" s="257"/>
      <c r="I66" s="259"/>
      <c r="J66" s="261"/>
      <c r="K66" s="18"/>
      <c r="L66" s="2"/>
      <c r="M66" s="2"/>
      <c r="N66" s="2"/>
    </row>
    <row r="67" spans="1:14" ht="30.75" customHeight="1" x14ac:dyDescent="0.15">
      <c r="A67" s="15"/>
      <c r="B67" s="31">
        <f>B66+1</f>
        <v>4</v>
      </c>
      <c r="C67" s="40" t="s">
        <v>89</v>
      </c>
      <c r="D67" s="252"/>
      <c r="E67" s="25" t="str">
        <f>IF(D65="Fixanit","F9200支架","210mm")</f>
        <v>F9200支架</v>
      </c>
      <c r="F67" s="255"/>
      <c r="G67" s="256"/>
      <c r="H67" s="257"/>
      <c r="I67" s="259"/>
      <c r="J67" s="262"/>
      <c r="K67" s="18"/>
      <c r="L67" s="2"/>
      <c r="M67" s="2"/>
      <c r="N67" s="2"/>
    </row>
    <row r="68" spans="1:14" ht="30.75" customHeight="1" x14ac:dyDescent="0.15">
      <c r="A68" s="15"/>
      <c r="B68" s="31">
        <f>B67+1</f>
        <v>5</v>
      </c>
      <c r="C68" s="40" t="s">
        <v>90</v>
      </c>
      <c r="D68" s="26" t="str">
        <f>IF(D64="Fixanit","Fixanit","曼瑞德")</f>
        <v>Fixanit</v>
      </c>
      <c r="E68" s="25" t="str">
        <f>IF(D68="丹佛斯","DFS  AVDO15（压差阀0-6mH2O)",IF(D68="曼瑞德","MRD H113-25(压差旁通组件)","F3107(压差旁通组件)"))</f>
        <v>F3107(压差旁通组件)</v>
      </c>
      <c r="F68" s="51">
        <f>VLOOKUP(E68,材料价格数据库!C1:D243,2,FALSE)</f>
        <v>180</v>
      </c>
      <c r="G68" s="49">
        <f>G65</f>
        <v>1</v>
      </c>
      <c r="H68" s="25" t="s">
        <v>43</v>
      </c>
      <c r="I68" s="53">
        <f>F68*G68</f>
        <v>180</v>
      </c>
      <c r="J68" s="30" t="str">
        <f>IF(D68="丹佛斯","丹麦合资",IF(D68="曼瑞德","德国合资","中法合资"))</f>
        <v>中法合资</v>
      </c>
      <c r="K68" s="18"/>
      <c r="L68" s="2"/>
      <c r="M68" s="2"/>
      <c r="N68" s="2"/>
    </row>
    <row r="69" spans="1:14" ht="30.75" customHeight="1" x14ac:dyDescent="0.15">
      <c r="A69" s="15"/>
      <c r="B69" s="24" t="str">
        <f>B68+1&amp;"*"</f>
        <v>6*</v>
      </c>
      <c r="C69" s="40" t="s">
        <v>91</v>
      </c>
      <c r="D69" s="25" t="str">
        <f>IF(D64="Fixanit","Fixanit温控器","丹佛斯温控器")</f>
        <v>Fixanit温控器</v>
      </c>
      <c r="E69" s="25" t="str">
        <f>IF(D69="Fixanit温控器","F1100(温控器）","WT-D")</f>
        <v>F1100(温控器）</v>
      </c>
      <c r="F69" s="51">
        <f>VLOOKUP(E69,材料价格数据库!C4:D214,2,FALSE)</f>
        <v>199</v>
      </c>
      <c r="G69" s="49">
        <v>3</v>
      </c>
      <c r="H69" s="25" t="s">
        <v>92</v>
      </c>
      <c r="I69" s="53">
        <f>F69*G69</f>
        <v>597</v>
      </c>
      <c r="J69" s="30" t="s">
        <v>93</v>
      </c>
      <c r="K69" s="18"/>
      <c r="L69" s="2"/>
      <c r="M69" s="2"/>
      <c r="N69" s="2"/>
    </row>
    <row r="70" spans="1:14" ht="30.75" customHeight="1" x14ac:dyDescent="0.15">
      <c r="A70" s="15"/>
      <c r="B70" s="24" t="s">
        <v>94</v>
      </c>
      <c r="C70" s="40" t="s">
        <v>95</v>
      </c>
      <c r="D70" s="25" t="str">
        <f>IF(D64="Fixanit","Fixanit驱动器","丹佛斯驱动器")</f>
        <v>Fixanit驱动器</v>
      </c>
      <c r="E70" s="25" t="str">
        <f>IF(D70="Fixanit驱动器","F1602（电热驱动器）","DFS TWA-A NC 230V")</f>
        <v>F1602（电热驱动器）</v>
      </c>
      <c r="F70" s="51">
        <f>VLOOKUP(E70,材料价格数据库!C5:D214,2,FALSE)</f>
        <v>176</v>
      </c>
      <c r="G70" s="49">
        <v>4</v>
      </c>
      <c r="H70" s="25" t="s">
        <v>92</v>
      </c>
      <c r="I70" s="53">
        <f>F70*G70</f>
        <v>704</v>
      </c>
      <c r="J70" s="30" t="str">
        <f>IF(D70="丹佛斯驱动器","进口石蜡","中法合资")</f>
        <v>中法合资</v>
      </c>
      <c r="K70" s="18"/>
      <c r="L70" s="2"/>
      <c r="M70" s="2"/>
      <c r="N70" s="2"/>
    </row>
    <row r="71" spans="1:14" ht="30.75" customHeight="1" x14ac:dyDescent="0.15">
      <c r="A71" s="15"/>
      <c r="B71" s="24" t="s">
        <v>96</v>
      </c>
      <c r="C71" s="40" t="s">
        <v>97</v>
      </c>
      <c r="D71" s="25" t="s">
        <v>98</v>
      </c>
      <c r="E71" s="25" t="s">
        <v>99</v>
      </c>
      <c r="F71" s="51">
        <v>160</v>
      </c>
      <c r="G71" s="49">
        <v>1</v>
      </c>
      <c r="H71" s="25" t="s">
        <v>43</v>
      </c>
      <c r="I71" s="53">
        <f>F71*G71</f>
        <v>160</v>
      </c>
      <c r="J71" s="30" t="s">
        <v>100</v>
      </c>
      <c r="K71" s="18"/>
      <c r="L71" s="2"/>
      <c r="M71" s="2"/>
      <c r="N71" s="2"/>
    </row>
    <row r="72" spans="1:14" ht="30.75" customHeight="1" x14ac:dyDescent="0.15">
      <c r="A72" s="15"/>
      <c r="B72" s="219" t="s">
        <v>101</v>
      </c>
      <c r="C72" s="220"/>
      <c r="D72" s="220"/>
      <c r="E72" s="220"/>
      <c r="F72" s="220"/>
      <c r="G72" s="220"/>
      <c r="H72" s="221"/>
      <c r="I72" s="222">
        <f>SUM(I64:I71)</f>
        <v>2761</v>
      </c>
      <c r="J72" s="223"/>
      <c r="K72" s="18"/>
      <c r="L72" s="2"/>
      <c r="M72" s="2"/>
      <c r="N72" s="2"/>
    </row>
    <row r="73" spans="1:14" ht="30.75" customHeight="1" x14ac:dyDescent="0.3">
      <c r="A73" s="15"/>
      <c r="B73" s="224"/>
      <c r="C73" s="218"/>
      <c r="D73" s="218"/>
      <c r="E73" s="218"/>
      <c r="F73" s="218"/>
      <c r="G73" s="218"/>
      <c r="H73" s="218"/>
      <c r="I73" s="218"/>
      <c r="J73" s="225"/>
      <c r="K73" s="18"/>
      <c r="L73" s="2"/>
      <c r="M73" s="2"/>
      <c r="N73" s="2"/>
    </row>
    <row r="74" spans="1:14" ht="30.75" customHeight="1" x14ac:dyDescent="0.15">
      <c r="A74" s="15"/>
      <c r="B74" s="205" t="s">
        <v>102</v>
      </c>
      <c r="C74" s="198"/>
      <c r="D74" s="198"/>
      <c r="E74" s="198"/>
      <c r="F74" s="198"/>
      <c r="G74" s="198"/>
      <c r="H74" s="198"/>
      <c r="I74" s="198"/>
      <c r="J74" s="199"/>
      <c r="K74" s="18"/>
      <c r="L74" s="2"/>
      <c r="M74" s="2"/>
      <c r="N74" s="2"/>
    </row>
    <row r="75" spans="1:14" ht="30.75" customHeight="1" x14ac:dyDescent="0.15">
      <c r="A75" s="15"/>
      <c r="B75" s="31">
        <v>1</v>
      </c>
      <c r="C75" s="213" t="s">
        <v>103</v>
      </c>
      <c r="D75" s="214"/>
      <c r="E75" s="214"/>
      <c r="F75" s="51">
        <v>35</v>
      </c>
      <c r="G75" s="54">
        <f>G54</f>
        <v>55</v>
      </c>
      <c r="H75" s="25" t="s">
        <v>104</v>
      </c>
      <c r="I75" s="51">
        <f>F75*G75</f>
        <v>1925</v>
      </c>
      <c r="J75" s="30" t="s">
        <v>105</v>
      </c>
      <c r="K75" s="18"/>
      <c r="L75" s="2"/>
      <c r="M75" s="2"/>
      <c r="N75" s="2"/>
    </row>
    <row r="76" spans="1:14" ht="30.75" customHeight="1" x14ac:dyDescent="0.15">
      <c r="A76" s="15"/>
      <c r="B76" s="31">
        <v>2</v>
      </c>
      <c r="C76" s="213" t="s">
        <v>106</v>
      </c>
      <c r="D76" s="214"/>
      <c r="E76" s="214"/>
      <c r="F76" s="51">
        <v>600</v>
      </c>
      <c r="G76" s="54">
        <v>1</v>
      </c>
      <c r="H76" s="25" t="s">
        <v>107</v>
      </c>
      <c r="I76" s="51">
        <f>F76*G76</f>
        <v>600</v>
      </c>
      <c r="J76" s="30" t="s">
        <v>105</v>
      </c>
      <c r="K76" s="18"/>
      <c r="L76" s="2"/>
      <c r="M76" s="2"/>
      <c r="N76" s="2"/>
    </row>
    <row r="77" spans="1:14" ht="30.75" customHeight="1" x14ac:dyDescent="0.15">
      <c r="A77" s="15"/>
      <c r="B77" s="31">
        <v>3</v>
      </c>
      <c r="C77" s="213" t="s">
        <v>108</v>
      </c>
      <c r="D77" s="214"/>
      <c r="E77" s="214"/>
      <c r="F77" s="55"/>
      <c r="G77" s="54">
        <v>1</v>
      </c>
      <c r="H77" s="25" t="s">
        <v>107</v>
      </c>
      <c r="I77" s="27">
        <f>F77*G77</f>
        <v>0</v>
      </c>
      <c r="J77" s="56"/>
      <c r="K77" s="18"/>
      <c r="L77" s="2"/>
      <c r="M77" s="2"/>
      <c r="N77" s="2"/>
    </row>
    <row r="78" spans="1:14" ht="30.75" customHeight="1" x14ac:dyDescent="0.15">
      <c r="A78" s="15"/>
      <c r="B78" s="200" t="s">
        <v>109</v>
      </c>
      <c r="C78" s="201"/>
      <c r="D78" s="201"/>
      <c r="E78" s="201"/>
      <c r="F78" s="201"/>
      <c r="G78" s="201"/>
      <c r="H78" s="202"/>
      <c r="I78" s="226">
        <f>SUM(I75:I77)</f>
        <v>2525</v>
      </c>
      <c r="J78" s="227"/>
      <c r="K78" s="18"/>
      <c r="L78" s="2"/>
      <c r="M78" s="2"/>
      <c r="N78" s="2"/>
    </row>
    <row r="79" spans="1:14" ht="30.75" customHeight="1" x14ac:dyDescent="0.15">
      <c r="A79" s="15"/>
      <c r="B79" s="57"/>
      <c r="C79" s="58"/>
      <c r="D79" s="58"/>
      <c r="E79" s="58"/>
      <c r="F79" s="58"/>
      <c r="G79" s="58"/>
      <c r="H79" s="58"/>
      <c r="I79" s="58"/>
      <c r="J79" s="59"/>
      <c r="K79" s="18"/>
      <c r="L79" s="2"/>
      <c r="M79" s="2"/>
      <c r="N79" s="2"/>
    </row>
    <row r="80" spans="1:14" ht="30.75" customHeight="1" x14ac:dyDescent="0.15">
      <c r="A80" s="15"/>
      <c r="B80" s="228" t="s">
        <v>110</v>
      </c>
      <c r="C80" s="229"/>
      <c r="D80" s="229"/>
      <c r="E80" s="229"/>
      <c r="F80" s="229"/>
      <c r="G80" s="229"/>
      <c r="H80" s="229"/>
      <c r="I80" s="229"/>
      <c r="J80" s="230"/>
      <c r="K80" s="18"/>
      <c r="L80" s="2"/>
      <c r="M80" s="2"/>
      <c r="N80" s="2"/>
    </row>
    <row r="81" spans="1:14" ht="30.75" customHeight="1" x14ac:dyDescent="0.15">
      <c r="A81" s="15"/>
      <c r="B81" s="60">
        <v>1</v>
      </c>
      <c r="C81" s="231" t="s">
        <v>111</v>
      </c>
      <c r="D81" s="232"/>
      <c r="E81" s="232"/>
      <c r="F81" s="232"/>
      <c r="G81" s="232"/>
      <c r="H81" s="232"/>
      <c r="I81" s="233">
        <f>I42+I48+I60+I72</f>
        <v>16501</v>
      </c>
      <c r="J81" s="234"/>
      <c r="K81" s="18"/>
      <c r="L81" s="2"/>
      <c r="M81" s="2"/>
      <c r="N81" s="2"/>
    </row>
    <row r="82" spans="1:14" ht="30.75" customHeight="1" x14ac:dyDescent="0.15">
      <c r="A82" s="15"/>
      <c r="B82" s="60">
        <v>2</v>
      </c>
      <c r="C82" s="235" t="s">
        <v>112</v>
      </c>
      <c r="D82" s="201"/>
      <c r="E82" s="201"/>
      <c r="F82" s="201"/>
      <c r="G82" s="201"/>
      <c r="H82" s="202"/>
      <c r="I82" s="233">
        <f>I78</f>
        <v>2525</v>
      </c>
      <c r="J82" s="234"/>
      <c r="K82" s="18"/>
      <c r="L82" s="2"/>
      <c r="M82" s="2"/>
      <c r="N82" s="2"/>
    </row>
    <row r="83" spans="1:14" ht="30.75" customHeight="1" x14ac:dyDescent="0.15">
      <c r="A83" s="15"/>
      <c r="B83" s="60">
        <v>3</v>
      </c>
      <c r="C83" s="235" t="s">
        <v>113</v>
      </c>
      <c r="D83" s="201"/>
      <c r="E83" s="201"/>
      <c r="F83" s="201"/>
      <c r="G83" s="201"/>
      <c r="H83" s="202"/>
      <c r="I83" s="233">
        <f>SUM(I81:J82)</f>
        <v>19026</v>
      </c>
      <c r="J83" s="234"/>
      <c r="K83" s="18"/>
      <c r="L83" s="2"/>
      <c r="M83" s="2"/>
      <c r="N83" s="2"/>
    </row>
    <row r="84" spans="1:14" ht="30.75" customHeight="1" x14ac:dyDescent="0.15">
      <c r="A84" s="15"/>
      <c r="B84" s="60">
        <v>4</v>
      </c>
      <c r="C84" s="235" t="s">
        <v>114</v>
      </c>
      <c r="D84" s="201"/>
      <c r="E84" s="201"/>
      <c r="F84" s="201"/>
      <c r="G84" s="201"/>
      <c r="H84" s="202"/>
      <c r="I84" s="236">
        <v>17000</v>
      </c>
      <c r="J84" s="237"/>
      <c r="K84" s="18"/>
      <c r="L84" s="2"/>
      <c r="M84" s="2"/>
      <c r="N84" s="2"/>
    </row>
    <row r="85" spans="1:14" ht="23.25" customHeight="1" x14ac:dyDescent="0.15">
      <c r="A85" s="2"/>
      <c r="B85" s="61" t="s">
        <v>115</v>
      </c>
      <c r="C85" s="62"/>
      <c r="D85" s="62"/>
      <c r="E85" s="62"/>
      <c r="F85" s="63"/>
      <c r="G85" s="63"/>
      <c r="H85" s="63"/>
      <c r="I85" s="63"/>
      <c r="J85" s="63"/>
      <c r="K85" s="2"/>
      <c r="L85" s="2"/>
      <c r="M85" s="2"/>
      <c r="N85" s="2"/>
    </row>
    <row r="86" spans="1:14" ht="23.25" customHeight="1" x14ac:dyDescent="0.15">
      <c r="A86" s="2"/>
      <c r="B86" s="64" t="s">
        <v>116</v>
      </c>
      <c r="C86" s="14"/>
      <c r="D86" s="14"/>
      <c r="E86" s="14"/>
      <c r="F86" s="4"/>
      <c r="G86" s="4"/>
      <c r="H86" s="4"/>
      <c r="I86" s="4"/>
      <c r="J86" s="4"/>
      <c r="K86" s="2"/>
      <c r="L86" s="2"/>
      <c r="M86" s="2"/>
      <c r="N86" s="2"/>
    </row>
    <row r="87" spans="1:14" ht="58.5" customHeight="1" x14ac:dyDescent="0.15">
      <c r="A87" s="2"/>
      <c r="B87" s="185" t="s">
        <v>0</v>
      </c>
      <c r="C87" s="186"/>
      <c r="D87" s="186"/>
      <c r="E87" s="186"/>
      <c r="F87" s="186"/>
      <c r="G87" s="186"/>
      <c r="H87" s="186"/>
      <c r="I87" s="186"/>
      <c r="J87" s="186"/>
      <c r="K87" s="2"/>
      <c r="L87" s="2"/>
      <c r="M87" s="2"/>
      <c r="N87" s="2"/>
    </row>
    <row r="88" spans="1:14" ht="29.5" customHeight="1" x14ac:dyDescent="0.35">
      <c r="A88" s="2"/>
      <c r="B88" s="65" t="s">
        <v>117</v>
      </c>
      <c r="C88" s="66"/>
      <c r="D88" s="66"/>
      <c r="E88" s="66"/>
      <c r="F88" s="66"/>
      <c r="G88" s="66"/>
      <c r="H88" s="66"/>
      <c r="I88" s="66"/>
      <c r="J88" s="66"/>
      <c r="K88" s="2"/>
      <c r="L88" s="2"/>
      <c r="M88" s="2"/>
      <c r="N88" s="2"/>
    </row>
    <row r="89" spans="1:14" ht="26.25" customHeight="1" x14ac:dyDescent="0.15">
      <c r="A89" s="2"/>
      <c r="B89" s="238" t="s">
        <v>118</v>
      </c>
      <c r="C89" s="239"/>
      <c r="D89" s="239"/>
      <c r="E89" s="239"/>
      <c r="F89" s="239"/>
      <c r="G89" s="239"/>
      <c r="H89" s="239"/>
      <c r="I89" s="239"/>
      <c r="J89" s="239"/>
      <c r="K89" s="2"/>
      <c r="L89" s="2"/>
      <c r="M89" s="2"/>
      <c r="N89" s="2"/>
    </row>
    <row r="90" spans="1:14" ht="63.5" customHeight="1" x14ac:dyDescent="0.35">
      <c r="A90" s="2"/>
      <c r="B90" s="240" t="s">
        <v>119</v>
      </c>
      <c r="C90" s="241"/>
      <c r="D90" s="241"/>
      <c r="E90" s="241"/>
      <c r="F90" s="241"/>
      <c r="G90" s="241"/>
      <c r="H90" s="241"/>
      <c r="I90" s="241"/>
      <c r="J90" s="241"/>
      <c r="K90" s="241"/>
      <c r="L90" s="2"/>
      <c r="M90" s="2"/>
      <c r="N90" s="2"/>
    </row>
    <row r="91" spans="1:14" ht="53.5" customHeight="1" x14ac:dyDescent="0.35">
      <c r="A91" s="2"/>
      <c r="B91" s="240" t="s">
        <v>120</v>
      </c>
      <c r="C91" s="241"/>
      <c r="D91" s="241"/>
      <c r="E91" s="241"/>
      <c r="F91" s="241"/>
      <c r="G91" s="241"/>
      <c r="H91" s="241"/>
      <c r="I91" s="241"/>
      <c r="J91" s="241"/>
      <c r="K91" s="2"/>
      <c r="L91" s="2"/>
      <c r="M91" s="2"/>
      <c r="N91" s="2"/>
    </row>
    <row r="92" spans="1:14" ht="26.25" customHeight="1" x14ac:dyDescent="0.35">
      <c r="A92" s="2"/>
      <c r="B92" s="65" t="s">
        <v>121</v>
      </c>
      <c r="C92" s="66"/>
      <c r="D92" s="66"/>
      <c r="E92" s="66"/>
      <c r="F92" s="66"/>
      <c r="G92" s="66"/>
      <c r="H92" s="66"/>
      <c r="I92" s="66"/>
      <c r="J92" s="66"/>
      <c r="K92" s="2"/>
      <c r="L92" s="2"/>
      <c r="M92" s="2"/>
      <c r="N92" s="2"/>
    </row>
    <row r="93" spans="1:14" ht="77.5" customHeight="1" x14ac:dyDescent="0.35">
      <c r="A93" s="2"/>
      <c r="B93" s="240" t="s">
        <v>122</v>
      </c>
      <c r="C93" s="241"/>
      <c r="D93" s="241"/>
      <c r="E93" s="241"/>
      <c r="F93" s="241"/>
      <c r="G93" s="241"/>
      <c r="H93" s="241"/>
      <c r="I93" s="241"/>
      <c r="J93" s="241"/>
      <c r="K93" s="2"/>
      <c r="L93" s="2"/>
      <c r="M93" s="2"/>
      <c r="N93" s="2"/>
    </row>
    <row r="94" spans="1:14" ht="26.25" customHeight="1" x14ac:dyDescent="0.35">
      <c r="A94" s="2"/>
      <c r="B94" s="65" t="s">
        <v>123</v>
      </c>
      <c r="C94" s="66"/>
      <c r="D94" s="66"/>
      <c r="E94" s="66"/>
      <c r="F94" s="66"/>
      <c r="G94" s="66"/>
      <c r="H94" s="66"/>
      <c r="I94" s="66"/>
      <c r="J94" s="66"/>
      <c r="K94" s="2"/>
      <c r="L94" s="2"/>
      <c r="M94" s="2"/>
      <c r="N94" s="2"/>
    </row>
    <row r="95" spans="1:14" ht="26.25" customHeight="1" x14ac:dyDescent="0.35">
      <c r="A95" s="2"/>
      <c r="B95" s="65" t="s">
        <v>124</v>
      </c>
      <c r="C95" s="66"/>
      <c r="D95" s="66"/>
      <c r="E95" s="66"/>
      <c r="F95" s="66"/>
      <c r="G95" s="66"/>
      <c r="H95" s="66"/>
      <c r="I95" s="66"/>
      <c r="J95" s="66"/>
      <c r="K95" s="2"/>
      <c r="L95" s="2"/>
      <c r="M95" s="2"/>
      <c r="N95" s="2"/>
    </row>
    <row r="96" spans="1:14" ht="54" customHeight="1" x14ac:dyDescent="0.35">
      <c r="A96" s="2"/>
      <c r="B96" s="242" t="s">
        <v>125</v>
      </c>
      <c r="C96" s="243"/>
      <c r="D96" s="243"/>
      <c r="E96" s="243"/>
      <c r="F96" s="243"/>
      <c r="G96" s="243"/>
      <c r="H96" s="243"/>
      <c r="I96" s="243"/>
      <c r="J96" s="243"/>
      <c r="K96" s="67"/>
      <c r="L96" s="67"/>
      <c r="M96" s="2"/>
      <c r="N96" s="2"/>
    </row>
    <row r="97" spans="1:14" ht="26.25" customHeight="1" x14ac:dyDescent="0.35">
      <c r="A97" s="2"/>
      <c r="B97" s="65" t="s">
        <v>126</v>
      </c>
      <c r="C97" s="66"/>
      <c r="D97" s="66"/>
      <c r="E97" s="66"/>
      <c r="F97" s="66"/>
      <c r="G97" s="66"/>
      <c r="H97" s="66"/>
      <c r="I97" s="66"/>
      <c r="J97" s="66"/>
      <c r="K97" s="2"/>
      <c r="L97" s="2"/>
      <c r="M97" s="2"/>
      <c r="N97" s="2"/>
    </row>
    <row r="98" spans="1:14" ht="26.25" customHeight="1" x14ac:dyDescent="0.35">
      <c r="A98" s="2"/>
      <c r="B98" s="65" t="s">
        <v>127</v>
      </c>
      <c r="C98" s="66"/>
      <c r="D98" s="66"/>
      <c r="E98" s="66"/>
      <c r="F98" s="66"/>
      <c r="G98" s="66"/>
      <c r="H98" s="66"/>
      <c r="I98" s="66"/>
      <c r="J98" s="66"/>
      <c r="K98" s="2"/>
      <c r="L98" s="2"/>
      <c r="M98" s="2"/>
      <c r="N98" s="2"/>
    </row>
    <row r="99" spans="1:14" ht="26.25" customHeight="1" x14ac:dyDescent="0.35">
      <c r="A99" s="2"/>
      <c r="B99" s="65" t="s">
        <v>128</v>
      </c>
      <c r="C99" s="66"/>
      <c r="D99" s="66"/>
      <c r="E99" s="66"/>
      <c r="F99" s="66"/>
      <c r="G99" s="66"/>
      <c r="H99" s="66"/>
      <c r="I99" s="66"/>
      <c r="J99" s="66"/>
      <c r="K99" s="2"/>
      <c r="L99" s="2"/>
      <c r="M99" s="2"/>
      <c r="N99" s="2"/>
    </row>
    <row r="100" spans="1:14" ht="26.25" customHeight="1" x14ac:dyDescent="0.35">
      <c r="A100" s="2"/>
      <c r="B100" s="65" t="s">
        <v>129</v>
      </c>
      <c r="C100" s="66"/>
      <c r="D100" s="66"/>
      <c r="E100" s="66"/>
      <c r="F100" s="66"/>
      <c r="G100" s="66"/>
      <c r="H100" s="66"/>
      <c r="I100" s="66"/>
      <c r="J100" s="66"/>
      <c r="K100" s="2"/>
      <c r="L100" s="2"/>
      <c r="M100" s="2"/>
      <c r="N100" s="2"/>
    </row>
    <row r="101" spans="1:14" ht="26.25" customHeight="1" x14ac:dyDescent="0.35">
      <c r="A101" s="2"/>
      <c r="B101" s="65" t="s">
        <v>130</v>
      </c>
      <c r="C101" s="66"/>
      <c r="D101" s="66"/>
      <c r="E101" s="66"/>
      <c r="F101" s="66"/>
      <c r="G101" s="66"/>
      <c r="H101" s="66"/>
      <c r="I101" s="66"/>
      <c r="J101" s="66"/>
      <c r="K101" s="2"/>
      <c r="L101" s="2"/>
      <c r="M101" s="2"/>
      <c r="N101" s="2"/>
    </row>
    <row r="102" spans="1:14" ht="26.25" customHeight="1" x14ac:dyDescent="0.35">
      <c r="A102" s="2"/>
      <c r="B102" s="65" t="s">
        <v>131</v>
      </c>
      <c r="C102" s="66"/>
      <c r="D102" s="66"/>
      <c r="E102" s="66"/>
      <c r="F102" s="66"/>
      <c r="G102" s="66"/>
      <c r="H102" s="66"/>
      <c r="I102" s="66"/>
      <c r="J102" s="66"/>
      <c r="K102" s="2"/>
      <c r="L102" s="2"/>
      <c r="M102" s="2"/>
      <c r="N102" s="2"/>
    </row>
    <row r="103" spans="1:14" ht="26.25" customHeight="1" x14ac:dyDescent="0.35">
      <c r="A103" s="2"/>
      <c r="B103" s="65" t="s">
        <v>132</v>
      </c>
      <c r="C103" s="66"/>
      <c r="D103" s="66"/>
      <c r="E103" s="66"/>
      <c r="F103" s="66"/>
      <c r="G103" s="66"/>
      <c r="H103" s="66"/>
      <c r="I103" s="66"/>
      <c r="J103" s="66"/>
      <c r="K103" s="2"/>
      <c r="L103" s="2"/>
      <c r="M103" s="2"/>
      <c r="N103" s="2"/>
    </row>
    <row r="104" spans="1:14" ht="26.25" customHeight="1" x14ac:dyDescent="0.35">
      <c r="A104" s="2"/>
      <c r="B104" s="65" t="s">
        <v>133</v>
      </c>
      <c r="C104" s="66"/>
      <c r="D104" s="66"/>
      <c r="E104" s="66"/>
      <c r="F104" s="66"/>
      <c r="G104" s="66"/>
      <c r="H104" s="66"/>
      <c r="I104" s="66"/>
      <c r="J104" s="66"/>
      <c r="K104" s="2"/>
      <c r="L104" s="2"/>
      <c r="M104" s="2"/>
      <c r="N104" s="2"/>
    </row>
    <row r="105" spans="1:14" ht="26.25" customHeight="1" x14ac:dyDescent="0.35">
      <c r="A105" s="2"/>
      <c r="B105" s="65" t="s">
        <v>134</v>
      </c>
      <c r="C105" s="66"/>
      <c r="D105" s="66"/>
      <c r="E105" s="66"/>
      <c r="F105" s="66"/>
      <c r="G105" s="66"/>
      <c r="H105" s="66"/>
      <c r="I105" s="66"/>
      <c r="J105" s="66"/>
      <c r="K105" s="2"/>
      <c r="L105" s="2"/>
      <c r="M105" s="2"/>
      <c r="N105" s="2"/>
    </row>
    <row r="106" spans="1:14" ht="26.25" customHeight="1" x14ac:dyDescent="0.35">
      <c r="A106" s="2"/>
      <c r="B106" s="65" t="s">
        <v>135</v>
      </c>
      <c r="C106" s="66"/>
      <c r="D106" s="66"/>
      <c r="E106" s="66"/>
      <c r="F106" s="66"/>
      <c r="G106" s="66"/>
      <c r="H106" s="66"/>
      <c r="I106" s="66"/>
      <c r="J106" s="66"/>
      <c r="K106" s="2"/>
      <c r="L106" s="2"/>
      <c r="M106" s="2"/>
      <c r="N106" s="2"/>
    </row>
    <row r="107" spans="1:14" ht="26.25" customHeight="1" x14ac:dyDescent="0.35">
      <c r="A107" s="2"/>
      <c r="B107" s="65" t="s">
        <v>136</v>
      </c>
      <c r="C107" s="66"/>
      <c r="D107" s="66"/>
      <c r="E107" s="66"/>
      <c r="F107" s="66"/>
      <c r="G107" s="66"/>
      <c r="H107" s="66"/>
      <c r="I107" s="66"/>
      <c r="J107" s="66"/>
      <c r="K107" s="2"/>
      <c r="L107" s="2"/>
      <c r="M107" s="2"/>
      <c r="N107" s="2"/>
    </row>
    <row r="108" spans="1:14" ht="26.25" customHeight="1" x14ac:dyDescent="0.35">
      <c r="A108" s="2"/>
      <c r="B108" s="65" t="s">
        <v>137</v>
      </c>
      <c r="C108" s="66"/>
      <c r="D108" s="66"/>
      <c r="E108" s="66"/>
      <c r="F108" s="66"/>
      <c r="G108" s="66"/>
      <c r="H108" s="66"/>
      <c r="I108" s="66"/>
      <c r="J108" s="66"/>
      <c r="K108" s="2"/>
      <c r="L108" s="2"/>
      <c r="M108" s="2"/>
      <c r="N108" s="2"/>
    </row>
    <row r="109" spans="1:14" ht="26.25" customHeight="1" x14ac:dyDescent="0.35">
      <c r="A109" s="2"/>
      <c r="B109" s="65" t="s">
        <v>138</v>
      </c>
      <c r="C109" s="66"/>
      <c r="D109" s="66"/>
      <c r="E109" s="66"/>
      <c r="F109" s="66"/>
      <c r="G109" s="66"/>
      <c r="H109" s="66"/>
      <c r="I109" s="66"/>
      <c r="J109" s="66"/>
      <c r="K109" s="2"/>
      <c r="L109" s="2"/>
      <c r="M109" s="2"/>
      <c r="N109" s="2"/>
    </row>
    <row r="110" spans="1:14" ht="26.25" customHeight="1" x14ac:dyDescent="0.35">
      <c r="A110" s="2"/>
      <c r="B110" s="65" t="s">
        <v>139</v>
      </c>
      <c r="C110" s="66"/>
      <c r="D110" s="66"/>
      <c r="E110" s="66"/>
      <c r="F110" s="66"/>
      <c r="G110" s="66"/>
      <c r="H110" s="66"/>
      <c r="I110" s="66"/>
      <c r="J110" s="66"/>
      <c r="K110" s="2"/>
      <c r="L110" s="2"/>
      <c r="M110" s="2"/>
      <c r="N110" s="2"/>
    </row>
    <row r="111" spans="1:14" ht="26.25" customHeight="1" x14ac:dyDescent="0.35">
      <c r="A111" s="2"/>
      <c r="B111" s="65" t="s">
        <v>140</v>
      </c>
      <c r="C111" s="66"/>
      <c r="D111" s="66"/>
      <c r="E111" s="66"/>
      <c r="F111" s="66"/>
      <c r="G111" s="66"/>
      <c r="H111" s="66"/>
      <c r="I111" s="66"/>
      <c r="J111" s="66"/>
      <c r="K111" s="2"/>
      <c r="L111" s="2"/>
      <c r="M111" s="2"/>
      <c r="N111" s="2"/>
    </row>
    <row r="112" spans="1:14" ht="26.25" customHeight="1" x14ac:dyDescent="0.35">
      <c r="A112" s="2"/>
      <c r="B112" s="65" t="s">
        <v>141</v>
      </c>
      <c r="C112" s="66"/>
      <c r="D112" s="66"/>
      <c r="E112" s="66"/>
      <c r="F112" s="66"/>
      <c r="G112" s="66"/>
      <c r="H112" s="66"/>
      <c r="I112" s="66"/>
      <c r="J112" s="66"/>
      <c r="K112" s="2"/>
      <c r="L112" s="2"/>
      <c r="M112" s="2"/>
      <c r="N112" s="2"/>
    </row>
    <row r="113" spans="1:14" ht="26.25" customHeight="1" x14ac:dyDescent="0.35">
      <c r="A113" s="2"/>
      <c r="B113" s="244" t="s">
        <v>142</v>
      </c>
      <c r="C113" s="245"/>
      <c r="D113" s="245"/>
      <c r="E113" s="245"/>
      <c r="F113" s="245"/>
      <c r="G113" s="245"/>
      <c r="H113" s="245"/>
      <c r="I113" s="245"/>
      <c r="J113" s="245"/>
      <c r="K113" s="2"/>
      <c r="L113" s="2"/>
      <c r="M113" s="2"/>
      <c r="N113" s="2"/>
    </row>
    <row r="114" spans="1:14" ht="26.25" customHeight="1" x14ac:dyDescent="0.35">
      <c r="A114" s="2"/>
      <c r="B114" s="244" t="s">
        <v>143</v>
      </c>
      <c r="C114" s="245"/>
      <c r="D114" s="245"/>
      <c r="E114" s="245"/>
      <c r="F114" s="245"/>
      <c r="G114" s="245"/>
      <c r="H114" s="245"/>
      <c r="I114" s="245"/>
      <c r="J114" s="245"/>
      <c r="K114" s="2"/>
      <c r="L114" s="2"/>
      <c r="M114" s="2"/>
      <c r="N114" s="2"/>
    </row>
    <row r="115" spans="1:14" ht="26.25" customHeight="1" x14ac:dyDescent="0.35">
      <c r="A115" s="2"/>
      <c r="B115" s="244" t="s">
        <v>144</v>
      </c>
      <c r="C115" s="245"/>
      <c r="D115" s="245"/>
      <c r="E115" s="245"/>
      <c r="F115" s="245"/>
      <c r="G115" s="245"/>
      <c r="H115" s="245"/>
      <c r="I115" s="245"/>
      <c r="J115" s="245"/>
      <c r="K115" s="2"/>
      <c r="L115" s="2"/>
      <c r="M115" s="2"/>
      <c r="N115" s="2"/>
    </row>
    <row r="116" spans="1:14" ht="26.25" customHeight="1" x14ac:dyDescent="0.35">
      <c r="A116" s="2"/>
      <c r="B116" s="244" t="s">
        <v>145</v>
      </c>
      <c r="C116" s="245"/>
      <c r="D116" s="245"/>
      <c r="E116" s="245"/>
      <c r="F116" s="245"/>
      <c r="G116" s="245"/>
      <c r="H116" s="245"/>
      <c r="I116" s="245"/>
      <c r="J116" s="245"/>
      <c r="K116" s="2"/>
      <c r="L116" s="2"/>
      <c r="M116" s="2"/>
      <c r="N116" s="2"/>
    </row>
    <row r="117" spans="1:14" ht="26.25" customHeight="1" x14ac:dyDescent="0.35">
      <c r="A117" s="2"/>
      <c r="B117" s="65" t="s">
        <v>146</v>
      </c>
      <c r="C117" s="66"/>
      <c r="D117" s="66"/>
      <c r="E117" s="66"/>
      <c r="F117" s="66"/>
      <c r="G117" s="66"/>
      <c r="H117" s="66"/>
      <c r="I117" s="66"/>
      <c r="J117" s="66"/>
      <c r="K117" s="2"/>
      <c r="L117" s="2"/>
      <c r="M117" s="2"/>
      <c r="N117" s="2"/>
    </row>
    <row r="118" spans="1:14" ht="26.25" customHeight="1" x14ac:dyDescent="0.35">
      <c r="A118" s="2"/>
      <c r="B118" s="244" t="s">
        <v>147</v>
      </c>
      <c r="C118" s="245"/>
      <c r="D118" s="245"/>
      <c r="E118" s="245"/>
      <c r="F118" s="245"/>
      <c r="G118" s="245"/>
      <c r="H118" s="245"/>
      <c r="I118" s="245"/>
      <c r="J118" s="245"/>
      <c r="K118" s="2"/>
      <c r="L118" s="2"/>
      <c r="M118" s="2"/>
      <c r="N118" s="2"/>
    </row>
    <row r="119" spans="1:14" ht="26.25" customHeight="1" x14ac:dyDescent="0.35">
      <c r="A119" s="2"/>
      <c r="B119" s="244" t="s">
        <v>148</v>
      </c>
      <c r="C119" s="245"/>
      <c r="D119" s="245"/>
      <c r="E119" s="245"/>
      <c r="F119" s="245"/>
      <c r="G119" s="245"/>
      <c r="H119" s="245"/>
      <c r="I119" s="245"/>
      <c r="J119" s="245"/>
      <c r="K119" s="2"/>
      <c r="L119" s="2"/>
      <c r="M119" s="2"/>
      <c r="N119" s="2"/>
    </row>
    <row r="120" spans="1:14" ht="26.25" customHeight="1" x14ac:dyDescent="0.35">
      <c r="A120" s="2"/>
      <c r="B120" s="244" t="s">
        <v>149</v>
      </c>
      <c r="C120" s="245"/>
      <c r="D120" s="245"/>
      <c r="E120" s="245"/>
      <c r="F120" s="245"/>
      <c r="G120" s="245"/>
      <c r="H120" s="245"/>
      <c r="I120" s="245"/>
      <c r="J120" s="245"/>
      <c r="K120" s="2"/>
      <c r="L120" s="2"/>
      <c r="M120" s="2"/>
      <c r="N120" s="2"/>
    </row>
    <row r="121" spans="1:14" ht="26.25" customHeight="1" x14ac:dyDescent="0.35">
      <c r="A121" s="2"/>
      <c r="B121" s="65" t="s">
        <v>150</v>
      </c>
      <c r="C121" s="66"/>
      <c r="D121" s="66"/>
      <c r="E121" s="66"/>
      <c r="F121" s="66"/>
      <c r="G121" s="66"/>
      <c r="H121" s="66"/>
      <c r="I121" s="66"/>
      <c r="J121" s="66"/>
      <c r="K121" s="2"/>
      <c r="L121" s="2"/>
      <c r="M121" s="2"/>
      <c r="N121" s="2"/>
    </row>
    <row r="122" spans="1:14" ht="26.25" customHeight="1" x14ac:dyDescent="0.35">
      <c r="A122" s="2"/>
      <c r="B122" s="244" t="s">
        <v>151</v>
      </c>
      <c r="C122" s="245"/>
      <c r="D122" s="245"/>
      <c r="E122" s="245"/>
      <c r="F122" s="245"/>
      <c r="G122" s="245"/>
      <c r="H122" s="245"/>
      <c r="I122" s="245"/>
      <c r="J122" s="245"/>
      <c r="K122" s="2"/>
      <c r="L122" s="2"/>
      <c r="M122" s="2"/>
      <c r="N122" s="2"/>
    </row>
    <row r="123" spans="1:14" ht="26.25" customHeight="1" x14ac:dyDescent="0.35">
      <c r="A123" s="2"/>
      <c r="B123" s="244" t="s">
        <v>152</v>
      </c>
      <c r="C123" s="245"/>
      <c r="D123" s="245"/>
      <c r="E123" s="245"/>
      <c r="F123" s="245"/>
      <c r="G123" s="245"/>
      <c r="H123" s="245"/>
      <c r="I123" s="245"/>
      <c r="J123" s="245"/>
      <c r="K123" s="2"/>
      <c r="L123" s="2"/>
      <c r="M123" s="2"/>
      <c r="N123" s="2"/>
    </row>
    <row r="124" spans="1:14" ht="26.25" customHeight="1" x14ac:dyDescent="0.35">
      <c r="A124" s="2"/>
      <c r="B124" s="244" t="s">
        <v>153</v>
      </c>
      <c r="C124" s="245"/>
      <c r="D124" s="245"/>
      <c r="E124" s="245"/>
      <c r="F124" s="245"/>
      <c r="G124" s="245"/>
      <c r="H124" s="245"/>
      <c r="I124" s="245"/>
      <c r="J124" s="245"/>
      <c r="K124" s="2"/>
      <c r="L124" s="2"/>
      <c r="M124" s="2"/>
      <c r="N124" s="2"/>
    </row>
    <row r="125" spans="1:14" ht="26.25" customHeight="1" x14ac:dyDescent="0.35">
      <c r="A125" s="2"/>
      <c r="B125" s="244" t="s">
        <v>154</v>
      </c>
      <c r="C125" s="245"/>
      <c r="D125" s="245"/>
      <c r="E125" s="245"/>
      <c r="F125" s="245"/>
      <c r="G125" s="245"/>
      <c r="H125" s="245"/>
      <c r="I125" s="245"/>
      <c r="J125" s="245"/>
      <c r="K125" s="2"/>
      <c r="L125" s="2"/>
      <c r="M125" s="2"/>
      <c r="N125" s="2"/>
    </row>
    <row r="126" spans="1:14" ht="26.25" customHeight="1" x14ac:dyDescent="0.35">
      <c r="A126" s="2"/>
      <c r="B126" s="244" t="s">
        <v>155</v>
      </c>
      <c r="C126" s="245"/>
      <c r="D126" s="245"/>
      <c r="E126" s="245"/>
      <c r="F126" s="245"/>
      <c r="G126" s="245"/>
      <c r="H126" s="245"/>
      <c r="I126" s="245"/>
      <c r="J126" s="245"/>
      <c r="K126" s="2"/>
      <c r="L126" s="2"/>
      <c r="M126" s="2"/>
      <c r="N126" s="2"/>
    </row>
    <row r="127" spans="1:14" ht="26.25" customHeight="1" x14ac:dyDescent="0.35">
      <c r="A127" s="2"/>
      <c r="B127" s="244" t="s">
        <v>156</v>
      </c>
      <c r="C127" s="245"/>
      <c r="D127" s="245"/>
      <c r="E127" s="245"/>
      <c r="F127" s="245"/>
      <c r="G127" s="245"/>
      <c r="H127" s="245"/>
      <c r="I127" s="245"/>
      <c r="J127" s="245"/>
      <c r="K127" s="2"/>
      <c r="L127" s="2"/>
      <c r="M127" s="2"/>
      <c r="N127" s="2"/>
    </row>
    <row r="128" spans="1:14" ht="26.25" customHeight="1" x14ac:dyDescent="0.35">
      <c r="A128" s="2"/>
      <c r="B128" s="65" t="s">
        <v>157</v>
      </c>
      <c r="C128" s="66"/>
      <c r="D128" s="66"/>
      <c r="E128" s="66"/>
      <c r="F128" s="66"/>
      <c r="G128" s="66"/>
      <c r="H128" s="66"/>
      <c r="I128" s="66"/>
      <c r="J128" s="66"/>
      <c r="K128" s="2"/>
      <c r="L128" s="2"/>
      <c r="M128" s="2"/>
      <c r="N128" s="2"/>
    </row>
    <row r="129" spans="1:14" ht="26.25" customHeight="1" x14ac:dyDescent="0.35">
      <c r="A129" s="2"/>
      <c r="B129" s="244" t="s">
        <v>158</v>
      </c>
      <c r="C129" s="245"/>
      <c r="D129" s="245"/>
      <c r="E129" s="245"/>
      <c r="F129" s="245"/>
      <c r="G129" s="245"/>
      <c r="H129" s="245"/>
      <c r="I129" s="245"/>
      <c r="J129" s="245"/>
      <c r="K129" s="2"/>
      <c r="L129" s="2"/>
      <c r="M129" s="2"/>
      <c r="N129" s="2"/>
    </row>
    <row r="130" spans="1:14" ht="26.25" customHeight="1" x14ac:dyDescent="0.35">
      <c r="A130" s="2"/>
      <c r="B130" s="244" t="s">
        <v>159</v>
      </c>
      <c r="C130" s="245"/>
      <c r="D130" s="245"/>
      <c r="E130" s="245"/>
      <c r="F130" s="245"/>
      <c r="G130" s="245"/>
      <c r="H130" s="245"/>
      <c r="I130" s="245"/>
      <c r="J130" s="245"/>
      <c r="K130" s="2"/>
      <c r="L130" s="2"/>
      <c r="M130" s="2"/>
      <c r="N130" s="2"/>
    </row>
    <row r="131" spans="1:14" ht="26.25" customHeight="1" x14ac:dyDescent="0.35">
      <c r="A131" s="2"/>
      <c r="B131" s="244" t="s">
        <v>160</v>
      </c>
      <c r="C131" s="245"/>
      <c r="D131" s="245"/>
      <c r="E131" s="245"/>
      <c r="F131" s="245"/>
      <c r="G131" s="245"/>
      <c r="H131" s="245"/>
      <c r="I131" s="245"/>
      <c r="J131" s="245"/>
      <c r="K131" s="2"/>
      <c r="L131" s="2"/>
      <c r="M131" s="2"/>
      <c r="N131" s="2"/>
    </row>
    <row r="132" spans="1:14" ht="26.25" customHeight="1" x14ac:dyDescent="0.35">
      <c r="A132" s="2"/>
      <c r="B132" s="65" t="s">
        <v>161</v>
      </c>
      <c r="C132" s="66"/>
      <c r="D132" s="66"/>
      <c r="E132" s="246" t="s">
        <v>162</v>
      </c>
      <c r="F132" s="247"/>
      <c r="G132" s="247"/>
      <c r="H132" s="247"/>
      <c r="I132" s="247"/>
      <c r="J132" s="247"/>
      <c r="K132" s="248"/>
      <c r="L132" s="2"/>
      <c r="M132" s="2"/>
      <c r="N132" s="2"/>
    </row>
    <row r="133" spans="1:14" ht="26.25" customHeight="1" x14ac:dyDescent="0.35">
      <c r="A133" s="2"/>
      <c r="B133" s="65" t="s">
        <v>163</v>
      </c>
      <c r="C133" s="66"/>
      <c r="D133" s="66"/>
      <c r="E133" s="246" t="s">
        <v>164</v>
      </c>
      <c r="F133" s="247"/>
      <c r="G133" s="247"/>
      <c r="H133" s="247"/>
      <c r="I133" s="247"/>
      <c r="J133" s="247"/>
      <c r="K133" s="248"/>
      <c r="L133" s="2"/>
      <c r="M133" s="2"/>
      <c r="N133" s="2"/>
    </row>
    <row r="134" spans="1:14" ht="26.25" customHeight="1" x14ac:dyDescent="0.35">
      <c r="A134" s="2"/>
      <c r="B134" s="65" t="s">
        <v>165</v>
      </c>
      <c r="C134" s="66"/>
      <c r="D134" s="66"/>
      <c r="E134" s="249" t="s">
        <v>166</v>
      </c>
      <c r="F134" s="245"/>
      <c r="G134" s="245"/>
      <c r="H134" s="245"/>
      <c r="I134" s="245"/>
      <c r="J134" s="245"/>
      <c r="K134" s="250"/>
      <c r="L134" s="2"/>
      <c r="M134" s="2"/>
      <c r="N134" s="2"/>
    </row>
    <row r="135" spans="1:14" ht="26.25" customHeight="1" x14ac:dyDescent="0.35">
      <c r="A135" s="2"/>
      <c r="B135" s="65" t="s">
        <v>167</v>
      </c>
      <c r="C135" s="66"/>
      <c r="D135" s="66"/>
      <c r="E135" s="249" t="s">
        <v>168</v>
      </c>
      <c r="F135" s="245"/>
      <c r="G135" s="245"/>
      <c r="H135" s="245"/>
      <c r="I135" s="245"/>
      <c r="J135" s="245"/>
      <c r="K135" s="250"/>
      <c r="L135" s="2"/>
      <c r="M135" s="2"/>
      <c r="N135" s="2"/>
    </row>
    <row r="136" spans="1:14" ht="26.25" customHeight="1" x14ac:dyDescent="0.35">
      <c r="A136" s="2"/>
      <c r="B136" s="65" t="s">
        <v>169</v>
      </c>
      <c r="C136" s="66"/>
      <c r="D136" s="66"/>
      <c r="E136" s="249" t="s">
        <v>170</v>
      </c>
      <c r="F136" s="245"/>
      <c r="G136" s="245"/>
      <c r="H136" s="245"/>
      <c r="I136" s="245"/>
      <c r="J136" s="245"/>
      <c r="K136" s="250"/>
      <c r="L136" s="2"/>
      <c r="M136" s="2"/>
      <c r="N136" s="2"/>
    </row>
    <row r="137" spans="1:14" ht="17" customHeight="1" x14ac:dyDescent="0.15">
      <c r="A137" s="2"/>
      <c r="B137" s="2"/>
      <c r="C137" s="68"/>
      <c r="D137" s="68"/>
      <c r="E137" s="68"/>
      <c r="F137" s="68"/>
      <c r="G137" s="68"/>
      <c r="H137" s="68"/>
      <c r="I137" s="68"/>
      <c r="J137" s="68"/>
      <c r="K137" s="2"/>
      <c r="L137" s="2"/>
      <c r="M137" s="2"/>
      <c r="N137" s="2"/>
    </row>
    <row r="138" spans="1:14" ht="17" customHeight="1" x14ac:dyDescent="0.15">
      <c r="A138" s="2"/>
      <c r="B138" s="2"/>
      <c r="C138" s="68"/>
      <c r="D138" s="68"/>
      <c r="E138" s="68"/>
      <c r="F138" s="68"/>
      <c r="G138" s="68"/>
      <c r="H138" s="68"/>
      <c r="I138" s="68"/>
      <c r="J138" s="68"/>
      <c r="K138" s="2"/>
      <c r="L138" s="2"/>
      <c r="M138" s="2"/>
      <c r="N138" s="2"/>
    </row>
    <row r="139" spans="1:14" ht="17" customHeight="1" x14ac:dyDescent="0.15">
      <c r="A139" s="2"/>
      <c r="B139" s="2"/>
      <c r="C139" s="68"/>
      <c r="D139" s="68"/>
      <c r="E139" s="68"/>
      <c r="F139" s="68"/>
      <c r="G139" s="68"/>
      <c r="H139" s="68"/>
      <c r="I139" s="68"/>
      <c r="J139" s="68"/>
      <c r="K139" s="2"/>
      <c r="L139" s="2"/>
      <c r="M139" s="2"/>
      <c r="N139" s="2"/>
    </row>
    <row r="140" spans="1:14" ht="17" customHeight="1" x14ac:dyDescent="0.15">
      <c r="A140" s="2"/>
      <c r="B140" s="2"/>
      <c r="C140" s="68"/>
      <c r="D140" s="68"/>
      <c r="E140" s="68"/>
      <c r="F140" s="68"/>
      <c r="G140" s="68"/>
      <c r="H140" s="68"/>
      <c r="I140" s="68"/>
      <c r="J140" s="68"/>
      <c r="K140" s="2"/>
      <c r="L140" s="2"/>
      <c r="M140" s="2"/>
      <c r="N140" s="2"/>
    </row>
    <row r="141" spans="1:14" ht="17" customHeight="1" x14ac:dyDescent="0.15">
      <c r="A141" s="2"/>
      <c r="B141" s="2"/>
      <c r="C141" s="68"/>
      <c r="D141" s="68"/>
      <c r="E141" s="68"/>
      <c r="F141" s="68"/>
      <c r="G141" s="68"/>
      <c r="H141" s="68"/>
      <c r="I141" s="68"/>
      <c r="J141" s="68"/>
      <c r="K141" s="2"/>
      <c r="L141" s="2"/>
      <c r="M141" s="2"/>
      <c r="N141" s="2"/>
    </row>
    <row r="142" spans="1:14" ht="17" customHeight="1" x14ac:dyDescent="0.15">
      <c r="A142" s="2"/>
      <c r="B142" s="2"/>
      <c r="C142" s="68"/>
      <c r="D142" s="68"/>
      <c r="E142" s="68"/>
      <c r="F142" s="68"/>
      <c r="G142" s="68"/>
      <c r="H142" s="68"/>
      <c r="I142" s="68"/>
      <c r="J142" s="68"/>
      <c r="K142" s="2"/>
      <c r="L142" s="2"/>
      <c r="M142" s="2"/>
      <c r="N142" s="2"/>
    </row>
    <row r="143" spans="1:14" ht="17" customHeight="1" x14ac:dyDescent="0.15">
      <c r="A143" s="2"/>
      <c r="B143" s="2"/>
      <c r="C143" s="68"/>
      <c r="D143" s="68"/>
      <c r="E143" s="68"/>
      <c r="F143" s="68"/>
      <c r="G143" s="68"/>
      <c r="H143" s="68"/>
      <c r="I143" s="68"/>
      <c r="J143" s="68"/>
      <c r="K143" s="2"/>
      <c r="L143" s="2"/>
      <c r="M143" s="2"/>
      <c r="N143" s="2"/>
    </row>
    <row r="144" spans="1:14" ht="17" customHeight="1" x14ac:dyDescent="0.15">
      <c r="A144" s="2"/>
      <c r="B144" s="2"/>
      <c r="C144" s="68"/>
      <c r="D144" s="68"/>
      <c r="E144" s="68"/>
      <c r="F144" s="68"/>
      <c r="G144" s="68"/>
      <c r="H144" s="68"/>
      <c r="I144" s="68"/>
      <c r="J144" s="68"/>
      <c r="K144" s="2"/>
      <c r="L144" s="2"/>
      <c r="M144" s="2"/>
      <c r="N144" s="2"/>
    </row>
    <row r="145" spans="1:14" ht="17.25" customHeight="1" x14ac:dyDescent="0.25">
      <c r="A145" s="2"/>
      <c r="B145" s="69"/>
      <c r="C145" s="70"/>
      <c r="D145" s="70"/>
      <c r="E145" s="70"/>
      <c r="F145" s="70"/>
      <c r="G145" s="70"/>
      <c r="H145" s="70"/>
      <c r="I145" s="70"/>
      <c r="J145" s="70"/>
      <c r="K145" s="2"/>
      <c r="L145" s="2"/>
      <c r="M145" s="2"/>
      <c r="N145" s="2"/>
    </row>
  </sheetData>
  <mergeCells count="101">
    <mergeCell ref="B131:J131"/>
    <mergeCell ref="E132:K132"/>
    <mergeCell ref="E133:K133"/>
    <mergeCell ref="E134:K134"/>
    <mergeCell ref="E135:K135"/>
    <mergeCell ref="E136:K136"/>
    <mergeCell ref="D65:D67"/>
    <mergeCell ref="F54:F59"/>
    <mergeCell ref="F65:F67"/>
    <mergeCell ref="G54:G59"/>
    <mergeCell ref="G65:G67"/>
    <mergeCell ref="H54:H59"/>
    <mergeCell ref="H65:H67"/>
    <mergeCell ref="I54:I59"/>
    <mergeCell ref="I65:I67"/>
    <mergeCell ref="J65:J67"/>
    <mergeCell ref="B120:J120"/>
    <mergeCell ref="B122:J122"/>
    <mergeCell ref="B123:J123"/>
    <mergeCell ref="B124:J124"/>
    <mergeCell ref="B125:J125"/>
    <mergeCell ref="B126:J126"/>
    <mergeCell ref="B127:J127"/>
    <mergeCell ref="B129:J129"/>
    <mergeCell ref="B130:J130"/>
    <mergeCell ref="B91:J91"/>
    <mergeCell ref="B93:J93"/>
    <mergeCell ref="B96:J96"/>
    <mergeCell ref="B113:J113"/>
    <mergeCell ref="B114:J114"/>
    <mergeCell ref="B115:J115"/>
    <mergeCell ref="B116:J116"/>
    <mergeCell ref="B118:J118"/>
    <mergeCell ref="B119:J119"/>
    <mergeCell ref="C82:H82"/>
    <mergeCell ref="I82:J82"/>
    <mergeCell ref="C83:H83"/>
    <mergeCell ref="I83:J83"/>
    <mergeCell ref="C84:H84"/>
    <mergeCell ref="I84:J84"/>
    <mergeCell ref="B87:J87"/>
    <mergeCell ref="B89:J89"/>
    <mergeCell ref="B90:K90"/>
    <mergeCell ref="B73:J73"/>
    <mergeCell ref="B74:J74"/>
    <mergeCell ref="C75:E75"/>
    <mergeCell ref="C76:E76"/>
    <mergeCell ref="C77:E77"/>
    <mergeCell ref="B78:H78"/>
    <mergeCell ref="I78:J78"/>
    <mergeCell ref="B80:J80"/>
    <mergeCell ref="C81:H81"/>
    <mergeCell ref="I81:J81"/>
    <mergeCell ref="B49:J49"/>
    <mergeCell ref="B50:J50"/>
    <mergeCell ref="B51:J51"/>
    <mergeCell ref="C59:E59"/>
    <mergeCell ref="B60:H60"/>
    <mergeCell ref="I60:J60"/>
    <mergeCell ref="B61:J61"/>
    <mergeCell ref="B62:J62"/>
    <mergeCell ref="B72:H72"/>
    <mergeCell ref="I72:J72"/>
    <mergeCell ref="B37:C37"/>
    <mergeCell ref="D37:E37"/>
    <mergeCell ref="G37:H37"/>
    <mergeCell ref="B38:J38"/>
    <mergeCell ref="B42:H42"/>
    <mergeCell ref="I42:J42"/>
    <mergeCell ref="B44:J44"/>
    <mergeCell ref="C47:E47"/>
    <mergeCell ref="B48:H48"/>
    <mergeCell ref="I48:J48"/>
    <mergeCell ref="B28:J28"/>
    <mergeCell ref="B29:J29"/>
    <mergeCell ref="B30:J30"/>
    <mergeCell ref="B31:J31"/>
    <mergeCell ref="B32:J32"/>
    <mergeCell ref="B34:J34"/>
    <mergeCell ref="B35:J35"/>
    <mergeCell ref="B36:C36"/>
    <mergeCell ref="D36:E36"/>
    <mergeCell ref="G36:H36"/>
    <mergeCell ref="B19:J19"/>
    <mergeCell ref="B20:J20"/>
    <mergeCell ref="C21:J21"/>
    <mergeCell ref="C22:J22"/>
    <mergeCell ref="C23:J23"/>
    <mergeCell ref="B24:J24"/>
    <mergeCell ref="B25:J25"/>
    <mergeCell ref="B26:J26"/>
    <mergeCell ref="B27:J27"/>
    <mergeCell ref="B5:J5"/>
    <mergeCell ref="D6:L6"/>
    <mergeCell ref="B7:J7"/>
    <mergeCell ref="B8:J8"/>
    <mergeCell ref="D14:F14"/>
    <mergeCell ref="B15:J15"/>
    <mergeCell ref="B16:J16"/>
    <mergeCell ref="B17:J17"/>
    <mergeCell ref="B18:J18"/>
  </mergeCells>
  <conditionalFormatting sqref="I40:I43 J42:J43 F46:F47 I46:I48 J48 F53:F59 I53:I59 F64:F71 F75:G76 I75:J76 G77 I78:J78">
    <cfRule type="cellIs" dxfId="1" priority="1" stopIfTrue="1" operator="lessThan">
      <formula>0</formula>
    </cfRule>
  </conditionalFormatting>
  <pageMargins left="0.24" right="0.24" top="0.75" bottom="0.75" header="0.31" footer="0.31"/>
  <pageSetup scale="45" orientation="portrait"/>
  <headerFooter>
    <oddFooter>&amp;L&amp;"宋体,Regular"&amp;12&amp;K000000美誉舒适家&amp;C&amp;"宋体,Regular"&amp;12&amp;K000000第 &amp;P 页，共 &amp;N 页&amp;R&amp;"宋体,Regular"&amp;12&amp;K000000让家更舒适</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6"/>
  <sheetViews>
    <sheetView showGridLines="0" topLeftCell="A2" workbookViewId="0"/>
  </sheetViews>
  <sheetFormatPr baseColWidth="10" defaultColWidth="18" defaultRowHeight="40.25" customHeight="1" x14ac:dyDescent="0.15"/>
  <cols>
    <col min="1" max="1" width="27" style="71" customWidth="1"/>
    <col min="2" max="2" width="20.6640625" style="71" customWidth="1"/>
    <col min="3" max="3" width="83.1640625" style="71" customWidth="1"/>
    <col min="4" max="4" width="18" style="71" customWidth="1"/>
    <col min="5" max="5" width="19.5" style="71" customWidth="1"/>
    <col min="6" max="256" width="18" customWidth="1"/>
  </cols>
  <sheetData>
    <row r="1" spans="1:5" ht="54.5" hidden="1" customHeight="1" x14ac:dyDescent="0.15">
      <c r="A1" s="72" t="s">
        <v>171</v>
      </c>
      <c r="B1" s="73" t="s">
        <v>32</v>
      </c>
      <c r="C1" s="74" t="s">
        <v>172</v>
      </c>
      <c r="D1" s="73" t="s">
        <v>173</v>
      </c>
      <c r="E1" s="75" t="s">
        <v>38</v>
      </c>
    </row>
    <row r="2" spans="1:5" ht="54.5" customHeight="1" x14ac:dyDescent="0.15">
      <c r="A2" s="263" t="s">
        <v>174</v>
      </c>
      <c r="B2" s="269" t="s">
        <v>175</v>
      </c>
      <c r="C2" s="76" t="s">
        <v>176</v>
      </c>
      <c r="D2" s="77" t="s">
        <v>177</v>
      </c>
      <c r="E2" s="78" t="s">
        <v>178</v>
      </c>
    </row>
    <row r="3" spans="1:5" ht="54.5" customHeight="1" x14ac:dyDescent="0.15">
      <c r="A3" s="264"/>
      <c r="B3" s="270"/>
      <c r="C3" s="76" t="s">
        <v>179</v>
      </c>
      <c r="D3" s="80">
        <v>15200</v>
      </c>
      <c r="E3" s="77" t="s">
        <v>178</v>
      </c>
    </row>
    <row r="4" spans="1:5" ht="54.5" customHeight="1" x14ac:dyDescent="0.15">
      <c r="A4" s="264"/>
      <c r="B4" s="270"/>
      <c r="C4" s="76" t="s">
        <v>180</v>
      </c>
      <c r="D4" s="80">
        <v>17650</v>
      </c>
      <c r="E4" s="77" t="s">
        <v>178</v>
      </c>
    </row>
    <row r="5" spans="1:5" ht="54.5" customHeight="1" x14ac:dyDescent="0.15">
      <c r="A5" s="264"/>
      <c r="B5" s="270"/>
      <c r="C5" s="76" t="s">
        <v>181</v>
      </c>
      <c r="D5" s="77" t="s">
        <v>182</v>
      </c>
      <c r="E5" s="77" t="s">
        <v>178</v>
      </c>
    </row>
    <row r="6" spans="1:5" ht="54.5" customHeight="1" x14ac:dyDescent="0.15">
      <c r="A6" s="264"/>
      <c r="B6" s="270"/>
      <c r="C6" s="76" t="s">
        <v>183</v>
      </c>
      <c r="D6" s="77" t="s">
        <v>184</v>
      </c>
      <c r="E6" s="77" t="s">
        <v>185</v>
      </c>
    </row>
    <row r="7" spans="1:5" ht="54.5" customHeight="1" x14ac:dyDescent="0.15">
      <c r="A7" s="264"/>
      <c r="B7" s="270"/>
      <c r="C7" s="76" t="s">
        <v>186</v>
      </c>
      <c r="D7" s="80">
        <v>15000</v>
      </c>
      <c r="E7" s="77" t="s">
        <v>185</v>
      </c>
    </row>
    <row r="8" spans="1:5" ht="54.5" customHeight="1" x14ac:dyDescent="0.15">
      <c r="A8" s="264"/>
      <c r="B8" s="270"/>
      <c r="C8" s="76" t="s">
        <v>187</v>
      </c>
      <c r="D8" s="80">
        <v>17500</v>
      </c>
      <c r="E8" s="77" t="s">
        <v>185</v>
      </c>
    </row>
    <row r="9" spans="1:5" ht="54.5" customHeight="1" x14ac:dyDescent="0.15">
      <c r="A9" s="264"/>
      <c r="B9" s="270"/>
      <c r="C9" s="76" t="s">
        <v>188</v>
      </c>
      <c r="D9" s="77" t="s">
        <v>189</v>
      </c>
      <c r="E9" s="77" t="s">
        <v>185</v>
      </c>
    </row>
    <row r="10" spans="1:5" ht="54.5" customHeight="1" x14ac:dyDescent="0.15">
      <c r="A10" s="264"/>
      <c r="B10" s="270"/>
      <c r="C10" s="81" t="s">
        <v>190</v>
      </c>
      <c r="D10" s="82" t="s">
        <v>24</v>
      </c>
      <c r="E10" s="83"/>
    </row>
    <row r="11" spans="1:5" ht="54.5" customHeight="1" x14ac:dyDescent="0.15">
      <c r="A11" s="264"/>
      <c r="B11" s="270"/>
      <c r="C11" s="81" t="s">
        <v>190</v>
      </c>
      <c r="D11" s="82" t="s">
        <v>24</v>
      </c>
      <c r="E11" s="84"/>
    </row>
    <row r="12" spans="1:5" ht="54.5" customHeight="1" x14ac:dyDescent="0.15">
      <c r="A12" s="264"/>
      <c r="B12" s="270"/>
      <c r="C12" s="81" t="s">
        <v>190</v>
      </c>
      <c r="D12" s="82" t="s">
        <v>24</v>
      </c>
      <c r="E12" s="84"/>
    </row>
    <row r="13" spans="1:5" ht="54.5" customHeight="1" x14ac:dyDescent="0.15">
      <c r="A13" s="264"/>
      <c r="B13" s="270"/>
      <c r="C13" s="81" t="s">
        <v>190</v>
      </c>
      <c r="D13" s="82" t="s">
        <v>24</v>
      </c>
      <c r="E13" s="84"/>
    </row>
    <row r="14" spans="1:5" ht="54.5" customHeight="1" x14ac:dyDescent="0.15">
      <c r="A14" s="264"/>
      <c r="B14" s="270"/>
      <c r="C14" s="81" t="s">
        <v>190</v>
      </c>
      <c r="D14" s="82" t="s">
        <v>24</v>
      </c>
      <c r="E14" s="84"/>
    </row>
    <row r="15" spans="1:5" ht="54.5" customHeight="1" x14ac:dyDescent="0.15">
      <c r="A15" s="264"/>
      <c r="B15" s="270"/>
      <c r="C15" s="81" t="s">
        <v>190</v>
      </c>
      <c r="D15" s="82" t="s">
        <v>24</v>
      </c>
      <c r="E15" s="85"/>
    </row>
    <row r="16" spans="1:5" ht="54.5" customHeight="1" x14ac:dyDescent="0.15">
      <c r="A16" s="264"/>
      <c r="B16" s="271" t="s">
        <v>191</v>
      </c>
      <c r="C16" s="86" t="s">
        <v>192</v>
      </c>
      <c r="D16" s="87">
        <v>18000</v>
      </c>
      <c r="E16" s="77" t="s">
        <v>193</v>
      </c>
    </row>
    <row r="17" spans="1:5" ht="54.5" customHeight="1" x14ac:dyDescent="0.15">
      <c r="A17" s="264"/>
      <c r="B17" s="272"/>
      <c r="C17" s="86" t="s">
        <v>194</v>
      </c>
      <c r="D17" s="87">
        <v>19200</v>
      </c>
      <c r="E17" s="77" t="s">
        <v>193</v>
      </c>
    </row>
    <row r="18" spans="1:5" ht="54.5" customHeight="1" x14ac:dyDescent="0.15">
      <c r="A18" s="264"/>
      <c r="B18" s="272"/>
      <c r="C18" s="86" t="s">
        <v>195</v>
      </c>
      <c r="D18" s="87">
        <v>22200</v>
      </c>
      <c r="E18" s="77" t="s">
        <v>196</v>
      </c>
    </row>
    <row r="19" spans="1:5" ht="54.5" customHeight="1" x14ac:dyDescent="0.15">
      <c r="A19" s="264"/>
      <c r="B19" s="272"/>
      <c r="C19" s="86" t="s">
        <v>197</v>
      </c>
      <c r="D19" s="87">
        <v>24000</v>
      </c>
      <c r="E19" s="77" t="s">
        <v>196</v>
      </c>
    </row>
    <row r="20" spans="1:5" ht="54.5" customHeight="1" x14ac:dyDescent="0.15">
      <c r="A20" s="264"/>
      <c r="B20" s="272"/>
      <c r="C20" s="86" t="s">
        <v>198</v>
      </c>
      <c r="D20" s="87">
        <v>27900</v>
      </c>
      <c r="E20" s="77" t="s">
        <v>196</v>
      </c>
    </row>
    <row r="21" spans="1:5" ht="54.5" customHeight="1" x14ac:dyDescent="0.15">
      <c r="A21" s="264"/>
      <c r="B21" s="272"/>
      <c r="C21" s="86" t="s">
        <v>199</v>
      </c>
      <c r="D21" s="87">
        <v>19300</v>
      </c>
      <c r="E21" s="77" t="s">
        <v>200</v>
      </c>
    </row>
    <row r="22" spans="1:5" ht="54.5" customHeight="1" x14ac:dyDescent="0.15">
      <c r="A22" s="264"/>
      <c r="B22" s="272"/>
      <c r="C22" s="86" t="s">
        <v>201</v>
      </c>
      <c r="D22" s="87">
        <v>20000</v>
      </c>
      <c r="E22" s="77" t="s">
        <v>200</v>
      </c>
    </row>
    <row r="23" spans="1:5" ht="54.5" customHeight="1" x14ac:dyDescent="0.15">
      <c r="A23" s="264"/>
      <c r="B23" s="272"/>
      <c r="C23" s="86" t="s">
        <v>202</v>
      </c>
      <c r="D23" s="87">
        <v>25600</v>
      </c>
      <c r="E23" s="77" t="s">
        <v>200</v>
      </c>
    </row>
    <row r="24" spans="1:5" ht="54.5" customHeight="1" x14ac:dyDescent="0.15">
      <c r="A24" s="264"/>
      <c r="B24" s="272"/>
      <c r="C24" s="86" t="s">
        <v>203</v>
      </c>
      <c r="D24" s="88">
        <v>33600</v>
      </c>
      <c r="E24" s="89"/>
    </row>
    <row r="25" spans="1:5" ht="54.5" customHeight="1" x14ac:dyDescent="0.15">
      <c r="A25" s="264"/>
      <c r="B25" s="272"/>
      <c r="C25" s="86" t="s">
        <v>204</v>
      </c>
      <c r="D25" s="88">
        <v>35600</v>
      </c>
      <c r="E25" s="90"/>
    </row>
    <row r="26" spans="1:5" ht="54.5" customHeight="1" x14ac:dyDescent="0.15">
      <c r="A26" s="264"/>
      <c r="B26" s="272"/>
      <c r="C26" s="86" t="s">
        <v>205</v>
      </c>
      <c r="D26" s="88">
        <v>37600</v>
      </c>
      <c r="E26" s="90"/>
    </row>
    <row r="27" spans="1:5" ht="54.5" customHeight="1" x14ac:dyDescent="0.15">
      <c r="A27" s="264"/>
      <c r="B27" s="272"/>
      <c r="C27" s="86" t="s">
        <v>206</v>
      </c>
      <c r="D27" s="88">
        <v>39600</v>
      </c>
      <c r="E27" s="90"/>
    </row>
    <row r="28" spans="1:5" ht="54.5" customHeight="1" x14ac:dyDescent="0.15">
      <c r="A28" s="264"/>
      <c r="B28" s="272"/>
      <c r="C28" s="86" t="s">
        <v>207</v>
      </c>
      <c r="D28" s="88">
        <v>31000</v>
      </c>
      <c r="E28" s="90"/>
    </row>
    <row r="29" spans="1:5" ht="54.5" customHeight="1" x14ac:dyDescent="0.15">
      <c r="A29" s="264"/>
      <c r="B29" s="272"/>
      <c r="C29" s="86" t="s">
        <v>208</v>
      </c>
      <c r="D29" s="88">
        <v>33600</v>
      </c>
      <c r="E29" s="90"/>
    </row>
    <row r="30" spans="1:5" ht="54.5" customHeight="1" x14ac:dyDescent="0.15">
      <c r="A30" s="264"/>
      <c r="B30" s="272"/>
      <c r="C30" s="86" t="s">
        <v>209</v>
      </c>
      <c r="D30" s="88">
        <v>35600</v>
      </c>
      <c r="E30" s="90"/>
    </row>
    <row r="31" spans="1:5" ht="54.5" customHeight="1" x14ac:dyDescent="0.15">
      <c r="A31" s="264"/>
      <c r="B31" s="272"/>
      <c r="C31" s="86" t="s">
        <v>210</v>
      </c>
      <c r="D31" s="88">
        <v>37600</v>
      </c>
      <c r="E31" s="90"/>
    </row>
    <row r="32" spans="1:5" ht="54.5" customHeight="1" x14ac:dyDescent="0.15">
      <c r="A32" s="264"/>
      <c r="B32" s="272"/>
      <c r="C32" s="91" t="s">
        <v>211</v>
      </c>
      <c r="D32" s="92">
        <v>50300</v>
      </c>
      <c r="E32" s="84"/>
    </row>
    <row r="33" spans="1:5" ht="54.5" customHeight="1" x14ac:dyDescent="0.15">
      <c r="A33" s="264"/>
      <c r="B33" s="272"/>
      <c r="C33" s="91" t="s">
        <v>212</v>
      </c>
      <c r="D33" s="92">
        <v>53500</v>
      </c>
      <c r="E33" s="84"/>
    </row>
    <row r="34" spans="1:5" ht="54.5" customHeight="1" x14ac:dyDescent="0.15">
      <c r="A34" s="264"/>
      <c r="B34" s="272"/>
      <c r="C34" s="93" t="s">
        <v>190</v>
      </c>
      <c r="D34" s="94" t="s">
        <v>24</v>
      </c>
      <c r="E34" s="95"/>
    </row>
    <row r="35" spans="1:5" ht="54.5" customHeight="1" x14ac:dyDescent="0.15">
      <c r="A35" s="264"/>
      <c r="B35" s="272"/>
      <c r="C35" s="93" t="s">
        <v>190</v>
      </c>
      <c r="D35" s="93" t="s">
        <v>24</v>
      </c>
      <c r="E35" s="84"/>
    </row>
    <row r="36" spans="1:5" ht="54.5" customHeight="1" x14ac:dyDescent="0.15">
      <c r="A36" s="264"/>
      <c r="B36" s="272"/>
      <c r="C36" s="93" t="s">
        <v>190</v>
      </c>
      <c r="D36" s="93" t="s">
        <v>24</v>
      </c>
      <c r="E36" s="84"/>
    </row>
    <row r="37" spans="1:5" ht="54.5" customHeight="1" x14ac:dyDescent="0.15">
      <c r="A37" s="264"/>
      <c r="B37" s="272"/>
      <c r="C37" s="93" t="s">
        <v>190</v>
      </c>
      <c r="D37" s="93" t="s">
        <v>24</v>
      </c>
      <c r="E37" s="84"/>
    </row>
    <row r="38" spans="1:5" ht="54.5" customHeight="1" x14ac:dyDescent="0.15">
      <c r="A38" s="264"/>
      <c r="B38" s="272"/>
      <c r="C38" s="93" t="s">
        <v>190</v>
      </c>
      <c r="D38" s="93" t="s">
        <v>24</v>
      </c>
      <c r="E38" s="84"/>
    </row>
    <row r="39" spans="1:5" ht="54.5" customHeight="1" x14ac:dyDescent="0.15">
      <c r="A39" s="264"/>
      <c r="B39" s="272"/>
      <c r="C39" s="93" t="s">
        <v>190</v>
      </c>
      <c r="D39" s="93" t="s">
        <v>24</v>
      </c>
      <c r="E39" s="84"/>
    </row>
    <row r="40" spans="1:5" ht="54.5" customHeight="1" x14ac:dyDescent="0.15">
      <c r="A40" s="264"/>
      <c r="B40" s="272"/>
      <c r="C40" s="93" t="s">
        <v>190</v>
      </c>
      <c r="D40" s="93" t="s">
        <v>24</v>
      </c>
      <c r="E40" s="84"/>
    </row>
    <row r="41" spans="1:5" ht="54.5" customHeight="1" x14ac:dyDescent="0.15">
      <c r="A41" s="264"/>
      <c r="B41" s="271" t="s">
        <v>213</v>
      </c>
      <c r="C41" s="96" t="s">
        <v>214</v>
      </c>
      <c r="D41" s="97" t="s">
        <v>215</v>
      </c>
      <c r="E41" s="84"/>
    </row>
    <row r="42" spans="1:5" ht="54.5" customHeight="1" x14ac:dyDescent="0.15">
      <c r="A42" s="264"/>
      <c r="B42" s="272"/>
      <c r="C42" s="98" t="s">
        <v>216</v>
      </c>
      <c r="D42" s="99">
        <v>12900</v>
      </c>
      <c r="E42" s="84"/>
    </row>
    <row r="43" spans="1:5" ht="54.5" customHeight="1" x14ac:dyDescent="0.15">
      <c r="A43" s="264"/>
      <c r="B43" s="272"/>
      <c r="C43" s="98" t="s">
        <v>217</v>
      </c>
      <c r="D43" s="99">
        <v>14300</v>
      </c>
      <c r="E43" s="84"/>
    </row>
    <row r="44" spans="1:5" ht="54.5" customHeight="1" x14ac:dyDescent="0.15">
      <c r="A44" s="264"/>
      <c r="B44" s="272"/>
      <c r="C44" s="98" t="s">
        <v>218</v>
      </c>
      <c r="D44" s="99">
        <v>16700</v>
      </c>
      <c r="E44" s="84"/>
    </row>
    <row r="45" spans="1:5" ht="54.5" customHeight="1" x14ac:dyDescent="0.15">
      <c r="A45" s="264"/>
      <c r="B45" s="272"/>
      <c r="C45" s="96" t="s">
        <v>219</v>
      </c>
      <c r="D45" s="97" t="s">
        <v>220</v>
      </c>
      <c r="E45" s="84"/>
    </row>
    <row r="46" spans="1:5" ht="54.5" customHeight="1" x14ac:dyDescent="0.15">
      <c r="A46" s="264"/>
      <c r="B46" s="272"/>
      <c r="C46" s="98" t="s">
        <v>221</v>
      </c>
      <c r="D46" s="99">
        <v>11900</v>
      </c>
      <c r="E46" s="84"/>
    </row>
    <row r="47" spans="1:5" ht="54.5" customHeight="1" x14ac:dyDescent="0.15">
      <c r="A47" s="264"/>
      <c r="B47" s="272"/>
      <c r="C47" s="98" t="s">
        <v>222</v>
      </c>
      <c r="D47" s="99">
        <v>13300</v>
      </c>
      <c r="E47" s="84"/>
    </row>
    <row r="48" spans="1:5" ht="54.5" customHeight="1" x14ac:dyDescent="0.15">
      <c r="A48" s="264"/>
      <c r="B48" s="272"/>
      <c r="C48" s="98" t="s">
        <v>223</v>
      </c>
      <c r="D48" s="99">
        <v>15470</v>
      </c>
      <c r="E48" s="84"/>
    </row>
    <row r="49" spans="1:5" ht="54.5" customHeight="1" x14ac:dyDescent="0.15">
      <c r="A49" s="264"/>
      <c r="B49" s="272"/>
      <c r="C49" s="98" t="s">
        <v>224</v>
      </c>
      <c r="D49" s="99">
        <v>18500</v>
      </c>
      <c r="E49" s="84"/>
    </row>
    <row r="50" spans="1:5" ht="54.5" customHeight="1" x14ac:dyDescent="0.15">
      <c r="A50" s="264"/>
      <c r="B50" s="272"/>
      <c r="C50" s="98" t="s">
        <v>225</v>
      </c>
      <c r="D50" s="99">
        <v>22900</v>
      </c>
      <c r="E50" s="84"/>
    </row>
    <row r="51" spans="1:5" ht="54.5" customHeight="1" x14ac:dyDescent="0.15">
      <c r="A51" s="264"/>
      <c r="B51" s="272"/>
      <c r="C51" s="98" t="s">
        <v>226</v>
      </c>
      <c r="D51" s="99">
        <v>17700</v>
      </c>
      <c r="E51" s="84"/>
    </row>
    <row r="52" spans="1:5" ht="54.5" customHeight="1" x14ac:dyDescent="0.15">
      <c r="A52" s="264"/>
      <c r="B52" s="272"/>
      <c r="C52" s="98" t="s">
        <v>227</v>
      </c>
      <c r="D52" s="99">
        <v>18400</v>
      </c>
      <c r="E52" s="84"/>
    </row>
    <row r="53" spans="1:5" ht="54.5" customHeight="1" x14ac:dyDescent="0.15">
      <c r="A53" s="264"/>
      <c r="B53" s="272"/>
      <c r="C53" s="98" t="s">
        <v>228</v>
      </c>
      <c r="D53" s="99">
        <v>21250</v>
      </c>
      <c r="E53" s="84"/>
    </row>
    <row r="54" spans="1:5" ht="54.5" customHeight="1" x14ac:dyDescent="0.15">
      <c r="A54" s="264"/>
      <c r="B54" s="272"/>
      <c r="C54" s="93" t="s">
        <v>190</v>
      </c>
      <c r="D54" s="93" t="s">
        <v>24</v>
      </c>
      <c r="E54" s="84"/>
    </row>
    <row r="55" spans="1:5" ht="54.5" customHeight="1" x14ac:dyDescent="0.15">
      <c r="A55" s="264"/>
      <c r="B55" s="272"/>
      <c r="C55" s="93" t="s">
        <v>190</v>
      </c>
      <c r="D55" s="93" t="s">
        <v>24</v>
      </c>
      <c r="E55" s="84"/>
    </row>
    <row r="56" spans="1:5" ht="54.5" customHeight="1" x14ac:dyDescent="0.15">
      <c r="A56" s="264"/>
      <c r="B56" s="272"/>
      <c r="C56" s="93" t="s">
        <v>190</v>
      </c>
      <c r="D56" s="93" t="s">
        <v>24</v>
      </c>
      <c r="E56" s="84"/>
    </row>
    <row r="57" spans="1:5" ht="54.5" customHeight="1" x14ac:dyDescent="0.15">
      <c r="A57" s="264"/>
      <c r="B57" s="272"/>
      <c r="C57" s="93" t="s">
        <v>190</v>
      </c>
      <c r="D57" s="93" t="s">
        <v>24</v>
      </c>
      <c r="E57" s="84"/>
    </row>
    <row r="58" spans="1:5" ht="54.5" customHeight="1" x14ac:dyDescent="0.15">
      <c r="A58" s="264"/>
      <c r="B58" s="272"/>
      <c r="C58" s="93" t="s">
        <v>190</v>
      </c>
      <c r="D58" s="93" t="s">
        <v>24</v>
      </c>
      <c r="E58" s="84"/>
    </row>
    <row r="59" spans="1:5" ht="54.5" customHeight="1" x14ac:dyDescent="0.15">
      <c r="A59" s="264"/>
      <c r="B59" s="272"/>
      <c r="C59" s="93" t="s">
        <v>190</v>
      </c>
      <c r="D59" s="93" t="s">
        <v>24</v>
      </c>
      <c r="E59" s="84"/>
    </row>
    <row r="60" spans="1:5" ht="54.5" customHeight="1" x14ac:dyDescent="0.15">
      <c r="A60" s="264"/>
      <c r="B60" s="273" t="s">
        <v>229</v>
      </c>
      <c r="C60" s="100" t="s">
        <v>230</v>
      </c>
      <c r="D60" s="101">
        <v>17490</v>
      </c>
      <c r="E60" s="84"/>
    </row>
    <row r="61" spans="1:5" ht="54.5" customHeight="1" x14ac:dyDescent="0.15">
      <c r="A61" s="264"/>
      <c r="B61" s="274"/>
      <c r="C61" s="100" t="s">
        <v>231</v>
      </c>
      <c r="D61" s="101">
        <v>19250</v>
      </c>
      <c r="E61" s="84"/>
    </row>
    <row r="62" spans="1:5" ht="54.5" customHeight="1" x14ac:dyDescent="0.15">
      <c r="A62" s="264"/>
      <c r="B62" s="274"/>
      <c r="C62" s="100" t="s">
        <v>232</v>
      </c>
      <c r="D62" s="101">
        <v>16550</v>
      </c>
      <c r="E62" s="84"/>
    </row>
    <row r="63" spans="1:5" ht="54.5" customHeight="1" x14ac:dyDescent="0.15">
      <c r="A63" s="264"/>
      <c r="B63" s="274"/>
      <c r="C63" s="100" t="s">
        <v>233</v>
      </c>
      <c r="D63" s="101">
        <v>17890</v>
      </c>
      <c r="E63" s="84"/>
    </row>
    <row r="64" spans="1:5" ht="54.5" customHeight="1" x14ac:dyDescent="0.15">
      <c r="A64" s="264"/>
      <c r="B64" s="274"/>
      <c r="C64" s="98" t="s">
        <v>234</v>
      </c>
      <c r="D64" s="102">
        <v>23250</v>
      </c>
      <c r="E64" s="84"/>
    </row>
    <row r="65" spans="1:5" ht="54.5" customHeight="1" x14ac:dyDescent="0.15">
      <c r="A65" s="264"/>
      <c r="B65" s="274"/>
      <c r="C65" s="98" t="s">
        <v>235</v>
      </c>
      <c r="D65" s="102">
        <v>25050</v>
      </c>
      <c r="E65" s="84"/>
    </row>
    <row r="66" spans="1:5" ht="54.5" customHeight="1" x14ac:dyDescent="0.15">
      <c r="A66" s="264"/>
      <c r="B66" s="274"/>
      <c r="C66" s="98" t="s">
        <v>236</v>
      </c>
      <c r="D66" s="102">
        <v>20550</v>
      </c>
      <c r="E66" s="84"/>
    </row>
    <row r="67" spans="1:5" ht="54.5" customHeight="1" x14ac:dyDescent="0.15">
      <c r="A67" s="264"/>
      <c r="B67" s="274"/>
      <c r="C67" s="98" t="s">
        <v>237</v>
      </c>
      <c r="D67" s="102">
        <v>21810</v>
      </c>
      <c r="E67" s="84"/>
    </row>
    <row r="68" spans="1:5" ht="54.5" customHeight="1" x14ac:dyDescent="0.15">
      <c r="A68" s="264"/>
      <c r="B68" s="274"/>
      <c r="C68" s="98" t="s">
        <v>238</v>
      </c>
      <c r="D68" s="102">
        <v>23610</v>
      </c>
      <c r="E68" s="84"/>
    </row>
    <row r="69" spans="1:5" ht="54.5" customHeight="1" x14ac:dyDescent="0.15">
      <c r="A69" s="264"/>
      <c r="B69" s="274"/>
      <c r="C69" s="98" t="s">
        <v>239</v>
      </c>
      <c r="D69" s="102">
        <v>29650</v>
      </c>
      <c r="E69" s="84"/>
    </row>
    <row r="70" spans="1:5" ht="54.5" customHeight="1" x14ac:dyDescent="0.15">
      <c r="A70" s="264"/>
      <c r="B70" s="274"/>
      <c r="C70" s="98" t="s">
        <v>240</v>
      </c>
      <c r="D70" s="103">
        <v>31850</v>
      </c>
      <c r="E70" s="84"/>
    </row>
    <row r="71" spans="1:5" ht="54.5" customHeight="1" x14ac:dyDescent="0.15">
      <c r="A71" s="264"/>
      <c r="B71" s="274"/>
      <c r="C71" s="104"/>
      <c r="D71" s="103"/>
      <c r="E71" s="84"/>
    </row>
    <row r="72" spans="1:5" ht="54.5" customHeight="1" x14ac:dyDescent="0.15">
      <c r="A72" s="264"/>
      <c r="B72" s="275" t="s">
        <v>241</v>
      </c>
      <c r="C72" s="86" t="s">
        <v>242</v>
      </c>
      <c r="D72" s="105">
        <v>9300</v>
      </c>
      <c r="E72" s="5"/>
    </row>
    <row r="73" spans="1:5" ht="54.5" customHeight="1" x14ac:dyDescent="0.15">
      <c r="A73" s="264"/>
      <c r="B73" s="276"/>
      <c r="C73" s="86" t="s">
        <v>243</v>
      </c>
      <c r="D73" s="105">
        <v>11900</v>
      </c>
      <c r="E73" s="5"/>
    </row>
    <row r="74" spans="1:5" ht="54.5" customHeight="1" x14ac:dyDescent="0.15">
      <c r="A74" s="264"/>
      <c r="B74" s="276"/>
      <c r="C74" s="86" t="s">
        <v>244</v>
      </c>
      <c r="D74" s="105">
        <v>10100</v>
      </c>
      <c r="E74" s="5"/>
    </row>
    <row r="75" spans="1:5" ht="54.5" customHeight="1" x14ac:dyDescent="0.15">
      <c r="A75" s="264"/>
      <c r="B75" s="276"/>
      <c r="C75" s="86" t="s">
        <v>245</v>
      </c>
      <c r="D75" s="105">
        <v>11000</v>
      </c>
      <c r="E75" s="5"/>
    </row>
    <row r="76" spans="1:5" ht="54.5" customHeight="1" x14ac:dyDescent="0.15">
      <c r="A76" s="264"/>
      <c r="B76" s="276"/>
      <c r="C76" s="106" t="s">
        <v>190</v>
      </c>
      <c r="D76" s="107"/>
      <c r="E76" s="84"/>
    </row>
    <row r="77" spans="1:5" ht="54.5" customHeight="1" x14ac:dyDescent="0.15">
      <c r="A77" s="264"/>
      <c r="B77" s="276"/>
      <c r="C77" s="106" t="s">
        <v>190</v>
      </c>
      <c r="D77" s="107"/>
      <c r="E77" s="84"/>
    </row>
    <row r="78" spans="1:5" ht="54.5" customHeight="1" x14ac:dyDescent="0.15">
      <c r="A78" s="264"/>
      <c r="B78" s="277" t="s">
        <v>41</v>
      </c>
      <c r="C78" s="108" t="s">
        <v>246</v>
      </c>
      <c r="D78" s="109">
        <v>9000</v>
      </c>
      <c r="E78" s="84"/>
    </row>
    <row r="79" spans="1:5" ht="54.5" customHeight="1" x14ac:dyDescent="0.15">
      <c r="A79" s="264"/>
      <c r="B79" s="278"/>
      <c r="C79" s="108" t="s">
        <v>247</v>
      </c>
      <c r="D79" s="110">
        <v>11000</v>
      </c>
      <c r="E79" s="84"/>
    </row>
    <row r="80" spans="1:5" ht="54.5" customHeight="1" x14ac:dyDescent="0.15">
      <c r="A80" s="264"/>
      <c r="B80" s="278"/>
      <c r="C80" s="108" t="s">
        <v>248</v>
      </c>
      <c r="D80" s="111">
        <v>13000</v>
      </c>
      <c r="E80" s="5"/>
    </row>
    <row r="81" spans="1:5" ht="54.5" customHeight="1" x14ac:dyDescent="0.15">
      <c r="A81" s="264"/>
      <c r="B81" s="278"/>
      <c r="C81" s="112" t="s">
        <v>249</v>
      </c>
      <c r="D81" s="110">
        <v>11600</v>
      </c>
      <c r="E81" s="84"/>
    </row>
    <row r="82" spans="1:5" ht="54.5" customHeight="1" x14ac:dyDescent="0.15">
      <c r="A82" s="264"/>
      <c r="B82" s="278"/>
      <c r="C82" s="108" t="s">
        <v>250</v>
      </c>
      <c r="D82" s="110">
        <v>12800</v>
      </c>
      <c r="E82" s="84"/>
    </row>
    <row r="83" spans="1:5" ht="54.5" customHeight="1" x14ac:dyDescent="0.15">
      <c r="A83" s="264"/>
      <c r="B83" s="278"/>
      <c r="C83" s="108" t="s">
        <v>251</v>
      </c>
      <c r="D83" s="110">
        <v>16600</v>
      </c>
      <c r="E83" s="84"/>
    </row>
    <row r="84" spans="1:5" ht="54.5" customHeight="1" x14ac:dyDescent="0.15">
      <c r="A84" s="264"/>
      <c r="B84" s="278"/>
      <c r="C84" s="113"/>
      <c r="D84" s="114"/>
      <c r="E84" s="84"/>
    </row>
    <row r="85" spans="1:5" ht="54.5" customHeight="1" x14ac:dyDescent="0.15">
      <c r="A85" s="264"/>
      <c r="B85" s="278"/>
      <c r="C85" s="115" t="s">
        <v>190</v>
      </c>
      <c r="D85" s="115" t="s">
        <v>24</v>
      </c>
      <c r="E85" s="84"/>
    </row>
    <row r="86" spans="1:5" ht="54.5" customHeight="1" x14ac:dyDescent="0.15">
      <c r="A86" s="264"/>
      <c r="B86" s="278"/>
      <c r="C86" s="115" t="s">
        <v>190</v>
      </c>
      <c r="D86" s="115" t="s">
        <v>24</v>
      </c>
      <c r="E86" s="84"/>
    </row>
    <row r="87" spans="1:5" ht="54.5" customHeight="1" x14ac:dyDescent="0.15">
      <c r="A87" s="264"/>
      <c r="B87" s="278"/>
      <c r="C87" s="115" t="s">
        <v>190</v>
      </c>
      <c r="D87" s="115" t="s">
        <v>24</v>
      </c>
      <c r="E87" s="84"/>
    </row>
    <row r="88" spans="1:5" ht="54.5" hidden="1" customHeight="1" x14ac:dyDescent="0.15">
      <c r="A88" s="116"/>
      <c r="B88" s="117"/>
      <c r="C88" s="118"/>
      <c r="D88" s="119"/>
      <c r="E88" s="84"/>
    </row>
    <row r="89" spans="1:5" ht="54.5" customHeight="1" x14ac:dyDescent="0.35">
      <c r="A89" s="265" t="s">
        <v>252</v>
      </c>
      <c r="B89" s="279" t="s">
        <v>253</v>
      </c>
      <c r="C89" s="121" t="s">
        <v>254</v>
      </c>
      <c r="D89" s="122">
        <v>7900</v>
      </c>
      <c r="E89" s="123" t="s">
        <v>255</v>
      </c>
    </row>
    <row r="90" spans="1:5" ht="54.5" customHeight="1" x14ac:dyDescent="0.35">
      <c r="A90" s="266"/>
      <c r="B90" s="280"/>
      <c r="C90" s="121" t="s">
        <v>256</v>
      </c>
      <c r="D90" s="122">
        <v>8800</v>
      </c>
      <c r="E90" s="123" t="s">
        <v>255</v>
      </c>
    </row>
    <row r="91" spans="1:5" ht="54.5" customHeight="1" x14ac:dyDescent="0.35">
      <c r="A91" s="266"/>
      <c r="B91" s="280"/>
      <c r="C91" s="121" t="s">
        <v>257</v>
      </c>
      <c r="D91" s="122">
        <v>10200</v>
      </c>
      <c r="E91" s="123" t="s">
        <v>255</v>
      </c>
    </row>
    <row r="92" spans="1:5" ht="54.5" customHeight="1" x14ac:dyDescent="0.35">
      <c r="A92" s="266"/>
      <c r="B92" s="280"/>
      <c r="C92" s="121" t="s">
        <v>258</v>
      </c>
      <c r="D92" s="122">
        <v>9800</v>
      </c>
      <c r="E92" s="123" t="s">
        <v>255</v>
      </c>
    </row>
    <row r="93" spans="1:5" ht="54.5" customHeight="1" x14ac:dyDescent="0.35">
      <c r="A93" s="266"/>
      <c r="B93" s="280"/>
      <c r="C93" s="121" t="s">
        <v>259</v>
      </c>
      <c r="D93" s="122">
        <v>11000</v>
      </c>
      <c r="E93" s="123" t="s">
        <v>255</v>
      </c>
    </row>
    <row r="94" spans="1:5" ht="54.5" customHeight="1" x14ac:dyDescent="0.35">
      <c r="A94" s="266"/>
      <c r="B94" s="281" t="s">
        <v>260</v>
      </c>
      <c r="C94" s="121" t="s">
        <v>261</v>
      </c>
      <c r="D94" s="122">
        <v>5320</v>
      </c>
      <c r="E94" s="123" t="s">
        <v>255</v>
      </c>
    </row>
    <row r="95" spans="1:5" ht="54.5" customHeight="1" x14ac:dyDescent="0.35">
      <c r="A95" s="266"/>
      <c r="B95" s="282"/>
      <c r="C95" s="121" t="s">
        <v>262</v>
      </c>
      <c r="D95" s="122">
        <v>5920</v>
      </c>
      <c r="E95" s="123" t="s">
        <v>255</v>
      </c>
    </row>
    <row r="96" spans="1:5" ht="54.5" customHeight="1" x14ac:dyDescent="0.35">
      <c r="A96" s="266"/>
      <c r="B96" s="282"/>
      <c r="C96" s="121" t="s">
        <v>263</v>
      </c>
      <c r="D96" s="122">
        <v>7320</v>
      </c>
      <c r="E96" s="123" t="s">
        <v>255</v>
      </c>
    </row>
    <row r="97" spans="1:5" ht="54.5" customHeight="1" x14ac:dyDescent="0.35">
      <c r="A97" s="266"/>
      <c r="B97" s="282"/>
      <c r="C97" s="121" t="s">
        <v>264</v>
      </c>
      <c r="D97" s="122">
        <v>6920</v>
      </c>
      <c r="E97" s="123" t="s">
        <v>255</v>
      </c>
    </row>
    <row r="98" spans="1:5" ht="54.5" customHeight="1" x14ac:dyDescent="0.35">
      <c r="A98" s="266"/>
      <c r="B98" s="282"/>
      <c r="C98" s="121" t="s">
        <v>265</v>
      </c>
      <c r="D98" s="122">
        <v>7370</v>
      </c>
      <c r="E98" s="123" t="s">
        <v>255</v>
      </c>
    </row>
    <row r="99" spans="1:5" ht="54.5" customHeight="1" x14ac:dyDescent="0.35">
      <c r="A99" s="266"/>
      <c r="B99" s="282"/>
      <c r="C99" s="121" t="s">
        <v>266</v>
      </c>
      <c r="D99" s="122">
        <v>9220</v>
      </c>
      <c r="E99" s="123" t="s">
        <v>255</v>
      </c>
    </row>
    <row r="100" spans="1:5" ht="54.5" hidden="1" customHeight="1" x14ac:dyDescent="0.15">
      <c r="A100" s="125"/>
      <c r="B100" s="126"/>
      <c r="C100" s="127"/>
      <c r="D100" s="128"/>
      <c r="E100" s="84"/>
    </row>
    <row r="101" spans="1:5" ht="54.5" customHeight="1" x14ac:dyDescent="0.35">
      <c r="A101" s="265" t="s">
        <v>267</v>
      </c>
      <c r="B101" s="120" t="s">
        <v>253</v>
      </c>
      <c r="C101" s="121" t="s">
        <v>268</v>
      </c>
      <c r="D101" s="129">
        <v>200</v>
      </c>
      <c r="E101" s="84"/>
    </row>
    <row r="102" spans="1:5" ht="54.5" customHeight="1" x14ac:dyDescent="0.35">
      <c r="A102" s="266"/>
      <c r="B102" s="120" t="s">
        <v>269</v>
      </c>
      <c r="C102" s="121" t="s">
        <v>270</v>
      </c>
      <c r="D102" s="129">
        <v>200</v>
      </c>
      <c r="E102" s="84"/>
    </row>
    <row r="103" spans="1:5" ht="54.5" customHeight="1" x14ac:dyDescent="0.35">
      <c r="A103" s="266"/>
      <c r="B103" s="120" t="s">
        <v>271</v>
      </c>
      <c r="C103" s="121" t="s">
        <v>270</v>
      </c>
      <c r="D103" s="129">
        <v>460</v>
      </c>
      <c r="E103" s="84"/>
    </row>
    <row r="104" spans="1:5" ht="54.5" customHeight="1" x14ac:dyDescent="0.35">
      <c r="A104" s="266"/>
      <c r="B104" s="120" t="s">
        <v>253</v>
      </c>
      <c r="C104" s="121" t="s">
        <v>272</v>
      </c>
      <c r="D104" s="129">
        <v>360</v>
      </c>
      <c r="E104" s="84"/>
    </row>
    <row r="105" spans="1:5" ht="54.5" customHeight="1" x14ac:dyDescent="0.35">
      <c r="A105" s="266"/>
      <c r="B105" s="120" t="s">
        <v>269</v>
      </c>
      <c r="C105" s="121" t="s">
        <v>272</v>
      </c>
      <c r="D105" s="129">
        <v>400</v>
      </c>
      <c r="E105" s="84"/>
    </row>
    <row r="106" spans="1:5" ht="54.5" customHeight="1" x14ac:dyDescent="0.35">
      <c r="A106" s="266"/>
      <c r="B106" s="120" t="s">
        <v>271</v>
      </c>
      <c r="C106" s="121" t="s">
        <v>273</v>
      </c>
      <c r="D106" s="129">
        <v>320</v>
      </c>
      <c r="E106" s="84"/>
    </row>
    <row r="107" spans="1:5" ht="54.5" customHeight="1" x14ac:dyDescent="0.15">
      <c r="A107" s="266"/>
      <c r="B107" s="120" t="s">
        <v>190</v>
      </c>
      <c r="C107" s="130" t="s">
        <v>24</v>
      </c>
      <c r="D107" s="131" t="s">
        <v>24</v>
      </c>
      <c r="E107" s="84"/>
    </row>
    <row r="108" spans="1:5" ht="54.5" customHeight="1" x14ac:dyDescent="0.15">
      <c r="A108" s="266"/>
      <c r="B108" s="120" t="s">
        <v>190</v>
      </c>
      <c r="C108" s="130" t="s">
        <v>24</v>
      </c>
      <c r="D108" s="131" t="s">
        <v>24</v>
      </c>
      <c r="E108" s="84"/>
    </row>
    <row r="109" spans="1:5" ht="54.5" customHeight="1" x14ac:dyDescent="0.15">
      <c r="A109" s="266"/>
      <c r="B109" s="120" t="s">
        <v>190</v>
      </c>
      <c r="C109" s="130" t="s">
        <v>24</v>
      </c>
      <c r="D109" s="131" t="s">
        <v>24</v>
      </c>
      <c r="E109" s="84"/>
    </row>
    <row r="110" spans="1:5" ht="54.5" customHeight="1" x14ac:dyDescent="0.15">
      <c r="A110" s="266"/>
      <c r="B110" s="120" t="s">
        <v>190</v>
      </c>
      <c r="C110" s="130" t="s">
        <v>24</v>
      </c>
      <c r="D110" s="131" t="s">
        <v>24</v>
      </c>
      <c r="E110" s="84"/>
    </row>
    <row r="111" spans="1:5" ht="54.5" customHeight="1" x14ac:dyDescent="0.15">
      <c r="A111" s="265" t="s">
        <v>274</v>
      </c>
      <c r="B111" s="283" t="s">
        <v>275</v>
      </c>
      <c r="C111" s="72" t="s">
        <v>276</v>
      </c>
      <c r="D111" s="132">
        <v>800</v>
      </c>
      <c r="E111" s="84"/>
    </row>
    <row r="112" spans="1:5" ht="54.5" customHeight="1" x14ac:dyDescent="0.15">
      <c r="A112" s="266"/>
      <c r="B112" s="284"/>
      <c r="C112" s="72" t="s">
        <v>277</v>
      </c>
      <c r="D112" s="132">
        <v>1600</v>
      </c>
      <c r="E112" s="84"/>
    </row>
    <row r="113" spans="1:5" ht="54.5" customHeight="1" x14ac:dyDescent="0.15">
      <c r="A113" s="266"/>
      <c r="B113" s="284"/>
      <c r="C113" s="72" t="s">
        <v>278</v>
      </c>
      <c r="D113" s="119">
        <v>850</v>
      </c>
      <c r="E113" s="84"/>
    </row>
    <row r="114" spans="1:5" ht="54.5" customHeight="1" x14ac:dyDescent="0.15">
      <c r="A114" s="266"/>
      <c r="B114" s="284"/>
      <c r="C114" s="72" t="s">
        <v>279</v>
      </c>
      <c r="D114" s="132">
        <v>1400</v>
      </c>
      <c r="E114" s="84"/>
    </row>
    <row r="115" spans="1:5" ht="54.5" customHeight="1" x14ac:dyDescent="0.15">
      <c r="A115" s="266"/>
      <c r="B115" s="284"/>
      <c r="C115" s="72" t="s">
        <v>280</v>
      </c>
      <c r="D115" s="132">
        <v>1400</v>
      </c>
      <c r="E115" s="84"/>
    </row>
    <row r="116" spans="1:5" ht="54.5" customHeight="1" x14ac:dyDescent="0.15">
      <c r="A116" s="266"/>
      <c r="B116" s="284"/>
      <c r="C116" s="72" t="s">
        <v>281</v>
      </c>
      <c r="D116" s="132">
        <v>1400</v>
      </c>
      <c r="E116" s="84"/>
    </row>
    <row r="117" spans="1:5" ht="54.5" customHeight="1" x14ac:dyDescent="0.15">
      <c r="A117" s="266"/>
      <c r="B117" s="285"/>
      <c r="C117" s="130" t="s">
        <v>24</v>
      </c>
      <c r="D117" s="131" t="s">
        <v>24</v>
      </c>
      <c r="E117" s="84"/>
    </row>
    <row r="118" spans="1:5" ht="54.5" customHeight="1" x14ac:dyDescent="0.15">
      <c r="A118" s="266"/>
      <c r="B118" s="283" t="s">
        <v>282</v>
      </c>
      <c r="C118" s="133" t="s">
        <v>283</v>
      </c>
      <c r="D118" s="119">
        <v>568</v>
      </c>
      <c r="E118" s="84"/>
    </row>
    <row r="119" spans="1:5" ht="54.5" customHeight="1" x14ac:dyDescent="0.15">
      <c r="A119" s="266"/>
      <c r="B119" s="284"/>
      <c r="C119" s="133" t="s">
        <v>284</v>
      </c>
      <c r="D119" s="119">
        <v>868</v>
      </c>
      <c r="E119" s="84"/>
    </row>
    <row r="120" spans="1:5" ht="54.5" customHeight="1" x14ac:dyDescent="0.15">
      <c r="A120" s="266"/>
      <c r="B120" s="285"/>
      <c r="C120" s="133" t="s">
        <v>24</v>
      </c>
      <c r="D120" s="131" t="s">
        <v>24</v>
      </c>
      <c r="E120" s="84"/>
    </row>
    <row r="121" spans="1:5" ht="54.5" customHeight="1" x14ac:dyDescent="0.15">
      <c r="A121" s="266"/>
      <c r="B121" s="134"/>
      <c r="C121" s="118"/>
      <c r="D121" s="119"/>
      <c r="E121" s="84"/>
    </row>
    <row r="122" spans="1:5" ht="54.5" customHeight="1" x14ac:dyDescent="0.15">
      <c r="A122" s="266"/>
      <c r="B122" s="135" t="s">
        <v>285</v>
      </c>
      <c r="C122" s="136"/>
      <c r="D122" s="119"/>
      <c r="E122" s="84"/>
    </row>
    <row r="123" spans="1:5" ht="54.5" customHeight="1" x14ac:dyDescent="0.35">
      <c r="A123" s="266"/>
      <c r="B123" s="120" t="s">
        <v>286</v>
      </c>
      <c r="C123" s="121" t="s">
        <v>287</v>
      </c>
      <c r="D123" s="129">
        <v>2200</v>
      </c>
      <c r="E123" s="84"/>
    </row>
    <row r="124" spans="1:5" ht="54.5" customHeight="1" x14ac:dyDescent="0.35">
      <c r="A124" s="266"/>
      <c r="B124" s="120" t="s">
        <v>288</v>
      </c>
      <c r="C124" s="121" t="s">
        <v>289</v>
      </c>
      <c r="D124" s="129">
        <v>2200</v>
      </c>
      <c r="E124" s="84"/>
    </row>
    <row r="125" spans="1:5" ht="54.5" customHeight="1" x14ac:dyDescent="0.15">
      <c r="A125" s="266"/>
      <c r="B125" s="120" t="s">
        <v>286</v>
      </c>
      <c r="C125" s="130" t="s">
        <v>290</v>
      </c>
      <c r="D125" s="129">
        <v>1560</v>
      </c>
      <c r="E125" s="84"/>
    </row>
    <row r="126" spans="1:5" ht="54.5" customHeight="1" x14ac:dyDescent="0.15">
      <c r="A126" s="266"/>
      <c r="B126" s="120" t="s">
        <v>291</v>
      </c>
      <c r="C126" s="130" t="s">
        <v>290</v>
      </c>
      <c r="D126" s="129">
        <v>1900</v>
      </c>
      <c r="E126" s="84"/>
    </row>
    <row r="127" spans="1:5" ht="54.5" customHeight="1" x14ac:dyDescent="0.15">
      <c r="A127" s="266"/>
      <c r="B127" s="135" t="s">
        <v>190</v>
      </c>
      <c r="C127" s="130" t="s">
        <v>24</v>
      </c>
      <c r="D127" s="131" t="s">
        <v>24</v>
      </c>
      <c r="E127" s="84"/>
    </row>
    <row r="128" spans="1:5" ht="54.5" customHeight="1" x14ac:dyDescent="0.15">
      <c r="A128" s="266"/>
      <c r="B128" s="135" t="s">
        <v>190</v>
      </c>
      <c r="C128" s="130" t="s">
        <v>24</v>
      </c>
      <c r="D128" s="131" t="s">
        <v>24</v>
      </c>
      <c r="E128" s="84"/>
    </row>
    <row r="129" spans="1:5" ht="54.5" customHeight="1" x14ac:dyDescent="0.15">
      <c r="A129" s="266"/>
      <c r="B129" s="135" t="s">
        <v>190</v>
      </c>
      <c r="C129" s="130" t="s">
        <v>24</v>
      </c>
      <c r="D129" s="131" t="s">
        <v>24</v>
      </c>
      <c r="E129" s="84"/>
    </row>
    <row r="130" spans="1:5" ht="54.5" customHeight="1" x14ac:dyDescent="0.15">
      <c r="A130" s="266"/>
      <c r="B130" s="135" t="s">
        <v>190</v>
      </c>
      <c r="C130" s="130" t="s">
        <v>24</v>
      </c>
      <c r="D130" s="131" t="s">
        <v>24</v>
      </c>
      <c r="E130" s="84"/>
    </row>
    <row r="131" spans="1:5" ht="54.5" hidden="1" customHeight="1" x14ac:dyDescent="0.15">
      <c r="A131" s="134"/>
      <c r="B131" s="117"/>
      <c r="C131" s="118"/>
      <c r="D131" s="119"/>
      <c r="E131" s="84"/>
    </row>
    <row r="132" spans="1:5" ht="54.5" hidden="1" customHeight="1" x14ac:dyDescent="0.15">
      <c r="A132" s="134"/>
      <c r="B132" s="137" t="s">
        <v>32</v>
      </c>
      <c r="C132" s="130" t="s">
        <v>172</v>
      </c>
      <c r="D132" s="137" t="s">
        <v>173</v>
      </c>
      <c r="E132" s="84"/>
    </row>
    <row r="133" spans="1:5" ht="54.5" customHeight="1" x14ac:dyDescent="0.35">
      <c r="A133" s="265" t="s">
        <v>292</v>
      </c>
      <c r="B133" s="120" t="s">
        <v>293</v>
      </c>
      <c r="C133" s="121" t="s">
        <v>294</v>
      </c>
      <c r="D133" s="129">
        <v>96</v>
      </c>
      <c r="E133" s="84"/>
    </row>
    <row r="134" spans="1:5" ht="54.5" customHeight="1" x14ac:dyDescent="0.35">
      <c r="A134" s="266"/>
      <c r="B134" s="120" t="s">
        <v>295</v>
      </c>
      <c r="C134" s="121" t="s">
        <v>296</v>
      </c>
      <c r="D134" s="129">
        <v>100</v>
      </c>
      <c r="E134" s="84"/>
    </row>
    <row r="135" spans="1:5" ht="54.5" customHeight="1" x14ac:dyDescent="0.35">
      <c r="A135" s="266"/>
      <c r="B135" s="120" t="s">
        <v>297</v>
      </c>
      <c r="C135" s="121" t="s">
        <v>298</v>
      </c>
      <c r="D135" s="129">
        <v>28</v>
      </c>
      <c r="E135" s="84"/>
    </row>
    <row r="136" spans="1:5" ht="54.5" customHeight="1" x14ac:dyDescent="0.35">
      <c r="A136" s="266"/>
      <c r="B136" s="120" t="s">
        <v>297</v>
      </c>
      <c r="C136" s="121" t="s">
        <v>299</v>
      </c>
      <c r="D136" s="129">
        <v>35</v>
      </c>
      <c r="E136" s="84"/>
    </row>
    <row r="137" spans="1:5" ht="54.5" customHeight="1" x14ac:dyDescent="0.15">
      <c r="A137" s="266"/>
      <c r="B137" s="120" t="s">
        <v>300</v>
      </c>
      <c r="C137" s="130" t="s">
        <v>52</v>
      </c>
      <c r="D137" s="119">
        <v>30</v>
      </c>
      <c r="E137" s="84"/>
    </row>
    <row r="138" spans="1:5" ht="54.5" customHeight="1" x14ac:dyDescent="0.15">
      <c r="A138" s="266"/>
      <c r="B138" s="120" t="s">
        <v>300</v>
      </c>
      <c r="C138" s="130" t="s">
        <v>301</v>
      </c>
      <c r="D138" s="131" t="s">
        <v>302</v>
      </c>
      <c r="E138" s="84"/>
    </row>
    <row r="139" spans="1:5" ht="54.5" customHeight="1" x14ac:dyDescent="0.15">
      <c r="A139" s="266"/>
      <c r="B139" s="120" t="s">
        <v>300</v>
      </c>
      <c r="C139" s="130" t="s">
        <v>303</v>
      </c>
      <c r="D139" s="119">
        <v>46</v>
      </c>
      <c r="E139" s="84"/>
    </row>
    <row r="140" spans="1:5" ht="54.5" customHeight="1" x14ac:dyDescent="0.15">
      <c r="A140" s="266"/>
      <c r="B140" s="120" t="s">
        <v>300</v>
      </c>
      <c r="C140" s="130" t="s">
        <v>304</v>
      </c>
      <c r="D140" s="119">
        <v>76</v>
      </c>
      <c r="E140" s="84"/>
    </row>
    <row r="141" spans="1:5" ht="54.5" customHeight="1" x14ac:dyDescent="0.15">
      <c r="A141" s="266"/>
      <c r="B141" s="120" t="s">
        <v>300</v>
      </c>
      <c r="C141" s="130" t="s">
        <v>24</v>
      </c>
      <c r="D141" s="131" t="s">
        <v>24</v>
      </c>
      <c r="E141" s="84"/>
    </row>
    <row r="142" spans="1:5" ht="54.5" customHeight="1" x14ac:dyDescent="0.35">
      <c r="A142" s="266"/>
      <c r="B142" s="120" t="s">
        <v>305</v>
      </c>
      <c r="C142" s="121" t="s">
        <v>306</v>
      </c>
      <c r="D142" s="129">
        <v>20</v>
      </c>
      <c r="E142" s="84"/>
    </row>
    <row r="143" spans="1:5" ht="54.5" customHeight="1" x14ac:dyDescent="0.35">
      <c r="A143" s="266"/>
      <c r="B143" s="120" t="s">
        <v>307</v>
      </c>
      <c r="C143" s="121" t="s">
        <v>308</v>
      </c>
      <c r="D143" s="129">
        <v>56</v>
      </c>
      <c r="E143" s="84"/>
    </row>
    <row r="144" spans="1:5" ht="54.5" customHeight="1" x14ac:dyDescent="0.15">
      <c r="A144" s="266"/>
      <c r="B144" s="120" t="s">
        <v>309</v>
      </c>
      <c r="C144" s="130" t="s">
        <v>310</v>
      </c>
      <c r="D144" s="119">
        <v>10</v>
      </c>
      <c r="E144" s="84"/>
    </row>
    <row r="145" spans="1:5" ht="54.5" customHeight="1" x14ac:dyDescent="0.15">
      <c r="A145" s="266"/>
      <c r="B145" s="120" t="s">
        <v>311</v>
      </c>
      <c r="C145" s="130" t="s">
        <v>312</v>
      </c>
      <c r="D145" s="119">
        <v>50</v>
      </c>
      <c r="E145" s="84"/>
    </row>
    <row r="146" spans="1:5" ht="54.5" customHeight="1" x14ac:dyDescent="0.35">
      <c r="A146" s="266"/>
      <c r="B146" s="120" t="s">
        <v>313</v>
      </c>
      <c r="C146" s="121" t="s">
        <v>314</v>
      </c>
      <c r="D146" s="129">
        <v>2</v>
      </c>
      <c r="E146" s="84"/>
    </row>
    <row r="147" spans="1:5" ht="54.5" customHeight="1" x14ac:dyDescent="0.15">
      <c r="A147" s="266"/>
      <c r="B147" s="124"/>
      <c r="C147" s="118"/>
      <c r="D147" s="119"/>
      <c r="E147" s="84"/>
    </row>
    <row r="148" spans="1:5" ht="54.5" customHeight="1" x14ac:dyDescent="0.15">
      <c r="A148" s="266"/>
      <c r="B148" s="134"/>
      <c r="C148" s="138"/>
      <c r="D148" s="132"/>
      <c r="E148" s="84"/>
    </row>
    <row r="149" spans="1:5" ht="54.5" hidden="1" customHeight="1" x14ac:dyDescent="0.15">
      <c r="A149" s="134"/>
      <c r="B149" s="134"/>
      <c r="C149" s="138"/>
      <c r="D149" s="132"/>
      <c r="E149" s="84"/>
    </row>
    <row r="150" spans="1:5" ht="54.5" hidden="1" customHeight="1" x14ac:dyDescent="0.15">
      <c r="A150" s="139"/>
      <c r="B150" s="139"/>
      <c r="C150" s="140"/>
      <c r="D150" s="109"/>
      <c r="E150" s="84"/>
    </row>
    <row r="151" spans="1:5" ht="54.5" hidden="1" customHeight="1" x14ac:dyDescent="0.15">
      <c r="A151" s="139"/>
      <c r="B151" s="139"/>
      <c r="C151" s="141"/>
      <c r="D151" s="142"/>
      <c r="E151" s="84"/>
    </row>
    <row r="152" spans="1:5" ht="54.5" hidden="1" customHeight="1" x14ac:dyDescent="0.15">
      <c r="A152" s="139"/>
      <c r="B152" s="139"/>
      <c r="C152" s="141"/>
      <c r="D152" s="142"/>
      <c r="E152" s="84"/>
    </row>
    <row r="153" spans="1:5" ht="54.5" hidden="1" customHeight="1" x14ac:dyDescent="0.15">
      <c r="A153" s="139"/>
      <c r="B153" s="139"/>
      <c r="C153" s="141"/>
      <c r="D153" s="142"/>
      <c r="E153" s="84"/>
    </row>
    <row r="154" spans="1:5" ht="54.5" hidden="1" customHeight="1" x14ac:dyDescent="0.15">
      <c r="A154" s="139"/>
      <c r="B154" s="139"/>
      <c r="C154" s="140"/>
      <c r="D154" s="109"/>
      <c r="E154" s="84"/>
    </row>
    <row r="155" spans="1:5" ht="54.5" customHeight="1" x14ac:dyDescent="0.15">
      <c r="A155" s="267" t="s">
        <v>315</v>
      </c>
      <c r="B155" s="135" t="s">
        <v>32</v>
      </c>
      <c r="C155" s="72" t="s">
        <v>172</v>
      </c>
      <c r="D155" s="72" t="s">
        <v>173</v>
      </c>
      <c r="E155" s="84"/>
    </row>
    <row r="156" spans="1:5" ht="54.5" customHeight="1" x14ac:dyDescent="0.15">
      <c r="A156" s="268"/>
      <c r="B156" s="286" t="s">
        <v>316</v>
      </c>
      <c r="C156" s="72" t="s">
        <v>317</v>
      </c>
      <c r="D156" s="132">
        <v>840</v>
      </c>
      <c r="E156" s="144">
        <v>2</v>
      </c>
    </row>
    <row r="157" spans="1:5" ht="54.5" customHeight="1" x14ac:dyDescent="0.15">
      <c r="A157" s="268"/>
      <c r="B157" s="287"/>
      <c r="C157" s="72" t="s">
        <v>318</v>
      </c>
      <c r="D157" s="132">
        <v>1100</v>
      </c>
      <c r="E157" s="144">
        <v>3</v>
      </c>
    </row>
    <row r="158" spans="1:5" ht="54.5" customHeight="1" x14ac:dyDescent="0.15">
      <c r="A158" s="268"/>
      <c r="B158" s="287"/>
      <c r="C158" s="72" t="s">
        <v>319</v>
      </c>
      <c r="D158" s="132">
        <v>1360</v>
      </c>
      <c r="E158" s="144">
        <v>4</v>
      </c>
    </row>
    <row r="159" spans="1:5" ht="54.5" customHeight="1" x14ac:dyDescent="0.15">
      <c r="A159" s="268"/>
      <c r="B159" s="287"/>
      <c r="C159" s="72" t="s">
        <v>320</v>
      </c>
      <c r="D159" s="132">
        <v>1620</v>
      </c>
      <c r="E159" s="144">
        <v>5</v>
      </c>
    </row>
    <row r="160" spans="1:5" ht="54.5" customHeight="1" x14ac:dyDescent="0.15">
      <c r="A160" s="268"/>
      <c r="B160" s="287"/>
      <c r="C160" s="72" t="s">
        <v>321</v>
      </c>
      <c r="D160" s="132">
        <v>1880</v>
      </c>
      <c r="E160" s="144">
        <v>6</v>
      </c>
    </row>
    <row r="161" spans="1:5" ht="54.5" customHeight="1" x14ac:dyDescent="0.15">
      <c r="A161" s="268"/>
      <c r="B161" s="287"/>
      <c r="C161" s="72" t="s">
        <v>322</v>
      </c>
      <c r="D161" s="132">
        <v>2140</v>
      </c>
      <c r="E161" s="144">
        <v>7</v>
      </c>
    </row>
    <row r="162" spans="1:5" ht="54.5" customHeight="1" x14ac:dyDescent="0.15">
      <c r="A162" s="268"/>
      <c r="B162" s="287"/>
      <c r="C162" s="72" t="s">
        <v>323</v>
      </c>
      <c r="D162" s="132">
        <v>2400</v>
      </c>
      <c r="E162" s="144">
        <v>8</v>
      </c>
    </row>
    <row r="163" spans="1:5" ht="54.5" customHeight="1" x14ac:dyDescent="0.15">
      <c r="A163" s="268"/>
      <c r="B163" s="287"/>
      <c r="C163" s="130" t="s">
        <v>24</v>
      </c>
      <c r="D163" s="131" t="s">
        <v>24</v>
      </c>
      <c r="E163" s="84"/>
    </row>
    <row r="164" spans="1:5" ht="54.5" customHeight="1" x14ac:dyDescent="0.15">
      <c r="A164" s="268"/>
      <c r="B164" s="287"/>
      <c r="C164" s="72" t="s">
        <v>324</v>
      </c>
      <c r="D164" s="132">
        <v>2600</v>
      </c>
      <c r="E164" s="84"/>
    </row>
    <row r="165" spans="1:5" ht="54.5" customHeight="1" x14ac:dyDescent="0.15">
      <c r="A165" s="268"/>
      <c r="B165" s="287"/>
      <c r="C165" s="72" t="s">
        <v>325</v>
      </c>
      <c r="D165" s="132">
        <v>2940</v>
      </c>
      <c r="E165" s="84"/>
    </row>
    <row r="166" spans="1:5" ht="54.5" customHeight="1" x14ac:dyDescent="0.15">
      <c r="A166" s="268"/>
      <c r="B166" s="287"/>
      <c r="C166" s="72" t="s">
        <v>326</v>
      </c>
      <c r="D166" s="132">
        <v>3000</v>
      </c>
      <c r="E166" s="84"/>
    </row>
    <row r="167" spans="1:5" ht="54.5" customHeight="1" x14ac:dyDescent="0.15">
      <c r="A167" s="268"/>
      <c r="B167" s="287"/>
      <c r="C167" s="72" t="s">
        <v>327</v>
      </c>
      <c r="D167" s="132">
        <v>3260</v>
      </c>
      <c r="E167" s="84"/>
    </row>
    <row r="168" spans="1:5" ht="54.5" customHeight="1" x14ac:dyDescent="0.15">
      <c r="A168" s="268"/>
      <c r="B168" s="287"/>
      <c r="C168" s="72" t="s">
        <v>328</v>
      </c>
      <c r="D168" s="132">
        <v>600</v>
      </c>
      <c r="E168" s="84"/>
    </row>
    <row r="169" spans="1:5" ht="54.5" customHeight="1" x14ac:dyDescent="0.15">
      <c r="A169" s="268"/>
      <c r="B169" s="287"/>
      <c r="C169" s="72" t="s">
        <v>329</v>
      </c>
      <c r="D169" s="132">
        <v>200</v>
      </c>
      <c r="E169" s="84"/>
    </row>
    <row r="170" spans="1:5" ht="54.5" customHeight="1" x14ac:dyDescent="0.15">
      <c r="A170" s="268"/>
      <c r="B170" s="287"/>
      <c r="C170" s="145" t="s">
        <v>330</v>
      </c>
      <c r="D170" s="146">
        <v>270</v>
      </c>
      <c r="E170" s="123" t="s">
        <v>331</v>
      </c>
    </row>
    <row r="171" spans="1:5" ht="54.5" customHeight="1" x14ac:dyDescent="0.15">
      <c r="A171" s="268"/>
      <c r="B171" s="287"/>
      <c r="C171" s="145" t="s">
        <v>332</v>
      </c>
      <c r="D171" s="132">
        <v>340</v>
      </c>
      <c r="E171" s="123" t="s">
        <v>333</v>
      </c>
    </row>
    <row r="172" spans="1:5" ht="54.5" customHeight="1" x14ac:dyDescent="0.15">
      <c r="A172" s="268"/>
      <c r="B172" s="286" t="s">
        <v>334</v>
      </c>
      <c r="C172" s="72" t="s">
        <v>335</v>
      </c>
      <c r="D172" s="132">
        <v>440</v>
      </c>
      <c r="E172" s="147">
        <v>2</v>
      </c>
    </row>
    <row r="173" spans="1:5" ht="54.5" customHeight="1" x14ac:dyDescent="0.15">
      <c r="A173" s="268"/>
      <c r="B173" s="287"/>
      <c r="C173" s="72" t="s">
        <v>336</v>
      </c>
      <c r="D173" s="132">
        <v>660</v>
      </c>
      <c r="E173" s="147">
        <v>3</v>
      </c>
    </row>
    <row r="174" spans="1:5" ht="54.5" customHeight="1" x14ac:dyDescent="0.15">
      <c r="A174" s="268"/>
      <c r="B174" s="287"/>
      <c r="C174" s="72" t="s">
        <v>337</v>
      </c>
      <c r="D174" s="132">
        <v>880</v>
      </c>
      <c r="E174" s="147">
        <v>4</v>
      </c>
    </row>
    <row r="175" spans="1:5" ht="54.5" customHeight="1" x14ac:dyDescent="0.15">
      <c r="A175" s="268"/>
      <c r="B175" s="287"/>
      <c r="C175" s="72" t="s">
        <v>338</v>
      </c>
      <c r="D175" s="132">
        <v>1100</v>
      </c>
      <c r="E175" s="147">
        <v>5</v>
      </c>
    </row>
    <row r="176" spans="1:5" ht="54.5" customHeight="1" x14ac:dyDescent="0.15">
      <c r="A176" s="268"/>
      <c r="B176" s="287"/>
      <c r="C176" s="72" t="s">
        <v>339</v>
      </c>
      <c r="D176" s="132">
        <v>1320</v>
      </c>
      <c r="E176" s="147">
        <v>6</v>
      </c>
    </row>
    <row r="177" spans="1:5" ht="54.5" customHeight="1" x14ac:dyDescent="0.15">
      <c r="A177" s="268"/>
      <c r="B177" s="287"/>
      <c r="C177" s="72" t="s">
        <v>340</v>
      </c>
      <c r="D177" s="132">
        <v>1540</v>
      </c>
      <c r="E177" s="147">
        <v>7</v>
      </c>
    </row>
    <row r="178" spans="1:5" ht="54.5" customHeight="1" x14ac:dyDescent="0.15">
      <c r="A178" s="268"/>
      <c r="B178" s="287"/>
      <c r="C178" s="72" t="s">
        <v>341</v>
      </c>
      <c r="D178" s="132">
        <v>1760</v>
      </c>
      <c r="E178" s="147">
        <v>8</v>
      </c>
    </row>
    <row r="179" spans="1:5" ht="54.5" customHeight="1" x14ac:dyDescent="0.15">
      <c r="A179" s="268"/>
      <c r="B179" s="287"/>
      <c r="C179" s="130" t="s">
        <v>24</v>
      </c>
      <c r="D179" s="131" t="s">
        <v>24</v>
      </c>
      <c r="E179" s="147">
        <v>9</v>
      </c>
    </row>
    <row r="180" spans="1:5" ht="54.5" customHeight="1" x14ac:dyDescent="0.15">
      <c r="A180" s="268"/>
      <c r="B180" s="287"/>
      <c r="C180" s="72" t="s">
        <v>342</v>
      </c>
      <c r="D180" s="132">
        <v>1980</v>
      </c>
      <c r="E180" s="84"/>
    </row>
    <row r="181" spans="1:5" ht="54.5" customHeight="1" x14ac:dyDescent="0.15">
      <c r="A181" s="268"/>
      <c r="B181" s="287"/>
      <c r="C181" s="72" t="s">
        <v>343</v>
      </c>
      <c r="D181" s="132">
        <v>180</v>
      </c>
      <c r="E181" s="84"/>
    </row>
    <row r="182" spans="1:5" ht="54.5" customHeight="1" x14ac:dyDescent="0.15">
      <c r="A182" s="268"/>
      <c r="B182" s="287"/>
      <c r="C182" s="72" t="s">
        <v>344</v>
      </c>
      <c r="D182" s="132">
        <v>176</v>
      </c>
      <c r="E182" s="84"/>
    </row>
    <row r="183" spans="1:5" ht="54.5" customHeight="1" x14ac:dyDescent="0.15">
      <c r="A183" s="268"/>
      <c r="B183" s="287"/>
      <c r="C183" s="72" t="s">
        <v>345</v>
      </c>
      <c r="D183" s="132">
        <v>199</v>
      </c>
      <c r="E183" s="84"/>
    </row>
    <row r="184" spans="1:5" ht="54.5" hidden="1" customHeight="1" x14ac:dyDescent="0.25">
      <c r="A184" s="143"/>
      <c r="B184" s="117"/>
      <c r="C184" s="148" t="s">
        <v>346</v>
      </c>
      <c r="D184" s="132">
        <v>400</v>
      </c>
      <c r="E184" s="84"/>
    </row>
    <row r="185" spans="1:5" ht="54.5" customHeight="1" x14ac:dyDescent="0.15">
      <c r="A185" s="265" t="s">
        <v>347</v>
      </c>
      <c r="B185" s="135" t="s">
        <v>348</v>
      </c>
      <c r="C185" s="72" t="s">
        <v>62</v>
      </c>
      <c r="D185" s="132">
        <v>5.6</v>
      </c>
      <c r="E185" s="84"/>
    </row>
    <row r="186" spans="1:5" ht="54.5" customHeight="1" x14ac:dyDescent="0.15">
      <c r="A186" s="266"/>
      <c r="B186" s="135" t="s">
        <v>348</v>
      </c>
      <c r="C186" s="72" t="s">
        <v>349</v>
      </c>
      <c r="D186" s="132">
        <v>8</v>
      </c>
      <c r="E186" s="84"/>
    </row>
    <row r="187" spans="1:5" ht="54.5" customHeight="1" x14ac:dyDescent="0.15">
      <c r="A187" s="266"/>
      <c r="B187" s="135" t="s">
        <v>350</v>
      </c>
      <c r="C187" s="72" t="s">
        <v>351</v>
      </c>
      <c r="D187" s="132">
        <v>14</v>
      </c>
      <c r="E187" s="84"/>
    </row>
    <row r="188" spans="1:5" ht="54.5" customHeight="1" x14ac:dyDescent="0.15">
      <c r="A188" s="266"/>
      <c r="B188" s="135" t="s">
        <v>350</v>
      </c>
      <c r="C188" s="72" t="s">
        <v>352</v>
      </c>
      <c r="D188" s="132">
        <v>7</v>
      </c>
      <c r="E188" s="84"/>
    </row>
    <row r="189" spans="1:5" ht="49.25" hidden="1" customHeight="1" x14ac:dyDescent="0.15">
      <c r="A189" s="149"/>
      <c r="B189" s="79"/>
      <c r="C189" s="150"/>
      <c r="D189" s="151"/>
      <c r="E189" s="84"/>
    </row>
    <row r="190" spans="1:5" ht="54.5" customHeight="1" x14ac:dyDescent="0.15">
      <c r="A190" s="267" t="s">
        <v>353</v>
      </c>
      <c r="B190" s="135" t="s">
        <v>32</v>
      </c>
      <c r="C190" s="72" t="s">
        <v>172</v>
      </c>
      <c r="D190" s="72" t="s">
        <v>173</v>
      </c>
      <c r="E190" s="84"/>
    </row>
    <row r="191" spans="1:5" ht="54.5" customHeight="1" x14ac:dyDescent="0.15">
      <c r="A191" s="268"/>
      <c r="B191" s="117"/>
      <c r="C191" s="134"/>
      <c r="D191" s="132"/>
      <c r="E191" s="84"/>
    </row>
    <row r="192" spans="1:5" ht="54.5" customHeight="1" x14ac:dyDescent="0.15">
      <c r="A192" s="266"/>
      <c r="B192" s="288" t="s">
        <v>354</v>
      </c>
      <c r="C192" s="72" t="s">
        <v>355</v>
      </c>
      <c r="D192" s="132">
        <v>580</v>
      </c>
      <c r="E192" s="84"/>
    </row>
    <row r="193" spans="1:5" ht="54.5" customHeight="1" x14ac:dyDescent="0.15">
      <c r="A193" s="266"/>
      <c r="B193" s="289"/>
      <c r="C193" s="72" t="s">
        <v>356</v>
      </c>
      <c r="D193" s="132">
        <v>655.4</v>
      </c>
      <c r="E193" s="84"/>
    </row>
    <row r="194" spans="1:5" ht="54.5" customHeight="1" x14ac:dyDescent="0.15">
      <c r="A194" s="266"/>
      <c r="B194" s="289"/>
      <c r="C194" s="72" t="s">
        <v>357</v>
      </c>
      <c r="D194" s="132">
        <v>700.6</v>
      </c>
      <c r="E194" s="84"/>
    </row>
    <row r="195" spans="1:5" ht="54.5" customHeight="1" x14ac:dyDescent="0.15">
      <c r="A195" s="266"/>
      <c r="B195" s="289"/>
      <c r="C195" s="72" t="s">
        <v>358</v>
      </c>
      <c r="D195" s="132">
        <v>845.6</v>
      </c>
      <c r="E195" s="84"/>
    </row>
    <row r="196" spans="1:5" ht="54.5" customHeight="1" x14ac:dyDescent="0.15">
      <c r="A196" s="266"/>
      <c r="B196" s="289"/>
      <c r="C196" s="72" t="s">
        <v>359</v>
      </c>
      <c r="D196" s="132">
        <v>1006.8</v>
      </c>
      <c r="E196" s="84"/>
    </row>
    <row r="197" spans="1:5" ht="54.5" customHeight="1" x14ac:dyDescent="0.15">
      <c r="A197" s="266"/>
      <c r="B197" s="289"/>
      <c r="C197" s="72" t="s">
        <v>360</v>
      </c>
      <c r="D197" s="132">
        <v>1105.48</v>
      </c>
      <c r="E197" s="84"/>
    </row>
    <row r="198" spans="1:5" ht="54.5" customHeight="1" x14ac:dyDescent="0.15">
      <c r="A198" s="266"/>
      <c r="B198" s="289"/>
      <c r="C198" s="72" t="s">
        <v>361</v>
      </c>
      <c r="D198" s="132">
        <v>1240.04</v>
      </c>
      <c r="E198" s="84"/>
    </row>
    <row r="199" spans="1:5" ht="54.5" customHeight="1" x14ac:dyDescent="0.15">
      <c r="A199" s="266"/>
      <c r="B199" s="289"/>
      <c r="C199" s="72" t="s">
        <v>362</v>
      </c>
      <c r="D199" s="132">
        <v>1257.4000000000001</v>
      </c>
      <c r="E199" s="84"/>
    </row>
    <row r="200" spans="1:5" ht="54.5" customHeight="1" x14ac:dyDescent="0.15">
      <c r="A200" s="266"/>
      <c r="B200" s="289"/>
      <c r="C200" s="72" t="s">
        <v>363</v>
      </c>
      <c r="D200" s="132">
        <v>1392</v>
      </c>
      <c r="E200" s="84"/>
    </row>
    <row r="201" spans="1:5" ht="54.5" customHeight="1" x14ac:dyDescent="0.15">
      <c r="A201" s="266"/>
      <c r="B201" s="289"/>
      <c r="C201" s="72" t="s">
        <v>364</v>
      </c>
      <c r="D201" s="132">
        <v>1481.32</v>
      </c>
      <c r="E201" s="84"/>
    </row>
    <row r="202" spans="1:5" ht="54.5" customHeight="1" x14ac:dyDescent="0.15">
      <c r="A202" s="266"/>
      <c r="B202" s="289"/>
      <c r="C202" s="72" t="s">
        <v>365</v>
      </c>
      <c r="D202" s="132">
        <v>1591.52</v>
      </c>
      <c r="E202" s="84"/>
    </row>
    <row r="203" spans="1:5" ht="54.5" customHeight="1" x14ac:dyDescent="0.15">
      <c r="A203" s="266"/>
      <c r="B203" s="289"/>
      <c r="C203" s="72" t="s">
        <v>366</v>
      </c>
      <c r="D203" s="132">
        <v>1664.6</v>
      </c>
      <c r="E203" s="84"/>
    </row>
    <row r="204" spans="1:5" ht="54.5" customHeight="1" x14ac:dyDescent="0.15">
      <c r="A204" s="266"/>
      <c r="B204" s="289"/>
      <c r="C204" s="72" t="s">
        <v>367</v>
      </c>
      <c r="D204" s="132">
        <v>1817</v>
      </c>
      <c r="E204" s="84"/>
    </row>
    <row r="205" spans="1:5" ht="54.5" customHeight="1" x14ac:dyDescent="0.15">
      <c r="A205" s="266"/>
      <c r="B205" s="289"/>
      <c r="C205" s="72" t="s">
        <v>368</v>
      </c>
      <c r="D205" s="132">
        <v>2092.6</v>
      </c>
      <c r="E205" s="84"/>
    </row>
    <row r="206" spans="1:5" ht="54.5" customHeight="1" x14ac:dyDescent="0.15">
      <c r="A206" s="266"/>
      <c r="B206" s="289"/>
      <c r="C206" s="72" t="s">
        <v>369</v>
      </c>
      <c r="D206" s="132">
        <v>2129.6</v>
      </c>
      <c r="E206" s="84"/>
    </row>
    <row r="207" spans="1:5" ht="54.5" customHeight="1" x14ac:dyDescent="0.15">
      <c r="A207" s="266"/>
      <c r="B207" s="289"/>
      <c r="C207" s="72" t="s">
        <v>370</v>
      </c>
      <c r="D207" s="132">
        <v>2400</v>
      </c>
      <c r="E207" s="84"/>
    </row>
    <row r="208" spans="1:5" ht="54.5" customHeight="1" x14ac:dyDescent="0.15">
      <c r="A208" s="266"/>
      <c r="B208" s="289"/>
      <c r="C208" s="72" t="s">
        <v>24</v>
      </c>
      <c r="D208" s="132"/>
      <c r="E208" s="84"/>
    </row>
    <row r="209" spans="1:5" ht="54.5" customHeight="1" x14ac:dyDescent="0.15">
      <c r="A209" s="266"/>
      <c r="B209" s="289"/>
      <c r="C209" s="72" t="s">
        <v>371</v>
      </c>
      <c r="D209" s="132">
        <v>360</v>
      </c>
      <c r="E209" s="84"/>
    </row>
    <row r="210" spans="1:5" ht="54.5" hidden="1" customHeight="1" x14ac:dyDescent="0.15">
      <c r="A210" s="116"/>
      <c r="B210" s="117"/>
      <c r="C210" s="118"/>
      <c r="D210" s="119"/>
      <c r="E210" s="123" t="s">
        <v>372</v>
      </c>
    </row>
    <row r="211" spans="1:5" ht="54.5" hidden="1" customHeight="1" x14ac:dyDescent="0.15">
      <c r="A211" s="152"/>
      <c r="B211" s="79"/>
      <c r="C211" s="153"/>
      <c r="D211" s="101"/>
      <c r="E211" s="123" t="s">
        <v>372</v>
      </c>
    </row>
    <row r="212" spans="1:5" ht="54.5" customHeight="1" x14ac:dyDescent="0.15">
      <c r="A212" s="267" t="s">
        <v>373</v>
      </c>
      <c r="B212" s="137" t="s">
        <v>32</v>
      </c>
      <c r="C212" s="130" t="s">
        <v>172</v>
      </c>
      <c r="D212" s="137" t="s">
        <v>173</v>
      </c>
      <c r="E212" s="123" t="s">
        <v>372</v>
      </c>
    </row>
    <row r="213" spans="1:5" ht="54.5" customHeight="1" x14ac:dyDescent="0.15">
      <c r="A213" s="268"/>
      <c r="B213" s="154"/>
      <c r="C213" s="130" t="s">
        <v>24</v>
      </c>
      <c r="D213" s="131" t="s">
        <v>24</v>
      </c>
      <c r="E213" s="123" t="s">
        <v>372</v>
      </c>
    </row>
    <row r="214" spans="1:5" ht="54.5" customHeight="1" x14ac:dyDescent="0.15">
      <c r="A214" s="268"/>
      <c r="B214" s="155"/>
      <c r="C214" s="156" t="s">
        <v>24</v>
      </c>
      <c r="D214" s="157" t="s">
        <v>24</v>
      </c>
      <c r="E214" s="123" t="s">
        <v>372</v>
      </c>
    </row>
    <row r="215" spans="1:5" ht="54.5" customHeight="1" x14ac:dyDescent="0.15">
      <c r="A215" s="268"/>
      <c r="B215" s="79"/>
      <c r="C215" s="158" t="s">
        <v>24</v>
      </c>
      <c r="D215" s="151"/>
      <c r="E215" s="84"/>
    </row>
    <row r="216" spans="1:5" ht="54.5" customHeight="1" x14ac:dyDescent="0.35">
      <c r="A216" s="268"/>
      <c r="B216" s="287"/>
      <c r="C216" s="159" t="s">
        <v>374</v>
      </c>
      <c r="D216" s="160">
        <v>754</v>
      </c>
      <c r="E216" s="123" t="s">
        <v>375</v>
      </c>
    </row>
    <row r="217" spans="1:5" ht="54.5" customHeight="1" x14ac:dyDescent="0.35">
      <c r="A217" s="268"/>
      <c r="B217" s="287"/>
      <c r="C217" s="159" t="s">
        <v>376</v>
      </c>
      <c r="D217" s="160">
        <v>836</v>
      </c>
      <c r="E217" s="123" t="s">
        <v>377</v>
      </c>
    </row>
    <row r="218" spans="1:5" ht="54.5" customHeight="1" x14ac:dyDescent="0.35">
      <c r="A218" s="268"/>
      <c r="B218" s="287"/>
      <c r="C218" s="159" t="s">
        <v>378</v>
      </c>
      <c r="D218" s="160">
        <v>938</v>
      </c>
      <c r="E218" s="123" t="s">
        <v>379</v>
      </c>
    </row>
    <row r="219" spans="1:5" ht="54.5" customHeight="1" x14ac:dyDescent="0.35">
      <c r="A219" s="268"/>
      <c r="B219" s="287"/>
      <c r="C219" s="159" t="s">
        <v>380</v>
      </c>
      <c r="D219" s="160">
        <v>1020</v>
      </c>
      <c r="E219" s="123" t="s">
        <v>381</v>
      </c>
    </row>
    <row r="220" spans="1:5" ht="54.5" customHeight="1" x14ac:dyDescent="0.35">
      <c r="A220" s="268"/>
      <c r="B220" s="287"/>
      <c r="C220" s="159" t="s">
        <v>382</v>
      </c>
      <c r="D220" s="160">
        <v>1092</v>
      </c>
      <c r="E220" s="123" t="s">
        <v>383</v>
      </c>
    </row>
    <row r="221" spans="1:5" ht="54.5" customHeight="1" x14ac:dyDescent="0.35">
      <c r="A221" s="268"/>
      <c r="B221" s="287"/>
      <c r="C221" s="159" t="s">
        <v>384</v>
      </c>
      <c r="D221" s="160">
        <v>1218</v>
      </c>
      <c r="E221" s="123" t="s">
        <v>385</v>
      </c>
    </row>
    <row r="222" spans="1:5" ht="54.5" customHeight="1" x14ac:dyDescent="0.35">
      <c r="A222" s="268"/>
      <c r="B222" s="287"/>
      <c r="C222" s="159" t="s">
        <v>386</v>
      </c>
      <c r="D222" s="160">
        <v>672</v>
      </c>
      <c r="E222" s="123" t="s">
        <v>387</v>
      </c>
    </row>
    <row r="223" spans="1:5" ht="54.5" customHeight="1" x14ac:dyDescent="0.35">
      <c r="A223" s="268"/>
      <c r="B223" s="287"/>
      <c r="C223" s="159" t="s">
        <v>388</v>
      </c>
      <c r="D223" s="160">
        <v>796</v>
      </c>
      <c r="E223" s="123" t="s">
        <v>389</v>
      </c>
    </row>
    <row r="224" spans="1:5" ht="54.5" customHeight="1" x14ac:dyDescent="0.35">
      <c r="A224" s="268"/>
      <c r="B224" s="287"/>
      <c r="C224" s="159" t="s">
        <v>390</v>
      </c>
      <c r="D224" s="160">
        <v>952</v>
      </c>
      <c r="E224" s="123" t="s">
        <v>391</v>
      </c>
    </row>
    <row r="225" spans="1:5" ht="54.5" customHeight="1" x14ac:dyDescent="0.35">
      <c r="A225" s="268"/>
      <c r="B225" s="287"/>
      <c r="C225" s="159" t="s">
        <v>392</v>
      </c>
      <c r="D225" s="160">
        <v>1080</v>
      </c>
      <c r="E225" s="123" t="s">
        <v>393</v>
      </c>
    </row>
    <row r="226" spans="1:5" ht="54.5" customHeight="1" x14ac:dyDescent="0.35">
      <c r="A226" s="268"/>
      <c r="B226" s="287"/>
      <c r="C226" s="159" t="s">
        <v>394</v>
      </c>
      <c r="D226" s="160">
        <v>1214</v>
      </c>
      <c r="E226" s="123" t="s">
        <v>395</v>
      </c>
    </row>
    <row r="227" spans="1:5" ht="54.5" customHeight="1" x14ac:dyDescent="0.35">
      <c r="A227" s="268"/>
      <c r="B227" s="287"/>
      <c r="C227" s="159" t="s">
        <v>396</v>
      </c>
      <c r="D227" s="160">
        <v>1394</v>
      </c>
      <c r="E227" s="123" t="s">
        <v>397</v>
      </c>
    </row>
    <row r="228" spans="1:5" ht="54.5" customHeight="1" x14ac:dyDescent="0.35">
      <c r="A228" s="268"/>
      <c r="B228" s="287"/>
      <c r="C228" s="159" t="s">
        <v>398</v>
      </c>
      <c r="D228" s="160">
        <v>736</v>
      </c>
      <c r="E228" s="123" t="s">
        <v>399</v>
      </c>
    </row>
    <row r="229" spans="1:5" ht="54.5" customHeight="1" x14ac:dyDescent="0.35">
      <c r="A229" s="268"/>
      <c r="B229" s="287"/>
      <c r="C229" s="159" t="s">
        <v>400</v>
      </c>
      <c r="D229" s="160">
        <v>920</v>
      </c>
      <c r="E229" s="123" t="s">
        <v>401</v>
      </c>
    </row>
    <row r="230" spans="1:5" ht="54.5" customHeight="1" x14ac:dyDescent="0.35">
      <c r="A230" s="268"/>
      <c r="B230" s="287"/>
      <c r="C230" s="159" t="s">
        <v>402</v>
      </c>
      <c r="D230" s="160">
        <v>1134</v>
      </c>
      <c r="E230" s="123" t="s">
        <v>403</v>
      </c>
    </row>
    <row r="231" spans="1:5" ht="54.5" customHeight="1" x14ac:dyDescent="0.35">
      <c r="A231" s="268"/>
      <c r="B231" s="287"/>
      <c r="C231" s="159" t="s">
        <v>404</v>
      </c>
      <c r="D231" s="160">
        <v>1334</v>
      </c>
      <c r="E231" s="123" t="s">
        <v>405</v>
      </c>
    </row>
    <row r="232" spans="1:5" ht="54.5" customHeight="1" x14ac:dyDescent="0.35">
      <c r="A232" s="268"/>
      <c r="B232" s="287"/>
      <c r="C232" s="159" t="s">
        <v>406</v>
      </c>
      <c r="D232" s="160">
        <v>1518</v>
      </c>
      <c r="E232" s="123" t="s">
        <v>407</v>
      </c>
    </row>
    <row r="233" spans="1:5" ht="54.5" customHeight="1" x14ac:dyDescent="0.15">
      <c r="A233" s="268"/>
      <c r="B233" s="287"/>
      <c r="C233" s="161" t="s">
        <v>408</v>
      </c>
      <c r="D233" s="160">
        <v>2554</v>
      </c>
      <c r="E233" s="123" t="s">
        <v>409</v>
      </c>
    </row>
    <row r="234" spans="1:5" ht="54.5" customHeight="1" x14ac:dyDescent="0.15">
      <c r="A234" s="268"/>
      <c r="B234" s="287"/>
      <c r="C234" s="161" t="s">
        <v>410</v>
      </c>
      <c r="D234" s="160">
        <v>2814</v>
      </c>
      <c r="E234" s="123" t="s">
        <v>411</v>
      </c>
    </row>
    <row r="235" spans="1:5" ht="54.5" customHeight="1" x14ac:dyDescent="0.15">
      <c r="A235" s="268"/>
      <c r="B235" s="287"/>
      <c r="C235" s="161" t="s">
        <v>412</v>
      </c>
      <c r="D235" s="160">
        <v>454</v>
      </c>
      <c r="E235" s="123" t="s">
        <v>413</v>
      </c>
    </row>
    <row r="236" spans="1:5" ht="54.5" customHeight="1" x14ac:dyDescent="0.15">
      <c r="A236" s="268"/>
      <c r="B236" s="287"/>
      <c r="C236" s="161" t="s">
        <v>414</v>
      </c>
      <c r="D236" s="160">
        <v>670</v>
      </c>
      <c r="E236" s="123" t="s">
        <v>415</v>
      </c>
    </row>
    <row r="237" spans="1:5" ht="54.5" customHeight="1" x14ac:dyDescent="0.15">
      <c r="A237" s="268"/>
      <c r="B237" s="287"/>
      <c r="C237" s="161" t="s">
        <v>416</v>
      </c>
      <c r="D237" s="160">
        <v>730</v>
      </c>
      <c r="E237" s="84"/>
    </row>
    <row r="238" spans="1:5" ht="54.5" customHeight="1" x14ac:dyDescent="0.15">
      <c r="A238" s="268"/>
      <c r="B238" s="287"/>
      <c r="C238" s="118"/>
      <c r="D238" s="119"/>
      <c r="E238" s="84"/>
    </row>
    <row r="239" spans="1:5" ht="54.5" customHeight="1" x14ac:dyDescent="0.15">
      <c r="A239" s="265" t="s">
        <v>417</v>
      </c>
      <c r="B239" s="162" t="s">
        <v>418</v>
      </c>
      <c r="C239" s="130" t="s">
        <v>419</v>
      </c>
      <c r="D239" s="119">
        <v>240</v>
      </c>
      <c r="E239" s="84"/>
    </row>
    <row r="240" spans="1:5" ht="54.5" customHeight="1" x14ac:dyDescent="0.15">
      <c r="A240" s="266"/>
      <c r="B240" s="162" t="s">
        <v>84</v>
      </c>
      <c r="C240" s="130" t="s">
        <v>419</v>
      </c>
      <c r="D240" s="119">
        <v>200</v>
      </c>
      <c r="E240" s="84"/>
    </row>
    <row r="241" spans="1:5" ht="54.5" customHeight="1" x14ac:dyDescent="0.15">
      <c r="A241" s="266"/>
      <c r="B241" s="162" t="s">
        <v>420</v>
      </c>
      <c r="C241" s="130" t="s">
        <v>419</v>
      </c>
      <c r="D241" s="119">
        <v>260</v>
      </c>
      <c r="E241" s="84"/>
    </row>
    <row r="242" spans="1:5" ht="54.5" customHeight="1" x14ac:dyDescent="0.15">
      <c r="A242" s="266"/>
      <c r="B242" s="162" t="s">
        <v>421</v>
      </c>
      <c r="C242" s="130" t="s">
        <v>419</v>
      </c>
      <c r="D242" s="119">
        <v>260</v>
      </c>
      <c r="E242" s="84"/>
    </row>
    <row r="243" spans="1:5" ht="38.5" customHeight="1" x14ac:dyDescent="0.15">
      <c r="A243" s="163"/>
      <c r="B243" s="164"/>
      <c r="C243" s="118"/>
      <c r="D243" s="119"/>
      <c r="E243" s="165"/>
    </row>
    <row r="244" spans="1:5" ht="40.25" customHeight="1" x14ac:dyDescent="0.15">
      <c r="A244" s="5"/>
      <c r="B244" s="166" t="s">
        <v>422</v>
      </c>
      <c r="C244" s="163"/>
      <c r="D244" s="167"/>
      <c r="E244" s="168"/>
    </row>
    <row r="245" spans="1:5" ht="40.25" customHeight="1" x14ac:dyDescent="0.15">
      <c r="A245" s="5"/>
      <c r="B245" s="5"/>
      <c r="C245" s="5"/>
      <c r="D245" s="169"/>
      <c r="E245" s="168"/>
    </row>
    <row r="246" spans="1:5" ht="40.25" customHeight="1" x14ac:dyDescent="0.15">
      <c r="A246" s="5"/>
      <c r="B246" s="5"/>
      <c r="C246" s="5"/>
      <c r="D246" s="169"/>
      <c r="E246" s="170"/>
    </row>
  </sheetData>
  <mergeCells count="24">
    <mergeCell ref="B156:B171"/>
    <mergeCell ref="B172:B183"/>
    <mergeCell ref="B192:B209"/>
    <mergeCell ref="B216:B238"/>
    <mergeCell ref="B78:B87"/>
    <mergeCell ref="B89:B93"/>
    <mergeCell ref="B94:B99"/>
    <mergeCell ref="B111:B117"/>
    <mergeCell ref="B118:B120"/>
    <mergeCell ref="B2:B15"/>
    <mergeCell ref="B16:B40"/>
    <mergeCell ref="B41:B59"/>
    <mergeCell ref="B60:B71"/>
    <mergeCell ref="B72:B77"/>
    <mergeCell ref="A155:A183"/>
    <mergeCell ref="A185:A188"/>
    <mergeCell ref="A190:A209"/>
    <mergeCell ref="A212:A238"/>
    <mergeCell ref="A239:A242"/>
    <mergeCell ref="A2:A87"/>
    <mergeCell ref="A89:A99"/>
    <mergeCell ref="A101:A110"/>
    <mergeCell ref="A111:A130"/>
    <mergeCell ref="A133:A148"/>
  </mergeCells>
  <conditionalFormatting sqref="D10:D15 D34:D71 D76:D79 D81:D88 C89:E99 D100:D243">
    <cfRule type="cellIs" dxfId="0" priority="1" stopIfTrue="1" operator="lessThan">
      <formula>0</formula>
    </cfRule>
  </conditionalFormatting>
  <pageMargins left="0.7" right="0.7" top="0.75" bottom="0.75" header="0.3" footer="0.3"/>
  <pageSetup scale="51"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博世套餐-水地暖（90㎡-4路3控）</vt:lpstr>
      <vt:lpstr>材料价格数据库</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2018-11-14T07:58:27Z</dcterms:modified>
</cp:coreProperties>
</file>