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hanzhe/Documents/life/三居室/费用:细节/third-party/"/>
    </mc:Choice>
  </mc:AlternateContent>
  <bookViews>
    <workbookView xWindow="20" yWindow="460" windowWidth="19200" windowHeight="21140" activeTab="1"/>
  </bookViews>
  <sheets>
    <sheet name="实木" sheetId="4" r:id="rId1"/>
    <sheet name="实木复合" sheetId="2" r:id="rId2"/>
    <sheet name="强化复合" sheetId="3" r:id="rId3"/>
    <sheet name="进口地板" sheetId="7" r:id="rId4"/>
    <sheet name="爱尚系列" sheetId="8" r:id="rId5"/>
  </sheets>
  <definedNames>
    <definedName name="_xlnm._FilterDatabase" localSheetId="0" hidden="1">实木!$A$1:$M$99</definedName>
    <definedName name="_xlnm._FilterDatabase" localSheetId="1" hidden="1">实木复合!$A$2:$N$75</definedName>
    <definedName name="_xlnm.Print_Area" localSheetId="0">实木!$A$1:$M$102</definedName>
    <definedName name="_xlnm.Print_Titles" localSheetId="0">实木!$1:$2</definedName>
    <definedName name="_xlnm.Print_Titles" localSheetId="1">实木复合!$1:$2</definedName>
    <definedName name="_xlnm.Print_Titles" localSheetId="2">强化复合!$1:$2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8" i="4"/>
  <c r="H39" i="4"/>
  <c r="H40" i="4"/>
  <c r="H41" i="4"/>
  <c r="H47" i="4"/>
  <c r="H48" i="4"/>
  <c r="H49" i="4"/>
  <c r="H53" i="4"/>
  <c r="H54" i="4"/>
  <c r="H55" i="4"/>
  <c r="H56" i="4"/>
  <c r="H57" i="4"/>
  <c r="H58" i="4"/>
  <c r="H59" i="4"/>
  <c r="H60" i="4"/>
  <c r="H61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I3" i="2"/>
  <c r="I4" i="2"/>
  <c r="I5" i="2"/>
  <c r="I6" i="2"/>
  <c r="I17" i="2"/>
  <c r="I21" i="2"/>
  <c r="I22" i="2"/>
  <c r="I23" i="2"/>
  <c r="I24" i="2"/>
  <c r="I25" i="2"/>
  <c r="I26" i="2"/>
  <c r="I27" i="2"/>
  <c r="I28" i="2"/>
  <c r="I29" i="2"/>
  <c r="I30" i="2"/>
  <c r="I31" i="2"/>
  <c r="I38" i="2"/>
  <c r="I39" i="2"/>
  <c r="I51" i="2"/>
  <c r="I52" i="2"/>
  <c r="I53" i="2"/>
  <c r="I54" i="2"/>
  <c r="H3" i="3"/>
  <c r="H4" i="3"/>
  <c r="H5" i="3"/>
  <c r="H6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5" i="3"/>
  <c r="H56" i="3"/>
  <c r="H57" i="3"/>
  <c r="H58" i="3"/>
  <c r="G8" i="7"/>
  <c r="G9" i="7"/>
  <c r="G10" i="7"/>
  <c r="G11" i="7"/>
  <c r="G12" i="7"/>
  <c r="H3" i="8"/>
  <c r="H4" i="8"/>
  <c r="H5" i="8"/>
  <c r="H6" i="8"/>
  <c r="H7" i="8"/>
</calcChain>
</file>

<file path=xl/sharedStrings.xml><?xml version="1.0" encoding="utf-8"?>
<sst xmlns="http://schemas.openxmlformats.org/spreadsheetml/2006/main" count="1335" uniqueCount="622">
  <si>
    <t>2018年千年舟实木地板价格体系</t>
  </si>
  <si>
    <t>序号</t>
  </si>
  <si>
    <t>系列</t>
  </si>
  <si>
    <t>产品型号</t>
  </si>
  <si>
    <t>产品名称</t>
  </si>
  <si>
    <t>树种</t>
  </si>
  <si>
    <t>规格（mm)</t>
  </si>
  <si>
    <t>片/包</t>
  </si>
  <si>
    <r>
      <t>m</t>
    </r>
    <r>
      <rPr>
        <b/>
        <vertAlign val="superscript"/>
        <sz val="12"/>
        <color indexed="8"/>
        <rFont val="宋体"/>
        <charset val="134"/>
      </rPr>
      <t>2</t>
    </r>
    <r>
      <rPr>
        <b/>
        <sz val="12"/>
        <color indexed="8"/>
        <rFont val="宋体"/>
        <charset val="134"/>
      </rPr>
      <t>/包</t>
    </r>
  </si>
  <si>
    <t>备注</t>
  </si>
  <si>
    <t>装潢公司</t>
  </si>
  <si>
    <t>20周年庆</t>
  </si>
  <si>
    <t>SFG01-081</t>
  </si>
  <si>
    <t>素色年华</t>
  </si>
  <si>
    <t>番龙眼</t>
  </si>
  <si>
    <t>910*123*18</t>
  </si>
  <si>
    <t>促销产品</t>
  </si>
  <si>
    <t>SFG01-082</t>
  </si>
  <si>
    <t>嗔嗔岁月</t>
  </si>
  <si>
    <t>蔷薇系列</t>
  </si>
  <si>
    <t>SYH01-001</t>
  </si>
  <si>
    <t>落日熔金</t>
  </si>
  <si>
    <t>SYH01-002</t>
  </si>
  <si>
    <t>暮云合璧</t>
  </si>
  <si>
    <t>SYH01-021</t>
  </si>
  <si>
    <t>淡霭空濛</t>
  </si>
  <si>
    <t>910*165*18</t>
  </si>
  <si>
    <t>SYH01-022</t>
  </si>
  <si>
    <t>流光冉冉</t>
  </si>
  <si>
    <t>SFG18-301</t>
  </si>
  <si>
    <t>晓窗月痕</t>
  </si>
  <si>
    <t>橡木</t>
  </si>
  <si>
    <t>910*170*18</t>
  </si>
  <si>
    <t>SFG18-302</t>
  </si>
  <si>
    <t>闲愁似雪</t>
  </si>
  <si>
    <t>致简系列</t>
  </si>
  <si>
    <t>SPM01-001</t>
  </si>
  <si>
    <t>酸枝色</t>
  </si>
  <si>
    <t>910*122*18</t>
  </si>
  <si>
    <t>常规产品</t>
  </si>
  <si>
    <t>SPM01-002</t>
  </si>
  <si>
    <t>红檀色</t>
  </si>
  <si>
    <t>SPM01-003</t>
  </si>
  <si>
    <t>柚木色</t>
  </si>
  <si>
    <t>SPM01-004</t>
  </si>
  <si>
    <t>太妃色</t>
  </si>
  <si>
    <t>主推产品</t>
  </si>
  <si>
    <t>SPM01-005</t>
  </si>
  <si>
    <t>风清月白</t>
  </si>
  <si>
    <t>SPM01-006</t>
  </si>
  <si>
    <t>林海清音</t>
  </si>
  <si>
    <t>SPM02-001</t>
  </si>
  <si>
    <t>圆盘豆</t>
  </si>
  <si>
    <t>SPM02-002</t>
  </si>
  <si>
    <t>啡色</t>
  </si>
  <si>
    <t>SPM02-003</t>
  </si>
  <si>
    <t>珀修斯</t>
  </si>
  <si>
    <t>SPM02-004</t>
  </si>
  <si>
    <t>麦芽色</t>
  </si>
  <si>
    <t>SPM03-001</t>
  </si>
  <si>
    <t>本色</t>
  </si>
  <si>
    <t>水曲柳</t>
  </si>
  <si>
    <t>910*125*18</t>
  </si>
  <si>
    <t>SPM04-001</t>
  </si>
  <si>
    <t>克瑞斯</t>
  </si>
  <si>
    <t>黑胡桃</t>
  </si>
  <si>
    <t>910*127*18</t>
  </si>
  <si>
    <t>形象产品</t>
  </si>
  <si>
    <t>SPM09-001</t>
  </si>
  <si>
    <t>哈迪斯</t>
  </si>
  <si>
    <t>桦木</t>
  </si>
  <si>
    <t>SPM12-001</t>
  </si>
  <si>
    <t>香二翅豆</t>
  </si>
  <si>
    <t>SPM18-002</t>
  </si>
  <si>
    <t>利润产品</t>
  </si>
  <si>
    <t>SPM24-001</t>
  </si>
  <si>
    <t>暖雨晴风</t>
  </si>
  <si>
    <t>斯文漆木</t>
  </si>
  <si>
    <t>新品</t>
  </si>
  <si>
    <t>厚雅系列</t>
  </si>
  <si>
    <t>SFD10-001</t>
  </si>
  <si>
    <t>三台云水</t>
  </si>
  <si>
    <t>榆木</t>
  </si>
  <si>
    <t>SFD10-002</t>
  </si>
  <si>
    <t>宝石流霞</t>
  </si>
  <si>
    <t>910*153*18</t>
  </si>
  <si>
    <t>SFD10-003</t>
  </si>
  <si>
    <t>九溪烟树</t>
  </si>
  <si>
    <t>SFD10-004</t>
  </si>
  <si>
    <t>玉皇飞云</t>
  </si>
  <si>
    <t>新古典主义</t>
  </si>
  <si>
    <t>SFG01-004</t>
  </si>
  <si>
    <t>花港观鱼</t>
  </si>
  <si>
    <t>SFG01-005</t>
  </si>
  <si>
    <t>平湖秋月</t>
  </si>
  <si>
    <t>SFG01-006</t>
  </si>
  <si>
    <t>满陇桂雨</t>
  </si>
  <si>
    <t>SFG01-007</t>
  </si>
  <si>
    <t>旖旎垂杨</t>
  </si>
  <si>
    <t>SFG01-008</t>
  </si>
  <si>
    <t>泽畔东篱</t>
  </si>
  <si>
    <t>SFG03-001</t>
  </si>
  <si>
    <t>马德里盛夏</t>
  </si>
  <si>
    <t>SFG13-001</t>
  </si>
  <si>
    <t>阿波罗</t>
  </si>
  <si>
    <t>红橡</t>
  </si>
  <si>
    <t>SFG13-002</t>
  </si>
  <si>
    <t>枫丹白露</t>
  </si>
  <si>
    <t>910*128*18</t>
  </si>
  <si>
    <t>SFG13-003</t>
  </si>
  <si>
    <t>秋风白帝</t>
  </si>
  <si>
    <t>SFG13-004</t>
  </si>
  <si>
    <t>旅思秋光</t>
  </si>
  <si>
    <t>SFG13-005</t>
  </si>
  <si>
    <t>壁云蒙蒙</t>
  </si>
  <si>
    <t>SFG18-001</t>
  </si>
  <si>
    <t>莱茵阳光</t>
  </si>
  <si>
    <t>SFG18-002</t>
  </si>
  <si>
    <t>柚然深情</t>
  </si>
  <si>
    <t>SFG18-003</t>
  </si>
  <si>
    <t>卢湖秋韵</t>
  </si>
  <si>
    <t>SFG18-004</t>
  </si>
  <si>
    <t>黄金麦田</t>
  </si>
  <si>
    <t>SFG18-005</t>
  </si>
  <si>
    <t>旭日东升</t>
  </si>
  <si>
    <t>SFG18-007</t>
  </si>
  <si>
    <t>时光之吻</t>
  </si>
  <si>
    <t>SFG18-008</t>
  </si>
  <si>
    <t>绿野仙踪</t>
  </si>
  <si>
    <t>SFG18-009</t>
  </si>
  <si>
    <t>敦煌之恋</t>
  </si>
  <si>
    <t>SFG18-010</t>
  </si>
  <si>
    <t>虎跑梦泉</t>
  </si>
  <si>
    <t>810*125*18</t>
  </si>
  <si>
    <t>SFG18-011</t>
  </si>
  <si>
    <t>北街梦寻</t>
  </si>
  <si>
    <t>SFG18-012</t>
  </si>
  <si>
    <t>云栖竹径</t>
  </si>
  <si>
    <t>SFG18-013</t>
  </si>
  <si>
    <t>苏堤春晓</t>
  </si>
  <si>
    <t>迷恋系列</t>
  </si>
  <si>
    <t>SYH01-011</t>
  </si>
  <si>
    <t>亚拉珊瑚</t>
  </si>
  <si>
    <t>SYH01-012</t>
  </si>
  <si>
    <t>巴兰落日</t>
  </si>
  <si>
    <t>SYH01-013</t>
  </si>
  <si>
    <t>罗曼维雅</t>
  </si>
  <si>
    <t>SYH01-014</t>
  </si>
  <si>
    <t>曼德海岸</t>
  </si>
  <si>
    <t>SJH01-091</t>
  </si>
  <si>
    <t>尼斯知秋</t>
  </si>
  <si>
    <t>SJH01-092</t>
  </si>
  <si>
    <t>维克熙月</t>
  </si>
  <si>
    <t>SJH01-093</t>
  </si>
  <si>
    <t>诺曼紫韵</t>
  </si>
  <si>
    <t>SJH01-094</t>
  </si>
  <si>
    <t>菲力依兰</t>
  </si>
  <si>
    <t>自由之光系列</t>
  </si>
  <si>
    <t>SFG18-201</t>
  </si>
  <si>
    <t>北美焰火</t>
  </si>
  <si>
    <t>SFG18-202</t>
  </si>
  <si>
    <t>挪威森林</t>
  </si>
  <si>
    <t>SFG18-203</t>
  </si>
  <si>
    <t>地心引力</t>
  </si>
  <si>
    <t>SFG18-204</t>
  </si>
  <si>
    <t>科梦波丹</t>
  </si>
  <si>
    <t>SFG18-205</t>
  </si>
  <si>
    <t>星际迷航</t>
  </si>
  <si>
    <t>儒雅绅士系列</t>
  </si>
  <si>
    <t>SFG18-101</t>
  </si>
  <si>
    <t>赫雷斯之光</t>
  </si>
  <si>
    <t>SFG18-102</t>
  </si>
  <si>
    <t>奥比昂佳韵</t>
  </si>
  <si>
    <t>SFG18-103</t>
  </si>
  <si>
    <t>巴顿战神</t>
  </si>
  <si>
    <t>SFG18-104</t>
  </si>
  <si>
    <t>法尔兹山脉</t>
  </si>
  <si>
    <t>SLS25-001</t>
  </si>
  <si>
    <t>梦凡拉心境</t>
  </si>
  <si>
    <t>相思木</t>
  </si>
  <si>
    <t>SLS25-002</t>
  </si>
  <si>
    <t>嘉士顿珍藏</t>
  </si>
  <si>
    <t>SLS25-003</t>
  </si>
  <si>
    <t xml:space="preserve"> 柏菲庄园</t>
  </si>
  <si>
    <t>SLS25-004</t>
  </si>
  <si>
    <t>圣多斯旋律</t>
  </si>
  <si>
    <t>向往系列</t>
  </si>
  <si>
    <t>SDI01-001</t>
  </si>
  <si>
    <t>加勒比日出</t>
  </si>
  <si>
    <t>910*116*18</t>
  </si>
  <si>
    <t>SDI01-002</t>
  </si>
  <si>
    <t>墨西哥之旅</t>
  </si>
  <si>
    <t>SDI01-003</t>
  </si>
  <si>
    <t>守望麦田</t>
  </si>
  <si>
    <t>SDI18-001</t>
  </si>
  <si>
    <t>托马斯奇遇</t>
  </si>
  <si>
    <t>910*119*18</t>
  </si>
  <si>
    <t>SDI18-002</t>
  </si>
  <si>
    <t>北极之光</t>
  </si>
  <si>
    <t>SDI22-001</t>
  </si>
  <si>
    <t>卡萨布兰卡</t>
  </si>
  <si>
    <t>纽墩豆</t>
  </si>
  <si>
    <t>SDI22-002</t>
  </si>
  <si>
    <t>蓝礁海岸</t>
  </si>
  <si>
    <t>SDI22-003</t>
  </si>
  <si>
    <t>玛格丽特</t>
  </si>
  <si>
    <t>SDI10-001</t>
  </si>
  <si>
    <t>望角波光</t>
  </si>
  <si>
    <t>910*117*18</t>
  </si>
  <si>
    <t>SDI06-001</t>
  </si>
  <si>
    <t>青雀金翎</t>
  </si>
  <si>
    <t>茚茄木</t>
  </si>
  <si>
    <t xml:space="preserve">不包安装      </t>
  </si>
  <si>
    <t>安装打地笼   55一个平方</t>
  </si>
  <si>
    <t>双层地笼</t>
  </si>
  <si>
    <t xml:space="preserve">     85一个平方</t>
  </si>
  <si>
    <t>地面不平</t>
  </si>
  <si>
    <t>师傅看实际情况收费</t>
  </si>
  <si>
    <t>实木地板产品编码规则</t>
  </si>
  <si>
    <t>树种代码</t>
  </si>
  <si>
    <t>工艺代码</t>
  </si>
  <si>
    <t>代码</t>
  </si>
  <si>
    <t>工艺</t>
  </si>
  <si>
    <t>01</t>
  </si>
  <si>
    <t>12</t>
  </si>
  <si>
    <t>平面</t>
  </si>
  <si>
    <t>PM</t>
  </si>
  <si>
    <t>仿古</t>
  </si>
  <si>
    <t>FG</t>
  </si>
  <si>
    <t>02</t>
  </si>
  <si>
    <t>13</t>
  </si>
  <si>
    <t>拉丝</t>
  </si>
  <si>
    <t>LS</t>
  </si>
  <si>
    <t>浮雕</t>
  </si>
  <si>
    <t>FD</t>
  </si>
  <si>
    <t>03</t>
  </si>
  <si>
    <t>楝木</t>
  </si>
  <si>
    <t>14</t>
  </si>
  <si>
    <t>压花</t>
  </si>
  <si>
    <t>YH</t>
  </si>
  <si>
    <t>拼花</t>
  </si>
  <si>
    <t>PH</t>
  </si>
  <si>
    <t>04</t>
  </si>
  <si>
    <t>酸枝</t>
  </si>
  <si>
    <t>15</t>
  </si>
  <si>
    <t>花边</t>
  </si>
  <si>
    <t>HB</t>
  </si>
  <si>
    <t>锯痕</t>
  </si>
  <si>
    <t>JH</t>
  </si>
  <si>
    <t>山核桃</t>
  </si>
  <si>
    <t>05</t>
  </si>
  <si>
    <t>香脂木豆</t>
  </si>
  <si>
    <t>21</t>
  </si>
  <si>
    <t>特殊工艺</t>
  </si>
  <si>
    <t>06</t>
  </si>
  <si>
    <t>欧橡</t>
  </si>
  <si>
    <t>17</t>
  </si>
  <si>
    <t>亚花梨</t>
  </si>
  <si>
    <t>07</t>
  </si>
  <si>
    <t>18</t>
  </si>
  <si>
    <t>负离子</t>
  </si>
  <si>
    <t>i</t>
  </si>
  <si>
    <t>地热</t>
  </si>
  <si>
    <t>d</t>
  </si>
  <si>
    <t>枫木</t>
  </si>
  <si>
    <t>08</t>
  </si>
  <si>
    <t>沙比利</t>
  </si>
  <si>
    <t>19</t>
  </si>
  <si>
    <t>品类代码</t>
  </si>
  <si>
    <t>09</t>
  </si>
  <si>
    <t>大美木豆</t>
  </si>
  <si>
    <t>20</t>
  </si>
  <si>
    <t>品类</t>
  </si>
  <si>
    <t>10</t>
  </si>
  <si>
    <t>24</t>
  </si>
  <si>
    <t>实木</t>
  </si>
  <si>
    <t>S</t>
  </si>
  <si>
    <t>复合</t>
  </si>
  <si>
    <t>F</t>
  </si>
  <si>
    <t>柚木</t>
  </si>
  <si>
    <t>11</t>
  </si>
  <si>
    <t>25</t>
  </si>
  <si>
    <t>举例</t>
  </si>
  <si>
    <t>实木仿古橡木</t>
  </si>
  <si>
    <t>2018年千年舟实木复合地板价格体系</t>
  </si>
  <si>
    <t>产品系列</t>
  </si>
  <si>
    <t>规格(mm)</t>
  </si>
  <si>
    <t>木皮厚度（mm)</t>
  </si>
  <si>
    <t>装修公司</t>
  </si>
  <si>
    <t>FJH18-083</t>
  </si>
  <si>
    <t>清浅时光</t>
  </si>
  <si>
    <t>910*120*15/1.2</t>
  </si>
  <si>
    <t>FJH18-084</t>
  </si>
  <si>
    <t>浅忆流年</t>
  </si>
  <si>
    <t>简约系列</t>
  </si>
  <si>
    <t>FPM19-001</t>
  </si>
  <si>
    <t>水境</t>
  </si>
  <si>
    <t>筒状非洲楝</t>
  </si>
  <si>
    <t>910*127*15/0.6</t>
  </si>
  <si>
    <t>FPM20-001</t>
  </si>
  <si>
    <t>逸云</t>
  </si>
  <si>
    <t>FPM18-003</t>
  </si>
  <si>
    <t>羽裳</t>
  </si>
  <si>
    <t>FPM18-004</t>
  </si>
  <si>
    <t>流岚</t>
  </si>
  <si>
    <t>FPM18-005</t>
  </si>
  <si>
    <t>馨韵</t>
  </si>
  <si>
    <t>FPM18-006</t>
  </si>
  <si>
    <t>沐涵</t>
  </si>
  <si>
    <t>FPM02-002</t>
  </si>
  <si>
    <t>冬耀</t>
  </si>
  <si>
    <t>FPM21-001</t>
  </si>
  <si>
    <t>破晓</t>
  </si>
  <si>
    <t>FPM11-001</t>
  </si>
  <si>
    <t>丝白</t>
  </si>
  <si>
    <t>FPM07-001</t>
  </si>
  <si>
    <t>星雨</t>
  </si>
  <si>
    <t>FPM15-001</t>
  </si>
  <si>
    <t>流影</t>
  </si>
  <si>
    <t>红酸枝</t>
  </si>
  <si>
    <t>FPM09-001</t>
  </si>
  <si>
    <t>化雨</t>
  </si>
  <si>
    <t>910*127*15/1.2</t>
  </si>
  <si>
    <t>FPM04-001</t>
  </si>
  <si>
    <t>灵韵</t>
  </si>
  <si>
    <t>1210*167*15/1.2</t>
  </si>
  <si>
    <t>FPM04-002</t>
  </si>
  <si>
    <t>墨初</t>
  </si>
  <si>
    <t>FPM04-003</t>
  </si>
  <si>
    <t>梦璃</t>
  </si>
  <si>
    <t>FPM04-004</t>
  </si>
  <si>
    <t>绯墨</t>
  </si>
  <si>
    <t>冥想系列</t>
  </si>
  <si>
    <t>FLS18-101</t>
  </si>
  <si>
    <t>生活情景</t>
  </si>
  <si>
    <t>910*121*15/0.6</t>
  </si>
  <si>
    <t>FLS18-102</t>
  </si>
  <si>
    <t>梦幻花园</t>
  </si>
  <si>
    <t>FLS18-103</t>
  </si>
  <si>
    <t>拂晓晨雾</t>
  </si>
  <si>
    <t>FLS18-104</t>
  </si>
  <si>
    <t>翠明秋空</t>
  </si>
  <si>
    <t>FLS18-105</t>
  </si>
  <si>
    <t>秋夕露坐</t>
  </si>
  <si>
    <t>FLS11-101</t>
  </si>
  <si>
    <t>极致回归</t>
  </si>
  <si>
    <t>怀旧系列</t>
  </si>
  <si>
    <t>FFG09-201</t>
  </si>
  <si>
    <t>浪漫物语</t>
  </si>
  <si>
    <t>FFG09-202</t>
  </si>
  <si>
    <t>怀旧往事</t>
  </si>
  <si>
    <t>FFG09-203</t>
  </si>
  <si>
    <t>古色小镇</t>
  </si>
  <si>
    <t>FFG09-204</t>
  </si>
  <si>
    <t>西乡奇遇</t>
  </si>
  <si>
    <t>流云系列</t>
  </si>
  <si>
    <t>FFD10-001</t>
  </si>
  <si>
    <t>涧泉幽鸣</t>
  </si>
  <si>
    <t>910*126*15/1.5</t>
  </si>
  <si>
    <t>FFD10-002</t>
  </si>
  <si>
    <t>闪耀晨曦</t>
  </si>
  <si>
    <t>FFD10-003</t>
  </si>
  <si>
    <t>云游空际</t>
  </si>
  <si>
    <t>1210*166*15/1.5</t>
  </si>
  <si>
    <t>FFD10-004</t>
  </si>
  <si>
    <t>湖光山影</t>
  </si>
  <si>
    <t>FFD10-005</t>
  </si>
  <si>
    <t>落日余晖</t>
  </si>
  <si>
    <t>FFD10-006</t>
  </si>
  <si>
    <t>花晨月夕</t>
  </si>
  <si>
    <t>FJH10-001</t>
  </si>
  <si>
    <t>丰神俊逸</t>
  </si>
  <si>
    <t>1210*167*15/2.0</t>
  </si>
  <si>
    <t>FFD10-101</t>
  </si>
  <si>
    <t>素色青枝</t>
  </si>
  <si>
    <t>1210*167*15/1.5</t>
  </si>
  <si>
    <t>FFD10-102</t>
  </si>
  <si>
    <t>空山新雨</t>
  </si>
  <si>
    <t>飘系列</t>
  </si>
  <si>
    <t>FFG10-001</t>
  </si>
  <si>
    <t>忽梦游仙</t>
  </si>
  <si>
    <t>FFG10-002</t>
  </si>
  <si>
    <t>山扉夜坐</t>
  </si>
  <si>
    <t>FFG05-002</t>
  </si>
  <si>
    <t>砚山怀古</t>
  </si>
  <si>
    <t>FFG13-001</t>
  </si>
  <si>
    <t>天台晓望</t>
  </si>
  <si>
    <t>FFG18-001</t>
  </si>
  <si>
    <t>江行寄远</t>
  </si>
  <si>
    <t>910*126*15/1.2</t>
  </si>
  <si>
    <t>FFG18-002</t>
  </si>
  <si>
    <t>汉江临眺</t>
  </si>
  <si>
    <t>FFG18-003</t>
  </si>
  <si>
    <t>新晴野望</t>
  </si>
  <si>
    <t>FFG18-006</t>
  </si>
  <si>
    <t>东溪玩月</t>
  </si>
  <si>
    <t>1210*160*15/1.2</t>
  </si>
  <si>
    <t>FFG18-007</t>
  </si>
  <si>
    <t>秋晴暖闲</t>
  </si>
  <si>
    <t>FFG18-008</t>
  </si>
  <si>
    <t>银河半落</t>
  </si>
  <si>
    <t>FFG18-009</t>
  </si>
  <si>
    <t>江烟淡淡</t>
  </si>
  <si>
    <t>研·色--懵懂系列</t>
  </si>
  <si>
    <t>FSC23-001</t>
  </si>
  <si>
    <t>费列罗密语</t>
  </si>
  <si>
    <t>1215*163*15/1.2</t>
  </si>
  <si>
    <t>FSC23-002</t>
  </si>
  <si>
    <t>卢卡之梦</t>
  </si>
  <si>
    <t>FSC23-003</t>
  </si>
  <si>
    <t>新桥恋人</t>
  </si>
  <si>
    <t>FSC23-004</t>
  </si>
  <si>
    <t>伊人笔记</t>
  </si>
  <si>
    <t>时空系列</t>
  </si>
  <si>
    <t>FPM18-501</t>
  </si>
  <si>
    <t>威发之旅</t>
  </si>
  <si>
    <t>1220*162*15</t>
  </si>
  <si>
    <t>FFG18-502</t>
  </si>
  <si>
    <t>暮雪晨星</t>
  </si>
  <si>
    <t>FPM03-503</t>
  </si>
  <si>
    <t>岁月骊歌</t>
  </si>
  <si>
    <t>FPM26-504</t>
  </si>
  <si>
    <t>笑傲红尘</t>
  </si>
  <si>
    <t>西非苏木</t>
  </si>
  <si>
    <t>FPM04-505</t>
  </si>
  <si>
    <t>墨香流韵</t>
  </si>
  <si>
    <t>FPM11-506</t>
  </si>
  <si>
    <t>金色之路</t>
  </si>
  <si>
    <t>平铺16元一平方   打地龙  55一平方</t>
  </si>
  <si>
    <t>实木复合地板产品编码规则</t>
  </si>
  <si>
    <t>2018年千年舟强化复合地板价格体系</t>
  </si>
  <si>
    <t>新锁扣规格</t>
  </si>
  <si>
    <t>包/片</t>
  </si>
  <si>
    <t>平方/包</t>
  </si>
  <si>
    <t>装潢</t>
  </si>
  <si>
    <t>乡镇系列</t>
  </si>
  <si>
    <t>Q0023</t>
  </si>
  <si>
    <t>亭亭玉立</t>
  </si>
  <si>
    <t>1220*170*10</t>
  </si>
  <si>
    <t>安装费12元</t>
  </si>
  <si>
    <t>Q0024</t>
  </si>
  <si>
    <t>流水涓涓</t>
  </si>
  <si>
    <t>电商专供</t>
  </si>
  <si>
    <t>Q0025</t>
  </si>
  <si>
    <t>波光粼粼</t>
  </si>
  <si>
    <t>初语系列</t>
  </si>
  <si>
    <t>Q0001</t>
  </si>
  <si>
    <t>袅袅青山</t>
  </si>
  <si>
    <t>1220*170*12</t>
  </si>
  <si>
    <t>1220*168*12</t>
  </si>
  <si>
    <t>Q0002</t>
  </si>
  <si>
    <t>轻罗亭亭</t>
  </si>
  <si>
    <t>Q0003</t>
  </si>
  <si>
    <t>青丝绾绾</t>
  </si>
  <si>
    <t>Q0004</t>
  </si>
  <si>
    <t>秋水盈盈</t>
  </si>
  <si>
    <t>促销新品</t>
  </si>
  <si>
    <t>钻石面系列</t>
  </si>
  <si>
    <t>DQ8301</t>
  </si>
  <si>
    <t>孤月沧浪</t>
  </si>
  <si>
    <t>810*130*12</t>
  </si>
  <si>
    <t>808*130*12</t>
  </si>
  <si>
    <t>DQ8304</t>
  </si>
  <si>
    <t>暮山层碧</t>
  </si>
  <si>
    <t>DQ8308</t>
  </si>
  <si>
    <t>玉心皎洁</t>
  </si>
  <si>
    <t>DQ8310</t>
  </si>
  <si>
    <t>梦里青螺</t>
  </si>
  <si>
    <t>DQ8311</t>
  </si>
  <si>
    <t>落日珍珠</t>
  </si>
  <si>
    <t>FQ8901</t>
  </si>
  <si>
    <t>芳草离离</t>
  </si>
  <si>
    <t>QG842</t>
  </si>
  <si>
    <t>桃李遍开</t>
  </si>
  <si>
    <t>808*148*12</t>
  </si>
  <si>
    <t>同步对花系列</t>
  </si>
  <si>
    <t>Q8606</t>
  </si>
  <si>
    <t>琼台夜月</t>
  </si>
  <si>
    <t>Q8607</t>
  </si>
  <si>
    <t>错彩镂金</t>
  </si>
  <si>
    <t>Q8608</t>
  </si>
  <si>
    <t>鎏金岁月</t>
  </si>
  <si>
    <t>深韵系列</t>
  </si>
  <si>
    <t>Q1001</t>
  </si>
  <si>
    <t>佩兰其</t>
  </si>
  <si>
    <t>1220*149*12</t>
  </si>
  <si>
    <t>Q1002</t>
  </si>
  <si>
    <t>阿玛菲</t>
  </si>
  <si>
    <t>Q1003</t>
  </si>
  <si>
    <t>多幕洛</t>
  </si>
  <si>
    <t>Q1004</t>
  </si>
  <si>
    <t xml:space="preserve">本泰兰 </t>
  </si>
  <si>
    <t>沉静系列</t>
  </si>
  <si>
    <t>Q2001</t>
  </si>
  <si>
    <t>淡荡春光</t>
  </si>
  <si>
    <t>Q2002</t>
  </si>
  <si>
    <t>Q2003</t>
  </si>
  <si>
    <t>疏蕊幽香</t>
  </si>
  <si>
    <t>Q2004</t>
  </si>
  <si>
    <t>玉香花语</t>
  </si>
  <si>
    <t>Q2005</t>
  </si>
  <si>
    <t>云阴映日</t>
  </si>
  <si>
    <t>Q2006</t>
  </si>
  <si>
    <t>清霜暮雪</t>
  </si>
  <si>
    <t>简爱系列</t>
  </si>
  <si>
    <t>Q3001</t>
  </si>
  <si>
    <t>生活场景</t>
  </si>
  <si>
    <t>Q3002</t>
  </si>
  <si>
    <t>远山记忆</t>
  </si>
  <si>
    <t>Q3003</t>
  </si>
  <si>
    <t>往日时光</t>
  </si>
  <si>
    <t>Q3004</t>
  </si>
  <si>
    <t>典雅剧院</t>
  </si>
  <si>
    <t>Q3005</t>
  </si>
  <si>
    <t>春之物语</t>
  </si>
  <si>
    <t>研·色—乐章系列</t>
  </si>
  <si>
    <t>Q5001</t>
  </si>
  <si>
    <t>巴赫乐章</t>
  </si>
  <si>
    <t>规格待定</t>
  </si>
  <si>
    <t>1220*196*12</t>
  </si>
  <si>
    <t>Q5002</t>
  </si>
  <si>
    <t>莫扎特神韵</t>
  </si>
  <si>
    <t>Q5003</t>
  </si>
  <si>
    <t>海顿迷思</t>
  </si>
  <si>
    <t>阳光系列</t>
  </si>
  <si>
    <t>QG075</t>
  </si>
  <si>
    <t>六月物语</t>
  </si>
  <si>
    <t>计划下线</t>
  </si>
  <si>
    <t>QG822</t>
  </si>
  <si>
    <t>春光乍泄</t>
  </si>
  <si>
    <t>转83系列</t>
  </si>
  <si>
    <t>QG039</t>
  </si>
  <si>
    <t>萦烟袅娜</t>
  </si>
  <si>
    <t>青春系列</t>
  </si>
  <si>
    <t>GG210</t>
  </si>
  <si>
    <t>莱茵漫步</t>
  </si>
  <si>
    <t>1220*200*12</t>
  </si>
  <si>
    <t>1220*198*12</t>
  </si>
  <si>
    <t>GG211</t>
  </si>
  <si>
    <t>魔幻蓝湖</t>
  </si>
  <si>
    <t>GG212</t>
  </si>
  <si>
    <t>极北之境</t>
  </si>
  <si>
    <t>GG213</t>
  </si>
  <si>
    <t>梦幻极光</t>
  </si>
  <si>
    <t>GG215</t>
  </si>
  <si>
    <t>瀚海鲸歌</t>
  </si>
  <si>
    <t>都市系列</t>
  </si>
  <si>
    <t>Q8807</t>
  </si>
  <si>
    <t>曼哈顿月色</t>
  </si>
  <si>
    <t>Q8808</t>
  </si>
  <si>
    <t>维也纳晨光</t>
  </si>
  <si>
    <t>Q8813</t>
  </si>
  <si>
    <t>伦敦雨夜</t>
  </si>
  <si>
    <t>Q8817</t>
  </si>
  <si>
    <t>柏林初夏</t>
  </si>
  <si>
    <t>文艺系列</t>
  </si>
  <si>
    <t>Q9901</t>
  </si>
  <si>
    <t>时光轨迹</t>
  </si>
  <si>
    <t>Q9904</t>
  </si>
  <si>
    <t>彼岸韶光</t>
  </si>
  <si>
    <t>Q9905</t>
  </si>
  <si>
    <t>素衣如岚</t>
  </si>
  <si>
    <t>Q9906</t>
  </si>
  <si>
    <t>年华碎影</t>
  </si>
  <si>
    <t>时尚系列</t>
  </si>
  <si>
    <t>YG001</t>
  </si>
  <si>
    <t>米兰风情</t>
  </si>
  <si>
    <t>YG002</t>
  </si>
  <si>
    <t>香榭丽舍之恋</t>
  </si>
  <si>
    <t>YG003</t>
  </si>
  <si>
    <t>巴黎印象</t>
  </si>
  <si>
    <t>YG008</t>
  </si>
  <si>
    <t>巴塞罗那日光</t>
  </si>
  <si>
    <t xml:space="preserve">    </t>
  </si>
  <si>
    <t>进口地板价格体系</t>
  </si>
  <si>
    <t>产品规格
（mm)</t>
  </si>
  <si>
    <t>材种</t>
  </si>
  <si>
    <t>表皮厚度</t>
  </si>
  <si>
    <t>欧罗系列 
（Oure）</t>
  </si>
  <si>
    <t>PW6013</t>
  </si>
  <si>
    <t>乌拉尔本色</t>
  </si>
  <si>
    <t>2266*188*14</t>
  </si>
  <si>
    <t>Oak白栎</t>
  </si>
  <si>
    <t>3.5mm</t>
  </si>
  <si>
    <t>PW6513</t>
  </si>
  <si>
    <t>贝加尔湖畔</t>
  </si>
  <si>
    <t>PW6133</t>
  </si>
  <si>
    <t>艾尔米浅阳</t>
  </si>
  <si>
    <t>PW6813</t>
  </si>
  <si>
    <t>格瓦斯灰度</t>
  </si>
  <si>
    <t>PW5123</t>
  </si>
  <si>
    <t>彼得堡冬日</t>
  </si>
  <si>
    <t>Ash白蜡木</t>
  </si>
  <si>
    <t>keono</t>
  </si>
  <si>
    <t>KR0709-7</t>
  </si>
  <si>
    <t>内卡河畔</t>
  </si>
  <si>
    <t>1285*192*7</t>
  </si>
  <si>
    <t>-</t>
  </si>
  <si>
    <t>KR8484</t>
  </si>
  <si>
    <t>梅克伦堡</t>
  </si>
  <si>
    <t>KR7209</t>
  </si>
  <si>
    <t>卡拉小镇</t>
  </si>
  <si>
    <t>KRK032</t>
  </si>
  <si>
    <t>莱茵童话</t>
  </si>
  <si>
    <t>1285*192*8</t>
  </si>
  <si>
    <t>KR8199</t>
  </si>
  <si>
    <t>罗斯托克</t>
  </si>
  <si>
    <t>爱尚系列产品价格体系</t>
  </si>
  <si>
    <t>爱尚系列</t>
  </si>
  <si>
    <t>FQ18-061</t>
  </si>
  <si>
    <t>米蒂春天</t>
  </si>
  <si>
    <t>橡木纹</t>
  </si>
  <si>
    <t>1220*168*15</t>
  </si>
  <si>
    <t>走量新品</t>
  </si>
  <si>
    <t>FQ18-062</t>
  </si>
  <si>
    <t>美亚阳光</t>
  </si>
  <si>
    <t>FQ18-063</t>
  </si>
  <si>
    <t>花芙日记</t>
  </si>
  <si>
    <t>FQ18-064</t>
  </si>
  <si>
    <t>漫尚星约</t>
  </si>
  <si>
    <t>FQ18-065</t>
  </si>
  <si>
    <t>花田写意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</si>
</sst>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_ "/>
    <numFmt numFmtId="165" formatCode="0.0000_ "/>
    <numFmt numFmtId="166" formatCode="0_ "/>
    <numFmt numFmtId="167" formatCode="0.00000_ "/>
    <numFmt numFmtId="168" formatCode="0.0_ "/>
    <numFmt numFmtId="169" formatCode="0.000000_ "/>
  </numFmts>
  <fonts count="29" x14ac:knownFonts="1">
    <font>
      <sz val="12"/>
      <name val="宋体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20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indexed="8"/>
      <name val="宋体"/>
      <charset val="134"/>
    </font>
    <font>
      <b/>
      <sz val="12"/>
      <color indexed="8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b/>
      <sz val="18"/>
      <name val="宋体"/>
      <charset val="134"/>
    </font>
    <font>
      <b/>
      <sz val="11"/>
      <name val="宋体"/>
      <charset val="134"/>
    </font>
    <font>
      <b/>
      <sz val="12"/>
      <color indexed="8"/>
      <name val="宋体"/>
      <charset val="134"/>
    </font>
    <font>
      <sz val="11"/>
      <name val="宋体"/>
      <charset val="134"/>
    </font>
    <font>
      <b/>
      <sz val="12"/>
      <name val="MingLiU"/>
      <family val="1"/>
      <charset val="134"/>
    </font>
    <font>
      <b/>
      <sz val="14"/>
      <name val="宋体"/>
      <charset val="134"/>
    </font>
    <font>
      <b/>
      <sz val="10"/>
      <name val="宋体"/>
      <charset val="134"/>
    </font>
    <font>
      <b/>
      <sz val="11"/>
      <name val="MingLiU"/>
      <family val="1"/>
      <charset val="134"/>
    </font>
    <font>
      <sz val="22"/>
      <name val="宋体"/>
      <charset val="134"/>
    </font>
    <font>
      <sz val="18"/>
      <name val="宋体"/>
      <charset val="134"/>
    </font>
    <font>
      <b/>
      <vertAlign val="superscript"/>
      <sz val="12"/>
      <color indexed="8"/>
      <name val="宋体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2"/>
      <color rgb="FF000000"/>
      <name val="宋体"/>
      <charset val="134"/>
    </font>
    <font>
      <b/>
      <sz val="20"/>
      <color theme="1"/>
      <name val="Calibri"/>
      <charset val="134"/>
      <scheme val="minor"/>
    </font>
    <font>
      <sz val="10"/>
      <color rgb="FF000000"/>
      <name val="微软雅黑"/>
      <family val="2"/>
      <charset val="134"/>
    </font>
    <font>
      <b/>
      <sz val="18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2"/>
      <name val="宋体"/>
      <charset val="134"/>
    </font>
    <font>
      <sz val="8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7" fillId="0" borderId="0">
      <alignment vertical="center"/>
    </xf>
    <xf numFmtId="0" fontId="20" fillId="0" borderId="0"/>
    <xf numFmtId="164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</cellStyleXfs>
  <cellXfs count="13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4" applyFont="1" applyFill="1" applyBorder="1" applyAlignment="1">
      <alignment horizontal="center" vertical="center" wrapText="1"/>
    </xf>
    <xf numFmtId="0" fontId="22" fillId="0" borderId="1" xfId="4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/>
    </xf>
    <xf numFmtId="164" fontId="7" fillId="0" borderId="1" xfId="3" applyNumberFormat="1" applyFont="1" applyFill="1" applyBorder="1" applyAlignment="1">
      <alignment horizontal="center" vertical="center" shrinkToFit="1"/>
    </xf>
    <xf numFmtId="164" fontId="7" fillId="0" borderId="1" xfId="3" applyFont="1" applyFill="1" applyBorder="1" applyAlignment="1">
      <alignment horizontal="center" vertical="center"/>
    </xf>
    <xf numFmtId="0" fontId="8" fillId="0" borderId="1" xfId="4" applyFont="1" applyFill="1" applyBorder="1" applyAlignment="1">
      <alignment horizontal="center" vertical="center"/>
    </xf>
    <xf numFmtId="165" fontId="7" fillId="0" borderId="1" xfId="4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166" fontId="7" fillId="2" borderId="1" xfId="3" applyNumberFormat="1" applyFont="1" applyFill="1" applyBorder="1" applyAlignment="1">
      <alignment horizontal="center" vertical="center"/>
    </xf>
    <xf numFmtId="166" fontId="7" fillId="0" borderId="1" xfId="4" applyNumberFormat="1" applyFont="1" applyFill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167" fontId="1" fillId="0" borderId="1" xfId="0" applyNumberFormat="1" applyFont="1" applyFill="1" applyBorder="1" applyAlignment="1">
      <alignment horizontal="center" vertical="center"/>
    </xf>
    <xf numFmtId="9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10" fillId="0" borderId="1" xfId="4" applyFont="1" applyFill="1" applyBorder="1" applyAlignment="1">
      <alignment horizontal="center" vertical="center" wrapText="1"/>
    </xf>
    <xf numFmtId="0" fontId="11" fillId="0" borderId="1" xfId="4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7" fillId="4" borderId="1" xfId="4" applyFont="1" applyFill="1" applyBorder="1" applyAlignment="1">
      <alignment horizontal="center" vertical="center"/>
    </xf>
    <xf numFmtId="0" fontId="7" fillId="0" borderId="1" xfId="3" applyNumberFormat="1" applyFont="1" applyFill="1" applyBorder="1" applyAlignment="1">
      <alignment horizontal="center" vertical="center"/>
    </xf>
    <xf numFmtId="167" fontId="7" fillId="0" borderId="1" xfId="3" applyNumberFormat="1" applyFont="1" applyFill="1" applyBorder="1" applyAlignment="1">
      <alignment horizontal="center" vertical="center"/>
    </xf>
    <xf numFmtId="164" fontId="7" fillId="4" borderId="1" xfId="3" applyFont="1" applyFill="1" applyBorder="1" applyAlignment="1">
      <alignment horizontal="center" vertical="center"/>
    </xf>
    <xf numFmtId="0" fontId="0" fillId="0" borderId="0" xfId="0" applyFill="1">
      <alignment vertical="center"/>
    </xf>
    <xf numFmtId="49" fontId="7" fillId="0" borderId="1" xfId="4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6" fontId="7" fillId="0" borderId="1" xfId="3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/>
    </xf>
    <xf numFmtId="168" fontId="7" fillId="0" borderId="1" xfId="4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8" fillId="0" borderId="0" xfId="4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66" fontId="15" fillId="0" borderId="1" xfId="0" applyNumberFormat="1" applyFont="1" applyFill="1" applyBorder="1" applyAlignment="1">
      <alignment horizontal="center" vertical="center"/>
    </xf>
    <xf numFmtId="166" fontId="10" fillId="0" borderId="1" xfId="3" applyNumberFormat="1" applyFont="1" applyFill="1" applyBorder="1" applyAlignment="1">
      <alignment horizontal="center" vertical="center" wrapText="1"/>
    </xf>
    <xf numFmtId="167" fontId="7" fillId="0" borderId="1" xfId="4" applyNumberFormat="1" applyFont="1" applyFill="1" applyBorder="1" applyAlignment="1">
      <alignment horizontal="center" vertical="center"/>
    </xf>
    <xf numFmtId="166" fontId="7" fillId="5" borderId="1" xfId="3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4" borderId="1" xfId="3" applyNumberFormat="1" applyFont="1" applyFill="1" applyBorder="1" applyAlignment="1">
      <alignment horizontal="center" vertical="center"/>
    </xf>
    <xf numFmtId="166" fontId="7" fillId="6" borderId="1" xfId="3" applyNumberFormat="1" applyFont="1" applyFill="1" applyBorder="1" applyAlignment="1">
      <alignment horizontal="center" vertical="center"/>
    </xf>
    <xf numFmtId="166" fontId="7" fillId="3" borderId="1" xfId="3" applyNumberFormat="1" applyFont="1" applyFill="1" applyBorder="1" applyAlignment="1">
      <alignment horizontal="center" vertical="center"/>
    </xf>
    <xf numFmtId="166" fontId="7" fillId="7" borderId="1" xfId="3" applyNumberFormat="1" applyFont="1" applyFill="1" applyBorder="1" applyAlignment="1">
      <alignment horizontal="center" vertical="center"/>
    </xf>
    <xf numFmtId="169" fontId="7" fillId="0" borderId="1" xfId="4" applyNumberFormat="1" applyFont="1" applyFill="1" applyBorder="1" applyAlignment="1">
      <alignment horizontal="center" vertical="center"/>
    </xf>
    <xf numFmtId="169" fontId="7" fillId="0" borderId="0" xfId="4" applyNumberFormat="1" applyFont="1" applyFill="1" applyBorder="1" applyAlignment="1">
      <alignment horizontal="center" vertical="center"/>
    </xf>
    <xf numFmtId="166" fontId="7" fillId="3" borderId="0" xfId="3" applyNumberFormat="1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66" fontId="7" fillId="0" borderId="0" xfId="3" applyNumberFormat="1" applyFont="1" applyFill="1" applyAlignment="1">
      <alignment horizontal="center" vertical="center"/>
    </xf>
    <xf numFmtId="166" fontId="7" fillId="0" borderId="0" xfId="0" applyNumberFormat="1" applyFont="1" applyFill="1" applyAlignment="1">
      <alignment horizontal="center" vertical="center"/>
    </xf>
    <xf numFmtId="49" fontId="15" fillId="0" borderId="1" xfId="0" applyNumberFormat="1" applyFont="1" applyFill="1" applyBorder="1" applyAlignment="1">
      <alignment horizontal="center" vertical="center"/>
    </xf>
    <xf numFmtId="166" fontId="15" fillId="0" borderId="1" xfId="0" applyNumberFormat="1" applyFont="1" applyFill="1" applyBorder="1" applyAlignment="1">
      <alignment horizontal="center" vertical="center" wrapText="1"/>
    </xf>
    <xf numFmtId="0" fontId="10" fillId="0" borderId="1" xfId="4" applyFont="1" applyFill="1" applyBorder="1" applyAlignment="1">
      <alignment horizontal="center" vertical="center"/>
    </xf>
    <xf numFmtId="164" fontId="7" fillId="0" borderId="7" xfId="3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6" fontId="10" fillId="0" borderId="1" xfId="4" applyNumberFormat="1" applyFont="1" applyFill="1" applyBorder="1" applyAlignment="1">
      <alignment horizontal="center" vertical="center"/>
    </xf>
    <xf numFmtId="166" fontId="7" fillId="0" borderId="1" xfId="4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7" fillId="0" borderId="0" xfId="4" applyFont="1" applyFill="1" applyBorder="1" applyAlignment="1">
      <alignment horizontal="center" vertical="center"/>
    </xf>
    <xf numFmtId="0" fontId="17" fillId="0" borderId="0" xfId="4" applyFont="1" applyFill="1" applyBorder="1" applyAlignment="1">
      <alignment horizontal="center" vertical="center"/>
    </xf>
    <xf numFmtId="0" fontId="18" fillId="0" borderId="0" xfId="4" applyFont="1" applyFill="1" applyBorder="1" applyAlignment="1">
      <alignment horizontal="center" vertical="center"/>
    </xf>
    <xf numFmtId="167" fontId="7" fillId="0" borderId="0" xfId="4" applyNumberFormat="1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66" fontId="10" fillId="0" borderId="0" xfId="4" applyNumberFormat="1" applyFont="1" applyFill="1" applyAlignment="1">
      <alignment horizontal="center" vertical="center"/>
    </xf>
    <xf numFmtId="166" fontId="18" fillId="0" borderId="0" xfId="4" applyNumberFormat="1" applyFont="1" applyFill="1" applyAlignment="1">
      <alignment horizontal="center" vertical="center"/>
    </xf>
    <xf numFmtId="166" fontId="7" fillId="0" borderId="0" xfId="4" applyNumberFormat="1" applyFont="1" applyFill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7" fillId="0" borderId="1" xfId="4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7" fillId="0" borderId="4" xfId="4" applyFont="1" applyFill="1" applyBorder="1" applyAlignment="1">
      <alignment horizontal="center" vertical="center" wrapText="1"/>
    </xf>
    <xf numFmtId="0" fontId="7" fillId="0" borderId="2" xfId="4" applyFont="1" applyFill="1" applyBorder="1" applyAlignment="1">
      <alignment horizontal="center" vertical="center" wrapText="1"/>
    </xf>
    <xf numFmtId="0" fontId="7" fillId="0" borderId="3" xfId="4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166" fontId="15" fillId="0" borderId="5" xfId="0" applyNumberFormat="1" applyFont="1" applyFill="1" applyBorder="1" applyAlignment="1">
      <alignment horizontal="center" vertical="center"/>
    </xf>
    <xf numFmtId="166" fontId="15" fillId="0" borderId="7" xfId="0" applyNumberFormat="1" applyFont="1" applyFill="1" applyBorder="1" applyAlignment="1">
      <alignment horizontal="center" vertical="center"/>
    </xf>
    <xf numFmtId="0" fontId="9" fillId="0" borderId="0" xfId="4" applyFont="1" applyFill="1" applyBorder="1" applyAlignment="1">
      <alignment horizontal="center" vertical="center"/>
    </xf>
    <xf numFmtId="0" fontId="14" fillId="8" borderId="0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/>
    </xf>
    <xf numFmtId="0" fontId="26" fillId="0" borderId="3" xfId="0" applyFont="1" applyFill="1" applyBorder="1" applyAlignment="1">
      <alignment horizontal="center" vertical="center"/>
    </xf>
    <xf numFmtId="0" fontId="12" fillId="0" borderId="1" xfId="4" applyFont="1" applyFill="1" applyBorder="1" applyAlignment="1">
      <alignment horizontal="center" vertical="center"/>
    </xf>
    <xf numFmtId="0" fontId="12" fillId="0" borderId="1" xfId="4" applyNumberFormat="1" applyFont="1" applyFill="1" applyBorder="1" applyAlignment="1">
      <alignment horizontal="center" vertical="center" shrinkToFit="1"/>
    </xf>
    <xf numFmtId="0" fontId="12" fillId="0" borderId="4" xfId="4" applyNumberFormat="1" applyFont="1" applyFill="1" applyBorder="1" applyAlignment="1">
      <alignment horizontal="center" vertical="center" shrinkToFit="1"/>
    </xf>
    <xf numFmtId="0" fontId="12" fillId="0" borderId="2" xfId="4" applyNumberFormat="1" applyFont="1" applyFill="1" applyBorder="1" applyAlignment="1">
      <alignment horizontal="center" vertical="center" shrinkToFit="1"/>
    </xf>
    <xf numFmtId="0" fontId="12" fillId="0" borderId="3" xfId="4" applyNumberFormat="1" applyFont="1" applyFill="1" applyBorder="1" applyAlignment="1">
      <alignment horizontal="center" vertical="center" shrinkToFit="1"/>
    </xf>
    <xf numFmtId="0" fontId="12" fillId="0" borderId="4" xfId="4" applyFont="1" applyFill="1" applyBorder="1" applyAlignment="1">
      <alignment horizontal="center" vertical="center" wrapText="1"/>
    </xf>
    <xf numFmtId="0" fontId="12" fillId="0" borderId="2" xfId="4" applyFont="1" applyFill="1" applyBorder="1" applyAlignment="1">
      <alignment horizontal="center" vertical="center" wrapText="1"/>
    </xf>
    <xf numFmtId="0" fontId="12" fillId="0" borderId="3" xfId="4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20" fillId="0" borderId="1" xfId="4" applyFont="1" applyFill="1" applyBorder="1" applyAlignment="1">
      <alignment horizontal="center" vertical="center" readingOrder="2"/>
    </xf>
    <xf numFmtId="166" fontId="7" fillId="0" borderId="4" xfId="4" applyNumberFormat="1" applyFont="1" applyFill="1" applyBorder="1" applyAlignment="1">
      <alignment horizontal="center" vertical="center"/>
    </xf>
    <xf numFmtId="166" fontId="7" fillId="0" borderId="2" xfId="4" applyNumberFormat="1" applyFont="1" applyFill="1" applyBorder="1" applyAlignment="1">
      <alignment horizontal="center" vertical="center"/>
    </xf>
    <xf numFmtId="166" fontId="7" fillId="0" borderId="3" xfId="4" applyNumberFormat="1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 wrapText="1"/>
    </xf>
    <xf numFmtId="0" fontId="20" fillId="0" borderId="2" xfId="4" applyFont="1" applyFill="1" applyBorder="1" applyAlignment="1">
      <alignment horizontal="center" vertical="center" wrapText="1"/>
    </xf>
    <xf numFmtId="0" fontId="20" fillId="0" borderId="3" xfId="4" applyFont="1" applyFill="1" applyBorder="1" applyAlignment="1">
      <alignment horizontal="center" vertical="center" wrapText="1"/>
    </xf>
    <xf numFmtId="0" fontId="20" fillId="0" borderId="1" xfId="4" applyFont="1" applyFill="1" applyBorder="1" applyAlignment="1">
      <alignment horizontal="center" vertical="center" wrapText="1"/>
    </xf>
    <xf numFmtId="0" fontId="20" fillId="0" borderId="1" xfId="4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  <xf numFmtId="0" fontId="12" fillId="0" borderId="3" xfId="4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9">
    <cellStyle name="Normal" xfId="0" builtinId="0"/>
    <cellStyle name="常规 17" xfId="7"/>
    <cellStyle name="常规 17 2" xfId="1"/>
    <cellStyle name="常规 2" xfId="5"/>
    <cellStyle name="常规 2 2" xfId="2"/>
    <cellStyle name="常规 3" xfId="6"/>
    <cellStyle name="常规 4" xfId="4"/>
    <cellStyle name="常规 4 2" xfId="8"/>
    <cellStyle name="常规_Sheet1_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opLeftCell="A42" zoomScaleSheetLayoutView="100" workbookViewId="0">
      <selection activeCell="H57" sqref="H57"/>
    </sheetView>
  </sheetViews>
  <sheetFormatPr baseColWidth="10" defaultColWidth="9" defaultRowHeight="15" x14ac:dyDescent="0.15"/>
  <cols>
    <col min="1" max="1" width="4.6640625" customWidth="1"/>
    <col min="2" max="2" width="8.6640625" customWidth="1"/>
    <col min="3" max="4" width="10.6640625" customWidth="1"/>
    <col min="5" max="5" width="8.6640625" customWidth="1"/>
    <col min="6" max="6" width="11.6640625" customWidth="1"/>
    <col min="7" max="8" width="8.6640625" customWidth="1"/>
    <col min="9" max="9" width="9.6640625" customWidth="1"/>
    <col min="10" max="13" width="8.6640625" customWidth="1"/>
  </cols>
  <sheetData>
    <row r="1" spans="1:13" ht="50" customHeight="1" x14ac:dyDescent="0.15">
      <c r="A1" s="99" t="s">
        <v>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ht="30" customHeight="1" x14ac:dyDescent="0.15">
      <c r="A2" s="64" t="s">
        <v>1</v>
      </c>
      <c r="B2" s="29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2" t="s">
        <v>9</v>
      </c>
      <c r="J2" s="13" t="s">
        <v>10</v>
      </c>
      <c r="K2" s="13" t="s">
        <v>9</v>
      </c>
      <c r="L2" s="14"/>
      <c r="M2" s="14"/>
    </row>
    <row r="3" spans="1:13" ht="15" customHeight="1" x14ac:dyDescent="0.15">
      <c r="A3" s="7">
        <v>1</v>
      </c>
      <c r="B3" s="90" t="s">
        <v>11</v>
      </c>
      <c r="C3" s="7" t="s">
        <v>12</v>
      </c>
      <c r="D3" s="7" t="s">
        <v>13</v>
      </c>
      <c r="E3" s="7" t="s">
        <v>14</v>
      </c>
      <c r="F3" s="7" t="s">
        <v>15</v>
      </c>
      <c r="G3" s="7">
        <v>16</v>
      </c>
      <c r="H3" s="48">
        <f t="shared" ref="H3:H6" si="0">0.91*0.123*G3</f>
        <v>1.79088</v>
      </c>
      <c r="I3" s="66" t="s">
        <v>16</v>
      </c>
      <c r="J3" s="67">
        <v>248</v>
      </c>
      <c r="K3" s="68"/>
      <c r="L3" s="68"/>
      <c r="M3" s="68"/>
    </row>
    <row r="4" spans="1:13" ht="15" customHeight="1" x14ac:dyDescent="0.15">
      <c r="A4" s="7">
        <v>2</v>
      </c>
      <c r="B4" s="91"/>
      <c r="C4" s="7" t="s">
        <v>17</v>
      </c>
      <c r="D4" s="7" t="s">
        <v>18</v>
      </c>
      <c r="E4" s="7" t="s">
        <v>14</v>
      </c>
      <c r="F4" s="7" t="s">
        <v>15</v>
      </c>
      <c r="G4" s="7">
        <v>16</v>
      </c>
      <c r="H4" s="48">
        <f t="shared" si="0"/>
        <v>1.79088</v>
      </c>
      <c r="I4" s="66" t="s">
        <v>16</v>
      </c>
      <c r="J4" s="67">
        <v>248</v>
      </c>
      <c r="K4" s="68"/>
      <c r="L4" s="68"/>
      <c r="M4" s="68"/>
    </row>
    <row r="5" spans="1:13" ht="15" customHeight="1" x14ac:dyDescent="0.15">
      <c r="A5" s="7">
        <v>3</v>
      </c>
      <c r="B5" s="90" t="s">
        <v>19</v>
      </c>
      <c r="C5" s="7" t="s">
        <v>20</v>
      </c>
      <c r="D5" s="7" t="s">
        <v>21</v>
      </c>
      <c r="E5" s="7" t="s">
        <v>14</v>
      </c>
      <c r="F5" s="7" t="s">
        <v>15</v>
      </c>
      <c r="G5" s="7">
        <v>16</v>
      </c>
      <c r="H5" s="48">
        <f t="shared" si="0"/>
        <v>1.79088</v>
      </c>
      <c r="I5" s="66" t="s">
        <v>16</v>
      </c>
      <c r="J5" s="67">
        <v>238</v>
      </c>
      <c r="K5" s="68"/>
      <c r="L5" s="68"/>
      <c r="M5" s="68"/>
    </row>
    <row r="6" spans="1:13" ht="15" customHeight="1" x14ac:dyDescent="0.15">
      <c r="A6" s="7">
        <v>4</v>
      </c>
      <c r="B6" s="91"/>
      <c r="C6" s="7" t="s">
        <v>22</v>
      </c>
      <c r="D6" s="7" t="s">
        <v>23</v>
      </c>
      <c r="E6" s="7" t="s">
        <v>14</v>
      </c>
      <c r="F6" s="7" t="s">
        <v>15</v>
      </c>
      <c r="G6" s="7">
        <v>16</v>
      </c>
      <c r="H6" s="48">
        <f t="shared" si="0"/>
        <v>1.79088</v>
      </c>
      <c r="I6" s="66" t="s">
        <v>16</v>
      </c>
      <c r="J6" s="67">
        <v>238</v>
      </c>
      <c r="K6" s="68"/>
      <c r="L6" s="68"/>
      <c r="M6" s="68"/>
    </row>
    <row r="7" spans="1:13" ht="15" customHeight="1" x14ac:dyDescent="0.15">
      <c r="A7" s="7">
        <v>5</v>
      </c>
      <c r="B7" s="91"/>
      <c r="C7" s="7" t="s">
        <v>24</v>
      </c>
      <c r="D7" s="7" t="s">
        <v>25</v>
      </c>
      <c r="E7" s="7" t="s">
        <v>14</v>
      </c>
      <c r="F7" s="7" t="s">
        <v>26</v>
      </c>
      <c r="G7" s="7">
        <v>10</v>
      </c>
      <c r="H7" s="48">
        <f>0.91*0.165*G7</f>
        <v>1.5015000000000001</v>
      </c>
      <c r="I7" s="66" t="s">
        <v>16</v>
      </c>
      <c r="J7" s="67">
        <v>228</v>
      </c>
      <c r="K7" s="68"/>
      <c r="L7" s="68"/>
      <c r="M7" s="68"/>
    </row>
    <row r="8" spans="1:13" ht="15" customHeight="1" x14ac:dyDescent="0.15">
      <c r="A8" s="7">
        <v>6</v>
      </c>
      <c r="B8" s="91"/>
      <c r="C8" s="7" t="s">
        <v>27</v>
      </c>
      <c r="D8" s="7" t="s">
        <v>28</v>
      </c>
      <c r="E8" s="7" t="s">
        <v>14</v>
      </c>
      <c r="F8" s="7" t="s">
        <v>26</v>
      </c>
      <c r="G8" s="7">
        <v>10</v>
      </c>
      <c r="H8" s="48">
        <f>0.91*0.165*G8</f>
        <v>1.5015000000000001</v>
      </c>
      <c r="I8" s="66" t="s">
        <v>16</v>
      </c>
      <c r="J8" s="67">
        <v>228</v>
      </c>
      <c r="K8" s="68"/>
      <c r="L8" s="68"/>
      <c r="M8" s="68"/>
    </row>
    <row r="9" spans="1:13" ht="15" customHeight="1" x14ac:dyDescent="0.15">
      <c r="A9" s="7">
        <v>7</v>
      </c>
      <c r="B9" s="91"/>
      <c r="C9" s="7" t="s">
        <v>29</v>
      </c>
      <c r="D9" s="7" t="s">
        <v>30</v>
      </c>
      <c r="E9" s="8" t="s">
        <v>31</v>
      </c>
      <c r="F9" s="9" t="s">
        <v>32</v>
      </c>
      <c r="G9" s="7">
        <v>10</v>
      </c>
      <c r="H9" s="48">
        <f>0.91*0.17*G9</f>
        <v>1.5470000000000002</v>
      </c>
      <c r="I9" s="66" t="s">
        <v>16</v>
      </c>
      <c r="J9" s="67">
        <v>308</v>
      </c>
      <c r="K9" s="68"/>
      <c r="L9" s="68"/>
      <c r="M9" s="68"/>
    </row>
    <row r="10" spans="1:13" ht="15" customHeight="1" x14ac:dyDescent="0.15">
      <c r="A10" s="7">
        <v>8</v>
      </c>
      <c r="B10" s="92"/>
      <c r="C10" s="7" t="s">
        <v>33</v>
      </c>
      <c r="D10" s="7" t="s">
        <v>34</v>
      </c>
      <c r="E10" s="8" t="s">
        <v>31</v>
      </c>
      <c r="F10" s="9" t="s">
        <v>32</v>
      </c>
      <c r="G10" s="7">
        <v>10</v>
      </c>
      <c r="H10" s="48">
        <f>0.91*0.17*G10</f>
        <v>1.5470000000000002</v>
      </c>
      <c r="I10" s="66" t="s">
        <v>16</v>
      </c>
      <c r="J10" s="67">
        <v>308</v>
      </c>
      <c r="K10" s="68"/>
      <c r="L10" s="68"/>
      <c r="M10" s="68"/>
    </row>
    <row r="11" spans="1:13" ht="15" customHeight="1" x14ac:dyDescent="0.15">
      <c r="A11" s="7">
        <v>9</v>
      </c>
      <c r="B11" s="84" t="s">
        <v>35</v>
      </c>
      <c r="C11" s="7" t="s">
        <v>36</v>
      </c>
      <c r="D11" s="7" t="s">
        <v>37</v>
      </c>
      <c r="E11" s="7" t="s">
        <v>14</v>
      </c>
      <c r="F11" s="7" t="s">
        <v>38</v>
      </c>
      <c r="G11" s="7">
        <v>16</v>
      </c>
      <c r="H11" s="48">
        <f t="shared" ref="H11:H20" si="1">0.91*0.122*G11</f>
        <v>1.7763200000000001</v>
      </c>
      <c r="I11" s="69" t="s">
        <v>39</v>
      </c>
      <c r="J11" s="67">
        <v>245</v>
      </c>
      <c r="K11" s="68"/>
      <c r="L11" s="68"/>
      <c r="M11" s="68"/>
    </row>
    <row r="12" spans="1:13" ht="15" customHeight="1" x14ac:dyDescent="0.15">
      <c r="A12" s="7">
        <v>10</v>
      </c>
      <c r="B12" s="84"/>
      <c r="C12" s="7" t="s">
        <v>40</v>
      </c>
      <c r="D12" s="7" t="s">
        <v>41</v>
      </c>
      <c r="E12" s="7" t="s">
        <v>14</v>
      </c>
      <c r="F12" s="7" t="s">
        <v>38</v>
      </c>
      <c r="G12" s="7">
        <v>16</v>
      </c>
      <c r="H12" s="48">
        <f t="shared" si="1"/>
        <v>1.7763200000000001</v>
      </c>
      <c r="I12" s="69" t="s">
        <v>39</v>
      </c>
      <c r="J12" s="67">
        <v>245</v>
      </c>
      <c r="K12" s="68"/>
      <c r="L12" s="68"/>
      <c r="M12" s="68"/>
    </row>
    <row r="13" spans="1:13" ht="15" customHeight="1" x14ac:dyDescent="0.15">
      <c r="A13" s="7">
        <v>11</v>
      </c>
      <c r="B13" s="84"/>
      <c r="C13" s="7" t="s">
        <v>42</v>
      </c>
      <c r="D13" s="7" t="s">
        <v>43</v>
      </c>
      <c r="E13" s="7" t="s">
        <v>14</v>
      </c>
      <c r="F13" s="7" t="s">
        <v>38</v>
      </c>
      <c r="G13" s="7">
        <v>16</v>
      </c>
      <c r="H13" s="48">
        <f t="shared" si="1"/>
        <v>1.7763200000000001</v>
      </c>
      <c r="I13" s="69" t="s">
        <v>39</v>
      </c>
      <c r="J13" s="67">
        <v>245</v>
      </c>
      <c r="K13" s="68"/>
      <c r="L13" s="68"/>
      <c r="M13" s="68"/>
    </row>
    <row r="14" spans="1:13" ht="15" customHeight="1" x14ac:dyDescent="0.15">
      <c r="A14" s="7">
        <v>12</v>
      </c>
      <c r="B14" s="84"/>
      <c r="C14" s="7" t="s">
        <v>44</v>
      </c>
      <c r="D14" s="7" t="s">
        <v>45</v>
      </c>
      <c r="E14" s="7" t="s">
        <v>14</v>
      </c>
      <c r="F14" s="7" t="s">
        <v>38</v>
      </c>
      <c r="G14" s="7">
        <v>16</v>
      </c>
      <c r="H14" s="48">
        <f t="shared" si="1"/>
        <v>1.7763200000000001</v>
      </c>
      <c r="I14" s="70" t="s">
        <v>46</v>
      </c>
      <c r="J14" s="67">
        <v>245</v>
      </c>
      <c r="K14" s="68"/>
      <c r="L14" s="68"/>
      <c r="M14" s="68"/>
    </row>
    <row r="15" spans="1:13" ht="15" customHeight="1" x14ac:dyDescent="0.15">
      <c r="A15" s="7">
        <v>13</v>
      </c>
      <c r="B15" s="85"/>
      <c r="C15" s="7" t="s">
        <v>47</v>
      </c>
      <c r="D15" s="7" t="s">
        <v>48</v>
      </c>
      <c r="E15" s="7" t="s">
        <v>14</v>
      </c>
      <c r="F15" s="7" t="s">
        <v>38</v>
      </c>
      <c r="G15" s="7">
        <v>16</v>
      </c>
      <c r="H15" s="48">
        <f t="shared" si="1"/>
        <v>1.7763200000000001</v>
      </c>
      <c r="I15" s="66" t="s">
        <v>16</v>
      </c>
      <c r="J15" s="67">
        <v>230</v>
      </c>
      <c r="K15" s="68"/>
      <c r="L15" s="68"/>
      <c r="M15" s="68"/>
    </row>
    <row r="16" spans="1:13" ht="15" customHeight="1" x14ac:dyDescent="0.15">
      <c r="A16" s="7">
        <v>14</v>
      </c>
      <c r="B16" s="85"/>
      <c r="C16" s="7" t="s">
        <v>49</v>
      </c>
      <c r="D16" s="7" t="s">
        <v>50</v>
      </c>
      <c r="E16" s="7" t="s">
        <v>14</v>
      </c>
      <c r="F16" s="7" t="s">
        <v>38</v>
      </c>
      <c r="G16" s="7">
        <v>16</v>
      </c>
      <c r="H16" s="48">
        <f t="shared" si="1"/>
        <v>1.7763200000000001</v>
      </c>
      <c r="I16" s="66" t="s">
        <v>16</v>
      </c>
      <c r="J16" s="67">
        <v>230</v>
      </c>
      <c r="K16" s="68"/>
      <c r="L16" s="68"/>
      <c r="M16" s="68"/>
    </row>
    <row r="17" spans="1:13" ht="15" customHeight="1" x14ac:dyDescent="0.15">
      <c r="A17" s="7">
        <v>15</v>
      </c>
      <c r="B17" s="84"/>
      <c r="C17" s="7" t="s">
        <v>51</v>
      </c>
      <c r="D17" s="7" t="s">
        <v>41</v>
      </c>
      <c r="E17" s="7" t="s">
        <v>52</v>
      </c>
      <c r="F17" s="7" t="s">
        <v>38</v>
      </c>
      <c r="G17" s="7">
        <v>16</v>
      </c>
      <c r="H17" s="48">
        <f t="shared" si="1"/>
        <v>1.7763200000000001</v>
      </c>
      <c r="I17" s="69" t="s">
        <v>39</v>
      </c>
      <c r="J17" s="67">
        <v>328</v>
      </c>
      <c r="K17" s="68"/>
      <c r="L17" s="68"/>
      <c r="M17" s="68"/>
    </row>
    <row r="18" spans="1:13" ht="15" customHeight="1" x14ac:dyDescent="0.15">
      <c r="A18" s="7">
        <v>16</v>
      </c>
      <c r="B18" s="84"/>
      <c r="C18" s="7" t="s">
        <v>53</v>
      </c>
      <c r="D18" s="7" t="s">
        <v>54</v>
      </c>
      <c r="E18" s="7" t="s">
        <v>52</v>
      </c>
      <c r="F18" s="7" t="s">
        <v>38</v>
      </c>
      <c r="G18" s="7">
        <v>16</v>
      </c>
      <c r="H18" s="48">
        <f t="shared" si="1"/>
        <v>1.7763200000000001</v>
      </c>
      <c r="I18" s="69" t="s">
        <v>39</v>
      </c>
      <c r="J18" s="67">
        <v>328</v>
      </c>
      <c r="K18" s="68"/>
      <c r="L18" s="68"/>
      <c r="M18" s="68"/>
    </row>
    <row r="19" spans="1:13" ht="15" customHeight="1" x14ac:dyDescent="0.15">
      <c r="A19" s="7">
        <v>17</v>
      </c>
      <c r="B19" s="84"/>
      <c r="C19" s="7" t="s">
        <v>55</v>
      </c>
      <c r="D19" s="7" t="s">
        <v>56</v>
      </c>
      <c r="E19" s="7" t="s">
        <v>52</v>
      </c>
      <c r="F19" s="7" t="s">
        <v>38</v>
      </c>
      <c r="G19" s="7">
        <v>16</v>
      </c>
      <c r="H19" s="48">
        <f t="shared" si="1"/>
        <v>1.7763200000000001</v>
      </c>
      <c r="I19" s="69" t="s">
        <v>39</v>
      </c>
      <c r="J19" s="67">
        <v>328</v>
      </c>
      <c r="K19" s="68"/>
      <c r="L19" s="68"/>
      <c r="M19" s="68"/>
    </row>
    <row r="20" spans="1:13" ht="15" customHeight="1" x14ac:dyDescent="0.15">
      <c r="A20" s="7">
        <v>18</v>
      </c>
      <c r="B20" s="84"/>
      <c r="C20" s="7" t="s">
        <v>57</v>
      </c>
      <c r="D20" s="7" t="s">
        <v>58</v>
      </c>
      <c r="E20" s="7" t="s">
        <v>52</v>
      </c>
      <c r="F20" s="7" t="s">
        <v>38</v>
      </c>
      <c r="G20" s="7">
        <v>16</v>
      </c>
      <c r="H20" s="48">
        <f t="shared" si="1"/>
        <v>1.7763200000000001</v>
      </c>
      <c r="I20" s="69" t="s">
        <v>39</v>
      </c>
      <c r="J20" s="67">
        <v>328</v>
      </c>
      <c r="K20" s="68"/>
      <c r="L20" s="68"/>
      <c r="M20" s="68"/>
    </row>
    <row r="21" spans="1:13" ht="15" customHeight="1" x14ac:dyDescent="0.15">
      <c r="A21" s="7">
        <v>19</v>
      </c>
      <c r="B21" s="84"/>
      <c r="C21" s="7" t="s">
        <v>59</v>
      </c>
      <c r="D21" s="7" t="s">
        <v>60</v>
      </c>
      <c r="E21" s="7" t="s">
        <v>61</v>
      </c>
      <c r="F21" s="7" t="s">
        <v>62</v>
      </c>
      <c r="G21" s="7">
        <v>16</v>
      </c>
      <c r="H21" s="48">
        <f t="shared" ref="H21:H26" si="2">0.91*0.125*G21</f>
        <v>1.82</v>
      </c>
      <c r="I21" s="69" t="s">
        <v>39</v>
      </c>
      <c r="J21" s="67">
        <v>350</v>
      </c>
      <c r="K21" s="68"/>
      <c r="L21" s="68"/>
      <c r="M21" s="68"/>
    </row>
    <row r="22" spans="1:13" ht="15" customHeight="1" x14ac:dyDescent="0.15">
      <c r="A22" s="7">
        <v>20</v>
      </c>
      <c r="B22" s="84"/>
      <c r="C22" s="7" t="s">
        <v>63</v>
      </c>
      <c r="D22" s="7" t="s">
        <v>64</v>
      </c>
      <c r="E22" s="7" t="s">
        <v>65</v>
      </c>
      <c r="F22" s="7" t="s">
        <v>66</v>
      </c>
      <c r="G22" s="7">
        <v>16</v>
      </c>
      <c r="H22" s="48">
        <f>0.91*0.127*G22</f>
        <v>1.8491200000000001</v>
      </c>
      <c r="I22" s="71" t="s">
        <v>67</v>
      </c>
      <c r="J22" s="67">
        <v>838</v>
      </c>
      <c r="K22" s="68"/>
      <c r="L22" s="68"/>
      <c r="M22" s="68"/>
    </row>
    <row r="23" spans="1:13" ht="15" customHeight="1" x14ac:dyDescent="0.15">
      <c r="A23" s="7">
        <v>21</v>
      </c>
      <c r="B23" s="84"/>
      <c r="C23" s="7" t="s">
        <v>68</v>
      </c>
      <c r="D23" s="7" t="s">
        <v>69</v>
      </c>
      <c r="E23" s="7" t="s">
        <v>70</v>
      </c>
      <c r="F23" s="7" t="s">
        <v>62</v>
      </c>
      <c r="G23" s="7">
        <v>16</v>
      </c>
      <c r="H23" s="48">
        <f t="shared" si="2"/>
        <v>1.82</v>
      </c>
      <c r="I23" s="69" t="s">
        <v>39</v>
      </c>
      <c r="J23" s="67">
        <v>258</v>
      </c>
      <c r="K23" s="68"/>
      <c r="L23" s="68"/>
      <c r="M23" s="68"/>
    </row>
    <row r="24" spans="1:13" ht="15" customHeight="1" x14ac:dyDescent="0.15">
      <c r="A24" s="7">
        <v>22</v>
      </c>
      <c r="B24" s="84"/>
      <c r="C24" s="7" t="s">
        <v>71</v>
      </c>
      <c r="D24" s="7" t="s">
        <v>60</v>
      </c>
      <c r="E24" s="7" t="s">
        <v>72</v>
      </c>
      <c r="F24" s="7" t="s">
        <v>62</v>
      </c>
      <c r="G24" s="7">
        <v>16</v>
      </c>
      <c r="H24" s="48">
        <f t="shared" si="2"/>
        <v>1.82</v>
      </c>
      <c r="I24" s="69" t="s">
        <v>39</v>
      </c>
      <c r="J24" s="67">
        <v>380</v>
      </c>
      <c r="K24" s="68"/>
      <c r="L24" s="68"/>
      <c r="M24" s="68"/>
    </row>
    <row r="25" spans="1:13" ht="15" customHeight="1" x14ac:dyDescent="0.15">
      <c r="A25" s="7">
        <v>23</v>
      </c>
      <c r="B25" s="84"/>
      <c r="C25" s="7" t="s">
        <v>73</v>
      </c>
      <c r="D25" s="7" t="s">
        <v>60</v>
      </c>
      <c r="E25" s="7" t="s">
        <v>31</v>
      </c>
      <c r="F25" s="7" t="s">
        <v>62</v>
      </c>
      <c r="G25" s="7">
        <v>16</v>
      </c>
      <c r="H25" s="48">
        <f t="shared" si="2"/>
        <v>1.82</v>
      </c>
      <c r="I25" s="72" t="s">
        <v>74</v>
      </c>
      <c r="J25" s="67">
        <v>430</v>
      </c>
      <c r="K25" s="68"/>
      <c r="L25" s="68"/>
      <c r="M25" s="68"/>
    </row>
    <row r="26" spans="1:13" ht="15" customHeight="1" x14ac:dyDescent="0.15">
      <c r="A26" s="7">
        <v>24</v>
      </c>
      <c r="B26" s="84"/>
      <c r="C26" s="7" t="s">
        <v>75</v>
      </c>
      <c r="D26" s="7" t="s">
        <v>76</v>
      </c>
      <c r="E26" s="7" t="s">
        <v>77</v>
      </c>
      <c r="F26" s="7" t="s">
        <v>62</v>
      </c>
      <c r="G26" s="7">
        <v>16</v>
      </c>
      <c r="H26" s="48">
        <f t="shared" si="2"/>
        <v>1.82</v>
      </c>
      <c r="I26" s="73" t="s">
        <v>78</v>
      </c>
      <c r="J26" s="67">
        <v>285</v>
      </c>
      <c r="K26" s="68"/>
      <c r="L26" s="68"/>
      <c r="M26" s="68"/>
    </row>
    <row r="27" spans="1:13" ht="15" customHeight="1" x14ac:dyDescent="0.15">
      <c r="A27" s="7">
        <v>25</v>
      </c>
      <c r="B27" s="84" t="s">
        <v>79</v>
      </c>
      <c r="C27" s="7" t="s">
        <v>80</v>
      </c>
      <c r="D27" s="7" t="s">
        <v>81</v>
      </c>
      <c r="E27" s="7" t="s">
        <v>82</v>
      </c>
      <c r="F27" s="7" t="s">
        <v>15</v>
      </c>
      <c r="G27" s="7">
        <v>16</v>
      </c>
      <c r="H27" s="48">
        <f>0.91*0.123*G27</f>
        <v>1.79088</v>
      </c>
      <c r="I27" s="69" t="s">
        <v>39</v>
      </c>
      <c r="J27" s="67">
        <v>310</v>
      </c>
      <c r="K27" s="68"/>
      <c r="L27" s="68"/>
      <c r="M27" s="68"/>
    </row>
    <row r="28" spans="1:13" ht="15" customHeight="1" x14ac:dyDescent="0.15">
      <c r="A28" s="7">
        <v>26</v>
      </c>
      <c r="B28" s="84"/>
      <c r="C28" s="7" t="s">
        <v>83</v>
      </c>
      <c r="D28" s="7" t="s">
        <v>84</v>
      </c>
      <c r="E28" s="7" t="s">
        <v>82</v>
      </c>
      <c r="F28" s="7" t="s">
        <v>85</v>
      </c>
      <c r="G28" s="7">
        <v>12</v>
      </c>
      <c r="H28" s="48">
        <f>0.91*0.153*G28</f>
        <v>1.67076</v>
      </c>
      <c r="I28" s="69" t="s">
        <v>39</v>
      </c>
      <c r="J28" s="67">
        <v>335</v>
      </c>
      <c r="K28" s="68"/>
      <c r="L28" s="68"/>
      <c r="M28" s="68"/>
    </row>
    <row r="29" spans="1:13" ht="15" customHeight="1" x14ac:dyDescent="0.15">
      <c r="A29" s="7">
        <v>27</v>
      </c>
      <c r="B29" s="84"/>
      <c r="C29" s="7" t="s">
        <v>86</v>
      </c>
      <c r="D29" s="7" t="s">
        <v>87</v>
      </c>
      <c r="E29" s="7" t="s">
        <v>82</v>
      </c>
      <c r="F29" s="7" t="s">
        <v>15</v>
      </c>
      <c r="G29" s="7">
        <v>16</v>
      </c>
      <c r="H29" s="48">
        <f>0.91*0.123*G29</f>
        <v>1.79088</v>
      </c>
      <c r="I29" s="70" t="s">
        <v>46</v>
      </c>
      <c r="J29" s="67">
        <v>310</v>
      </c>
      <c r="K29" s="68"/>
      <c r="L29" s="68"/>
      <c r="M29" s="68"/>
    </row>
    <row r="30" spans="1:13" ht="15" customHeight="1" x14ac:dyDescent="0.15">
      <c r="A30" s="7">
        <v>28</v>
      </c>
      <c r="B30" s="84"/>
      <c r="C30" s="7" t="s">
        <v>88</v>
      </c>
      <c r="D30" s="7" t="s">
        <v>89</v>
      </c>
      <c r="E30" s="7" t="s">
        <v>82</v>
      </c>
      <c r="F30" s="7" t="s">
        <v>85</v>
      </c>
      <c r="G30" s="7">
        <v>12</v>
      </c>
      <c r="H30" s="48">
        <f>0.91*0.153*G30</f>
        <v>1.67076</v>
      </c>
      <c r="I30" s="69" t="s">
        <v>39</v>
      </c>
      <c r="J30" s="67">
        <v>335</v>
      </c>
      <c r="K30" s="68"/>
      <c r="L30" s="68"/>
      <c r="M30" s="68"/>
    </row>
    <row r="31" spans="1:13" ht="15" customHeight="1" x14ac:dyDescent="0.15">
      <c r="A31" s="7">
        <v>29</v>
      </c>
      <c r="B31" s="84" t="s">
        <v>90</v>
      </c>
      <c r="C31" s="7" t="s">
        <v>91</v>
      </c>
      <c r="D31" s="7" t="s">
        <v>92</v>
      </c>
      <c r="E31" s="7" t="s">
        <v>14</v>
      </c>
      <c r="F31" s="7" t="s">
        <v>38</v>
      </c>
      <c r="G31" s="7">
        <v>16</v>
      </c>
      <c r="H31" s="48">
        <f t="shared" ref="H31:H35" si="3">0.91*0.122*G31</f>
        <v>1.7763200000000001</v>
      </c>
      <c r="I31" s="69" t="s">
        <v>39</v>
      </c>
      <c r="J31" s="67">
        <v>240</v>
      </c>
      <c r="K31" s="68"/>
      <c r="L31" s="68"/>
      <c r="M31" s="68"/>
    </row>
    <row r="32" spans="1:13" ht="15" customHeight="1" x14ac:dyDescent="0.15">
      <c r="A32" s="7">
        <v>30</v>
      </c>
      <c r="B32" s="84"/>
      <c r="C32" s="7" t="s">
        <v>93</v>
      </c>
      <c r="D32" s="7" t="s">
        <v>94</v>
      </c>
      <c r="E32" s="7" t="s">
        <v>14</v>
      </c>
      <c r="F32" s="7" t="s">
        <v>38</v>
      </c>
      <c r="G32" s="7">
        <v>16</v>
      </c>
      <c r="H32" s="48">
        <f t="shared" si="3"/>
        <v>1.7763200000000001</v>
      </c>
      <c r="I32" s="69" t="s">
        <v>39</v>
      </c>
      <c r="J32" s="67">
        <v>240</v>
      </c>
      <c r="K32" s="68"/>
      <c r="L32" s="68"/>
      <c r="M32" s="68"/>
    </row>
    <row r="33" spans="1:13" ht="15" customHeight="1" x14ac:dyDescent="0.15">
      <c r="A33" s="7">
        <v>31</v>
      </c>
      <c r="B33" s="84"/>
      <c r="C33" s="7" t="s">
        <v>95</v>
      </c>
      <c r="D33" s="7" t="s">
        <v>96</v>
      </c>
      <c r="E33" s="7" t="s">
        <v>14</v>
      </c>
      <c r="F33" s="7" t="s">
        <v>38</v>
      </c>
      <c r="G33" s="7">
        <v>16</v>
      </c>
      <c r="H33" s="48">
        <f t="shared" si="3"/>
        <v>1.7763200000000001</v>
      </c>
      <c r="I33" s="69" t="s">
        <v>39</v>
      </c>
      <c r="J33" s="67">
        <v>240</v>
      </c>
      <c r="K33" s="68"/>
      <c r="L33" s="68"/>
      <c r="M33" s="68"/>
    </row>
    <row r="34" spans="1:13" ht="15" customHeight="1" x14ac:dyDescent="0.15">
      <c r="A34" s="7">
        <v>32</v>
      </c>
      <c r="B34" s="85"/>
      <c r="C34" s="7" t="s">
        <v>97</v>
      </c>
      <c r="D34" s="7" t="s">
        <v>98</v>
      </c>
      <c r="E34" s="7" t="s">
        <v>14</v>
      </c>
      <c r="F34" s="7" t="s">
        <v>38</v>
      </c>
      <c r="G34" s="7">
        <v>16</v>
      </c>
      <c r="H34" s="48">
        <f t="shared" si="3"/>
        <v>1.7763200000000001</v>
      </c>
      <c r="I34" s="66" t="s">
        <v>16</v>
      </c>
      <c r="J34" s="67">
        <v>235</v>
      </c>
      <c r="K34" s="68"/>
      <c r="L34" s="68"/>
      <c r="M34" s="68"/>
    </row>
    <row r="35" spans="1:13" ht="15" customHeight="1" x14ac:dyDescent="0.15">
      <c r="A35" s="7">
        <v>33</v>
      </c>
      <c r="B35" s="85"/>
      <c r="C35" s="7" t="s">
        <v>99</v>
      </c>
      <c r="D35" s="7" t="s">
        <v>100</v>
      </c>
      <c r="E35" s="7" t="s">
        <v>14</v>
      </c>
      <c r="F35" s="7" t="s">
        <v>38</v>
      </c>
      <c r="G35" s="7">
        <v>16</v>
      </c>
      <c r="H35" s="48">
        <f t="shared" si="3"/>
        <v>1.7763200000000001</v>
      </c>
      <c r="I35" s="66" t="s">
        <v>16</v>
      </c>
      <c r="J35" s="67">
        <v>235</v>
      </c>
      <c r="K35" s="68"/>
      <c r="L35" s="68"/>
      <c r="M35" s="68"/>
    </row>
    <row r="36" spans="1:13" ht="15" customHeight="1" x14ac:dyDescent="0.15">
      <c r="A36" s="7">
        <v>34</v>
      </c>
      <c r="B36" s="85"/>
      <c r="C36" s="7" t="s">
        <v>101</v>
      </c>
      <c r="D36" s="7" t="s">
        <v>102</v>
      </c>
      <c r="E36" s="7" t="s">
        <v>61</v>
      </c>
      <c r="F36" s="7" t="s">
        <v>62</v>
      </c>
      <c r="G36" s="7">
        <v>16</v>
      </c>
      <c r="H36" s="48">
        <v>1.82</v>
      </c>
      <c r="I36" s="69" t="s">
        <v>39</v>
      </c>
      <c r="J36" s="67">
        <v>338</v>
      </c>
      <c r="K36" s="68"/>
      <c r="L36" s="68"/>
      <c r="M36" s="68"/>
    </row>
    <row r="37" spans="1:13" ht="15" customHeight="1" x14ac:dyDescent="0.15">
      <c r="A37" s="7">
        <v>35</v>
      </c>
      <c r="B37" s="84"/>
      <c r="C37" s="7" t="s">
        <v>103</v>
      </c>
      <c r="D37" s="7" t="s">
        <v>104</v>
      </c>
      <c r="E37" s="7" t="s">
        <v>105</v>
      </c>
      <c r="F37" s="7" t="s">
        <v>62</v>
      </c>
      <c r="G37" s="7">
        <v>16</v>
      </c>
      <c r="H37" s="48">
        <v>1.82</v>
      </c>
      <c r="I37" s="72" t="s">
        <v>74</v>
      </c>
      <c r="J37" s="67">
        <v>390</v>
      </c>
      <c r="K37" s="68"/>
      <c r="L37" s="68"/>
      <c r="M37" s="68"/>
    </row>
    <row r="38" spans="1:13" ht="15" customHeight="1" x14ac:dyDescent="0.15">
      <c r="A38" s="7">
        <v>36</v>
      </c>
      <c r="B38" s="84"/>
      <c r="C38" s="7" t="s">
        <v>106</v>
      </c>
      <c r="D38" s="7" t="s">
        <v>107</v>
      </c>
      <c r="E38" s="7" t="s">
        <v>105</v>
      </c>
      <c r="F38" s="7" t="s">
        <v>108</v>
      </c>
      <c r="G38" s="7">
        <v>16</v>
      </c>
      <c r="H38" s="48">
        <f t="shared" ref="H38:H41" si="4">0.91*0.128*16</f>
        <v>1.86368</v>
      </c>
      <c r="I38" s="73" t="s">
        <v>78</v>
      </c>
      <c r="J38" s="67">
        <v>385</v>
      </c>
      <c r="K38" s="68"/>
      <c r="L38" s="68"/>
      <c r="M38" s="68"/>
    </row>
    <row r="39" spans="1:13" ht="15" customHeight="1" x14ac:dyDescent="0.15">
      <c r="A39" s="7">
        <v>37</v>
      </c>
      <c r="B39" s="84"/>
      <c r="C39" s="7" t="s">
        <v>109</v>
      </c>
      <c r="D39" s="7" t="s">
        <v>110</v>
      </c>
      <c r="E39" s="7" t="s">
        <v>105</v>
      </c>
      <c r="F39" s="7" t="s">
        <v>108</v>
      </c>
      <c r="G39" s="7">
        <v>16</v>
      </c>
      <c r="H39" s="48">
        <f t="shared" si="4"/>
        <v>1.86368</v>
      </c>
      <c r="I39" s="73" t="s">
        <v>78</v>
      </c>
      <c r="J39" s="67">
        <v>385</v>
      </c>
      <c r="K39" s="68"/>
      <c r="L39" s="68"/>
      <c r="M39" s="68"/>
    </row>
    <row r="40" spans="1:13" ht="15" customHeight="1" x14ac:dyDescent="0.15">
      <c r="A40" s="7">
        <v>38</v>
      </c>
      <c r="B40" s="84"/>
      <c r="C40" s="7" t="s">
        <v>111</v>
      </c>
      <c r="D40" s="7" t="s">
        <v>112</v>
      </c>
      <c r="E40" s="7" t="s">
        <v>105</v>
      </c>
      <c r="F40" s="7" t="s">
        <v>108</v>
      </c>
      <c r="G40" s="7">
        <v>16</v>
      </c>
      <c r="H40" s="48">
        <f t="shared" si="4"/>
        <v>1.86368</v>
      </c>
      <c r="I40" s="73" t="s">
        <v>78</v>
      </c>
      <c r="J40" s="67">
        <v>385</v>
      </c>
      <c r="K40" s="68"/>
      <c r="L40" s="68"/>
      <c r="M40" s="68"/>
    </row>
    <row r="41" spans="1:13" ht="15" customHeight="1" x14ac:dyDescent="0.15">
      <c r="A41" s="7">
        <v>39</v>
      </c>
      <c r="B41" s="84"/>
      <c r="C41" s="7" t="s">
        <v>113</v>
      </c>
      <c r="D41" s="7" t="s">
        <v>114</v>
      </c>
      <c r="E41" s="7" t="s">
        <v>105</v>
      </c>
      <c r="F41" s="7" t="s">
        <v>108</v>
      </c>
      <c r="G41" s="7">
        <v>16</v>
      </c>
      <c r="H41" s="48">
        <f t="shared" si="4"/>
        <v>1.86368</v>
      </c>
      <c r="I41" s="73" t="s">
        <v>78</v>
      </c>
      <c r="J41" s="67">
        <v>385</v>
      </c>
      <c r="K41" s="68"/>
      <c r="L41" s="68"/>
      <c r="M41" s="68"/>
    </row>
    <row r="42" spans="1:13" ht="15" customHeight="1" x14ac:dyDescent="0.15">
      <c r="A42" s="7">
        <v>40</v>
      </c>
      <c r="B42" s="84"/>
      <c r="C42" s="7" t="s">
        <v>115</v>
      </c>
      <c r="D42" s="7" t="s">
        <v>116</v>
      </c>
      <c r="E42" s="7" t="s">
        <v>31</v>
      </c>
      <c r="F42" s="7" t="s">
        <v>62</v>
      </c>
      <c r="G42" s="7">
        <v>16</v>
      </c>
      <c r="H42" s="48">
        <v>1.82</v>
      </c>
      <c r="I42" s="72" t="s">
        <v>74</v>
      </c>
      <c r="J42" s="67">
        <v>390</v>
      </c>
      <c r="K42" s="68"/>
      <c r="L42" s="68"/>
      <c r="M42" s="68"/>
    </row>
    <row r="43" spans="1:13" ht="15" customHeight="1" x14ac:dyDescent="0.15">
      <c r="A43" s="7">
        <v>41</v>
      </c>
      <c r="B43" s="84"/>
      <c r="C43" s="7" t="s">
        <v>117</v>
      </c>
      <c r="D43" s="7" t="s">
        <v>118</v>
      </c>
      <c r="E43" s="7" t="s">
        <v>31</v>
      </c>
      <c r="F43" s="7" t="s">
        <v>62</v>
      </c>
      <c r="G43" s="7">
        <v>16</v>
      </c>
      <c r="H43" s="48">
        <v>1.82</v>
      </c>
      <c r="I43" s="72" t="s">
        <v>74</v>
      </c>
      <c r="J43" s="67">
        <v>390</v>
      </c>
      <c r="K43" s="68"/>
      <c r="L43" s="68"/>
      <c r="M43" s="68"/>
    </row>
    <row r="44" spans="1:13" ht="15" customHeight="1" x14ac:dyDescent="0.15">
      <c r="A44" s="7">
        <v>42</v>
      </c>
      <c r="B44" s="84"/>
      <c r="C44" s="7" t="s">
        <v>119</v>
      </c>
      <c r="D44" s="7" t="s">
        <v>120</v>
      </c>
      <c r="E44" s="7" t="s">
        <v>31</v>
      </c>
      <c r="F44" s="7" t="s">
        <v>62</v>
      </c>
      <c r="G44" s="7">
        <v>16</v>
      </c>
      <c r="H44" s="48">
        <v>1.82</v>
      </c>
      <c r="I44" s="72" t="s">
        <v>74</v>
      </c>
      <c r="J44" s="67">
        <v>390</v>
      </c>
      <c r="K44" s="68"/>
      <c r="L44" s="68"/>
      <c r="M44" s="68"/>
    </row>
    <row r="45" spans="1:13" ht="15" customHeight="1" x14ac:dyDescent="0.15">
      <c r="A45" s="7">
        <v>43</v>
      </c>
      <c r="B45" s="84"/>
      <c r="C45" s="7" t="s">
        <v>121</v>
      </c>
      <c r="D45" s="7" t="s">
        <v>122</v>
      </c>
      <c r="E45" s="7" t="s">
        <v>31</v>
      </c>
      <c r="F45" s="7" t="s">
        <v>62</v>
      </c>
      <c r="G45" s="7">
        <v>16</v>
      </c>
      <c r="H45" s="48">
        <v>1.82</v>
      </c>
      <c r="I45" s="72" t="s">
        <v>74</v>
      </c>
      <c r="J45" s="67">
        <v>390</v>
      </c>
      <c r="K45" s="68"/>
      <c r="L45" s="68"/>
      <c r="M45" s="68"/>
    </row>
    <row r="46" spans="1:13" ht="15" customHeight="1" x14ac:dyDescent="0.15">
      <c r="A46" s="7">
        <v>44</v>
      </c>
      <c r="B46" s="84"/>
      <c r="C46" s="7" t="s">
        <v>123</v>
      </c>
      <c r="D46" s="7" t="s">
        <v>124</v>
      </c>
      <c r="E46" s="7" t="s">
        <v>31</v>
      </c>
      <c r="F46" s="7" t="s">
        <v>62</v>
      </c>
      <c r="G46" s="7">
        <v>16</v>
      </c>
      <c r="H46" s="48">
        <v>1.82</v>
      </c>
      <c r="I46" s="72" t="s">
        <v>74</v>
      </c>
      <c r="J46" s="67">
        <v>390</v>
      </c>
      <c r="K46" s="68"/>
      <c r="L46" s="68"/>
      <c r="M46" s="68"/>
    </row>
    <row r="47" spans="1:13" ht="15" customHeight="1" x14ac:dyDescent="0.15">
      <c r="A47" s="7">
        <v>45</v>
      </c>
      <c r="B47" s="84"/>
      <c r="C47" s="7" t="s">
        <v>125</v>
      </c>
      <c r="D47" s="7" t="s">
        <v>126</v>
      </c>
      <c r="E47" s="7" t="s">
        <v>31</v>
      </c>
      <c r="F47" s="7" t="s">
        <v>85</v>
      </c>
      <c r="G47" s="7">
        <v>12</v>
      </c>
      <c r="H47" s="48">
        <f t="shared" ref="H47:H49" si="5">0.91*0.153*12</f>
        <v>1.67076</v>
      </c>
      <c r="I47" s="72" t="s">
        <v>74</v>
      </c>
      <c r="J47" s="67">
        <v>400</v>
      </c>
      <c r="K47" s="68"/>
      <c r="L47" s="68"/>
      <c r="M47" s="68"/>
    </row>
    <row r="48" spans="1:13" ht="15" customHeight="1" x14ac:dyDescent="0.15">
      <c r="A48" s="7">
        <v>46</v>
      </c>
      <c r="B48" s="84"/>
      <c r="C48" s="7" t="s">
        <v>127</v>
      </c>
      <c r="D48" s="7" t="s">
        <v>128</v>
      </c>
      <c r="E48" s="7" t="s">
        <v>31</v>
      </c>
      <c r="F48" s="7" t="s">
        <v>85</v>
      </c>
      <c r="G48" s="7">
        <v>12</v>
      </c>
      <c r="H48" s="48">
        <f t="shared" si="5"/>
        <v>1.67076</v>
      </c>
      <c r="I48" s="72" t="s">
        <v>74</v>
      </c>
      <c r="J48" s="67">
        <v>420</v>
      </c>
      <c r="K48" s="68"/>
      <c r="L48" s="68"/>
      <c r="M48" s="68"/>
    </row>
    <row r="49" spans="1:13" ht="15" customHeight="1" x14ac:dyDescent="0.15">
      <c r="A49" s="7">
        <v>47</v>
      </c>
      <c r="B49" s="84"/>
      <c r="C49" s="7" t="s">
        <v>129</v>
      </c>
      <c r="D49" s="7" t="s">
        <v>130</v>
      </c>
      <c r="E49" s="7" t="s">
        <v>31</v>
      </c>
      <c r="F49" s="7" t="s">
        <v>85</v>
      </c>
      <c r="G49" s="7">
        <v>12</v>
      </c>
      <c r="H49" s="48">
        <f t="shared" si="5"/>
        <v>1.67076</v>
      </c>
      <c r="I49" s="72" t="s">
        <v>74</v>
      </c>
      <c r="J49" s="67">
        <v>400</v>
      </c>
      <c r="K49" s="68"/>
      <c r="L49" s="68"/>
      <c r="M49" s="68"/>
    </row>
    <row r="50" spans="1:13" ht="15" customHeight="1" x14ac:dyDescent="0.15">
      <c r="A50" s="7">
        <v>48</v>
      </c>
      <c r="B50" s="84"/>
      <c r="C50" s="7" t="s">
        <v>131</v>
      </c>
      <c r="D50" s="7" t="s">
        <v>132</v>
      </c>
      <c r="E50" s="7" t="s">
        <v>31</v>
      </c>
      <c r="F50" s="7" t="s">
        <v>133</v>
      </c>
      <c r="G50" s="7">
        <v>16</v>
      </c>
      <c r="H50" s="48">
        <v>1.62</v>
      </c>
      <c r="I50" s="70" t="s">
        <v>46</v>
      </c>
      <c r="J50" s="67">
        <v>350</v>
      </c>
      <c r="K50" s="68"/>
      <c r="L50" s="68"/>
      <c r="M50" s="68"/>
    </row>
    <row r="51" spans="1:13" ht="15" customHeight="1" x14ac:dyDescent="0.15">
      <c r="A51" s="7">
        <v>49</v>
      </c>
      <c r="B51" s="84"/>
      <c r="C51" s="7" t="s">
        <v>134</v>
      </c>
      <c r="D51" s="7" t="s">
        <v>135</v>
      </c>
      <c r="E51" s="7" t="s">
        <v>31</v>
      </c>
      <c r="F51" s="7" t="s">
        <v>133</v>
      </c>
      <c r="G51" s="7">
        <v>16</v>
      </c>
      <c r="H51" s="48">
        <v>1.62</v>
      </c>
      <c r="I51" s="69" t="s">
        <v>39</v>
      </c>
      <c r="J51" s="67">
        <v>350</v>
      </c>
      <c r="K51" s="68"/>
      <c r="L51" s="68"/>
      <c r="M51" s="68"/>
    </row>
    <row r="52" spans="1:13" ht="15" customHeight="1" x14ac:dyDescent="0.15">
      <c r="A52" s="7">
        <v>50</v>
      </c>
      <c r="B52" s="84"/>
      <c r="C52" s="7" t="s">
        <v>136</v>
      </c>
      <c r="D52" s="7" t="s">
        <v>137</v>
      </c>
      <c r="E52" s="7" t="s">
        <v>31</v>
      </c>
      <c r="F52" s="7" t="s">
        <v>133</v>
      </c>
      <c r="G52" s="7">
        <v>16</v>
      </c>
      <c r="H52" s="48">
        <v>1.62</v>
      </c>
      <c r="I52" s="70" t="s">
        <v>46</v>
      </c>
      <c r="J52" s="67">
        <v>350</v>
      </c>
      <c r="K52" s="68"/>
      <c r="L52" s="68"/>
      <c r="M52" s="68"/>
    </row>
    <row r="53" spans="1:13" ht="15" customHeight="1" x14ac:dyDescent="0.15">
      <c r="A53" s="7">
        <v>51</v>
      </c>
      <c r="B53" s="84"/>
      <c r="C53" s="7" t="s">
        <v>138</v>
      </c>
      <c r="D53" s="7" t="s">
        <v>139</v>
      </c>
      <c r="E53" s="7" t="s">
        <v>31</v>
      </c>
      <c r="F53" s="7" t="s">
        <v>133</v>
      </c>
      <c r="G53" s="7">
        <v>16</v>
      </c>
      <c r="H53" s="48">
        <f>0.81*0.125*G53</f>
        <v>1.62</v>
      </c>
      <c r="I53" s="69" t="s">
        <v>39</v>
      </c>
      <c r="J53" s="67">
        <v>350</v>
      </c>
      <c r="K53" s="68"/>
      <c r="L53" s="68"/>
      <c r="M53" s="68"/>
    </row>
    <row r="54" spans="1:13" ht="15" customHeight="1" x14ac:dyDescent="0.15">
      <c r="A54" s="7">
        <v>52</v>
      </c>
      <c r="B54" s="86" t="s">
        <v>140</v>
      </c>
      <c r="C54" s="7" t="s">
        <v>141</v>
      </c>
      <c r="D54" s="7" t="s">
        <v>142</v>
      </c>
      <c r="E54" s="7" t="s">
        <v>14</v>
      </c>
      <c r="F54" s="7" t="s">
        <v>38</v>
      </c>
      <c r="G54" s="7">
        <v>16</v>
      </c>
      <c r="H54" s="48">
        <f t="shared" ref="H54:H57" si="6">0.91*0.122*G54</f>
        <v>1.7763200000000001</v>
      </c>
      <c r="I54" s="69" t="s">
        <v>39</v>
      </c>
      <c r="J54" s="67">
        <v>250</v>
      </c>
      <c r="K54" s="68"/>
      <c r="L54" s="68"/>
      <c r="M54" s="68"/>
    </row>
    <row r="55" spans="1:13" ht="15" customHeight="1" x14ac:dyDescent="0.15">
      <c r="A55" s="7">
        <v>53</v>
      </c>
      <c r="B55" s="87"/>
      <c r="C55" s="7" t="s">
        <v>143</v>
      </c>
      <c r="D55" s="7" t="s">
        <v>144</v>
      </c>
      <c r="E55" s="7" t="s">
        <v>14</v>
      </c>
      <c r="F55" s="7" t="s">
        <v>38</v>
      </c>
      <c r="G55" s="7">
        <v>16</v>
      </c>
      <c r="H55" s="48">
        <f t="shared" si="6"/>
        <v>1.7763200000000001</v>
      </c>
      <c r="I55" s="70" t="s">
        <v>46</v>
      </c>
      <c r="J55" s="67">
        <v>250</v>
      </c>
      <c r="K55" s="68"/>
      <c r="L55" s="68"/>
      <c r="M55" s="68"/>
    </row>
    <row r="56" spans="1:13" ht="15" customHeight="1" x14ac:dyDescent="0.15">
      <c r="A56" s="7">
        <v>54</v>
      </c>
      <c r="B56" s="87"/>
      <c r="C56" s="7" t="s">
        <v>145</v>
      </c>
      <c r="D56" s="7" t="s">
        <v>146</v>
      </c>
      <c r="E56" s="7" t="s">
        <v>14</v>
      </c>
      <c r="F56" s="7" t="s">
        <v>38</v>
      </c>
      <c r="G56" s="7">
        <v>16</v>
      </c>
      <c r="H56" s="48">
        <f t="shared" si="6"/>
        <v>1.7763200000000001</v>
      </c>
      <c r="I56" s="69" t="s">
        <v>39</v>
      </c>
      <c r="J56" s="67">
        <v>250</v>
      </c>
      <c r="K56" s="68"/>
      <c r="L56" s="68"/>
      <c r="M56" s="68"/>
    </row>
    <row r="57" spans="1:13" ht="15" customHeight="1" x14ac:dyDescent="0.15">
      <c r="A57" s="7">
        <v>55</v>
      </c>
      <c r="B57" s="87"/>
      <c r="C57" s="7" t="s">
        <v>147</v>
      </c>
      <c r="D57" s="7" t="s">
        <v>148</v>
      </c>
      <c r="E57" s="7" t="s">
        <v>14</v>
      </c>
      <c r="F57" s="7" t="s">
        <v>38</v>
      </c>
      <c r="G57" s="7">
        <v>16</v>
      </c>
      <c r="H57" s="48">
        <f t="shared" si="6"/>
        <v>1.7763200000000001</v>
      </c>
      <c r="I57" s="70" t="s">
        <v>46</v>
      </c>
      <c r="J57" s="67">
        <v>250</v>
      </c>
      <c r="K57" s="68"/>
      <c r="L57" s="68"/>
      <c r="M57" s="68"/>
    </row>
    <row r="58" spans="1:13" ht="15" customHeight="1" x14ac:dyDescent="0.15">
      <c r="A58" s="7">
        <v>56</v>
      </c>
      <c r="B58" s="87"/>
      <c r="C58" s="65" t="s">
        <v>149</v>
      </c>
      <c r="D58" s="65" t="s">
        <v>150</v>
      </c>
      <c r="E58" s="65" t="s">
        <v>14</v>
      </c>
      <c r="F58" s="7" t="s">
        <v>15</v>
      </c>
      <c r="G58" s="7">
        <v>16</v>
      </c>
      <c r="H58" s="48">
        <f t="shared" ref="H58:H61" si="7">0.91*0.123*G58</f>
        <v>1.79088</v>
      </c>
      <c r="I58" s="73" t="s">
        <v>78</v>
      </c>
      <c r="J58" s="67">
        <v>235</v>
      </c>
      <c r="K58" s="68"/>
      <c r="L58" s="68"/>
      <c r="M58" s="68"/>
    </row>
    <row r="59" spans="1:13" ht="15" customHeight="1" x14ac:dyDescent="0.15">
      <c r="A59" s="7">
        <v>57</v>
      </c>
      <c r="B59" s="87"/>
      <c r="C59" s="65" t="s">
        <v>151</v>
      </c>
      <c r="D59" s="65" t="s">
        <v>152</v>
      </c>
      <c r="E59" s="65" t="s">
        <v>14</v>
      </c>
      <c r="F59" s="7" t="s">
        <v>15</v>
      </c>
      <c r="G59" s="7">
        <v>16</v>
      </c>
      <c r="H59" s="48">
        <f t="shared" si="7"/>
        <v>1.79088</v>
      </c>
      <c r="I59" s="73" t="s">
        <v>78</v>
      </c>
      <c r="J59" s="67">
        <v>235</v>
      </c>
      <c r="K59" s="68"/>
      <c r="L59" s="68"/>
      <c r="M59" s="68"/>
    </row>
    <row r="60" spans="1:13" ht="15" customHeight="1" x14ac:dyDescent="0.15">
      <c r="A60" s="7">
        <v>58</v>
      </c>
      <c r="B60" s="87"/>
      <c r="C60" s="65" t="s">
        <v>153</v>
      </c>
      <c r="D60" s="65" t="s">
        <v>154</v>
      </c>
      <c r="E60" s="65" t="s">
        <v>14</v>
      </c>
      <c r="F60" s="7" t="s">
        <v>15</v>
      </c>
      <c r="G60" s="7">
        <v>16</v>
      </c>
      <c r="H60" s="48">
        <f t="shared" si="7"/>
        <v>1.79088</v>
      </c>
      <c r="I60" s="73" t="s">
        <v>78</v>
      </c>
      <c r="J60" s="67">
        <v>235</v>
      </c>
      <c r="K60" s="68"/>
      <c r="L60" s="68"/>
      <c r="M60" s="68"/>
    </row>
    <row r="61" spans="1:13" ht="15" customHeight="1" x14ac:dyDescent="0.15">
      <c r="A61" s="7">
        <v>59</v>
      </c>
      <c r="B61" s="88"/>
      <c r="C61" s="65" t="s">
        <v>155</v>
      </c>
      <c r="D61" s="65" t="s">
        <v>156</v>
      </c>
      <c r="E61" s="65" t="s">
        <v>14</v>
      </c>
      <c r="F61" s="7" t="s">
        <v>15</v>
      </c>
      <c r="G61" s="7">
        <v>16</v>
      </c>
      <c r="H61" s="48">
        <f t="shared" si="7"/>
        <v>1.79088</v>
      </c>
      <c r="I61" s="73" t="s">
        <v>78</v>
      </c>
      <c r="J61" s="67">
        <v>235</v>
      </c>
      <c r="K61" s="68"/>
      <c r="L61" s="68"/>
      <c r="M61" s="68"/>
    </row>
    <row r="62" spans="1:13" ht="15" customHeight="1" x14ac:dyDescent="0.15">
      <c r="A62" s="7">
        <v>60</v>
      </c>
      <c r="B62" s="89" t="s">
        <v>157</v>
      </c>
      <c r="C62" s="7" t="s">
        <v>158</v>
      </c>
      <c r="D62" s="7" t="s">
        <v>159</v>
      </c>
      <c r="E62" s="7" t="s">
        <v>31</v>
      </c>
      <c r="F62" s="7" t="s">
        <v>62</v>
      </c>
      <c r="G62" s="7">
        <v>16</v>
      </c>
      <c r="H62" s="48">
        <v>1.82</v>
      </c>
      <c r="I62" s="70" t="s">
        <v>46</v>
      </c>
      <c r="J62" s="67">
        <v>340</v>
      </c>
      <c r="K62" s="68"/>
      <c r="L62" s="68"/>
      <c r="M62" s="68"/>
    </row>
    <row r="63" spans="1:13" ht="15" customHeight="1" x14ac:dyDescent="0.15">
      <c r="A63" s="7">
        <v>61</v>
      </c>
      <c r="B63" s="89"/>
      <c r="C63" s="7" t="s">
        <v>160</v>
      </c>
      <c r="D63" s="7" t="s">
        <v>161</v>
      </c>
      <c r="E63" s="7" t="s">
        <v>31</v>
      </c>
      <c r="F63" s="7" t="s">
        <v>62</v>
      </c>
      <c r="G63" s="7">
        <v>16</v>
      </c>
      <c r="H63" s="48">
        <v>1.82</v>
      </c>
      <c r="I63" s="70" t="s">
        <v>46</v>
      </c>
      <c r="J63" s="67">
        <v>340</v>
      </c>
      <c r="K63" s="68"/>
      <c r="L63" s="68"/>
      <c r="M63" s="68"/>
    </row>
    <row r="64" spans="1:13" ht="15" customHeight="1" x14ac:dyDescent="0.15">
      <c r="A64" s="7">
        <v>62</v>
      </c>
      <c r="B64" s="89"/>
      <c r="C64" s="7" t="s">
        <v>162</v>
      </c>
      <c r="D64" s="7" t="s">
        <v>163</v>
      </c>
      <c r="E64" s="7" t="s">
        <v>31</v>
      </c>
      <c r="F64" s="7" t="s">
        <v>62</v>
      </c>
      <c r="G64" s="7">
        <v>16</v>
      </c>
      <c r="H64" s="48">
        <v>1.82</v>
      </c>
      <c r="I64" s="70" t="s">
        <v>46</v>
      </c>
      <c r="J64" s="67">
        <v>340</v>
      </c>
      <c r="K64" s="68"/>
      <c r="L64" s="68"/>
      <c r="M64" s="68"/>
    </row>
    <row r="65" spans="1:13" ht="15" customHeight="1" x14ac:dyDescent="0.15">
      <c r="A65" s="7">
        <v>63</v>
      </c>
      <c r="B65" s="89"/>
      <c r="C65" s="7" t="s">
        <v>164</v>
      </c>
      <c r="D65" s="7" t="s">
        <v>165</v>
      </c>
      <c r="E65" s="7" t="s">
        <v>31</v>
      </c>
      <c r="F65" s="7" t="s">
        <v>62</v>
      </c>
      <c r="G65" s="7">
        <v>16</v>
      </c>
      <c r="H65" s="48">
        <v>1.82</v>
      </c>
      <c r="I65" s="69" t="s">
        <v>39</v>
      </c>
      <c r="J65" s="67">
        <v>340</v>
      </c>
      <c r="K65" s="68"/>
      <c r="L65" s="68"/>
      <c r="M65" s="68"/>
    </row>
    <row r="66" spans="1:13" ht="15" customHeight="1" x14ac:dyDescent="0.15">
      <c r="A66" s="7">
        <v>64</v>
      </c>
      <c r="B66" s="89"/>
      <c r="C66" s="7" t="s">
        <v>166</v>
      </c>
      <c r="D66" s="7" t="s">
        <v>167</v>
      </c>
      <c r="E66" s="7" t="s">
        <v>31</v>
      </c>
      <c r="F66" s="7" t="s">
        <v>62</v>
      </c>
      <c r="G66" s="7">
        <v>16</v>
      </c>
      <c r="H66" s="48">
        <v>1.82</v>
      </c>
      <c r="I66" s="70" t="s">
        <v>46</v>
      </c>
      <c r="J66" s="67">
        <v>340</v>
      </c>
      <c r="K66" s="68"/>
      <c r="L66" s="68"/>
      <c r="M66" s="68"/>
    </row>
    <row r="67" spans="1:13" ht="15" customHeight="1" x14ac:dyDescent="0.15">
      <c r="A67" s="7">
        <v>65</v>
      </c>
      <c r="B67" s="90" t="s">
        <v>168</v>
      </c>
      <c r="C67" s="7" t="s">
        <v>169</v>
      </c>
      <c r="D67" s="7" t="s">
        <v>170</v>
      </c>
      <c r="E67" s="7" t="s">
        <v>31</v>
      </c>
      <c r="F67" s="7" t="s">
        <v>133</v>
      </c>
      <c r="G67" s="7">
        <v>16</v>
      </c>
      <c r="H67" s="48">
        <v>1.62</v>
      </c>
      <c r="I67" s="69" t="s">
        <v>39</v>
      </c>
      <c r="J67" s="67">
        <v>310</v>
      </c>
      <c r="K67" s="68"/>
      <c r="L67" s="68"/>
      <c r="M67" s="68"/>
    </row>
    <row r="68" spans="1:13" ht="15" customHeight="1" x14ac:dyDescent="0.15">
      <c r="A68" s="7">
        <v>66</v>
      </c>
      <c r="B68" s="91"/>
      <c r="C68" s="7" t="s">
        <v>171</v>
      </c>
      <c r="D68" s="7" t="s">
        <v>172</v>
      </c>
      <c r="E68" s="7" t="s">
        <v>31</v>
      </c>
      <c r="F68" s="7" t="s">
        <v>133</v>
      </c>
      <c r="G68" s="7">
        <v>16</v>
      </c>
      <c r="H68" s="48">
        <v>1.62</v>
      </c>
      <c r="I68" s="69" t="s">
        <v>39</v>
      </c>
      <c r="J68" s="67">
        <v>310</v>
      </c>
      <c r="K68" s="68"/>
      <c r="L68" s="68"/>
      <c r="M68" s="68"/>
    </row>
    <row r="69" spans="1:13" ht="15" customHeight="1" x14ac:dyDescent="0.15">
      <c r="A69" s="7">
        <v>67</v>
      </c>
      <c r="B69" s="91"/>
      <c r="C69" s="7" t="s">
        <v>173</v>
      </c>
      <c r="D69" s="7" t="s">
        <v>174</v>
      </c>
      <c r="E69" s="7" t="s">
        <v>31</v>
      </c>
      <c r="F69" s="7" t="s">
        <v>133</v>
      </c>
      <c r="G69" s="7">
        <v>16</v>
      </c>
      <c r="H69" s="48">
        <v>1.62</v>
      </c>
      <c r="I69" s="69" t="s">
        <v>39</v>
      </c>
      <c r="J69" s="67">
        <v>310</v>
      </c>
      <c r="K69" s="68"/>
      <c r="L69" s="68"/>
      <c r="M69" s="68"/>
    </row>
    <row r="70" spans="1:13" ht="15" customHeight="1" x14ac:dyDescent="0.15">
      <c r="A70" s="7">
        <v>68</v>
      </c>
      <c r="B70" s="91"/>
      <c r="C70" s="7" t="s">
        <v>175</v>
      </c>
      <c r="D70" s="7" t="s">
        <v>176</v>
      </c>
      <c r="E70" s="7" t="s">
        <v>31</v>
      </c>
      <c r="F70" s="7" t="s">
        <v>133</v>
      </c>
      <c r="G70" s="7">
        <v>16</v>
      </c>
      <c r="H70" s="48">
        <v>1.62</v>
      </c>
      <c r="I70" s="69" t="s">
        <v>39</v>
      </c>
      <c r="J70" s="67">
        <v>310</v>
      </c>
      <c r="K70" s="68"/>
      <c r="L70" s="68"/>
      <c r="M70" s="68"/>
    </row>
    <row r="71" spans="1:13" ht="15" customHeight="1" x14ac:dyDescent="0.15">
      <c r="A71" s="7">
        <v>69</v>
      </c>
      <c r="B71" s="91"/>
      <c r="C71" s="7" t="s">
        <v>177</v>
      </c>
      <c r="D71" s="7" t="s">
        <v>178</v>
      </c>
      <c r="E71" s="7" t="s">
        <v>179</v>
      </c>
      <c r="F71" s="7" t="s">
        <v>38</v>
      </c>
      <c r="G71" s="7">
        <v>16</v>
      </c>
      <c r="H71" s="48">
        <f t="shared" ref="H71:H74" si="8">0.91*0.122*G71</f>
        <v>1.7763200000000001</v>
      </c>
      <c r="I71" s="73" t="s">
        <v>78</v>
      </c>
      <c r="J71" s="67">
        <v>235</v>
      </c>
      <c r="K71" s="68"/>
      <c r="L71" s="68"/>
      <c r="M71" s="68"/>
    </row>
    <row r="72" spans="1:13" ht="15" customHeight="1" x14ac:dyDescent="0.15">
      <c r="A72" s="7">
        <v>70</v>
      </c>
      <c r="B72" s="91"/>
      <c r="C72" s="7" t="s">
        <v>180</v>
      </c>
      <c r="D72" s="7" t="s">
        <v>181</v>
      </c>
      <c r="E72" s="7" t="s">
        <v>179</v>
      </c>
      <c r="F72" s="7" t="s">
        <v>38</v>
      </c>
      <c r="G72" s="7">
        <v>16</v>
      </c>
      <c r="H72" s="48">
        <f t="shared" si="8"/>
        <v>1.7763200000000001</v>
      </c>
      <c r="I72" s="73" t="s">
        <v>78</v>
      </c>
      <c r="J72" s="67">
        <v>235</v>
      </c>
      <c r="K72" s="68"/>
      <c r="L72" s="68"/>
      <c r="M72" s="68"/>
    </row>
    <row r="73" spans="1:13" ht="15" customHeight="1" x14ac:dyDescent="0.15">
      <c r="A73" s="7">
        <v>71</v>
      </c>
      <c r="B73" s="91"/>
      <c r="C73" s="7" t="s">
        <v>182</v>
      </c>
      <c r="D73" s="7" t="s">
        <v>183</v>
      </c>
      <c r="E73" s="7" t="s">
        <v>179</v>
      </c>
      <c r="F73" s="7" t="s">
        <v>38</v>
      </c>
      <c r="G73" s="7">
        <v>16</v>
      </c>
      <c r="H73" s="48">
        <f t="shared" si="8"/>
        <v>1.7763200000000001</v>
      </c>
      <c r="I73" s="73" t="s">
        <v>78</v>
      </c>
      <c r="J73" s="67">
        <v>235</v>
      </c>
      <c r="K73" s="68"/>
      <c r="L73" s="68"/>
      <c r="M73" s="68"/>
    </row>
    <row r="74" spans="1:13" ht="15" customHeight="1" x14ac:dyDescent="0.15">
      <c r="A74" s="7">
        <v>72</v>
      </c>
      <c r="B74" s="92"/>
      <c r="C74" s="7" t="s">
        <v>184</v>
      </c>
      <c r="D74" s="7" t="s">
        <v>185</v>
      </c>
      <c r="E74" s="7" t="s">
        <v>179</v>
      </c>
      <c r="F74" s="7" t="s">
        <v>38</v>
      </c>
      <c r="G74" s="7">
        <v>16</v>
      </c>
      <c r="H74" s="48">
        <f t="shared" si="8"/>
        <v>1.7763200000000001</v>
      </c>
      <c r="I74" s="73" t="s">
        <v>78</v>
      </c>
      <c r="J74" s="67">
        <v>235</v>
      </c>
      <c r="K74" s="68"/>
      <c r="L74" s="68"/>
      <c r="M74" s="68"/>
    </row>
    <row r="75" spans="1:13" ht="15" customHeight="1" x14ac:dyDescent="0.15">
      <c r="A75" s="7">
        <v>73</v>
      </c>
      <c r="B75" s="89" t="s">
        <v>186</v>
      </c>
      <c r="C75" s="7" t="s">
        <v>187</v>
      </c>
      <c r="D75" s="7" t="s">
        <v>188</v>
      </c>
      <c r="E75" s="7" t="s">
        <v>14</v>
      </c>
      <c r="F75" s="7" t="s">
        <v>189</v>
      </c>
      <c r="G75" s="7">
        <v>16</v>
      </c>
      <c r="H75" s="48">
        <f t="shared" ref="H75:H77" si="9">0.91*0.116*G75</f>
        <v>1.6889600000000002</v>
      </c>
      <c r="I75" s="71" t="s">
        <v>67</v>
      </c>
      <c r="J75" s="67">
        <v>300</v>
      </c>
      <c r="K75" s="68"/>
      <c r="L75" s="68"/>
      <c r="M75" s="68"/>
    </row>
    <row r="76" spans="1:13" ht="15" customHeight="1" x14ac:dyDescent="0.15">
      <c r="A76" s="7">
        <v>74</v>
      </c>
      <c r="B76" s="89"/>
      <c r="C76" s="7" t="s">
        <v>190</v>
      </c>
      <c r="D76" s="7" t="s">
        <v>191</v>
      </c>
      <c r="E76" s="7" t="s">
        <v>14</v>
      </c>
      <c r="F76" s="7" t="s">
        <v>189</v>
      </c>
      <c r="G76" s="7">
        <v>16</v>
      </c>
      <c r="H76" s="48">
        <f t="shared" si="9"/>
        <v>1.6889600000000002</v>
      </c>
      <c r="I76" s="71" t="s">
        <v>67</v>
      </c>
      <c r="J76" s="67">
        <v>300</v>
      </c>
      <c r="K76" s="68"/>
      <c r="L76" s="68"/>
      <c r="M76" s="68"/>
    </row>
    <row r="77" spans="1:13" ht="15" customHeight="1" x14ac:dyDescent="0.15">
      <c r="A77" s="7">
        <v>75</v>
      </c>
      <c r="B77" s="89"/>
      <c r="C77" s="7" t="s">
        <v>192</v>
      </c>
      <c r="D77" s="7" t="s">
        <v>193</v>
      </c>
      <c r="E77" s="7" t="s">
        <v>14</v>
      </c>
      <c r="F77" s="7" t="s">
        <v>189</v>
      </c>
      <c r="G77" s="7">
        <v>16</v>
      </c>
      <c r="H77" s="48">
        <f t="shared" si="9"/>
        <v>1.6889600000000002</v>
      </c>
      <c r="I77" s="71" t="s">
        <v>67</v>
      </c>
      <c r="J77" s="67">
        <v>300</v>
      </c>
      <c r="K77" s="68"/>
      <c r="L77" s="68"/>
      <c r="M77" s="68"/>
    </row>
    <row r="78" spans="1:13" ht="15" customHeight="1" x14ac:dyDescent="0.15">
      <c r="A78" s="7">
        <v>76</v>
      </c>
      <c r="B78" s="89"/>
      <c r="C78" s="7" t="s">
        <v>194</v>
      </c>
      <c r="D78" s="7" t="s">
        <v>195</v>
      </c>
      <c r="E78" s="7" t="s">
        <v>31</v>
      </c>
      <c r="F78" s="7" t="s">
        <v>196</v>
      </c>
      <c r="G78" s="7">
        <v>16</v>
      </c>
      <c r="H78" s="48">
        <f>0.91*0.119*G78</f>
        <v>1.73264</v>
      </c>
      <c r="I78" s="71" t="s">
        <v>67</v>
      </c>
      <c r="J78" s="67">
        <v>400</v>
      </c>
      <c r="K78" s="68"/>
      <c r="L78" s="68"/>
      <c r="M78" s="68"/>
    </row>
    <row r="79" spans="1:13" ht="15" customHeight="1" x14ac:dyDescent="0.15">
      <c r="A79" s="7">
        <v>77</v>
      </c>
      <c r="B79" s="89"/>
      <c r="C79" s="7" t="s">
        <v>197</v>
      </c>
      <c r="D79" s="7" t="s">
        <v>198</v>
      </c>
      <c r="E79" s="7" t="s">
        <v>31</v>
      </c>
      <c r="F79" s="7" t="s">
        <v>196</v>
      </c>
      <c r="G79" s="7">
        <v>16</v>
      </c>
      <c r="H79" s="48">
        <f>0.91*0.119*G79</f>
        <v>1.73264</v>
      </c>
      <c r="I79" s="71" t="s">
        <v>67</v>
      </c>
      <c r="J79" s="67">
        <v>490</v>
      </c>
      <c r="K79" s="68"/>
      <c r="L79" s="68"/>
      <c r="M79" s="68"/>
    </row>
    <row r="80" spans="1:13" ht="15" customHeight="1" x14ac:dyDescent="0.15">
      <c r="A80" s="7">
        <v>78</v>
      </c>
      <c r="B80" s="89"/>
      <c r="C80" s="7" t="s">
        <v>199</v>
      </c>
      <c r="D80" s="7" t="s">
        <v>200</v>
      </c>
      <c r="E80" s="7" t="s">
        <v>201</v>
      </c>
      <c r="F80" s="7" t="s">
        <v>189</v>
      </c>
      <c r="G80" s="7">
        <v>16</v>
      </c>
      <c r="H80" s="48">
        <f t="shared" ref="H80:H82" si="10">0.91*0.116*G80</f>
        <v>1.6889600000000002</v>
      </c>
      <c r="I80" s="71" t="s">
        <v>67</v>
      </c>
      <c r="J80" s="67">
        <v>320</v>
      </c>
      <c r="K80" s="68"/>
      <c r="L80" s="68"/>
      <c r="M80" s="68"/>
    </row>
    <row r="81" spans="1:13" ht="15" customHeight="1" x14ac:dyDescent="0.15">
      <c r="A81" s="7">
        <v>79</v>
      </c>
      <c r="B81" s="89"/>
      <c r="C81" s="7" t="s">
        <v>202</v>
      </c>
      <c r="D81" s="7" t="s">
        <v>203</v>
      </c>
      <c r="E81" s="7" t="s">
        <v>201</v>
      </c>
      <c r="F81" s="7" t="s">
        <v>189</v>
      </c>
      <c r="G81" s="7">
        <v>16</v>
      </c>
      <c r="H81" s="48">
        <f t="shared" si="10"/>
        <v>1.6889600000000002</v>
      </c>
      <c r="I81" s="71" t="s">
        <v>67</v>
      </c>
      <c r="J81" s="67">
        <v>320</v>
      </c>
      <c r="K81" s="68"/>
      <c r="L81" s="68"/>
      <c r="M81" s="68"/>
    </row>
    <row r="82" spans="1:13" ht="15" customHeight="1" x14ac:dyDescent="0.15">
      <c r="A82" s="7">
        <v>80</v>
      </c>
      <c r="B82" s="89"/>
      <c r="C82" s="7" t="s">
        <v>204</v>
      </c>
      <c r="D82" s="7" t="s">
        <v>205</v>
      </c>
      <c r="E82" s="7" t="s">
        <v>201</v>
      </c>
      <c r="F82" s="7" t="s">
        <v>189</v>
      </c>
      <c r="G82" s="7">
        <v>16</v>
      </c>
      <c r="H82" s="48">
        <f t="shared" si="10"/>
        <v>1.6889600000000002</v>
      </c>
      <c r="I82" s="71" t="s">
        <v>67</v>
      </c>
      <c r="J82" s="67">
        <v>320</v>
      </c>
      <c r="K82" s="68"/>
      <c r="L82" s="68"/>
      <c r="M82" s="68"/>
    </row>
    <row r="83" spans="1:13" ht="15" customHeight="1" x14ac:dyDescent="0.15">
      <c r="A83" s="7">
        <v>81</v>
      </c>
      <c r="B83" s="89"/>
      <c r="C83" s="7" t="s">
        <v>206</v>
      </c>
      <c r="D83" s="7" t="s">
        <v>207</v>
      </c>
      <c r="E83" s="7" t="s">
        <v>82</v>
      </c>
      <c r="F83" s="7" t="s">
        <v>208</v>
      </c>
      <c r="G83" s="7">
        <v>16</v>
      </c>
      <c r="H83" s="48">
        <f>0.91*0.117*G83</f>
        <v>1.7035200000000001</v>
      </c>
      <c r="I83" s="71" t="s">
        <v>67</v>
      </c>
      <c r="J83" s="67">
        <v>340</v>
      </c>
      <c r="K83" s="68"/>
      <c r="L83" s="68"/>
      <c r="M83" s="68"/>
    </row>
    <row r="84" spans="1:13" ht="15" customHeight="1" x14ac:dyDescent="0.15">
      <c r="A84" s="7">
        <v>82</v>
      </c>
      <c r="B84" s="89"/>
      <c r="C84" s="7" t="s">
        <v>209</v>
      </c>
      <c r="D84" s="7" t="s">
        <v>210</v>
      </c>
      <c r="E84" s="7" t="s">
        <v>211</v>
      </c>
      <c r="F84" s="7" t="s">
        <v>196</v>
      </c>
      <c r="G84" s="7">
        <v>16</v>
      </c>
      <c r="H84" s="48">
        <f>0.91*0.119*G84</f>
        <v>1.73264</v>
      </c>
      <c r="I84" s="71" t="s">
        <v>67</v>
      </c>
      <c r="J84" s="67">
        <v>500</v>
      </c>
      <c r="K84" s="68"/>
      <c r="L84" s="68"/>
      <c r="M84" s="68"/>
    </row>
    <row r="85" spans="1:13" ht="40" customHeight="1" x14ac:dyDescent="0.15">
      <c r="A85" s="74"/>
      <c r="B85" s="75" t="s">
        <v>9</v>
      </c>
      <c r="C85" s="75"/>
      <c r="D85" s="76" t="s">
        <v>212</v>
      </c>
      <c r="E85" s="75"/>
      <c r="F85" s="77" t="s">
        <v>213</v>
      </c>
      <c r="G85" s="78"/>
      <c r="H85" s="79"/>
      <c r="I85" s="80" t="s">
        <v>214</v>
      </c>
      <c r="J85" s="81" t="s">
        <v>215</v>
      </c>
      <c r="L85" s="82" t="s">
        <v>216</v>
      </c>
      <c r="M85" s="82" t="s">
        <v>217</v>
      </c>
    </row>
    <row r="86" spans="1:13" ht="30" customHeight="1" x14ac:dyDescent="0.15">
      <c r="A86" s="100" t="s">
        <v>218</v>
      </c>
      <c r="B86" s="100"/>
      <c r="C86" s="100"/>
      <c r="D86" s="100"/>
      <c r="E86" s="100"/>
      <c r="F86" s="100"/>
      <c r="G86" s="100"/>
      <c r="H86" s="100"/>
      <c r="I86" s="100"/>
    </row>
    <row r="87" spans="1:13" ht="20" customHeight="1" x14ac:dyDescent="0.15">
      <c r="A87" s="93" t="s">
        <v>219</v>
      </c>
      <c r="B87" s="93"/>
      <c r="C87" s="93"/>
      <c r="D87" s="93"/>
      <c r="E87" s="93"/>
      <c r="F87" s="94" t="s">
        <v>220</v>
      </c>
      <c r="G87" s="95"/>
      <c r="H87" s="95"/>
      <c r="I87" s="96"/>
    </row>
    <row r="88" spans="1:13" ht="20" customHeight="1" x14ac:dyDescent="0.15">
      <c r="A88" s="93" t="s">
        <v>5</v>
      </c>
      <c r="B88" s="93"/>
      <c r="C88" s="45" t="s">
        <v>221</v>
      </c>
      <c r="D88" s="45" t="s">
        <v>5</v>
      </c>
      <c r="E88" s="45" t="s">
        <v>221</v>
      </c>
      <c r="F88" s="45" t="s">
        <v>222</v>
      </c>
      <c r="G88" s="45" t="s">
        <v>221</v>
      </c>
      <c r="H88" s="46" t="s">
        <v>222</v>
      </c>
      <c r="I88" s="46" t="s">
        <v>221</v>
      </c>
    </row>
    <row r="89" spans="1:13" ht="20" customHeight="1" x14ac:dyDescent="0.15">
      <c r="A89" s="93" t="s">
        <v>14</v>
      </c>
      <c r="B89" s="93"/>
      <c r="C89" s="62" t="s">
        <v>223</v>
      </c>
      <c r="D89" s="45" t="s">
        <v>72</v>
      </c>
      <c r="E89" s="62" t="s">
        <v>224</v>
      </c>
      <c r="F89" s="45" t="s">
        <v>225</v>
      </c>
      <c r="G89" s="45" t="s">
        <v>226</v>
      </c>
      <c r="H89" s="46" t="s">
        <v>227</v>
      </c>
      <c r="I89" s="46" t="s">
        <v>228</v>
      </c>
    </row>
    <row r="90" spans="1:13" ht="20" customHeight="1" x14ac:dyDescent="0.15">
      <c r="A90" s="93" t="s">
        <v>52</v>
      </c>
      <c r="B90" s="93"/>
      <c r="C90" s="62" t="s">
        <v>229</v>
      </c>
      <c r="D90" s="45" t="s">
        <v>105</v>
      </c>
      <c r="E90" s="62" t="s">
        <v>230</v>
      </c>
      <c r="F90" s="45" t="s">
        <v>231</v>
      </c>
      <c r="G90" s="45" t="s">
        <v>232</v>
      </c>
      <c r="H90" s="46" t="s">
        <v>233</v>
      </c>
      <c r="I90" s="46" t="s">
        <v>234</v>
      </c>
    </row>
    <row r="91" spans="1:13" ht="20" customHeight="1" x14ac:dyDescent="0.15">
      <c r="A91" s="93" t="s">
        <v>61</v>
      </c>
      <c r="B91" s="93"/>
      <c r="C91" s="62" t="s">
        <v>235</v>
      </c>
      <c r="D91" s="45" t="s">
        <v>236</v>
      </c>
      <c r="E91" s="62" t="s">
        <v>237</v>
      </c>
      <c r="F91" s="45" t="s">
        <v>238</v>
      </c>
      <c r="G91" s="45" t="s">
        <v>239</v>
      </c>
      <c r="H91" s="46" t="s">
        <v>240</v>
      </c>
      <c r="I91" s="46" t="s">
        <v>241</v>
      </c>
    </row>
    <row r="92" spans="1:13" ht="20" customHeight="1" x14ac:dyDescent="0.15">
      <c r="A92" s="93" t="s">
        <v>65</v>
      </c>
      <c r="B92" s="93"/>
      <c r="C92" s="62" t="s">
        <v>242</v>
      </c>
      <c r="D92" s="45" t="s">
        <v>243</v>
      </c>
      <c r="E92" s="62" t="s">
        <v>244</v>
      </c>
      <c r="F92" s="45" t="s">
        <v>245</v>
      </c>
      <c r="G92" s="45" t="s">
        <v>246</v>
      </c>
      <c r="H92" s="46" t="s">
        <v>247</v>
      </c>
      <c r="I92" s="46" t="s">
        <v>248</v>
      </c>
    </row>
    <row r="93" spans="1:13" ht="20" customHeight="1" x14ac:dyDescent="0.15">
      <c r="A93" s="93" t="s">
        <v>249</v>
      </c>
      <c r="B93" s="93"/>
      <c r="C93" s="62" t="s">
        <v>250</v>
      </c>
      <c r="D93" s="45" t="s">
        <v>251</v>
      </c>
      <c r="E93" s="62" t="s">
        <v>252</v>
      </c>
      <c r="F93" s="94" t="s">
        <v>253</v>
      </c>
      <c r="G93" s="95"/>
      <c r="H93" s="95"/>
      <c r="I93" s="96"/>
    </row>
    <row r="94" spans="1:13" ht="20" customHeight="1" x14ac:dyDescent="0.15">
      <c r="A94" s="93" t="s">
        <v>211</v>
      </c>
      <c r="B94" s="93"/>
      <c r="C94" s="62" t="s">
        <v>254</v>
      </c>
      <c r="D94" s="45" t="s">
        <v>255</v>
      </c>
      <c r="E94" s="62" t="s">
        <v>256</v>
      </c>
      <c r="F94" s="45" t="s">
        <v>222</v>
      </c>
      <c r="G94" s="45" t="s">
        <v>221</v>
      </c>
      <c r="H94" s="46" t="s">
        <v>222</v>
      </c>
      <c r="I94" s="46" t="s">
        <v>221</v>
      </c>
    </row>
    <row r="95" spans="1:13" ht="20" customHeight="1" x14ac:dyDescent="0.15">
      <c r="A95" s="93" t="s">
        <v>257</v>
      </c>
      <c r="B95" s="93"/>
      <c r="C95" s="62" t="s">
        <v>258</v>
      </c>
      <c r="D95" s="45" t="s">
        <v>31</v>
      </c>
      <c r="E95" s="62" t="s">
        <v>259</v>
      </c>
      <c r="F95" s="45" t="s">
        <v>260</v>
      </c>
      <c r="G95" s="45" t="s">
        <v>261</v>
      </c>
      <c r="H95" s="46" t="s">
        <v>262</v>
      </c>
      <c r="I95" s="46" t="s">
        <v>263</v>
      </c>
    </row>
    <row r="96" spans="1:13" ht="20" customHeight="1" x14ac:dyDescent="0.15">
      <c r="A96" s="93" t="s">
        <v>264</v>
      </c>
      <c r="B96" s="93"/>
      <c r="C96" s="62" t="s">
        <v>265</v>
      </c>
      <c r="D96" s="45" t="s">
        <v>266</v>
      </c>
      <c r="E96" s="62" t="s">
        <v>267</v>
      </c>
      <c r="F96" s="94" t="s">
        <v>268</v>
      </c>
      <c r="G96" s="95"/>
      <c r="H96" s="95"/>
      <c r="I96" s="96"/>
    </row>
    <row r="97" spans="1:13" ht="20" customHeight="1" x14ac:dyDescent="0.15">
      <c r="A97" s="93" t="s">
        <v>70</v>
      </c>
      <c r="B97" s="93"/>
      <c r="C97" s="62" t="s">
        <v>269</v>
      </c>
      <c r="D97" s="45" t="s">
        <v>270</v>
      </c>
      <c r="E97" s="62" t="s">
        <v>271</v>
      </c>
      <c r="F97" s="45" t="s">
        <v>272</v>
      </c>
      <c r="G97" s="45" t="s">
        <v>221</v>
      </c>
      <c r="H97" s="46" t="s">
        <v>272</v>
      </c>
      <c r="I97" s="46" t="s">
        <v>221</v>
      </c>
    </row>
    <row r="98" spans="1:13" ht="20" customHeight="1" x14ac:dyDescent="0.15">
      <c r="A98" s="93" t="s">
        <v>82</v>
      </c>
      <c r="B98" s="93"/>
      <c r="C98" s="62" t="s">
        <v>273</v>
      </c>
      <c r="D98" s="45" t="s">
        <v>77</v>
      </c>
      <c r="E98" s="62" t="s">
        <v>274</v>
      </c>
      <c r="F98" s="45" t="s">
        <v>275</v>
      </c>
      <c r="G98" s="45" t="s">
        <v>276</v>
      </c>
      <c r="H98" s="63" t="s">
        <v>277</v>
      </c>
      <c r="I98" s="46" t="s">
        <v>278</v>
      </c>
    </row>
    <row r="99" spans="1:13" ht="20" customHeight="1" x14ac:dyDescent="0.15">
      <c r="A99" s="93" t="s">
        <v>279</v>
      </c>
      <c r="B99" s="93"/>
      <c r="C99" s="62" t="s">
        <v>280</v>
      </c>
      <c r="D99" s="45" t="s">
        <v>179</v>
      </c>
      <c r="E99" s="62" t="s">
        <v>281</v>
      </c>
      <c r="F99" s="45" t="s">
        <v>282</v>
      </c>
      <c r="G99" s="45" t="s">
        <v>283</v>
      </c>
      <c r="H99" s="97" t="s">
        <v>115</v>
      </c>
      <c r="I99" s="98"/>
    </row>
    <row r="100" spans="1:13" ht="20" customHeight="1" x14ac:dyDescent="0.15">
      <c r="A100" s="36"/>
      <c r="B100" s="36"/>
      <c r="C100" s="36"/>
      <c r="D100" s="36"/>
      <c r="E100" s="36"/>
      <c r="F100" s="36"/>
      <c r="G100" s="36"/>
      <c r="H100" s="36"/>
      <c r="I100" s="36"/>
    </row>
    <row r="101" spans="1:13" x14ac:dyDescent="0.15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</row>
    <row r="102" spans="1:13" x14ac:dyDescent="0.15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</row>
    <row r="103" spans="1:13" x14ac:dyDescent="0.15">
      <c r="I103" s="36"/>
    </row>
    <row r="104" spans="1:13" x14ac:dyDescent="0.15">
      <c r="I104" s="36"/>
    </row>
    <row r="105" spans="1:13" x14ac:dyDescent="0.15">
      <c r="I105" s="36"/>
    </row>
    <row r="106" spans="1:13" x14ac:dyDescent="0.15">
      <c r="I106" s="36"/>
    </row>
    <row r="107" spans="1:13" x14ac:dyDescent="0.15">
      <c r="I107" s="36"/>
    </row>
    <row r="108" spans="1:13" x14ac:dyDescent="0.15">
      <c r="I108" s="36"/>
    </row>
    <row r="109" spans="1:13" x14ac:dyDescent="0.15">
      <c r="I109" s="36"/>
    </row>
    <row r="110" spans="1:13" x14ac:dyDescent="0.15">
      <c r="I110" s="36"/>
    </row>
    <row r="111" spans="1:13" x14ac:dyDescent="0.15">
      <c r="I111" s="36"/>
    </row>
    <row r="112" spans="1:13" x14ac:dyDescent="0.15">
      <c r="I112" s="36"/>
    </row>
  </sheetData>
  <mergeCells count="28">
    <mergeCell ref="A89:B89"/>
    <mergeCell ref="B3:B4"/>
    <mergeCell ref="B5:B10"/>
    <mergeCell ref="B11:B26"/>
    <mergeCell ref="B27:B30"/>
    <mergeCell ref="A1:M1"/>
    <mergeCell ref="A86:I86"/>
    <mergeCell ref="A87:E87"/>
    <mergeCell ref="F87:I87"/>
    <mergeCell ref="A88:B88"/>
    <mergeCell ref="A99:B99"/>
    <mergeCell ref="H99:I99"/>
    <mergeCell ref="A90:B90"/>
    <mergeCell ref="A91:B91"/>
    <mergeCell ref="A92:B92"/>
    <mergeCell ref="A93:B93"/>
    <mergeCell ref="F93:I93"/>
    <mergeCell ref="A94:B94"/>
    <mergeCell ref="A95:B95"/>
    <mergeCell ref="A96:B96"/>
    <mergeCell ref="F96:I96"/>
    <mergeCell ref="A97:B97"/>
    <mergeCell ref="A98:B98"/>
    <mergeCell ref="B31:B53"/>
    <mergeCell ref="B54:B61"/>
    <mergeCell ref="B62:B66"/>
    <mergeCell ref="B67:B74"/>
    <mergeCell ref="B75:B84"/>
  </mergeCells>
  <printOptions horizontalCentered="1"/>
  <pageMargins left="0.35" right="0.35" top="1" bottom="1" header="0.51" footer="0.51"/>
  <pageSetup paperSize="9" scale="75" orientation="portrait" verticalDpi="0"/>
  <rowBreaks count="1" manualBreakCount="1">
    <brk id="53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tabSelected="1" view="pageBreakPreview" topLeftCell="A2" workbookViewId="0">
      <selection activeCell="L8" sqref="L8"/>
    </sheetView>
  </sheetViews>
  <sheetFormatPr baseColWidth="10" defaultColWidth="9" defaultRowHeight="15" x14ac:dyDescent="0.15"/>
  <cols>
    <col min="1" max="1" width="4.6640625" style="28" customWidth="1"/>
    <col min="2" max="2" width="8.6640625" style="28" customWidth="1"/>
    <col min="3" max="3" width="10.6640625" style="28" customWidth="1"/>
    <col min="4" max="4" width="9.5" style="28" customWidth="1"/>
    <col min="5" max="5" width="10" style="28" customWidth="1"/>
    <col min="6" max="6" width="14.6640625" style="28" customWidth="1"/>
    <col min="7" max="7" width="8.6640625" style="28" customWidth="1"/>
    <col min="8" max="8" width="7.5" style="28" customWidth="1"/>
    <col min="9" max="9" width="8.5" style="28" customWidth="1"/>
    <col min="10" max="14" width="7.5" style="28" customWidth="1"/>
  </cols>
  <sheetData>
    <row r="1" spans="1:14" s="28" customFormat="1" ht="40" customHeight="1" x14ac:dyDescent="0.15">
      <c r="A1" s="112" t="s">
        <v>284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4" s="28" customFormat="1" ht="30" customHeight="1" x14ac:dyDescent="0.15">
      <c r="A2" s="40" t="s">
        <v>1</v>
      </c>
      <c r="B2" s="29" t="s">
        <v>285</v>
      </c>
      <c r="C2" s="29" t="s">
        <v>3</v>
      </c>
      <c r="D2" s="29" t="s">
        <v>4</v>
      </c>
      <c r="E2" s="4" t="s">
        <v>5</v>
      </c>
      <c r="F2" s="4" t="s">
        <v>286</v>
      </c>
      <c r="G2" s="4" t="s">
        <v>287</v>
      </c>
      <c r="H2" s="4" t="s">
        <v>7</v>
      </c>
      <c r="I2" s="5" t="s">
        <v>8</v>
      </c>
      <c r="J2" s="47" t="s">
        <v>9</v>
      </c>
      <c r="K2" s="13" t="s">
        <v>288</v>
      </c>
      <c r="L2" s="13"/>
      <c r="M2" s="14"/>
      <c r="N2" s="14"/>
    </row>
    <row r="3" spans="1:14" s="28" customFormat="1" ht="15" customHeight="1" x14ac:dyDescent="0.15">
      <c r="A3" s="41">
        <v>1</v>
      </c>
      <c r="B3" s="101" t="s">
        <v>11</v>
      </c>
      <c r="C3" s="7" t="s">
        <v>289</v>
      </c>
      <c r="D3" s="7" t="s">
        <v>290</v>
      </c>
      <c r="E3" s="7" t="s">
        <v>31</v>
      </c>
      <c r="F3" s="7" t="s">
        <v>291</v>
      </c>
      <c r="G3" s="42">
        <v>1.2</v>
      </c>
      <c r="H3" s="7">
        <v>20</v>
      </c>
      <c r="I3" s="48">
        <f>0.91*0.12*20</f>
        <v>2.1840000000000002</v>
      </c>
      <c r="J3" s="49" t="s">
        <v>16</v>
      </c>
      <c r="K3" s="50">
        <v>170</v>
      </c>
      <c r="L3" s="39"/>
      <c r="M3" s="51"/>
      <c r="N3" s="51"/>
    </row>
    <row r="4" spans="1:14" s="28" customFormat="1" ht="15" customHeight="1" x14ac:dyDescent="0.15">
      <c r="A4" s="41">
        <v>2</v>
      </c>
      <c r="B4" s="102"/>
      <c r="C4" s="7" t="s">
        <v>292</v>
      </c>
      <c r="D4" s="7" t="s">
        <v>293</v>
      </c>
      <c r="E4" s="7" t="s">
        <v>31</v>
      </c>
      <c r="F4" s="7" t="s">
        <v>291</v>
      </c>
      <c r="G4" s="42">
        <v>1.2</v>
      </c>
      <c r="H4" s="7">
        <v>20</v>
      </c>
      <c r="I4" s="48">
        <f>0.91*0.12*20</f>
        <v>2.1840000000000002</v>
      </c>
      <c r="J4" s="49" t="s">
        <v>16</v>
      </c>
      <c r="K4" s="50">
        <v>170</v>
      </c>
      <c r="L4" s="39"/>
      <c r="M4" s="51"/>
      <c r="N4" s="51"/>
    </row>
    <row r="5" spans="1:14" s="28" customFormat="1" ht="15" customHeight="1" x14ac:dyDescent="0.15">
      <c r="A5" s="41">
        <v>3</v>
      </c>
      <c r="B5" s="103" t="s">
        <v>294</v>
      </c>
      <c r="C5" s="7" t="s">
        <v>295</v>
      </c>
      <c r="D5" s="7" t="s">
        <v>296</v>
      </c>
      <c r="E5" s="7" t="s">
        <v>297</v>
      </c>
      <c r="F5" s="7" t="s">
        <v>298</v>
      </c>
      <c r="G5" s="42">
        <v>0.6</v>
      </c>
      <c r="H5" s="7">
        <v>20</v>
      </c>
      <c r="I5" s="48">
        <f>0.91*0.127*H5</f>
        <v>2.3113999999999999</v>
      </c>
      <c r="J5" s="15" t="s">
        <v>39</v>
      </c>
      <c r="K5" s="50">
        <v>165</v>
      </c>
      <c r="L5" s="39"/>
      <c r="M5" s="51"/>
      <c r="N5" s="51"/>
    </row>
    <row r="6" spans="1:14" s="28" customFormat="1" ht="15" customHeight="1" x14ac:dyDescent="0.15">
      <c r="A6" s="41">
        <v>4</v>
      </c>
      <c r="B6" s="103"/>
      <c r="C6" s="7" t="s">
        <v>299</v>
      </c>
      <c r="D6" s="7" t="s">
        <v>300</v>
      </c>
      <c r="E6" s="7" t="s">
        <v>270</v>
      </c>
      <c r="F6" s="7" t="s">
        <v>298</v>
      </c>
      <c r="G6" s="42">
        <v>0.6</v>
      </c>
      <c r="H6" s="7">
        <v>20</v>
      </c>
      <c r="I6" s="48">
        <f>0.91*0.127*H6</f>
        <v>2.3113999999999999</v>
      </c>
      <c r="J6" s="15" t="s">
        <v>39</v>
      </c>
      <c r="K6" s="50">
        <v>170</v>
      </c>
      <c r="L6" s="39"/>
      <c r="M6" s="51"/>
      <c r="N6" s="51"/>
    </row>
    <row r="7" spans="1:14" s="28" customFormat="1" ht="15" customHeight="1" x14ac:dyDescent="0.15">
      <c r="A7" s="41">
        <v>5</v>
      </c>
      <c r="B7" s="103"/>
      <c r="C7" s="7" t="s">
        <v>301</v>
      </c>
      <c r="D7" s="7" t="s">
        <v>302</v>
      </c>
      <c r="E7" s="7" t="s">
        <v>31</v>
      </c>
      <c r="F7" s="7" t="s">
        <v>298</v>
      </c>
      <c r="G7" s="42">
        <v>0.6</v>
      </c>
      <c r="H7" s="7">
        <v>20</v>
      </c>
      <c r="I7" s="48">
        <v>2.3113999999999999</v>
      </c>
      <c r="J7" s="52" t="s">
        <v>46</v>
      </c>
      <c r="K7" s="50">
        <v>180</v>
      </c>
      <c r="L7" s="39"/>
      <c r="M7" s="51"/>
      <c r="N7" s="51"/>
    </row>
    <row r="8" spans="1:14" s="28" customFormat="1" ht="15" customHeight="1" x14ac:dyDescent="0.15">
      <c r="A8" s="41">
        <v>6</v>
      </c>
      <c r="B8" s="103"/>
      <c r="C8" s="7" t="s">
        <v>303</v>
      </c>
      <c r="D8" s="7" t="s">
        <v>304</v>
      </c>
      <c r="E8" s="7" t="s">
        <v>31</v>
      </c>
      <c r="F8" s="7" t="s">
        <v>298</v>
      </c>
      <c r="G8" s="42">
        <v>0.6</v>
      </c>
      <c r="H8" s="7">
        <v>20</v>
      </c>
      <c r="I8" s="48">
        <v>2.3113999999999999</v>
      </c>
      <c r="J8" s="53" t="s">
        <v>78</v>
      </c>
      <c r="K8" s="83">
        <v>185</v>
      </c>
      <c r="L8" s="39">
        <v>135</v>
      </c>
      <c r="M8" s="51"/>
      <c r="N8" s="51"/>
    </row>
    <row r="9" spans="1:14" s="28" customFormat="1" ht="15" customHeight="1" x14ac:dyDescent="0.15">
      <c r="A9" s="41">
        <v>7</v>
      </c>
      <c r="B9" s="103"/>
      <c r="C9" s="7" t="s">
        <v>305</v>
      </c>
      <c r="D9" s="7" t="s">
        <v>306</v>
      </c>
      <c r="E9" s="7" t="s">
        <v>31</v>
      </c>
      <c r="F9" s="7" t="s">
        <v>298</v>
      </c>
      <c r="G9" s="42">
        <v>0.6</v>
      </c>
      <c r="H9" s="7">
        <v>20</v>
      </c>
      <c r="I9" s="48">
        <v>2.3113999999999999</v>
      </c>
      <c r="J9" s="53" t="s">
        <v>78</v>
      </c>
      <c r="K9" s="50">
        <v>185</v>
      </c>
      <c r="L9" s="39"/>
      <c r="M9" s="51"/>
      <c r="N9" s="51"/>
    </row>
    <row r="10" spans="1:14" s="28" customFormat="1" ht="15" customHeight="1" x14ac:dyDescent="0.15">
      <c r="A10" s="41">
        <v>8</v>
      </c>
      <c r="B10" s="103"/>
      <c r="C10" s="7" t="s">
        <v>307</v>
      </c>
      <c r="D10" s="7" t="s">
        <v>308</v>
      </c>
      <c r="E10" s="7" t="s">
        <v>31</v>
      </c>
      <c r="F10" s="7" t="s">
        <v>298</v>
      </c>
      <c r="G10" s="42">
        <v>0.6</v>
      </c>
      <c r="H10" s="7">
        <v>20</v>
      </c>
      <c r="I10" s="48">
        <v>2.3113999999999999</v>
      </c>
      <c r="J10" s="53" t="s">
        <v>78</v>
      </c>
      <c r="K10" s="50">
        <v>185</v>
      </c>
      <c r="L10" s="39"/>
      <c r="M10" s="51"/>
      <c r="N10" s="51"/>
    </row>
    <row r="11" spans="1:14" s="28" customFormat="1" ht="15" customHeight="1" x14ac:dyDescent="0.15">
      <c r="A11" s="41">
        <v>9</v>
      </c>
      <c r="B11" s="103"/>
      <c r="C11" s="7" t="s">
        <v>309</v>
      </c>
      <c r="D11" s="7" t="s">
        <v>310</v>
      </c>
      <c r="E11" s="7" t="s">
        <v>52</v>
      </c>
      <c r="F11" s="7" t="s">
        <v>298</v>
      </c>
      <c r="G11" s="42">
        <v>0.6</v>
      </c>
      <c r="H11" s="7">
        <v>20</v>
      </c>
      <c r="I11" s="48">
        <v>2.3113999999999999</v>
      </c>
      <c r="J11" s="15" t="s">
        <v>39</v>
      </c>
      <c r="K11" s="50">
        <v>185</v>
      </c>
      <c r="L11" s="39"/>
      <c r="M11" s="51"/>
      <c r="N11" s="51"/>
    </row>
    <row r="12" spans="1:14" s="28" customFormat="1" ht="15" customHeight="1" x14ac:dyDescent="0.15">
      <c r="A12" s="41">
        <v>10</v>
      </c>
      <c r="B12" s="103"/>
      <c r="C12" s="7" t="s">
        <v>311</v>
      </c>
      <c r="D12" s="7" t="s">
        <v>312</v>
      </c>
      <c r="E12" s="7" t="s">
        <v>251</v>
      </c>
      <c r="F12" s="7" t="s">
        <v>298</v>
      </c>
      <c r="G12" s="42">
        <v>0.6</v>
      </c>
      <c r="H12" s="7">
        <v>20</v>
      </c>
      <c r="I12" s="48">
        <v>2.3113999999999999</v>
      </c>
      <c r="J12" s="15" t="s">
        <v>39</v>
      </c>
      <c r="K12" s="50">
        <v>190</v>
      </c>
      <c r="L12" s="39"/>
      <c r="M12" s="51"/>
      <c r="N12" s="51"/>
    </row>
    <row r="13" spans="1:14" s="28" customFormat="1" ht="15" customHeight="1" x14ac:dyDescent="0.15">
      <c r="A13" s="41">
        <v>11</v>
      </c>
      <c r="B13" s="103"/>
      <c r="C13" s="7" t="s">
        <v>313</v>
      </c>
      <c r="D13" s="7" t="s">
        <v>314</v>
      </c>
      <c r="E13" s="7" t="s">
        <v>279</v>
      </c>
      <c r="F13" s="7" t="s">
        <v>298</v>
      </c>
      <c r="G13" s="42">
        <v>0.6</v>
      </c>
      <c r="H13" s="7">
        <v>20</v>
      </c>
      <c r="I13" s="48">
        <v>2.3113999999999999</v>
      </c>
      <c r="J13" s="52" t="s">
        <v>46</v>
      </c>
      <c r="K13" s="50">
        <v>195</v>
      </c>
      <c r="L13" s="39"/>
      <c r="M13" s="51"/>
      <c r="N13" s="51"/>
    </row>
    <row r="14" spans="1:14" s="28" customFormat="1" ht="15" customHeight="1" x14ac:dyDescent="0.15">
      <c r="A14" s="41">
        <v>12</v>
      </c>
      <c r="B14" s="103"/>
      <c r="C14" s="7" t="s">
        <v>315</v>
      </c>
      <c r="D14" s="7" t="s">
        <v>316</v>
      </c>
      <c r="E14" s="7" t="s">
        <v>257</v>
      </c>
      <c r="F14" s="7" t="s">
        <v>298</v>
      </c>
      <c r="G14" s="42">
        <v>0.6</v>
      </c>
      <c r="H14" s="7">
        <v>20</v>
      </c>
      <c r="I14" s="48">
        <v>2.3113999999999999</v>
      </c>
      <c r="J14" s="54" t="s">
        <v>67</v>
      </c>
      <c r="K14" s="50">
        <v>215</v>
      </c>
      <c r="L14" s="39"/>
      <c r="M14" s="51"/>
      <c r="N14" s="51"/>
    </row>
    <row r="15" spans="1:14" s="28" customFormat="1" ht="15" customHeight="1" x14ac:dyDescent="0.15">
      <c r="A15" s="41">
        <v>13</v>
      </c>
      <c r="B15" s="103"/>
      <c r="C15" s="7" t="s">
        <v>317</v>
      </c>
      <c r="D15" s="7" t="s">
        <v>318</v>
      </c>
      <c r="E15" s="7" t="s">
        <v>319</v>
      </c>
      <c r="F15" s="7" t="s">
        <v>298</v>
      </c>
      <c r="G15" s="42">
        <v>0.6</v>
      </c>
      <c r="H15" s="7">
        <v>20</v>
      </c>
      <c r="I15" s="48">
        <v>2.3113999999999999</v>
      </c>
      <c r="J15" s="54" t="s">
        <v>67</v>
      </c>
      <c r="K15" s="50">
        <v>290</v>
      </c>
      <c r="L15" s="39"/>
      <c r="M15" s="51"/>
      <c r="N15" s="51"/>
    </row>
    <row r="16" spans="1:14" s="28" customFormat="1" ht="15" customHeight="1" x14ac:dyDescent="0.15">
      <c r="A16" s="41">
        <v>14</v>
      </c>
      <c r="B16" s="103"/>
      <c r="C16" s="7" t="s">
        <v>320</v>
      </c>
      <c r="D16" s="7" t="s">
        <v>321</v>
      </c>
      <c r="E16" s="7" t="s">
        <v>70</v>
      </c>
      <c r="F16" s="7" t="s">
        <v>322</v>
      </c>
      <c r="G16" s="42">
        <v>1.2</v>
      </c>
      <c r="H16" s="7">
        <v>20</v>
      </c>
      <c r="I16" s="48">
        <v>2.3113999999999999</v>
      </c>
      <c r="J16" s="15" t="s">
        <v>39</v>
      </c>
      <c r="K16" s="50">
        <v>188</v>
      </c>
      <c r="L16" s="39"/>
      <c r="M16" s="51"/>
      <c r="N16" s="51"/>
    </row>
    <row r="17" spans="1:14" s="28" customFormat="1" ht="15" customHeight="1" x14ac:dyDescent="0.15">
      <c r="A17" s="41">
        <v>15</v>
      </c>
      <c r="B17" s="103"/>
      <c r="C17" s="7" t="s">
        <v>323</v>
      </c>
      <c r="D17" s="7" t="s">
        <v>324</v>
      </c>
      <c r="E17" s="7" t="s">
        <v>65</v>
      </c>
      <c r="F17" s="7" t="s">
        <v>325</v>
      </c>
      <c r="G17" s="42">
        <v>1.2</v>
      </c>
      <c r="H17" s="7">
        <v>10</v>
      </c>
      <c r="I17" s="48">
        <f>1.21*0.167*10</f>
        <v>2.0207000000000002</v>
      </c>
      <c r="J17" s="55" t="s">
        <v>74</v>
      </c>
      <c r="K17" s="50">
        <v>260</v>
      </c>
      <c r="L17" s="39"/>
      <c r="M17" s="51"/>
      <c r="N17" s="51"/>
    </row>
    <row r="18" spans="1:14" s="28" customFormat="1" ht="15" customHeight="1" x14ac:dyDescent="0.15">
      <c r="A18" s="41">
        <v>16</v>
      </c>
      <c r="B18" s="103"/>
      <c r="C18" s="7" t="s">
        <v>326</v>
      </c>
      <c r="D18" s="7" t="s">
        <v>327</v>
      </c>
      <c r="E18" s="7" t="s">
        <v>65</v>
      </c>
      <c r="F18" s="7" t="s">
        <v>298</v>
      </c>
      <c r="G18" s="42">
        <v>0.6</v>
      </c>
      <c r="H18" s="7">
        <v>20</v>
      </c>
      <c r="I18" s="48">
        <v>2.3113999999999999</v>
      </c>
      <c r="J18" s="15" t="s">
        <v>39</v>
      </c>
      <c r="K18" s="50">
        <v>180</v>
      </c>
      <c r="L18" s="39"/>
      <c r="M18" s="51"/>
      <c r="N18" s="51"/>
    </row>
    <row r="19" spans="1:14" s="28" customFormat="1" ht="15" customHeight="1" x14ac:dyDescent="0.15">
      <c r="A19" s="41">
        <v>17</v>
      </c>
      <c r="B19" s="103"/>
      <c r="C19" s="7" t="s">
        <v>328</v>
      </c>
      <c r="D19" s="7" t="s">
        <v>329</v>
      </c>
      <c r="E19" s="7" t="s">
        <v>65</v>
      </c>
      <c r="F19" s="7" t="s">
        <v>298</v>
      </c>
      <c r="G19" s="42">
        <v>0.6</v>
      </c>
      <c r="H19" s="7">
        <v>20</v>
      </c>
      <c r="I19" s="48">
        <v>2.3113999999999999</v>
      </c>
      <c r="J19" s="53" t="s">
        <v>78</v>
      </c>
      <c r="K19" s="50">
        <v>180</v>
      </c>
      <c r="L19" s="39"/>
      <c r="M19" s="51"/>
      <c r="N19" s="51"/>
    </row>
    <row r="20" spans="1:14" s="28" customFormat="1" ht="15" customHeight="1" x14ac:dyDescent="0.15">
      <c r="A20" s="41">
        <v>18</v>
      </c>
      <c r="B20" s="103"/>
      <c r="C20" s="7" t="s">
        <v>330</v>
      </c>
      <c r="D20" s="7" t="s">
        <v>331</v>
      </c>
      <c r="E20" s="7" t="s">
        <v>65</v>
      </c>
      <c r="F20" s="7" t="s">
        <v>298</v>
      </c>
      <c r="G20" s="42">
        <v>0.6</v>
      </c>
      <c r="H20" s="7">
        <v>20</v>
      </c>
      <c r="I20" s="48">
        <v>2.3113999999999999</v>
      </c>
      <c r="J20" s="53" t="s">
        <v>78</v>
      </c>
      <c r="K20" s="50">
        <v>180</v>
      </c>
      <c r="L20" s="39"/>
      <c r="M20" s="51"/>
      <c r="N20" s="51"/>
    </row>
    <row r="21" spans="1:14" s="1" customFormat="1" ht="15" customHeight="1" x14ac:dyDescent="0.15">
      <c r="A21" s="41">
        <v>19</v>
      </c>
      <c r="B21" s="103" t="s">
        <v>332</v>
      </c>
      <c r="C21" s="7" t="s">
        <v>333</v>
      </c>
      <c r="D21" s="7" t="s">
        <v>334</v>
      </c>
      <c r="E21" s="7" t="s">
        <v>31</v>
      </c>
      <c r="F21" s="7" t="s">
        <v>335</v>
      </c>
      <c r="G21" s="42">
        <v>0.6</v>
      </c>
      <c r="H21" s="7">
        <v>20</v>
      </c>
      <c r="I21" s="48">
        <f t="shared" ref="I21:I26" si="0">0.91*0.121*20</f>
        <v>2.2021999999999999</v>
      </c>
      <c r="J21" s="15" t="s">
        <v>46</v>
      </c>
      <c r="K21" s="83">
        <v>190</v>
      </c>
      <c r="L21" s="39"/>
      <c r="M21" s="51"/>
      <c r="N21" s="51"/>
    </row>
    <row r="22" spans="1:14" s="1" customFormat="1" ht="15" customHeight="1" x14ac:dyDescent="0.15">
      <c r="A22" s="41">
        <v>20</v>
      </c>
      <c r="B22" s="103"/>
      <c r="C22" s="7" t="s">
        <v>336</v>
      </c>
      <c r="D22" s="7" t="s">
        <v>337</v>
      </c>
      <c r="E22" s="7" t="s">
        <v>31</v>
      </c>
      <c r="F22" s="7" t="s">
        <v>335</v>
      </c>
      <c r="G22" s="42">
        <v>0.6</v>
      </c>
      <c r="H22" s="7">
        <v>20</v>
      </c>
      <c r="I22" s="48">
        <f t="shared" si="0"/>
        <v>2.2021999999999999</v>
      </c>
      <c r="J22" s="15" t="s">
        <v>46</v>
      </c>
      <c r="K22" s="50">
        <v>185</v>
      </c>
      <c r="L22" s="39"/>
      <c r="M22" s="51"/>
      <c r="N22" s="51"/>
    </row>
    <row r="23" spans="1:14" s="1" customFormat="1" ht="15" customHeight="1" x14ac:dyDescent="0.15">
      <c r="A23" s="41">
        <v>21</v>
      </c>
      <c r="B23" s="103"/>
      <c r="C23" s="7" t="s">
        <v>338</v>
      </c>
      <c r="D23" s="7" t="s">
        <v>339</v>
      </c>
      <c r="E23" s="7" t="s">
        <v>31</v>
      </c>
      <c r="F23" s="7" t="s">
        <v>335</v>
      </c>
      <c r="G23" s="42">
        <v>0.6</v>
      </c>
      <c r="H23" s="7">
        <v>20</v>
      </c>
      <c r="I23" s="48">
        <f t="shared" si="0"/>
        <v>2.2021999999999999</v>
      </c>
      <c r="J23" s="15" t="s">
        <v>46</v>
      </c>
      <c r="K23" s="50">
        <v>185</v>
      </c>
      <c r="L23" s="39"/>
      <c r="M23" s="51"/>
      <c r="N23" s="51"/>
    </row>
    <row r="24" spans="1:14" s="1" customFormat="1" ht="15" customHeight="1" x14ac:dyDescent="0.15">
      <c r="A24" s="41">
        <v>22</v>
      </c>
      <c r="B24" s="103"/>
      <c r="C24" s="7" t="s">
        <v>340</v>
      </c>
      <c r="D24" s="7" t="s">
        <v>341</v>
      </c>
      <c r="E24" s="7" t="s">
        <v>31</v>
      </c>
      <c r="F24" s="7" t="s">
        <v>335</v>
      </c>
      <c r="G24" s="42">
        <v>0.6</v>
      </c>
      <c r="H24" s="7">
        <v>20</v>
      </c>
      <c r="I24" s="48">
        <f t="shared" si="0"/>
        <v>2.2021999999999999</v>
      </c>
      <c r="J24" s="53" t="s">
        <v>78</v>
      </c>
      <c r="K24" s="50">
        <v>185</v>
      </c>
      <c r="L24" s="39"/>
      <c r="M24" s="51"/>
      <c r="N24" s="51"/>
    </row>
    <row r="25" spans="1:14" s="1" customFormat="1" ht="15" customHeight="1" x14ac:dyDescent="0.15">
      <c r="A25" s="41">
        <v>23</v>
      </c>
      <c r="B25" s="103"/>
      <c r="C25" s="7" t="s">
        <v>342</v>
      </c>
      <c r="D25" s="7" t="s">
        <v>343</v>
      </c>
      <c r="E25" s="7" t="s">
        <v>31</v>
      </c>
      <c r="F25" s="7" t="s">
        <v>335</v>
      </c>
      <c r="G25" s="42">
        <v>0.6</v>
      </c>
      <c r="H25" s="7">
        <v>20</v>
      </c>
      <c r="I25" s="48">
        <f t="shared" si="0"/>
        <v>2.2021999999999999</v>
      </c>
      <c r="J25" s="53" t="s">
        <v>78</v>
      </c>
      <c r="K25" s="50">
        <v>185</v>
      </c>
      <c r="L25" s="39"/>
      <c r="M25" s="51"/>
      <c r="N25" s="51"/>
    </row>
    <row r="26" spans="1:14" s="1" customFormat="1" ht="15" customHeight="1" x14ac:dyDescent="0.15">
      <c r="A26" s="41">
        <v>24</v>
      </c>
      <c r="B26" s="103"/>
      <c r="C26" s="7" t="s">
        <v>344</v>
      </c>
      <c r="D26" s="7" t="s">
        <v>345</v>
      </c>
      <c r="E26" s="7" t="s">
        <v>279</v>
      </c>
      <c r="F26" s="7" t="s">
        <v>335</v>
      </c>
      <c r="G26" s="42">
        <v>0.6</v>
      </c>
      <c r="H26" s="7">
        <v>20</v>
      </c>
      <c r="I26" s="48">
        <f t="shared" si="0"/>
        <v>2.2021999999999999</v>
      </c>
      <c r="J26" s="15" t="s">
        <v>46</v>
      </c>
      <c r="K26" s="50">
        <v>205</v>
      </c>
      <c r="L26" s="39"/>
      <c r="M26" s="51"/>
      <c r="N26" s="51"/>
    </row>
    <row r="27" spans="1:14" s="28" customFormat="1" ht="15" customHeight="1" x14ac:dyDescent="0.15">
      <c r="A27" s="41">
        <v>25</v>
      </c>
      <c r="B27" s="103" t="s">
        <v>346</v>
      </c>
      <c r="C27" s="7" t="s">
        <v>347</v>
      </c>
      <c r="D27" s="7" t="s">
        <v>348</v>
      </c>
      <c r="E27" s="7" t="s">
        <v>70</v>
      </c>
      <c r="F27" s="7" t="s">
        <v>291</v>
      </c>
      <c r="G27" s="42">
        <v>1.2</v>
      </c>
      <c r="H27" s="7">
        <v>20</v>
      </c>
      <c r="I27" s="48">
        <f t="shared" ref="I27:I30" si="1">0.91*0.12*20</f>
        <v>2.1840000000000002</v>
      </c>
      <c r="J27" s="53" t="s">
        <v>78</v>
      </c>
      <c r="K27" s="50">
        <v>178</v>
      </c>
      <c r="L27" s="39"/>
      <c r="M27" s="51"/>
      <c r="N27" s="51"/>
    </row>
    <row r="28" spans="1:14" s="28" customFormat="1" ht="15" customHeight="1" x14ac:dyDescent="0.15">
      <c r="A28" s="41">
        <v>26</v>
      </c>
      <c r="B28" s="103"/>
      <c r="C28" s="7" t="s">
        <v>349</v>
      </c>
      <c r="D28" s="7" t="s">
        <v>350</v>
      </c>
      <c r="E28" s="7" t="s">
        <v>70</v>
      </c>
      <c r="F28" s="7" t="s">
        <v>291</v>
      </c>
      <c r="G28" s="42">
        <v>1.2</v>
      </c>
      <c r="H28" s="7">
        <v>20</v>
      </c>
      <c r="I28" s="48">
        <f t="shared" si="1"/>
        <v>2.1840000000000002</v>
      </c>
      <c r="J28" s="53" t="s">
        <v>78</v>
      </c>
      <c r="K28" s="50">
        <v>178</v>
      </c>
      <c r="L28" s="39"/>
      <c r="M28" s="51"/>
      <c r="N28" s="51"/>
    </row>
    <row r="29" spans="1:14" s="28" customFormat="1" ht="15" customHeight="1" x14ac:dyDescent="0.15">
      <c r="A29" s="41">
        <v>27</v>
      </c>
      <c r="B29" s="103"/>
      <c r="C29" s="7" t="s">
        <v>351</v>
      </c>
      <c r="D29" s="7" t="s">
        <v>352</v>
      </c>
      <c r="E29" s="7" t="s">
        <v>70</v>
      </c>
      <c r="F29" s="7" t="s">
        <v>291</v>
      </c>
      <c r="G29" s="42">
        <v>1.2</v>
      </c>
      <c r="H29" s="7">
        <v>20</v>
      </c>
      <c r="I29" s="48">
        <f t="shared" si="1"/>
        <v>2.1840000000000002</v>
      </c>
      <c r="J29" s="53" t="s">
        <v>78</v>
      </c>
      <c r="K29" s="50">
        <v>178</v>
      </c>
      <c r="L29" s="39"/>
      <c r="M29" s="51"/>
      <c r="N29" s="51"/>
    </row>
    <row r="30" spans="1:14" s="28" customFormat="1" ht="15" customHeight="1" x14ac:dyDescent="0.15">
      <c r="A30" s="41">
        <v>28</v>
      </c>
      <c r="B30" s="103"/>
      <c r="C30" s="7" t="s">
        <v>353</v>
      </c>
      <c r="D30" s="7" t="s">
        <v>354</v>
      </c>
      <c r="E30" s="7" t="s">
        <v>70</v>
      </c>
      <c r="F30" s="7" t="s">
        <v>291</v>
      </c>
      <c r="G30" s="42">
        <v>1.2</v>
      </c>
      <c r="H30" s="7">
        <v>20</v>
      </c>
      <c r="I30" s="48">
        <f t="shared" si="1"/>
        <v>2.1840000000000002</v>
      </c>
      <c r="J30" s="53" t="s">
        <v>78</v>
      </c>
      <c r="K30" s="50">
        <v>178</v>
      </c>
      <c r="L30" s="39"/>
      <c r="M30" s="51"/>
      <c r="N30" s="51"/>
    </row>
    <row r="31" spans="1:14" s="28" customFormat="1" ht="15" customHeight="1" x14ac:dyDescent="0.15">
      <c r="A31" s="41">
        <v>29</v>
      </c>
      <c r="B31" s="104" t="s">
        <v>355</v>
      </c>
      <c r="C31" s="7" t="s">
        <v>356</v>
      </c>
      <c r="D31" s="7" t="s">
        <v>357</v>
      </c>
      <c r="E31" s="7" t="s">
        <v>82</v>
      </c>
      <c r="F31" s="7" t="s">
        <v>358</v>
      </c>
      <c r="G31" s="42">
        <v>1.5</v>
      </c>
      <c r="H31" s="7">
        <v>20</v>
      </c>
      <c r="I31" s="48">
        <f>0.91*0.126*H31</f>
        <v>2.2932000000000001</v>
      </c>
      <c r="J31" s="15" t="s">
        <v>39</v>
      </c>
      <c r="K31" s="50">
        <v>160</v>
      </c>
      <c r="L31" s="39"/>
      <c r="M31" s="51"/>
      <c r="N31" s="51"/>
    </row>
    <row r="32" spans="1:14" s="28" customFormat="1" ht="15" customHeight="1" x14ac:dyDescent="0.15">
      <c r="A32" s="41">
        <v>30</v>
      </c>
      <c r="B32" s="104"/>
      <c r="C32" s="7" t="s">
        <v>359</v>
      </c>
      <c r="D32" s="7" t="s">
        <v>360</v>
      </c>
      <c r="E32" s="7" t="s">
        <v>82</v>
      </c>
      <c r="F32" s="7" t="s">
        <v>358</v>
      </c>
      <c r="G32" s="42">
        <v>1.5</v>
      </c>
      <c r="H32" s="7">
        <v>20</v>
      </c>
      <c r="I32" s="48">
        <v>2.2932000000000001</v>
      </c>
      <c r="J32" s="15" t="s">
        <v>39</v>
      </c>
      <c r="K32" s="50">
        <v>160</v>
      </c>
      <c r="L32" s="39"/>
      <c r="M32" s="51"/>
      <c r="N32" s="51"/>
    </row>
    <row r="33" spans="1:14" s="28" customFormat="1" ht="15" customHeight="1" x14ac:dyDescent="0.15">
      <c r="A33" s="41">
        <v>31</v>
      </c>
      <c r="B33" s="104"/>
      <c r="C33" s="7" t="s">
        <v>361</v>
      </c>
      <c r="D33" s="7" t="s">
        <v>362</v>
      </c>
      <c r="E33" s="7" t="s">
        <v>82</v>
      </c>
      <c r="F33" s="7" t="s">
        <v>363</v>
      </c>
      <c r="G33" s="42">
        <v>1.5</v>
      </c>
      <c r="H33" s="7">
        <v>10</v>
      </c>
      <c r="I33" s="48">
        <v>2.0085999999999999</v>
      </c>
      <c r="J33" s="15" t="s">
        <v>39</v>
      </c>
      <c r="K33" s="50">
        <v>165</v>
      </c>
      <c r="L33" s="39"/>
      <c r="M33" s="51"/>
      <c r="N33" s="51"/>
    </row>
    <row r="34" spans="1:14" s="28" customFormat="1" ht="15" customHeight="1" x14ac:dyDescent="0.15">
      <c r="A34" s="41">
        <v>32</v>
      </c>
      <c r="B34" s="104"/>
      <c r="C34" s="7" t="s">
        <v>364</v>
      </c>
      <c r="D34" s="7" t="s">
        <v>365</v>
      </c>
      <c r="E34" s="7" t="s">
        <v>82</v>
      </c>
      <c r="F34" s="7" t="s">
        <v>363</v>
      </c>
      <c r="G34" s="42">
        <v>1.5</v>
      </c>
      <c r="H34" s="7">
        <v>10</v>
      </c>
      <c r="I34" s="48">
        <v>2.0085999999999999</v>
      </c>
      <c r="J34" s="15" t="s">
        <v>39</v>
      </c>
      <c r="K34" s="50">
        <v>165</v>
      </c>
      <c r="L34" s="39"/>
      <c r="M34" s="51"/>
      <c r="N34" s="51"/>
    </row>
    <row r="35" spans="1:14" s="28" customFormat="1" ht="15" customHeight="1" x14ac:dyDescent="0.15">
      <c r="A35" s="41">
        <v>33</v>
      </c>
      <c r="B35" s="104"/>
      <c r="C35" s="7" t="s">
        <v>366</v>
      </c>
      <c r="D35" s="7" t="s">
        <v>367</v>
      </c>
      <c r="E35" s="7" t="s">
        <v>82</v>
      </c>
      <c r="F35" s="7" t="s">
        <v>363</v>
      </c>
      <c r="G35" s="42">
        <v>1.5</v>
      </c>
      <c r="H35" s="7">
        <v>10</v>
      </c>
      <c r="I35" s="48">
        <v>2.0085999999999999</v>
      </c>
      <c r="J35" s="15" t="s">
        <v>39</v>
      </c>
      <c r="K35" s="50">
        <v>165</v>
      </c>
      <c r="L35" s="39"/>
      <c r="M35" s="51"/>
      <c r="N35" s="51"/>
    </row>
    <row r="36" spans="1:14" s="28" customFormat="1" ht="15" customHeight="1" x14ac:dyDescent="0.15">
      <c r="A36" s="41">
        <v>34</v>
      </c>
      <c r="B36" s="104"/>
      <c r="C36" s="7" t="s">
        <v>368</v>
      </c>
      <c r="D36" s="7" t="s">
        <v>369</v>
      </c>
      <c r="E36" s="7" t="s">
        <v>82</v>
      </c>
      <c r="F36" s="7" t="s">
        <v>363</v>
      </c>
      <c r="G36" s="42">
        <v>1.5</v>
      </c>
      <c r="H36" s="7">
        <v>10</v>
      </c>
      <c r="I36" s="48">
        <v>2.0085999999999999</v>
      </c>
      <c r="J36" s="15" t="s">
        <v>39</v>
      </c>
      <c r="K36" s="50">
        <v>165</v>
      </c>
      <c r="L36" s="39"/>
      <c r="M36" s="51"/>
      <c r="N36" s="51"/>
    </row>
    <row r="37" spans="1:14" s="28" customFormat="1" ht="15" customHeight="1" x14ac:dyDescent="0.15">
      <c r="A37" s="41">
        <v>35</v>
      </c>
      <c r="B37" s="103"/>
      <c r="C37" s="7" t="s">
        <v>370</v>
      </c>
      <c r="D37" s="7" t="s">
        <v>371</v>
      </c>
      <c r="E37" s="7" t="s">
        <v>82</v>
      </c>
      <c r="F37" s="7" t="s">
        <v>372</v>
      </c>
      <c r="G37" s="42">
        <v>2</v>
      </c>
      <c r="H37" s="7">
        <v>10</v>
      </c>
      <c r="I37" s="48">
        <v>2.0207000000000002</v>
      </c>
      <c r="J37" s="55" t="s">
        <v>74</v>
      </c>
      <c r="K37" s="50">
        <v>186</v>
      </c>
      <c r="L37" s="39"/>
      <c r="M37" s="51"/>
      <c r="N37" s="51"/>
    </row>
    <row r="38" spans="1:14" s="28" customFormat="1" ht="15" customHeight="1" x14ac:dyDescent="0.15">
      <c r="A38" s="41">
        <v>36</v>
      </c>
      <c r="B38" s="104"/>
      <c r="C38" s="7" t="s">
        <v>373</v>
      </c>
      <c r="D38" s="7" t="s">
        <v>374</v>
      </c>
      <c r="E38" s="7" t="s">
        <v>82</v>
      </c>
      <c r="F38" s="7" t="s">
        <v>375</v>
      </c>
      <c r="G38" s="42">
        <v>1.5</v>
      </c>
      <c r="H38" s="7">
        <v>10</v>
      </c>
      <c r="I38" s="48">
        <f>1.21*0.167*10</f>
        <v>2.0207000000000002</v>
      </c>
      <c r="J38" s="49" t="s">
        <v>16</v>
      </c>
      <c r="K38" s="50">
        <v>142</v>
      </c>
      <c r="L38" s="39"/>
      <c r="M38" s="51"/>
      <c r="N38" s="51"/>
    </row>
    <row r="39" spans="1:14" s="28" customFormat="1" ht="15" customHeight="1" x14ac:dyDescent="0.15">
      <c r="A39" s="41">
        <v>37</v>
      </c>
      <c r="B39" s="104"/>
      <c r="C39" s="7" t="s">
        <v>376</v>
      </c>
      <c r="D39" s="7" t="s">
        <v>377</v>
      </c>
      <c r="E39" s="7" t="s">
        <v>82</v>
      </c>
      <c r="F39" s="7" t="s">
        <v>358</v>
      </c>
      <c r="G39" s="42">
        <v>1.5</v>
      </c>
      <c r="H39" s="7">
        <v>20</v>
      </c>
      <c r="I39" s="48">
        <f>0.91*0.126*20</f>
        <v>2.2932000000000001</v>
      </c>
      <c r="J39" s="49" t="s">
        <v>16</v>
      </c>
      <c r="K39" s="50">
        <v>140</v>
      </c>
      <c r="L39" s="39"/>
      <c r="M39" s="51"/>
      <c r="N39" s="51"/>
    </row>
    <row r="40" spans="1:14" s="28" customFormat="1" ht="15" customHeight="1" x14ac:dyDescent="0.15">
      <c r="A40" s="41">
        <v>38</v>
      </c>
      <c r="B40" s="105" t="s">
        <v>378</v>
      </c>
      <c r="C40" s="7" t="s">
        <v>379</v>
      </c>
      <c r="D40" s="7" t="s">
        <v>380</v>
      </c>
      <c r="E40" s="7" t="s">
        <v>82</v>
      </c>
      <c r="F40" s="7" t="s">
        <v>358</v>
      </c>
      <c r="G40" s="42">
        <v>1.5</v>
      </c>
      <c r="H40" s="7">
        <v>20</v>
      </c>
      <c r="I40" s="48">
        <v>2.2932000000000001</v>
      </c>
      <c r="J40" s="15" t="s">
        <v>39</v>
      </c>
      <c r="K40" s="50">
        <v>170</v>
      </c>
      <c r="L40" s="39"/>
      <c r="M40" s="51"/>
      <c r="N40" s="51"/>
    </row>
    <row r="41" spans="1:14" s="28" customFormat="1" ht="15" customHeight="1" x14ac:dyDescent="0.15">
      <c r="A41" s="41">
        <v>39</v>
      </c>
      <c r="B41" s="106"/>
      <c r="C41" s="7" t="s">
        <v>381</v>
      </c>
      <c r="D41" s="7" t="s">
        <v>382</v>
      </c>
      <c r="E41" s="7" t="s">
        <v>82</v>
      </c>
      <c r="F41" s="7" t="s">
        <v>358</v>
      </c>
      <c r="G41" s="42">
        <v>1.5</v>
      </c>
      <c r="H41" s="7">
        <v>20</v>
      </c>
      <c r="I41" s="48">
        <v>2.2932000000000001</v>
      </c>
      <c r="J41" s="15" t="s">
        <v>39</v>
      </c>
      <c r="K41" s="50">
        <v>170</v>
      </c>
      <c r="L41" s="39"/>
      <c r="M41" s="51"/>
      <c r="N41" s="51"/>
    </row>
    <row r="42" spans="1:14" s="28" customFormat="1" ht="15" customHeight="1" x14ac:dyDescent="0.15">
      <c r="A42" s="41">
        <v>40</v>
      </c>
      <c r="B42" s="106"/>
      <c r="C42" s="7" t="s">
        <v>383</v>
      </c>
      <c r="D42" s="7" t="s">
        <v>384</v>
      </c>
      <c r="E42" s="7" t="s">
        <v>249</v>
      </c>
      <c r="F42" s="7" t="s">
        <v>358</v>
      </c>
      <c r="G42" s="42">
        <v>1.5</v>
      </c>
      <c r="H42" s="7">
        <v>20</v>
      </c>
      <c r="I42" s="48">
        <v>2.2932000000000001</v>
      </c>
      <c r="J42" s="55" t="s">
        <v>74</v>
      </c>
      <c r="K42" s="50">
        <v>190</v>
      </c>
      <c r="L42" s="39"/>
      <c r="M42" s="51"/>
      <c r="N42" s="51"/>
    </row>
    <row r="43" spans="1:14" s="28" customFormat="1" ht="15" customHeight="1" x14ac:dyDescent="0.15">
      <c r="A43" s="41">
        <v>41</v>
      </c>
      <c r="B43" s="106"/>
      <c r="C43" s="7" t="s">
        <v>385</v>
      </c>
      <c r="D43" s="7" t="s">
        <v>386</v>
      </c>
      <c r="E43" s="7" t="s">
        <v>105</v>
      </c>
      <c r="F43" s="7" t="s">
        <v>372</v>
      </c>
      <c r="G43" s="42">
        <v>2</v>
      </c>
      <c r="H43" s="7">
        <v>10</v>
      </c>
      <c r="I43" s="48">
        <v>2.0207000000000002</v>
      </c>
      <c r="J43" s="55" t="s">
        <v>74</v>
      </c>
      <c r="K43" s="83">
        <v>229</v>
      </c>
      <c r="L43" s="51">
        <v>208</v>
      </c>
      <c r="M43" s="51"/>
      <c r="N43" s="51"/>
    </row>
    <row r="44" spans="1:14" s="28" customFormat="1" ht="15" customHeight="1" x14ac:dyDescent="0.15">
      <c r="A44" s="41">
        <v>42</v>
      </c>
      <c r="B44" s="106"/>
      <c r="C44" s="7" t="s">
        <v>387</v>
      </c>
      <c r="D44" s="7" t="s">
        <v>388</v>
      </c>
      <c r="E44" s="7" t="s">
        <v>31</v>
      </c>
      <c r="F44" s="7" t="s">
        <v>389</v>
      </c>
      <c r="G44" s="42">
        <v>1.2</v>
      </c>
      <c r="H44" s="7">
        <v>20</v>
      </c>
      <c r="I44" s="48">
        <v>2.2932000000000001</v>
      </c>
      <c r="J44" s="55" t="s">
        <v>74</v>
      </c>
      <c r="K44" s="50">
        <v>200</v>
      </c>
      <c r="L44" s="39"/>
      <c r="M44" s="51"/>
      <c r="N44" s="51"/>
    </row>
    <row r="45" spans="1:14" s="28" customFormat="1" ht="15" customHeight="1" x14ac:dyDescent="0.15">
      <c r="A45" s="41">
        <v>43</v>
      </c>
      <c r="B45" s="106"/>
      <c r="C45" s="7" t="s">
        <v>390</v>
      </c>
      <c r="D45" s="7" t="s">
        <v>391</v>
      </c>
      <c r="E45" s="7" t="s">
        <v>31</v>
      </c>
      <c r="F45" s="7" t="s">
        <v>389</v>
      </c>
      <c r="G45" s="42">
        <v>1.2</v>
      </c>
      <c r="H45" s="7">
        <v>20</v>
      </c>
      <c r="I45" s="48">
        <v>2.2932000000000001</v>
      </c>
      <c r="J45" s="55" t="s">
        <v>74</v>
      </c>
      <c r="K45" s="50">
        <v>200</v>
      </c>
      <c r="L45" s="39"/>
      <c r="M45" s="51"/>
      <c r="N45" s="51"/>
    </row>
    <row r="46" spans="1:14" s="28" customFormat="1" ht="15" customHeight="1" x14ac:dyDescent="0.15">
      <c r="A46" s="41">
        <v>44</v>
      </c>
      <c r="B46" s="106"/>
      <c r="C46" s="7" t="s">
        <v>392</v>
      </c>
      <c r="D46" s="7" t="s">
        <v>393</v>
      </c>
      <c r="E46" s="7" t="s">
        <v>31</v>
      </c>
      <c r="F46" s="7" t="s">
        <v>389</v>
      </c>
      <c r="G46" s="42">
        <v>1.2</v>
      </c>
      <c r="H46" s="7">
        <v>20</v>
      </c>
      <c r="I46" s="48">
        <v>2.2932000000000001</v>
      </c>
      <c r="J46" s="55" t="s">
        <v>74</v>
      </c>
      <c r="K46" s="50">
        <v>200</v>
      </c>
      <c r="L46" s="39"/>
      <c r="M46" s="51"/>
      <c r="N46" s="51"/>
    </row>
    <row r="47" spans="1:14" s="28" customFormat="1" ht="15" customHeight="1" x14ac:dyDescent="0.15">
      <c r="A47" s="41">
        <v>45</v>
      </c>
      <c r="B47" s="106"/>
      <c r="C47" s="7" t="s">
        <v>394</v>
      </c>
      <c r="D47" s="7" t="s">
        <v>395</v>
      </c>
      <c r="E47" s="7" t="s">
        <v>31</v>
      </c>
      <c r="F47" s="7" t="s">
        <v>396</v>
      </c>
      <c r="G47" s="42">
        <v>1.2</v>
      </c>
      <c r="H47" s="7">
        <v>10</v>
      </c>
      <c r="I47" s="48">
        <v>1.9359999999999999</v>
      </c>
      <c r="J47" s="55" t="s">
        <v>74</v>
      </c>
      <c r="K47" s="83">
        <v>226</v>
      </c>
      <c r="L47" s="39">
        <v>226</v>
      </c>
      <c r="M47" s="51"/>
      <c r="N47" s="51"/>
    </row>
    <row r="48" spans="1:14" s="28" customFormat="1" ht="15" customHeight="1" x14ac:dyDescent="0.15">
      <c r="A48" s="41">
        <v>46</v>
      </c>
      <c r="B48" s="106"/>
      <c r="C48" s="7" t="s">
        <v>397</v>
      </c>
      <c r="D48" s="7" t="s">
        <v>398</v>
      </c>
      <c r="E48" s="7" t="s">
        <v>31</v>
      </c>
      <c r="F48" s="7" t="s">
        <v>389</v>
      </c>
      <c r="G48" s="42">
        <v>1.2</v>
      </c>
      <c r="H48" s="7">
        <v>20</v>
      </c>
      <c r="I48" s="48">
        <v>2.2932000000000001</v>
      </c>
      <c r="J48" s="53" t="s">
        <v>78</v>
      </c>
      <c r="K48" s="83">
        <v>200</v>
      </c>
      <c r="L48" s="39"/>
      <c r="M48" s="51"/>
      <c r="N48" s="51"/>
    </row>
    <row r="49" spans="1:14" s="28" customFormat="1" ht="15" customHeight="1" x14ac:dyDescent="0.15">
      <c r="A49" s="41">
        <v>47</v>
      </c>
      <c r="B49" s="106"/>
      <c r="C49" s="7" t="s">
        <v>399</v>
      </c>
      <c r="D49" s="7" t="s">
        <v>400</v>
      </c>
      <c r="E49" s="7" t="s">
        <v>31</v>
      </c>
      <c r="F49" s="7" t="s">
        <v>389</v>
      </c>
      <c r="G49" s="42">
        <v>1.2</v>
      </c>
      <c r="H49" s="7">
        <v>20</v>
      </c>
      <c r="I49" s="48">
        <v>2.2932000000000001</v>
      </c>
      <c r="J49" s="53" t="s">
        <v>78</v>
      </c>
      <c r="K49" s="50">
        <v>200</v>
      </c>
      <c r="L49" s="39"/>
      <c r="M49" s="51"/>
      <c r="N49" s="51"/>
    </row>
    <row r="50" spans="1:14" s="28" customFormat="1" ht="15" customHeight="1" x14ac:dyDescent="0.15">
      <c r="A50" s="41">
        <v>48</v>
      </c>
      <c r="B50" s="107"/>
      <c r="C50" s="7" t="s">
        <v>401</v>
      </c>
      <c r="D50" s="7" t="s">
        <v>402</v>
      </c>
      <c r="E50" s="7" t="s">
        <v>31</v>
      </c>
      <c r="F50" s="7" t="s">
        <v>389</v>
      </c>
      <c r="G50" s="42">
        <v>1.2</v>
      </c>
      <c r="H50" s="7">
        <v>20</v>
      </c>
      <c r="I50" s="48">
        <v>2.2932000000000001</v>
      </c>
      <c r="J50" s="53" t="s">
        <v>78</v>
      </c>
      <c r="K50" s="50">
        <v>200</v>
      </c>
      <c r="L50" s="39"/>
      <c r="M50" s="51"/>
      <c r="N50" s="51"/>
    </row>
    <row r="51" spans="1:14" s="28" customFormat="1" ht="15" customHeight="1" x14ac:dyDescent="0.15">
      <c r="A51" s="41">
        <v>49</v>
      </c>
      <c r="B51" s="108" t="s">
        <v>403</v>
      </c>
      <c r="C51" s="7" t="s">
        <v>404</v>
      </c>
      <c r="D51" s="7" t="s">
        <v>405</v>
      </c>
      <c r="E51" s="7" t="s">
        <v>70</v>
      </c>
      <c r="F51" s="7" t="s">
        <v>406</v>
      </c>
      <c r="G51" s="42">
        <v>1.2</v>
      </c>
      <c r="H51" s="7">
        <v>10</v>
      </c>
      <c r="I51" s="48">
        <f t="shared" ref="I51:I54" si="2">1.215*0.163*10</f>
        <v>1.9804500000000003</v>
      </c>
      <c r="J51" s="54" t="s">
        <v>67</v>
      </c>
      <c r="K51" s="50">
        <v>258</v>
      </c>
      <c r="L51" s="39"/>
      <c r="M51" s="51"/>
      <c r="N51" s="51"/>
    </row>
    <row r="52" spans="1:14" s="28" customFormat="1" ht="15" customHeight="1" x14ac:dyDescent="0.15">
      <c r="A52" s="41">
        <v>50</v>
      </c>
      <c r="B52" s="109"/>
      <c r="C52" s="7" t="s">
        <v>407</v>
      </c>
      <c r="D52" s="7" t="s">
        <v>408</v>
      </c>
      <c r="E52" s="7" t="s">
        <v>70</v>
      </c>
      <c r="F52" s="7" t="s">
        <v>406</v>
      </c>
      <c r="G52" s="42">
        <v>1.2</v>
      </c>
      <c r="H52" s="7">
        <v>10</v>
      </c>
      <c r="I52" s="48">
        <f t="shared" si="2"/>
        <v>1.9804500000000003</v>
      </c>
      <c r="J52" s="54" t="s">
        <v>67</v>
      </c>
      <c r="K52" s="50">
        <v>258</v>
      </c>
      <c r="L52" s="39"/>
      <c r="M52" s="51"/>
      <c r="N52" s="51"/>
    </row>
    <row r="53" spans="1:14" s="28" customFormat="1" ht="15" customHeight="1" x14ac:dyDescent="0.15">
      <c r="A53" s="41">
        <v>51</v>
      </c>
      <c r="B53" s="109"/>
      <c r="C53" s="7" t="s">
        <v>409</v>
      </c>
      <c r="D53" s="7" t="s">
        <v>410</v>
      </c>
      <c r="E53" s="7" t="s">
        <v>70</v>
      </c>
      <c r="F53" s="7" t="s">
        <v>406</v>
      </c>
      <c r="G53" s="42">
        <v>1.2</v>
      </c>
      <c r="H53" s="7">
        <v>10</v>
      </c>
      <c r="I53" s="48">
        <f t="shared" si="2"/>
        <v>1.9804500000000003</v>
      </c>
      <c r="J53" s="54" t="s">
        <v>67</v>
      </c>
      <c r="K53" s="50">
        <v>258</v>
      </c>
      <c r="L53" s="39"/>
      <c r="M53" s="51"/>
      <c r="N53" s="51"/>
    </row>
    <row r="54" spans="1:14" s="28" customFormat="1" ht="15" customHeight="1" x14ac:dyDescent="0.15">
      <c r="A54" s="41">
        <v>52</v>
      </c>
      <c r="B54" s="110"/>
      <c r="C54" s="7" t="s">
        <v>411</v>
      </c>
      <c r="D54" s="7" t="s">
        <v>412</v>
      </c>
      <c r="E54" s="7" t="s">
        <v>70</v>
      </c>
      <c r="F54" s="7" t="s">
        <v>406</v>
      </c>
      <c r="G54" s="42">
        <v>1.2</v>
      </c>
      <c r="H54" s="7">
        <v>10</v>
      </c>
      <c r="I54" s="48">
        <f t="shared" si="2"/>
        <v>1.9804500000000003</v>
      </c>
      <c r="J54" s="54" t="s">
        <v>67</v>
      </c>
      <c r="K54" s="50">
        <v>258</v>
      </c>
      <c r="L54" s="39"/>
      <c r="M54" s="51"/>
      <c r="N54" s="51"/>
    </row>
    <row r="55" spans="1:14" s="28" customFormat="1" ht="15" customHeight="1" x14ac:dyDescent="0.15">
      <c r="A55" s="41">
        <v>53</v>
      </c>
      <c r="B55" s="111" t="s">
        <v>413</v>
      </c>
      <c r="C55" s="7" t="s">
        <v>414</v>
      </c>
      <c r="D55" s="7" t="s">
        <v>415</v>
      </c>
      <c r="E55" s="8" t="s">
        <v>31</v>
      </c>
      <c r="F55" s="9" t="s">
        <v>416</v>
      </c>
      <c r="G55" s="42">
        <v>1.2</v>
      </c>
      <c r="H55" s="10">
        <v>10</v>
      </c>
      <c r="I55" s="56">
        <v>1.9764000000000002</v>
      </c>
      <c r="J55" s="54" t="s">
        <v>67</v>
      </c>
      <c r="K55" s="50">
        <v>228</v>
      </c>
      <c r="L55" s="39"/>
      <c r="M55" s="51"/>
      <c r="N55" s="51"/>
    </row>
    <row r="56" spans="1:14" s="28" customFormat="1" ht="15" customHeight="1" x14ac:dyDescent="0.15">
      <c r="A56" s="41">
        <v>54</v>
      </c>
      <c r="B56" s="111"/>
      <c r="C56" s="7" t="s">
        <v>417</v>
      </c>
      <c r="D56" s="7" t="s">
        <v>418</v>
      </c>
      <c r="E56" s="8" t="s">
        <v>31</v>
      </c>
      <c r="F56" s="9" t="s">
        <v>416</v>
      </c>
      <c r="G56" s="42">
        <v>1.2</v>
      </c>
      <c r="H56" s="10">
        <v>10</v>
      </c>
      <c r="I56" s="56">
        <v>1.9764000000000002</v>
      </c>
      <c r="J56" s="54" t="s">
        <v>67</v>
      </c>
      <c r="K56" s="50">
        <v>238</v>
      </c>
      <c r="L56" s="39"/>
      <c r="M56" s="51"/>
      <c r="N56" s="51"/>
    </row>
    <row r="57" spans="1:14" s="28" customFormat="1" ht="15" customHeight="1" x14ac:dyDescent="0.15">
      <c r="A57" s="41">
        <v>55</v>
      </c>
      <c r="B57" s="111"/>
      <c r="C57" s="7" t="s">
        <v>419</v>
      </c>
      <c r="D57" s="7" t="s">
        <v>420</v>
      </c>
      <c r="E57" s="8" t="s">
        <v>61</v>
      </c>
      <c r="F57" s="9" t="s">
        <v>416</v>
      </c>
      <c r="G57" s="42">
        <v>1.2</v>
      </c>
      <c r="H57" s="10">
        <v>10</v>
      </c>
      <c r="I57" s="56">
        <v>1.9764000000000002</v>
      </c>
      <c r="J57" s="54" t="s">
        <v>67</v>
      </c>
      <c r="K57" s="50">
        <v>238</v>
      </c>
      <c r="L57" s="39"/>
      <c r="M57" s="51"/>
      <c r="N57" s="51"/>
    </row>
    <row r="58" spans="1:14" s="28" customFormat="1" ht="15" customHeight="1" x14ac:dyDescent="0.15">
      <c r="A58" s="41">
        <v>56</v>
      </c>
      <c r="B58" s="111"/>
      <c r="C58" s="7" t="s">
        <v>421</v>
      </c>
      <c r="D58" s="7" t="s">
        <v>422</v>
      </c>
      <c r="E58" s="8" t="s">
        <v>423</v>
      </c>
      <c r="F58" s="9" t="s">
        <v>416</v>
      </c>
      <c r="G58" s="42">
        <v>1.2</v>
      </c>
      <c r="H58" s="10">
        <v>10</v>
      </c>
      <c r="I58" s="56">
        <v>1.9764000000000002</v>
      </c>
      <c r="J58" s="54" t="s">
        <v>67</v>
      </c>
      <c r="K58" s="50">
        <v>218</v>
      </c>
      <c r="L58" s="39"/>
      <c r="M58" s="51"/>
      <c r="N58" s="51"/>
    </row>
    <row r="59" spans="1:14" s="28" customFormat="1" ht="15" customHeight="1" x14ac:dyDescent="0.15">
      <c r="A59" s="41">
        <v>57</v>
      </c>
      <c r="B59" s="111"/>
      <c r="C59" s="7" t="s">
        <v>424</v>
      </c>
      <c r="D59" s="7" t="s">
        <v>425</v>
      </c>
      <c r="E59" s="8" t="s">
        <v>65</v>
      </c>
      <c r="F59" s="9" t="s">
        <v>416</v>
      </c>
      <c r="G59" s="42">
        <v>1.2</v>
      </c>
      <c r="H59" s="10">
        <v>10</v>
      </c>
      <c r="I59" s="56">
        <v>1.9764000000000002</v>
      </c>
      <c r="J59" s="54" t="s">
        <v>67</v>
      </c>
      <c r="K59" s="50">
        <v>278</v>
      </c>
      <c r="L59" s="39"/>
      <c r="M59" s="51"/>
      <c r="N59" s="51"/>
    </row>
    <row r="60" spans="1:14" s="28" customFormat="1" ht="15" customHeight="1" x14ac:dyDescent="0.15">
      <c r="A60" s="41">
        <v>58</v>
      </c>
      <c r="B60" s="111"/>
      <c r="C60" s="7" t="s">
        <v>426</v>
      </c>
      <c r="D60" s="7" t="s">
        <v>427</v>
      </c>
      <c r="E60" s="8" t="s">
        <v>279</v>
      </c>
      <c r="F60" s="9" t="s">
        <v>416</v>
      </c>
      <c r="G60" s="42">
        <v>1.2</v>
      </c>
      <c r="H60" s="10">
        <v>10</v>
      </c>
      <c r="I60" s="56">
        <v>1.9764000000000002</v>
      </c>
      <c r="J60" s="54" t="s">
        <v>67</v>
      </c>
      <c r="K60" s="50">
        <v>328</v>
      </c>
      <c r="L60" s="39"/>
      <c r="M60" s="51"/>
      <c r="N60" s="51"/>
    </row>
    <row r="61" spans="1:14" s="28" customFormat="1" ht="44" customHeight="1" x14ac:dyDescent="0.15">
      <c r="A61" s="43"/>
      <c r="B61" s="113" t="s">
        <v>428</v>
      </c>
      <c r="C61" s="113"/>
      <c r="D61" s="113"/>
      <c r="E61" s="113"/>
      <c r="F61" s="113"/>
      <c r="G61" s="113"/>
      <c r="H61" s="44"/>
      <c r="I61" s="57"/>
      <c r="J61" s="58"/>
      <c r="K61" s="59"/>
      <c r="L61" s="60"/>
      <c r="M61" s="61"/>
      <c r="N61" s="61"/>
    </row>
    <row r="62" spans="1:14" ht="30" customHeight="1" x14ac:dyDescent="0.15">
      <c r="A62" s="114" t="s">
        <v>429</v>
      </c>
      <c r="B62" s="114"/>
      <c r="C62" s="114"/>
      <c r="D62" s="114"/>
      <c r="E62" s="114"/>
      <c r="F62" s="114"/>
      <c r="G62" s="114"/>
      <c r="H62" s="114"/>
      <c r="I62" s="114"/>
      <c r="J62"/>
      <c r="K62"/>
      <c r="L62"/>
      <c r="M62"/>
      <c r="N62"/>
    </row>
    <row r="63" spans="1:14" ht="20" customHeight="1" x14ac:dyDescent="0.15">
      <c r="A63" s="93" t="s">
        <v>219</v>
      </c>
      <c r="B63" s="93"/>
      <c r="C63" s="93"/>
      <c r="D63" s="93"/>
      <c r="E63" s="93"/>
      <c r="F63" s="94" t="s">
        <v>220</v>
      </c>
      <c r="G63" s="95"/>
      <c r="H63" s="95"/>
      <c r="I63" s="96"/>
      <c r="J63"/>
      <c r="K63"/>
      <c r="L63"/>
      <c r="M63"/>
      <c r="N63"/>
    </row>
    <row r="64" spans="1:14" ht="20" customHeight="1" x14ac:dyDescent="0.15">
      <c r="A64" s="93" t="s">
        <v>5</v>
      </c>
      <c r="B64" s="93"/>
      <c r="C64" s="45" t="s">
        <v>221</v>
      </c>
      <c r="D64" s="45" t="s">
        <v>5</v>
      </c>
      <c r="E64" s="45" t="s">
        <v>221</v>
      </c>
      <c r="F64" s="45" t="s">
        <v>222</v>
      </c>
      <c r="G64" s="45" t="s">
        <v>221</v>
      </c>
      <c r="H64" s="46" t="s">
        <v>222</v>
      </c>
      <c r="I64" s="46" t="s">
        <v>221</v>
      </c>
      <c r="J64"/>
      <c r="K64"/>
      <c r="L64"/>
      <c r="M64"/>
      <c r="N64"/>
    </row>
    <row r="65" spans="1:9" customFormat="1" ht="20" customHeight="1" x14ac:dyDescent="0.15">
      <c r="A65" s="93" t="s">
        <v>14</v>
      </c>
      <c r="B65" s="93"/>
      <c r="C65" s="62" t="s">
        <v>223</v>
      </c>
      <c r="D65" s="45" t="s">
        <v>72</v>
      </c>
      <c r="E65" s="62" t="s">
        <v>224</v>
      </c>
      <c r="F65" s="45" t="s">
        <v>225</v>
      </c>
      <c r="G65" s="45" t="s">
        <v>226</v>
      </c>
      <c r="H65" s="46" t="s">
        <v>227</v>
      </c>
      <c r="I65" s="46" t="s">
        <v>228</v>
      </c>
    </row>
    <row r="66" spans="1:9" customFormat="1" ht="20" customHeight="1" x14ac:dyDescent="0.15">
      <c r="A66" s="93" t="s">
        <v>52</v>
      </c>
      <c r="B66" s="93"/>
      <c r="C66" s="62" t="s">
        <v>229</v>
      </c>
      <c r="D66" s="45" t="s">
        <v>105</v>
      </c>
      <c r="E66" s="62" t="s">
        <v>230</v>
      </c>
      <c r="F66" s="45" t="s">
        <v>231</v>
      </c>
      <c r="G66" s="45" t="s">
        <v>232</v>
      </c>
      <c r="H66" s="46" t="s">
        <v>233</v>
      </c>
      <c r="I66" s="46" t="s">
        <v>234</v>
      </c>
    </row>
    <row r="67" spans="1:9" customFormat="1" ht="20" customHeight="1" x14ac:dyDescent="0.15">
      <c r="A67" s="93" t="s">
        <v>61</v>
      </c>
      <c r="B67" s="93"/>
      <c r="C67" s="62" t="s">
        <v>235</v>
      </c>
      <c r="D67" s="45" t="s">
        <v>236</v>
      </c>
      <c r="E67" s="62" t="s">
        <v>237</v>
      </c>
      <c r="F67" s="45" t="s">
        <v>238</v>
      </c>
      <c r="G67" s="45" t="s">
        <v>239</v>
      </c>
      <c r="H67" s="46" t="s">
        <v>240</v>
      </c>
      <c r="I67" s="46" t="s">
        <v>241</v>
      </c>
    </row>
    <row r="68" spans="1:9" customFormat="1" ht="20" customHeight="1" x14ac:dyDescent="0.15">
      <c r="A68" s="93" t="s">
        <v>65</v>
      </c>
      <c r="B68" s="93"/>
      <c r="C68" s="62" t="s">
        <v>242</v>
      </c>
      <c r="D68" s="45" t="s">
        <v>243</v>
      </c>
      <c r="E68" s="62" t="s">
        <v>244</v>
      </c>
      <c r="F68" s="45" t="s">
        <v>245</v>
      </c>
      <c r="G68" s="45" t="s">
        <v>246</v>
      </c>
      <c r="H68" s="46" t="s">
        <v>247</v>
      </c>
      <c r="I68" s="46" t="s">
        <v>248</v>
      </c>
    </row>
    <row r="69" spans="1:9" customFormat="1" ht="20" customHeight="1" x14ac:dyDescent="0.15">
      <c r="A69" s="93" t="s">
        <v>249</v>
      </c>
      <c r="B69" s="93"/>
      <c r="C69" s="62" t="s">
        <v>250</v>
      </c>
      <c r="D69" s="45" t="s">
        <v>251</v>
      </c>
      <c r="E69" s="62" t="s">
        <v>252</v>
      </c>
      <c r="F69" s="94" t="s">
        <v>253</v>
      </c>
      <c r="G69" s="95"/>
      <c r="H69" s="95"/>
      <c r="I69" s="96"/>
    </row>
    <row r="70" spans="1:9" customFormat="1" ht="20" customHeight="1" x14ac:dyDescent="0.15">
      <c r="A70" s="93" t="s">
        <v>211</v>
      </c>
      <c r="B70" s="93"/>
      <c r="C70" s="62" t="s">
        <v>254</v>
      </c>
      <c r="D70" s="45" t="s">
        <v>255</v>
      </c>
      <c r="E70" s="62" t="s">
        <v>256</v>
      </c>
      <c r="F70" s="45" t="s">
        <v>222</v>
      </c>
      <c r="G70" s="45" t="s">
        <v>221</v>
      </c>
      <c r="H70" s="46" t="s">
        <v>222</v>
      </c>
      <c r="I70" s="46" t="s">
        <v>221</v>
      </c>
    </row>
    <row r="71" spans="1:9" customFormat="1" ht="20" customHeight="1" x14ac:dyDescent="0.15">
      <c r="A71" s="93" t="s">
        <v>257</v>
      </c>
      <c r="B71" s="93"/>
      <c r="C71" s="62" t="s">
        <v>258</v>
      </c>
      <c r="D71" s="45" t="s">
        <v>31</v>
      </c>
      <c r="E71" s="62" t="s">
        <v>259</v>
      </c>
      <c r="F71" s="45" t="s">
        <v>260</v>
      </c>
      <c r="G71" s="45" t="s">
        <v>261</v>
      </c>
      <c r="H71" s="46" t="s">
        <v>262</v>
      </c>
      <c r="I71" s="46" t="s">
        <v>263</v>
      </c>
    </row>
    <row r="72" spans="1:9" customFormat="1" ht="20" customHeight="1" x14ac:dyDescent="0.15">
      <c r="A72" s="93" t="s">
        <v>264</v>
      </c>
      <c r="B72" s="93"/>
      <c r="C72" s="62" t="s">
        <v>265</v>
      </c>
      <c r="D72" s="45" t="s">
        <v>266</v>
      </c>
      <c r="E72" s="62" t="s">
        <v>267</v>
      </c>
      <c r="F72" s="94" t="s">
        <v>268</v>
      </c>
      <c r="G72" s="95"/>
      <c r="H72" s="95"/>
      <c r="I72" s="96"/>
    </row>
    <row r="73" spans="1:9" customFormat="1" ht="20" customHeight="1" x14ac:dyDescent="0.15">
      <c r="A73" s="93" t="s">
        <v>70</v>
      </c>
      <c r="B73" s="93"/>
      <c r="C73" s="62" t="s">
        <v>269</v>
      </c>
      <c r="D73" s="45" t="s">
        <v>270</v>
      </c>
      <c r="E73" s="62" t="s">
        <v>271</v>
      </c>
      <c r="F73" s="45" t="s">
        <v>272</v>
      </c>
      <c r="G73" s="45" t="s">
        <v>221</v>
      </c>
      <c r="H73" s="46" t="s">
        <v>272</v>
      </c>
      <c r="I73" s="46" t="s">
        <v>221</v>
      </c>
    </row>
    <row r="74" spans="1:9" customFormat="1" ht="20" customHeight="1" x14ac:dyDescent="0.15">
      <c r="A74" s="93" t="s">
        <v>82</v>
      </c>
      <c r="B74" s="93"/>
      <c r="C74" s="62" t="s">
        <v>273</v>
      </c>
      <c r="D74" s="45" t="s">
        <v>77</v>
      </c>
      <c r="E74" s="62" t="s">
        <v>274</v>
      </c>
      <c r="F74" s="45" t="s">
        <v>275</v>
      </c>
      <c r="G74" s="45" t="s">
        <v>276</v>
      </c>
      <c r="H74" s="63" t="s">
        <v>277</v>
      </c>
      <c r="I74" s="46" t="s">
        <v>278</v>
      </c>
    </row>
    <row r="75" spans="1:9" customFormat="1" ht="20" customHeight="1" x14ac:dyDescent="0.15">
      <c r="A75" s="93" t="s">
        <v>279</v>
      </c>
      <c r="B75" s="93"/>
      <c r="C75" s="62" t="s">
        <v>280</v>
      </c>
      <c r="D75" s="45" t="s">
        <v>179</v>
      </c>
      <c r="E75" s="62" t="s">
        <v>281</v>
      </c>
      <c r="F75" s="45" t="s">
        <v>282</v>
      </c>
      <c r="G75" s="45" t="s">
        <v>283</v>
      </c>
      <c r="H75" s="97" t="s">
        <v>115</v>
      </c>
      <c r="I75" s="98"/>
    </row>
    <row r="76" spans="1:9" customFormat="1" ht="20" customHeight="1" x14ac:dyDescent="0.15">
      <c r="A76" s="36"/>
      <c r="B76" s="36"/>
      <c r="C76" s="36"/>
      <c r="D76" s="36"/>
      <c r="E76" s="36"/>
      <c r="F76" s="36"/>
      <c r="G76" s="36"/>
      <c r="H76" s="36"/>
      <c r="I76" s="36"/>
    </row>
    <row r="77" spans="1:9" customFormat="1" x14ac:dyDescent="0.15">
      <c r="A77" s="36"/>
      <c r="B77" s="36"/>
      <c r="C77" s="36"/>
      <c r="D77" s="36"/>
      <c r="E77" s="36"/>
      <c r="F77" s="36"/>
      <c r="G77" s="36"/>
      <c r="H77" s="36"/>
      <c r="I77" s="36"/>
    </row>
    <row r="78" spans="1:9" customFormat="1" x14ac:dyDescent="0.15"/>
  </sheetData>
  <mergeCells count="28">
    <mergeCell ref="F69:I69"/>
    <mergeCell ref="A1:N1"/>
    <mergeCell ref="B61:G61"/>
    <mergeCell ref="A62:I62"/>
    <mergeCell ref="A63:E63"/>
    <mergeCell ref="F63:I63"/>
    <mergeCell ref="A64:B64"/>
    <mergeCell ref="A65:B65"/>
    <mergeCell ref="A66:B66"/>
    <mergeCell ref="A67:B67"/>
    <mergeCell ref="A68:B68"/>
    <mergeCell ref="A69:B69"/>
    <mergeCell ref="A75:B75"/>
    <mergeCell ref="H75:I75"/>
    <mergeCell ref="B3:B4"/>
    <mergeCell ref="B5:B20"/>
    <mergeCell ref="B21:B26"/>
    <mergeCell ref="B27:B30"/>
    <mergeCell ref="B31:B39"/>
    <mergeCell ref="B40:B50"/>
    <mergeCell ref="B51:B54"/>
    <mergeCell ref="B55:B60"/>
    <mergeCell ref="A70:B70"/>
    <mergeCell ref="A71:B71"/>
    <mergeCell ref="A72:B72"/>
    <mergeCell ref="F72:I72"/>
    <mergeCell ref="A73:B73"/>
    <mergeCell ref="A74:B74"/>
  </mergeCells>
  <phoneticPr fontId="28" type="noConversion"/>
  <printOptions horizontalCentered="1"/>
  <pageMargins left="0.31" right="0.31" top="1" bottom="1" header="0.51" footer="0.51"/>
  <pageSetup paperSize="9" scale="75" orientation="portrait" verticalDpi="0"/>
  <headerFooter>
    <oddFooter>&amp;C第 &amp;P 页，共 &amp;N 页</oddFooter>
  </headerFooter>
  <rowBreaks count="1" manualBreakCount="1">
    <brk id="5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15" zoomScaleSheetLayoutView="100" workbookViewId="0">
      <selection activeCell="Q43" sqref="Q43"/>
    </sheetView>
  </sheetViews>
  <sheetFormatPr baseColWidth="10" defaultColWidth="9" defaultRowHeight="15" x14ac:dyDescent="0.15"/>
  <cols>
    <col min="1" max="1" width="5.6640625" style="28" customWidth="1"/>
    <col min="2" max="2" width="10.6640625" style="28" customWidth="1"/>
    <col min="3" max="3" width="8.6640625" style="28" customWidth="1"/>
    <col min="4" max="5" width="12" style="28" customWidth="1"/>
    <col min="6" max="6" width="12.6640625" style="28" customWidth="1"/>
    <col min="7" max="13" width="8.6640625" style="28" customWidth="1"/>
  </cols>
  <sheetData>
    <row r="1" spans="1:13" s="28" customFormat="1" ht="40" customHeight="1" x14ac:dyDescent="0.15">
      <c r="A1" s="99" t="s">
        <v>430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</row>
    <row r="2" spans="1:13" s="28" customFormat="1" ht="30" customHeight="1" x14ac:dyDescent="0.15">
      <c r="A2" s="29" t="s">
        <v>1</v>
      </c>
      <c r="B2" s="29" t="s">
        <v>285</v>
      </c>
      <c r="C2" s="29" t="s">
        <v>3</v>
      </c>
      <c r="D2" s="29" t="s">
        <v>4</v>
      </c>
      <c r="E2" s="29" t="s">
        <v>431</v>
      </c>
      <c r="F2" s="4" t="s">
        <v>286</v>
      </c>
      <c r="G2" s="4" t="s">
        <v>432</v>
      </c>
      <c r="H2" s="30" t="s">
        <v>433</v>
      </c>
      <c r="I2" s="4" t="s">
        <v>9</v>
      </c>
      <c r="J2" s="13" t="s">
        <v>434</v>
      </c>
      <c r="K2" s="13"/>
      <c r="L2" s="14"/>
      <c r="M2" s="14"/>
    </row>
    <row r="3" spans="1:13" s="28" customFormat="1" ht="15" customHeight="1" x14ac:dyDescent="0.15">
      <c r="A3" s="7">
        <v>1</v>
      </c>
      <c r="B3" s="124" t="s">
        <v>435</v>
      </c>
      <c r="C3" s="9" t="s">
        <v>436</v>
      </c>
      <c r="D3" s="7" t="s">
        <v>437</v>
      </c>
      <c r="E3" s="7" t="s">
        <v>438</v>
      </c>
      <c r="F3" s="7" t="s">
        <v>438</v>
      </c>
      <c r="G3" s="7">
        <v>12</v>
      </c>
      <c r="H3" s="7">
        <f t="shared" ref="H3:H5" si="0">1.22*0.17*12</f>
        <v>2.4887999999999999</v>
      </c>
      <c r="I3" s="37" t="s">
        <v>16</v>
      </c>
      <c r="J3" s="38">
        <v>70</v>
      </c>
      <c r="K3" s="116" t="s">
        <v>439</v>
      </c>
      <c r="L3" s="39"/>
      <c r="M3" s="39"/>
    </row>
    <row r="4" spans="1:13" s="28" customFormat="1" ht="15" customHeight="1" x14ac:dyDescent="0.15">
      <c r="A4" s="7">
        <v>2</v>
      </c>
      <c r="B4" s="125"/>
      <c r="C4" s="9" t="s">
        <v>440</v>
      </c>
      <c r="D4" s="7" t="s">
        <v>441</v>
      </c>
      <c r="E4" s="7" t="s">
        <v>438</v>
      </c>
      <c r="F4" s="7" t="s">
        <v>438</v>
      </c>
      <c r="G4" s="7">
        <v>12</v>
      </c>
      <c r="H4" s="7">
        <f t="shared" si="0"/>
        <v>2.4887999999999999</v>
      </c>
      <c r="I4" s="37" t="s">
        <v>16</v>
      </c>
      <c r="J4" s="38">
        <v>70</v>
      </c>
      <c r="K4" s="117"/>
      <c r="L4" s="39"/>
      <c r="M4" s="39"/>
    </row>
    <row r="5" spans="1:13" s="28" customFormat="1" ht="15" customHeight="1" x14ac:dyDescent="0.15">
      <c r="A5" s="7">
        <v>3</v>
      </c>
      <c r="B5" s="31" t="s">
        <v>442</v>
      </c>
      <c r="C5" s="9" t="s">
        <v>443</v>
      </c>
      <c r="D5" s="7" t="s">
        <v>444</v>
      </c>
      <c r="E5" s="7" t="s">
        <v>438</v>
      </c>
      <c r="F5" s="7" t="s">
        <v>438</v>
      </c>
      <c r="G5" s="7">
        <v>12</v>
      </c>
      <c r="H5" s="7">
        <f t="shared" si="0"/>
        <v>2.4887999999999999</v>
      </c>
      <c r="I5" s="37" t="s">
        <v>16</v>
      </c>
      <c r="J5" s="38">
        <v>70</v>
      </c>
      <c r="K5" s="117"/>
      <c r="L5" s="39"/>
      <c r="M5" s="39"/>
    </row>
    <row r="6" spans="1:13" s="28" customFormat="1" ht="15" customHeight="1" x14ac:dyDescent="0.15">
      <c r="A6" s="7">
        <v>4</v>
      </c>
      <c r="B6" s="103" t="s">
        <v>445</v>
      </c>
      <c r="C6" s="9" t="s">
        <v>446</v>
      </c>
      <c r="D6" s="9" t="s">
        <v>447</v>
      </c>
      <c r="E6" s="32" t="s">
        <v>448</v>
      </c>
      <c r="F6" s="7" t="s">
        <v>449</v>
      </c>
      <c r="G6" s="33">
        <v>10</v>
      </c>
      <c r="H6" s="34">
        <f>1.22*0.168*10</f>
        <v>2.0495999999999999</v>
      </c>
      <c r="I6" s="37" t="s">
        <v>16</v>
      </c>
      <c r="J6" s="38">
        <v>69</v>
      </c>
      <c r="K6" s="117"/>
      <c r="L6" s="39"/>
      <c r="M6" s="39"/>
    </row>
    <row r="7" spans="1:13" s="28" customFormat="1" ht="15" customHeight="1" x14ac:dyDescent="0.15">
      <c r="A7" s="7">
        <v>5</v>
      </c>
      <c r="B7" s="103"/>
      <c r="C7" s="9" t="s">
        <v>450</v>
      </c>
      <c r="D7" s="9" t="s">
        <v>451</v>
      </c>
      <c r="E7" s="32" t="s">
        <v>448</v>
      </c>
      <c r="F7" s="7" t="s">
        <v>449</v>
      </c>
      <c r="G7" s="33">
        <v>10</v>
      </c>
      <c r="H7" s="34">
        <v>2.0495999999999999</v>
      </c>
      <c r="I7" s="37" t="s">
        <v>16</v>
      </c>
      <c r="J7" s="38">
        <v>69</v>
      </c>
      <c r="K7" s="117"/>
      <c r="L7" s="39"/>
      <c r="M7" s="39"/>
    </row>
    <row r="8" spans="1:13" s="28" customFormat="1" ht="15" customHeight="1" x14ac:dyDescent="0.15">
      <c r="A8" s="7">
        <v>6</v>
      </c>
      <c r="B8" s="103"/>
      <c r="C8" s="9" t="s">
        <v>452</v>
      </c>
      <c r="D8" s="9" t="s">
        <v>453</v>
      </c>
      <c r="E8" s="32" t="s">
        <v>448</v>
      </c>
      <c r="F8" s="7" t="s">
        <v>449</v>
      </c>
      <c r="G8" s="33">
        <v>10</v>
      </c>
      <c r="H8" s="34">
        <v>2.0495999999999999</v>
      </c>
      <c r="I8" s="37" t="s">
        <v>16</v>
      </c>
      <c r="J8" s="38">
        <v>69</v>
      </c>
      <c r="K8" s="117"/>
      <c r="L8" s="39"/>
      <c r="M8" s="39"/>
    </row>
    <row r="9" spans="1:13" s="28" customFormat="1" ht="15" customHeight="1" x14ac:dyDescent="0.15">
      <c r="A9" s="7">
        <v>7</v>
      </c>
      <c r="B9" s="103"/>
      <c r="C9" s="9" t="s">
        <v>454</v>
      </c>
      <c r="D9" s="9" t="s">
        <v>455</v>
      </c>
      <c r="E9" s="32" t="s">
        <v>448</v>
      </c>
      <c r="F9" s="7" t="s">
        <v>449</v>
      </c>
      <c r="G9" s="33">
        <v>10</v>
      </c>
      <c r="H9" s="34">
        <v>2.0495999999999999</v>
      </c>
      <c r="I9" s="37" t="s">
        <v>456</v>
      </c>
      <c r="J9" s="38">
        <v>69</v>
      </c>
      <c r="K9" s="117"/>
      <c r="L9" s="39"/>
      <c r="M9" s="39"/>
    </row>
    <row r="10" spans="1:13" s="28" customFormat="1" ht="15" customHeight="1" x14ac:dyDescent="0.15">
      <c r="A10" s="7">
        <v>8</v>
      </c>
      <c r="B10" s="119" t="s">
        <v>457</v>
      </c>
      <c r="C10" s="9" t="s">
        <v>458</v>
      </c>
      <c r="D10" s="9" t="s">
        <v>459</v>
      </c>
      <c r="E10" s="35" t="s">
        <v>460</v>
      </c>
      <c r="F10" s="7" t="s">
        <v>461</v>
      </c>
      <c r="G10" s="33">
        <v>20</v>
      </c>
      <c r="H10" s="34">
        <f t="shared" ref="H10:H15" si="1">0.808*0.13*G10</f>
        <v>2.1008</v>
      </c>
      <c r="I10" s="37" t="s">
        <v>46</v>
      </c>
      <c r="J10" s="38">
        <v>74</v>
      </c>
      <c r="K10" s="117"/>
      <c r="L10" s="39"/>
      <c r="M10" s="39"/>
    </row>
    <row r="11" spans="1:13" s="28" customFormat="1" ht="15" customHeight="1" x14ac:dyDescent="0.15">
      <c r="A11" s="7">
        <v>9</v>
      </c>
      <c r="B11" s="120"/>
      <c r="C11" s="9" t="s">
        <v>462</v>
      </c>
      <c r="D11" s="9" t="s">
        <v>463</v>
      </c>
      <c r="E11" s="35" t="s">
        <v>460</v>
      </c>
      <c r="F11" s="7" t="s">
        <v>461</v>
      </c>
      <c r="G11" s="33">
        <v>20</v>
      </c>
      <c r="H11" s="34">
        <f t="shared" si="1"/>
        <v>2.1008</v>
      </c>
      <c r="I11" s="37" t="s">
        <v>39</v>
      </c>
      <c r="J11" s="38">
        <v>74</v>
      </c>
      <c r="K11" s="117"/>
      <c r="L11" s="39"/>
      <c r="M11" s="39"/>
    </row>
    <row r="12" spans="1:13" s="28" customFormat="1" ht="15" customHeight="1" x14ac:dyDescent="0.15">
      <c r="A12" s="7">
        <v>10</v>
      </c>
      <c r="B12" s="120"/>
      <c r="C12" s="9" t="s">
        <v>464</v>
      </c>
      <c r="D12" s="9" t="s">
        <v>465</v>
      </c>
      <c r="E12" s="35" t="s">
        <v>460</v>
      </c>
      <c r="F12" s="7" t="s">
        <v>461</v>
      </c>
      <c r="G12" s="33">
        <v>20</v>
      </c>
      <c r="H12" s="34">
        <f t="shared" si="1"/>
        <v>2.1008</v>
      </c>
      <c r="I12" s="37" t="s">
        <v>46</v>
      </c>
      <c r="J12" s="38">
        <v>74</v>
      </c>
      <c r="K12" s="117"/>
      <c r="L12" s="39"/>
      <c r="M12" s="39"/>
    </row>
    <row r="13" spans="1:13" s="28" customFormat="1" ht="15" customHeight="1" x14ac:dyDescent="0.15">
      <c r="A13" s="7">
        <v>11</v>
      </c>
      <c r="B13" s="120"/>
      <c r="C13" s="9" t="s">
        <v>466</v>
      </c>
      <c r="D13" s="9" t="s">
        <v>467</v>
      </c>
      <c r="E13" s="35" t="s">
        <v>460</v>
      </c>
      <c r="F13" s="7" t="s">
        <v>461</v>
      </c>
      <c r="G13" s="33">
        <v>20</v>
      </c>
      <c r="H13" s="34">
        <f t="shared" si="1"/>
        <v>2.1008</v>
      </c>
      <c r="I13" s="37" t="s">
        <v>39</v>
      </c>
      <c r="J13" s="38">
        <v>74</v>
      </c>
      <c r="K13" s="117"/>
      <c r="L13" s="39"/>
      <c r="M13" s="39"/>
    </row>
    <row r="14" spans="1:13" s="28" customFormat="1" ht="15" customHeight="1" x14ac:dyDescent="0.15">
      <c r="A14" s="7">
        <v>12</v>
      </c>
      <c r="B14" s="120"/>
      <c r="C14" s="9" t="s">
        <v>468</v>
      </c>
      <c r="D14" s="9" t="s">
        <v>469</v>
      </c>
      <c r="E14" s="35" t="s">
        <v>460</v>
      </c>
      <c r="F14" s="7" t="s">
        <v>461</v>
      </c>
      <c r="G14" s="33">
        <v>20</v>
      </c>
      <c r="H14" s="34">
        <f t="shared" si="1"/>
        <v>2.1008</v>
      </c>
      <c r="I14" s="37" t="s">
        <v>39</v>
      </c>
      <c r="J14" s="38">
        <v>74</v>
      </c>
      <c r="K14" s="117"/>
      <c r="L14" s="39"/>
      <c r="M14" s="39"/>
    </row>
    <row r="15" spans="1:13" s="28" customFormat="1" ht="15" customHeight="1" x14ac:dyDescent="0.15">
      <c r="A15" s="7">
        <v>13</v>
      </c>
      <c r="B15" s="120"/>
      <c r="C15" s="9" t="s">
        <v>470</v>
      </c>
      <c r="D15" s="9" t="s">
        <v>471</v>
      </c>
      <c r="E15" s="35" t="s">
        <v>460</v>
      </c>
      <c r="F15" s="7" t="s">
        <v>461</v>
      </c>
      <c r="G15" s="33">
        <v>20</v>
      </c>
      <c r="H15" s="34">
        <f t="shared" si="1"/>
        <v>2.1008</v>
      </c>
      <c r="I15" s="37" t="s">
        <v>46</v>
      </c>
      <c r="J15" s="38">
        <v>75</v>
      </c>
      <c r="K15" s="117"/>
      <c r="L15" s="39"/>
      <c r="M15" s="39"/>
    </row>
    <row r="16" spans="1:13" s="28" customFormat="1" ht="15" customHeight="1" x14ac:dyDescent="0.15">
      <c r="A16" s="7">
        <v>14</v>
      </c>
      <c r="B16" s="121"/>
      <c r="C16" s="9" t="s">
        <v>472</v>
      </c>
      <c r="D16" s="9" t="s">
        <v>473</v>
      </c>
      <c r="E16" s="35" t="s">
        <v>460</v>
      </c>
      <c r="F16" s="7" t="s">
        <v>474</v>
      </c>
      <c r="G16" s="33">
        <v>20</v>
      </c>
      <c r="H16" s="34">
        <f>0.808*0.148*20</f>
        <v>2.39168</v>
      </c>
      <c r="I16" s="37" t="s">
        <v>39</v>
      </c>
      <c r="J16" s="38">
        <v>78</v>
      </c>
      <c r="K16" s="117"/>
      <c r="L16" s="39"/>
      <c r="M16" s="39"/>
    </row>
    <row r="17" spans="1:13" s="28" customFormat="1" ht="15" customHeight="1" x14ac:dyDescent="0.15">
      <c r="A17" s="7">
        <v>15</v>
      </c>
      <c r="B17" s="122" t="s">
        <v>475</v>
      </c>
      <c r="C17" s="9" t="s">
        <v>476</v>
      </c>
      <c r="D17" s="9" t="s">
        <v>477</v>
      </c>
      <c r="E17" s="35" t="s">
        <v>460</v>
      </c>
      <c r="F17" s="7" t="s">
        <v>461</v>
      </c>
      <c r="G17" s="33">
        <v>20</v>
      </c>
      <c r="H17" s="34">
        <f>0.808*0.13*G14</f>
        <v>2.1008</v>
      </c>
      <c r="I17" s="37" t="s">
        <v>46</v>
      </c>
      <c r="J17" s="38">
        <v>76</v>
      </c>
      <c r="K17" s="117"/>
      <c r="L17" s="39"/>
      <c r="M17" s="39"/>
    </row>
    <row r="18" spans="1:13" s="28" customFormat="1" ht="15" customHeight="1" x14ac:dyDescent="0.15">
      <c r="A18" s="7">
        <v>16</v>
      </c>
      <c r="B18" s="122"/>
      <c r="C18" s="9" t="s">
        <v>478</v>
      </c>
      <c r="D18" s="9" t="s">
        <v>479</v>
      </c>
      <c r="E18" s="35" t="s">
        <v>460</v>
      </c>
      <c r="F18" s="7" t="s">
        <v>461</v>
      </c>
      <c r="G18" s="33">
        <v>20</v>
      </c>
      <c r="H18" s="34">
        <f>0.808*0.13*G15</f>
        <v>2.1008</v>
      </c>
      <c r="I18" s="37" t="s">
        <v>39</v>
      </c>
      <c r="J18" s="38">
        <v>76</v>
      </c>
      <c r="K18" s="117"/>
      <c r="L18" s="39"/>
      <c r="M18" s="39"/>
    </row>
    <row r="19" spans="1:13" s="28" customFormat="1" ht="15" customHeight="1" x14ac:dyDescent="0.15">
      <c r="A19" s="7">
        <v>17</v>
      </c>
      <c r="B19" s="122"/>
      <c r="C19" s="9" t="s">
        <v>480</v>
      </c>
      <c r="D19" s="9" t="s">
        <v>481</v>
      </c>
      <c r="E19" s="35" t="s">
        <v>460</v>
      </c>
      <c r="F19" s="7" t="s">
        <v>461</v>
      </c>
      <c r="G19" s="33">
        <v>20</v>
      </c>
      <c r="H19" s="34">
        <f>0.808*0.13*G17</f>
        <v>2.1008</v>
      </c>
      <c r="I19" s="37" t="s">
        <v>46</v>
      </c>
      <c r="J19" s="38">
        <v>76</v>
      </c>
      <c r="K19" s="117"/>
      <c r="L19" s="39"/>
      <c r="M19" s="39"/>
    </row>
    <row r="20" spans="1:13" s="28" customFormat="1" ht="15" customHeight="1" x14ac:dyDescent="0.15">
      <c r="A20" s="7">
        <v>18</v>
      </c>
      <c r="B20" s="119" t="s">
        <v>482</v>
      </c>
      <c r="C20" s="9" t="s">
        <v>483</v>
      </c>
      <c r="D20" s="9" t="s">
        <v>484</v>
      </c>
      <c r="E20" s="7" t="s">
        <v>485</v>
      </c>
      <c r="F20" s="7" t="s">
        <v>485</v>
      </c>
      <c r="G20" s="33">
        <v>10</v>
      </c>
      <c r="H20" s="34">
        <f t="shared" ref="H20:H23" si="2">1.22*0.149*10</f>
        <v>1.8178000000000001</v>
      </c>
      <c r="I20" s="37" t="s">
        <v>78</v>
      </c>
      <c r="J20" s="38">
        <v>78</v>
      </c>
      <c r="K20" s="117"/>
      <c r="L20" s="39"/>
      <c r="M20" s="39"/>
    </row>
    <row r="21" spans="1:13" s="28" customFormat="1" ht="15" customHeight="1" x14ac:dyDescent="0.15">
      <c r="A21" s="7">
        <v>19</v>
      </c>
      <c r="B21" s="120"/>
      <c r="C21" s="9" t="s">
        <v>486</v>
      </c>
      <c r="D21" s="9" t="s">
        <v>487</v>
      </c>
      <c r="E21" s="7" t="s">
        <v>485</v>
      </c>
      <c r="F21" s="7" t="s">
        <v>485</v>
      </c>
      <c r="G21" s="33">
        <v>10</v>
      </c>
      <c r="H21" s="34">
        <f t="shared" si="2"/>
        <v>1.8178000000000001</v>
      </c>
      <c r="I21" s="37" t="s">
        <v>78</v>
      </c>
      <c r="J21" s="38">
        <v>78</v>
      </c>
      <c r="K21" s="117"/>
      <c r="L21" s="39"/>
      <c r="M21" s="39"/>
    </row>
    <row r="22" spans="1:13" s="28" customFormat="1" ht="15" customHeight="1" x14ac:dyDescent="0.15">
      <c r="A22" s="7">
        <v>20</v>
      </c>
      <c r="B22" s="120"/>
      <c r="C22" s="9" t="s">
        <v>488</v>
      </c>
      <c r="D22" s="9" t="s">
        <v>489</v>
      </c>
      <c r="E22" s="7" t="s">
        <v>485</v>
      </c>
      <c r="F22" s="7" t="s">
        <v>485</v>
      </c>
      <c r="G22" s="33">
        <v>10</v>
      </c>
      <c r="H22" s="34">
        <f t="shared" si="2"/>
        <v>1.8178000000000001</v>
      </c>
      <c r="I22" s="37" t="s">
        <v>78</v>
      </c>
      <c r="J22" s="38">
        <v>78</v>
      </c>
      <c r="K22" s="117"/>
      <c r="L22" s="39"/>
      <c r="M22" s="39"/>
    </row>
    <row r="23" spans="1:13" s="28" customFormat="1" ht="15" customHeight="1" x14ac:dyDescent="0.15">
      <c r="A23" s="7">
        <v>21</v>
      </c>
      <c r="B23" s="120"/>
      <c r="C23" s="9" t="s">
        <v>490</v>
      </c>
      <c r="D23" s="9" t="s">
        <v>491</v>
      </c>
      <c r="E23" s="7" t="s">
        <v>485</v>
      </c>
      <c r="F23" s="7" t="s">
        <v>485</v>
      </c>
      <c r="G23" s="33">
        <v>10</v>
      </c>
      <c r="H23" s="34">
        <f t="shared" si="2"/>
        <v>1.8178000000000001</v>
      </c>
      <c r="I23" s="37" t="s">
        <v>78</v>
      </c>
      <c r="J23" s="38">
        <v>78</v>
      </c>
      <c r="K23" s="117"/>
      <c r="L23" s="39"/>
      <c r="M23" s="39"/>
    </row>
    <row r="24" spans="1:13" s="28" customFormat="1" ht="15" customHeight="1" x14ac:dyDescent="0.15">
      <c r="A24" s="7">
        <v>22</v>
      </c>
      <c r="B24" s="119" t="s">
        <v>492</v>
      </c>
      <c r="C24" s="9" t="s">
        <v>493</v>
      </c>
      <c r="D24" s="9" t="s">
        <v>494</v>
      </c>
      <c r="E24" s="7" t="s">
        <v>448</v>
      </c>
      <c r="F24" s="7" t="s">
        <v>448</v>
      </c>
      <c r="G24" s="33">
        <v>10</v>
      </c>
      <c r="H24" s="34">
        <f t="shared" ref="H24:H29" si="3">1.22*0.17*10</f>
        <v>2.0739999999999998</v>
      </c>
      <c r="I24" s="37" t="s">
        <v>78</v>
      </c>
      <c r="J24" s="38">
        <v>80</v>
      </c>
      <c r="K24" s="117"/>
      <c r="L24" s="39"/>
      <c r="M24" s="39"/>
    </row>
    <row r="25" spans="1:13" s="28" customFormat="1" ht="15" customHeight="1" x14ac:dyDescent="0.15">
      <c r="A25" s="7">
        <v>23</v>
      </c>
      <c r="B25" s="120"/>
      <c r="C25" s="9" t="s">
        <v>495</v>
      </c>
      <c r="D25" s="9" t="s">
        <v>76</v>
      </c>
      <c r="E25" s="7" t="s">
        <v>448</v>
      </c>
      <c r="F25" s="7" t="s">
        <v>448</v>
      </c>
      <c r="G25" s="33">
        <v>10</v>
      </c>
      <c r="H25" s="34">
        <f t="shared" si="3"/>
        <v>2.0739999999999998</v>
      </c>
      <c r="I25" s="37" t="s">
        <v>78</v>
      </c>
      <c r="J25" s="38">
        <v>80</v>
      </c>
      <c r="K25" s="117"/>
      <c r="L25" s="39"/>
      <c r="M25" s="39"/>
    </row>
    <row r="26" spans="1:13" s="28" customFormat="1" ht="15" customHeight="1" x14ac:dyDescent="0.15">
      <c r="A26" s="7">
        <v>24</v>
      </c>
      <c r="B26" s="120"/>
      <c r="C26" s="9" t="s">
        <v>496</v>
      </c>
      <c r="D26" s="9" t="s">
        <v>497</v>
      </c>
      <c r="E26" s="7" t="s">
        <v>448</v>
      </c>
      <c r="F26" s="7" t="s">
        <v>448</v>
      </c>
      <c r="G26" s="33">
        <v>10</v>
      </c>
      <c r="H26" s="34">
        <f t="shared" si="3"/>
        <v>2.0739999999999998</v>
      </c>
      <c r="I26" s="37" t="s">
        <v>78</v>
      </c>
      <c r="J26" s="38">
        <v>80</v>
      </c>
      <c r="K26" s="117"/>
      <c r="L26" s="39"/>
      <c r="M26" s="39"/>
    </row>
    <row r="27" spans="1:13" s="28" customFormat="1" ht="15" customHeight="1" x14ac:dyDescent="0.15">
      <c r="A27" s="7">
        <v>25</v>
      </c>
      <c r="B27" s="120"/>
      <c r="C27" s="9" t="s">
        <v>498</v>
      </c>
      <c r="D27" s="9" t="s">
        <v>499</v>
      </c>
      <c r="E27" s="7" t="s">
        <v>448</v>
      </c>
      <c r="F27" s="7" t="s">
        <v>448</v>
      </c>
      <c r="G27" s="33">
        <v>10</v>
      </c>
      <c r="H27" s="34">
        <f t="shared" si="3"/>
        <v>2.0739999999999998</v>
      </c>
      <c r="I27" s="37" t="s">
        <v>78</v>
      </c>
      <c r="J27" s="38">
        <v>80</v>
      </c>
      <c r="K27" s="117"/>
      <c r="L27" s="39"/>
      <c r="M27" s="39"/>
    </row>
    <row r="28" spans="1:13" s="28" customFormat="1" ht="15" customHeight="1" x14ac:dyDescent="0.15">
      <c r="A28" s="7">
        <v>26</v>
      </c>
      <c r="B28" s="120"/>
      <c r="C28" s="9" t="s">
        <v>500</v>
      </c>
      <c r="D28" s="9" t="s">
        <v>501</v>
      </c>
      <c r="E28" s="7" t="s">
        <v>448</v>
      </c>
      <c r="F28" s="7" t="s">
        <v>448</v>
      </c>
      <c r="G28" s="33">
        <v>10</v>
      </c>
      <c r="H28" s="34">
        <f t="shared" si="3"/>
        <v>2.0739999999999998</v>
      </c>
      <c r="I28" s="37" t="s">
        <v>78</v>
      </c>
      <c r="J28" s="38">
        <v>80</v>
      </c>
      <c r="K28" s="117"/>
      <c r="L28" s="39"/>
      <c r="M28" s="39"/>
    </row>
    <row r="29" spans="1:13" s="28" customFormat="1" ht="15" customHeight="1" x14ac:dyDescent="0.15">
      <c r="A29" s="7">
        <v>27</v>
      </c>
      <c r="B29" s="121"/>
      <c r="C29" s="9" t="s">
        <v>502</v>
      </c>
      <c r="D29" s="9" t="s">
        <v>503</v>
      </c>
      <c r="E29" s="7" t="s">
        <v>448</v>
      </c>
      <c r="F29" s="7" t="s">
        <v>448</v>
      </c>
      <c r="G29" s="33">
        <v>10</v>
      </c>
      <c r="H29" s="34">
        <f t="shared" si="3"/>
        <v>2.0739999999999998</v>
      </c>
      <c r="I29" s="37" t="s">
        <v>78</v>
      </c>
      <c r="J29" s="38">
        <v>80</v>
      </c>
      <c r="K29" s="117"/>
      <c r="L29" s="39"/>
      <c r="M29" s="39"/>
    </row>
    <row r="30" spans="1:13" s="1" customFormat="1" ht="15" customHeight="1" x14ac:dyDescent="0.15">
      <c r="A30" s="7">
        <v>28</v>
      </c>
      <c r="B30" s="115" t="s">
        <v>504</v>
      </c>
      <c r="C30" s="9" t="s">
        <v>505</v>
      </c>
      <c r="D30" s="9" t="s">
        <v>506</v>
      </c>
      <c r="E30" s="32" t="s">
        <v>448</v>
      </c>
      <c r="F30" s="7" t="s">
        <v>449</v>
      </c>
      <c r="G30" s="33">
        <v>10</v>
      </c>
      <c r="H30" s="34">
        <f t="shared" ref="H30:H34" si="4">1.22*0.168*10</f>
        <v>2.0495999999999999</v>
      </c>
      <c r="I30" s="37" t="s">
        <v>46</v>
      </c>
      <c r="J30" s="38">
        <v>82</v>
      </c>
      <c r="K30" s="117"/>
      <c r="L30" s="39"/>
      <c r="M30" s="39"/>
    </row>
    <row r="31" spans="1:13" s="1" customFormat="1" ht="15" customHeight="1" x14ac:dyDescent="0.15">
      <c r="A31" s="7">
        <v>29</v>
      </c>
      <c r="B31" s="115"/>
      <c r="C31" s="9" t="s">
        <v>507</v>
      </c>
      <c r="D31" s="9" t="s">
        <v>508</v>
      </c>
      <c r="E31" s="32" t="s">
        <v>448</v>
      </c>
      <c r="F31" s="7" t="s">
        <v>449</v>
      </c>
      <c r="G31" s="33">
        <v>10</v>
      </c>
      <c r="H31" s="34">
        <f t="shared" si="4"/>
        <v>2.0495999999999999</v>
      </c>
      <c r="I31" s="37" t="s">
        <v>46</v>
      </c>
      <c r="J31" s="38">
        <v>82</v>
      </c>
      <c r="K31" s="117"/>
      <c r="L31" s="39"/>
      <c r="M31" s="39"/>
    </row>
    <row r="32" spans="1:13" s="1" customFormat="1" ht="15" customHeight="1" x14ac:dyDescent="0.15">
      <c r="A32" s="7">
        <v>30</v>
      </c>
      <c r="B32" s="115"/>
      <c r="C32" s="9" t="s">
        <v>509</v>
      </c>
      <c r="D32" s="9" t="s">
        <v>510</v>
      </c>
      <c r="E32" s="32" t="s">
        <v>448</v>
      </c>
      <c r="F32" s="7" t="s">
        <v>449</v>
      </c>
      <c r="G32" s="33">
        <v>10</v>
      </c>
      <c r="H32" s="34">
        <f t="shared" si="4"/>
        <v>2.0495999999999999</v>
      </c>
      <c r="I32" s="37" t="s">
        <v>46</v>
      </c>
      <c r="J32" s="38">
        <v>82</v>
      </c>
      <c r="K32" s="117"/>
      <c r="L32" s="39"/>
      <c r="M32" s="39"/>
    </row>
    <row r="33" spans="1:13" s="1" customFormat="1" ht="15" customHeight="1" x14ac:dyDescent="0.15">
      <c r="A33" s="7">
        <v>31</v>
      </c>
      <c r="B33" s="115"/>
      <c r="C33" s="9" t="s">
        <v>511</v>
      </c>
      <c r="D33" s="9" t="s">
        <v>512</v>
      </c>
      <c r="E33" s="32" t="s">
        <v>448</v>
      </c>
      <c r="F33" s="7" t="s">
        <v>449</v>
      </c>
      <c r="G33" s="33">
        <v>10</v>
      </c>
      <c r="H33" s="34">
        <f t="shared" si="4"/>
        <v>2.0495999999999999</v>
      </c>
      <c r="I33" s="37" t="s">
        <v>46</v>
      </c>
      <c r="J33" s="38">
        <v>82</v>
      </c>
      <c r="K33" s="117"/>
      <c r="L33" s="39"/>
      <c r="M33" s="39"/>
    </row>
    <row r="34" spans="1:13" s="1" customFormat="1" ht="15" customHeight="1" x14ac:dyDescent="0.15">
      <c r="A34" s="7">
        <v>32</v>
      </c>
      <c r="B34" s="115"/>
      <c r="C34" s="9" t="s">
        <v>513</v>
      </c>
      <c r="D34" s="9" t="s">
        <v>514</v>
      </c>
      <c r="E34" s="32" t="s">
        <v>448</v>
      </c>
      <c r="F34" s="7" t="s">
        <v>449</v>
      </c>
      <c r="G34" s="33">
        <v>10</v>
      </c>
      <c r="H34" s="34">
        <f t="shared" si="4"/>
        <v>2.0495999999999999</v>
      </c>
      <c r="I34" s="37" t="s">
        <v>78</v>
      </c>
      <c r="J34" s="38">
        <v>82</v>
      </c>
      <c r="K34" s="117"/>
      <c r="L34" s="39"/>
      <c r="M34" s="39"/>
    </row>
    <row r="35" spans="1:13" s="1" customFormat="1" ht="15" customHeight="1" x14ac:dyDescent="0.15">
      <c r="A35" s="7">
        <v>33</v>
      </c>
      <c r="B35" s="122" t="s">
        <v>515</v>
      </c>
      <c r="C35" s="9" t="s">
        <v>516</v>
      </c>
      <c r="D35" s="9" t="s">
        <v>517</v>
      </c>
      <c r="E35" s="9" t="s">
        <v>518</v>
      </c>
      <c r="F35" s="7" t="s">
        <v>519</v>
      </c>
      <c r="G35" s="33">
        <v>8</v>
      </c>
      <c r="H35" s="34">
        <f t="shared" ref="H35:H37" si="5">1.22*0.196*8</f>
        <v>1.91296</v>
      </c>
      <c r="I35" s="37" t="s">
        <v>74</v>
      </c>
      <c r="J35" s="38">
        <v>85</v>
      </c>
      <c r="K35" s="117"/>
      <c r="L35" s="39"/>
      <c r="M35" s="39"/>
    </row>
    <row r="36" spans="1:13" s="1" customFormat="1" ht="15" customHeight="1" x14ac:dyDescent="0.15">
      <c r="A36" s="7">
        <v>34</v>
      </c>
      <c r="B36" s="122"/>
      <c r="C36" s="9" t="s">
        <v>520</v>
      </c>
      <c r="D36" s="9" t="s">
        <v>521</v>
      </c>
      <c r="E36" s="9" t="s">
        <v>518</v>
      </c>
      <c r="F36" s="7" t="s">
        <v>519</v>
      </c>
      <c r="G36" s="33">
        <v>8</v>
      </c>
      <c r="H36" s="34">
        <f t="shared" si="5"/>
        <v>1.91296</v>
      </c>
      <c r="I36" s="37" t="s">
        <v>74</v>
      </c>
      <c r="J36" s="38">
        <v>85</v>
      </c>
      <c r="K36" s="117"/>
      <c r="L36" s="39"/>
      <c r="M36" s="39"/>
    </row>
    <row r="37" spans="1:13" s="1" customFormat="1" ht="15" customHeight="1" x14ac:dyDescent="0.15">
      <c r="A37" s="7">
        <v>35</v>
      </c>
      <c r="B37" s="122"/>
      <c r="C37" s="9" t="s">
        <v>522</v>
      </c>
      <c r="D37" s="9" t="s">
        <v>523</v>
      </c>
      <c r="E37" s="9" t="s">
        <v>518</v>
      </c>
      <c r="F37" s="7" t="s">
        <v>519</v>
      </c>
      <c r="G37" s="33">
        <v>8</v>
      </c>
      <c r="H37" s="34">
        <f t="shared" si="5"/>
        <v>1.91296</v>
      </c>
      <c r="I37" s="37" t="s">
        <v>74</v>
      </c>
      <c r="J37" s="38">
        <v>85</v>
      </c>
      <c r="K37" s="117"/>
      <c r="L37" s="39"/>
      <c r="M37" s="39"/>
    </row>
    <row r="38" spans="1:13" s="28" customFormat="1" ht="15" customHeight="1" x14ac:dyDescent="0.15">
      <c r="A38" s="7">
        <v>36</v>
      </c>
      <c r="B38" s="115" t="s">
        <v>524</v>
      </c>
      <c r="C38" s="9" t="s">
        <v>525</v>
      </c>
      <c r="D38" s="9" t="s">
        <v>526</v>
      </c>
      <c r="E38" s="9"/>
      <c r="F38" s="7" t="s">
        <v>474</v>
      </c>
      <c r="G38" s="33">
        <v>20</v>
      </c>
      <c r="H38" s="34">
        <f t="shared" ref="H38:H41" si="6">0.808*0.148*20</f>
        <v>2.39168</v>
      </c>
      <c r="I38" s="37" t="s">
        <v>527</v>
      </c>
      <c r="J38" s="38">
        <v>80</v>
      </c>
      <c r="K38" s="117"/>
      <c r="L38" s="39"/>
      <c r="M38" s="39"/>
    </row>
    <row r="39" spans="1:13" s="28" customFormat="1" ht="15" customHeight="1" x14ac:dyDescent="0.15">
      <c r="A39" s="7">
        <v>37</v>
      </c>
      <c r="B39" s="115"/>
      <c r="C39" s="9" t="s">
        <v>528</v>
      </c>
      <c r="D39" s="9" t="s">
        <v>529</v>
      </c>
      <c r="E39" s="9"/>
      <c r="F39" s="7" t="s">
        <v>474</v>
      </c>
      <c r="G39" s="33">
        <v>20</v>
      </c>
      <c r="H39" s="34">
        <f t="shared" si="6"/>
        <v>2.39168</v>
      </c>
      <c r="I39" s="37" t="s">
        <v>527</v>
      </c>
      <c r="J39" s="38">
        <v>80</v>
      </c>
      <c r="K39" s="117"/>
      <c r="L39" s="39"/>
      <c r="M39" s="39"/>
    </row>
    <row r="40" spans="1:13" s="28" customFormat="1" ht="15" customHeight="1" x14ac:dyDescent="0.15">
      <c r="A40" s="7">
        <v>38</v>
      </c>
      <c r="B40" s="115"/>
      <c r="C40" s="9" t="s">
        <v>472</v>
      </c>
      <c r="D40" s="9" t="s">
        <v>473</v>
      </c>
      <c r="E40" s="9"/>
      <c r="F40" s="7" t="s">
        <v>474</v>
      </c>
      <c r="G40" s="33">
        <v>20</v>
      </c>
      <c r="H40" s="34">
        <f t="shared" si="6"/>
        <v>2.39168</v>
      </c>
      <c r="I40" s="37" t="s">
        <v>530</v>
      </c>
      <c r="J40" s="38">
        <v>80</v>
      </c>
      <c r="K40" s="117"/>
      <c r="L40" s="39"/>
      <c r="M40" s="39"/>
    </row>
    <row r="41" spans="1:13" s="28" customFormat="1" ht="15" customHeight="1" x14ac:dyDescent="0.15">
      <c r="A41" s="7">
        <v>39</v>
      </c>
      <c r="B41" s="115"/>
      <c r="C41" s="9" t="s">
        <v>531</v>
      </c>
      <c r="D41" s="9" t="s">
        <v>532</v>
      </c>
      <c r="E41" s="9"/>
      <c r="F41" s="7" t="s">
        <v>474</v>
      </c>
      <c r="G41" s="33">
        <v>20</v>
      </c>
      <c r="H41" s="34">
        <f t="shared" si="6"/>
        <v>2.39168</v>
      </c>
      <c r="I41" s="37" t="s">
        <v>527</v>
      </c>
      <c r="J41" s="38">
        <v>80</v>
      </c>
      <c r="K41" s="117"/>
      <c r="L41" s="39"/>
      <c r="M41" s="39"/>
    </row>
    <row r="42" spans="1:13" s="28" customFormat="1" ht="15" customHeight="1" x14ac:dyDescent="0.15">
      <c r="A42" s="7">
        <v>39</v>
      </c>
      <c r="B42" s="115" t="s">
        <v>533</v>
      </c>
      <c r="C42" s="9" t="s">
        <v>534</v>
      </c>
      <c r="D42" s="9" t="s">
        <v>535</v>
      </c>
      <c r="E42" s="9" t="s">
        <v>536</v>
      </c>
      <c r="F42" s="7" t="s">
        <v>537</v>
      </c>
      <c r="G42" s="33">
        <v>8</v>
      </c>
      <c r="H42" s="34">
        <f t="shared" ref="H42:H46" si="7">1.22*0.198*8</f>
        <v>1.93248</v>
      </c>
      <c r="I42" s="37" t="s">
        <v>74</v>
      </c>
      <c r="J42" s="38">
        <v>82</v>
      </c>
      <c r="K42" s="117"/>
      <c r="L42" s="39"/>
      <c r="M42" s="39"/>
    </row>
    <row r="43" spans="1:13" s="28" customFormat="1" ht="15" customHeight="1" x14ac:dyDescent="0.15">
      <c r="A43" s="7">
        <v>40</v>
      </c>
      <c r="B43" s="115"/>
      <c r="C43" s="9" t="s">
        <v>538</v>
      </c>
      <c r="D43" s="9" t="s">
        <v>539</v>
      </c>
      <c r="E43" s="9" t="s">
        <v>536</v>
      </c>
      <c r="F43" s="7" t="s">
        <v>537</v>
      </c>
      <c r="G43" s="33">
        <v>8</v>
      </c>
      <c r="H43" s="34">
        <f t="shared" si="7"/>
        <v>1.93248</v>
      </c>
      <c r="I43" s="37" t="s">
        <v>74</v>
      </c>
      <c r="J43" s="38">
        <v>82</v>
      </c>
      <c r="K43" s="117"/>
      <c r="L43" s="39"/>
      <c r="M43" s="39"/>
    </row>
    <row r="44" spans="1:13" s="28" customFormat="1" ht="15" customHeight="1" x14ac:dyDescent="0.15">
      <c r="A44" s="7">
        <v>41</v>
      </c>
      <c r="B44" s="115"/>
      <c r="C44" s="9" t="s">
        <v>540</v>
      </c>
      <c r="D44" s="9" t="s">
        <v>541</v>
      </c>
      <c r="E44" s="9" t="s">
        <v>536</v>
      </c>
      <c r="F44" s="7" t="s">
        <v>537</v>
      </c>
      <c r="G44" s="33">
        <v>8</v>
      </c>
      <c r="H44" s="34">
        <f t="shared" si="7"/>
        <v>1.93248</v>
      </c>
      <c r="I44" s="37" t="s">
        <v>74</v>
      </c>
      <c r="J44" s="38">
        <v>82</v>
      </c>
      <c r="K44" s="117"/>
      <c r="L44" s="39"/>
      <c r="M44" s="39"/>
    </row>
    <row r="45" spans="1:13" s="28" customFormat="1" ht="15" customHeight="1" x14ac:dyDescent="0.15">
      <c r="A45" s="7">
        <v>42</v>
      </c>
      <c r="B45" s="115"/>
      <c r="C45" s="9" t="s">
        <v>542</v>
      </c>
      <c r="D45" s="9" t="s">
        <v>543</v>
      </c>
      <c r="E45" s="9" t="s">
        <v>536</v>
      </c>
      <c r="F45" s="7" t="s">
        <v>537</v>
      </c>
      <c r="G45" s="33">
        <v>8</v>
      </c>
      <c r="H45" s="34">
        <f t="shared" si="7"/>
        <v>1.93248</v>
      </c>
      <c r="I45" s="37" t="s">
        <v>74</v>
      </c>
      <c r="J45" s="38">
        <v>82</v>
      </c>
      <c r="K45" s="117"/>
      <c r="L45" s="39"/>
      <c r="M45" s="39"/>
    </row>
    <row r="46" spans="1:13" s="28" customFormat="1" ht="15" customHeight="1" x14ac:dyDescent="0.15">
      <c r="A46" s="7">
        <v>43</v>
      </c>
      <c r="B46" s="115"/>
      <c r="C46" s="9" t="s">
        <v>544</v>
      </c>
      <c r="D46" s="9" t="s">
        <v>545</v>
      </c>
      <c r="E46" s="9" t="s">
        <v>536</v>
      </c>
      <c r="F46" s="7" t="s">
        <v>537</v>
      </c>
      <c r="G46" s="33">
        <v>8</v>
      </c>
      <c r="H46" s="34">
        <f t="shared" si="7"/>
        <v>1.93248</v>
      </c>
      <c r="I46" s="37" t="s">
        <v>74</v>
      </c>
      <c r="J46" s="38">
        <v>82</v>
      </c>
      <c r="K46" s="117"/>
      <c r="L46" s="39"/>
      <c r="M46" s="39"/>
    </row>
    <row r="47" spans="1:13" s="28" customFormat="1" ht="15" customHeight="1" x14ac:dyDescent="0.15">
      <c r="A47" s="7">
        <v>44</v>
      </c>
      <c r="B47" s="123" t="s">
        <v>546</v>
      </c>
      <c r="C47" s="9" t="s">
        <v>547</v>
      </c>
      <c r="D47" s="9" t="s">
        <v>548</v>
      </c>
      <c r="E47" s="9"/>
      <c r="F47" s="7" t="s">
        <v>449</v>
      </c>
      <c r="G47" s="33">
        <v>10</v>
      </c>
      <c r="H47" s="34">
        <f t="shared" ref="H47:H51" si="8">1.22*0.168*G47</f>
        <v>2.0495999999999999</v>
      </c>
      <c r="I47" s="37" t="s">
        <v>527</v>
      </c>
      <c r="J47" s="38">
        <v>85</v>
      </c>
      <c r="K47" s="117"/>
      <c r="L47" s="39"/>
      <c r="M47" s="39"/>
    </row>
    <row r="48" spans="1:13" s="28" customFormat="1" ht="15" customHeight="1" x14ac:dyDescent="0.15">
      <c r="A48" s="7">
        <v>45</v>
      </c>
      <c r="B48" s="123"/>
      <c r="C48" s="9" t="s">
        <v>549</v>
      </c>
      <c r="D48" s="9" t="s">
        <v>550</v>
      </c>
      <c r="E48" s="9"/>
      <c r="F48" s="7" t="s">
        <v>449</v>
      </c>
      <c r="G48" s="33">
        <v>10</v>
      </c>
      <c r="H48" s="34">
        <f t="shared" si="8"/>
        <v>2.0495999999999999</v>
      </c>
      <c r="I48" s="37" t="s">
        <v>527</v>
      </c>
      <c r="J48" s="38">
        <v>85</v>
      </c>
      <c r="K48" s="117"/>
      <c r="L48" s="39"/>
      <c r="M48" s="39"/>
    </row>
    <row r="49" spans="1:13" s="28" customFormat="1" ht="15" customHeight="1" x14ac:dyDescent="0.15">
      <c r="A49" s="7">
        <v>46</v>
      </c>
      <c r="B49" s="123"/>
      <c r="C49" s="9" t="s">
        <v>551</v>
      </c>
      <c r="D49" s="9" t="s">
        <v>552</v>
      </c>
      <c r="E49" s="9"/>
      <c r="F49" s="7" t="s">
        <v>449</v>
      </c>
      <c r="G49" s="33">
        <v>10</v>
      </c>
      <c r="H49" s="34">
        <f t="shared" si="8"/>
        <v>2.0495999999999999</v>
      </c>
      <c r="I49" s="37" t="s">
        <v>527</v>
      </c>
      <c r="J49" s="38">
        <v>85</v>
      </c>
      <c r="K49" s="117"/>
      <c r="L49" s="39"/>
      <c r="M49" s="39"/>
    </row>
    <row r="50" spans="1:13" s="28" customFormat="1" ht="15" customHeight="1" x14ac:dyDescent="0.15">
      <c r="A50" s="7">
        <v>47</v>
      </c>
      <c r="B50" s="123"/>
      <c r="C50" s="9" t="s">
        <v>553</v>
      </c>
      <c r="D50" s="9" t="s">
        <v>554</v>
      </c>
      <c r="E50" s="9"/>
      <c r="F50" s="7" t="s">
        <v>449</v>
      </c>
      <c r="G50" s="33">
        <v>10</v>
      </c>
      <c r="H50" s="34">
        <f t="shared" si="8"/>
        <v>2.0495999999999999</v>
      </c>
      <c r="I50" s="37" t="s">
        <v>527</v>
      </c>
      <c r="J50" s="38">
        <v>85</v>
      </c>
      <c r="K50" s="117"/>
      <c r="L50" s="39"/>
      <c r="M50" s="39"/>
    </row>
    <row r="51" spans="1:13" s="28" customFormat="1" ht="15" customHeight="1" x14ac:dyDescent="0.15">
      <c r="A51" s="7">
        <v>48</v>
      </c>
      <c r="B51" s="115" t="s">
        <v>555</v>
      </c>
      <c r="C51" s="9" t="s">
        <v>556</v>
      </c>
      <c r="D51" s="9" t="s">
        <v>557</v>
      </c>
      <c r="E51" s="9"/>
      <c r="F51" s="7" t="s">
        <v>449</v>
      </c>
      <c r="G51" s="33">
        <v>10</v>
      </c>
      <c r="H51" s="34">
        <f t="shared" si="8"/>
        <v>2.0495999999999999</v>
      </c>
      <c r="I51" s="37" t="s">
        <v>527</v>
      </c>
      <c r="J51" s="38">
        <v>85</v>
      </c>
      <c r="K51" s="117"/>
      <c r="L51" s="39"/>
      <c r="M51" s="39"/>
    </row>
    <row r="52" spans="1:13" s="28" customFormat="1" ht="15" customHeight="1" x14ac:dyDescent="0.15">
      <c r="A52" s="7">
        <v>49</v>
      </c>
      <c r="B52" s="115"/>
      <c r="C52" s="9" t="s">
        <v>558</v>
      </c>
      <c r="D52" s="9" t="s">
        <v>559</v>
      </c>
      <c r="E52" s="9"/>
      <c r="F52" s="7" t="s">
        <v>449</v>
      </c>
      <c r="G52" s="33">
        <v>10</v>
      </c>
      <c r="H52" s="34">
        <v>2.0495999999999999</v>
      </c>
      <c r="I52" s="37" t="s">
        <v>527</v>
      </c>
      <c r="J52" s="38">
        <v>85</v>
      </c>
      <c r="K52" s="117"/>
      <c r="L52" s="39"/>
      <c r="M52" s="39"/>
    </row>
    <row r="53" spans="1:13" s="28" customFormat="1" ht="15" customHeight="1" x14ac:dyDescent="0.15">
      <c r="A53" s="7">
        <v>50</v>
      </c>
      <c r="B53" s="115"/>
      <c r="C53" s="9" t="s">
        <v>560</v>
      </c>
      <c r="D53" s="9" t="s">
        <v>561</v>
      </c>
      <c r="E53" s="9"/>
      <c r="F53" s="7" t="s">
        <v>449</v>
      </c>
      <c r="G53" s="33">
        <v>10</v>
      </c>
      <c r="H53" s="34">
        <v>2.0495999999999999</v>
      </c>
      <c r="I53" s="37" t="s">
        <v>527</v>
      </c>
      <c r="J53" s="38">
        <v>85</v>
      </c>
      <c r="K53" s="117"/>
      <c r="L53" s="39"/>
      <c r="M53" s="39"/>
    </row>
    <row r="54" spans="1:13" s="28" customFormat="1" ht="15" customHeight="1" x14ac:dyDescent="0.15">
      <c r="A54" s="7">
        <v>51</v>
      </c>
      <c r="B54" s="115"/>
      <c r="C54" s="9" t="s">
        <v>562</v>
      </c>
      <c r="D54" s="9" t="s">
        <v>563</v>
      </c>
      <c r="E54" s="9"/>
      <c r="F54" s="7" t="s">
        <v>449</v>
      </c>
      <c r="G54" s="33">
        <v>10</v>
      </c>
      <c r="H54" s="34">
        <v>2.0495999999999999</v>
      </c>
      <c r="I54" s="37" t="s">
        <v>527</v>
      </c>
      <c r="J54" s="38">
        <v>85</v>
      </c>
      <c r="K54" s="117"/>
      <c r="L54" s="39"/>
      <c r="M54" s="39"/>
    </row>
    <row r="55" spans="1:13" s="28" customFormat="1" ht="15" customHeight="1" x14ac:dyDescent="0.15">
      <c r="A55" s="7">
        <v>52</v>
      </c>
      <c r="B55" s="115" t="s">
        <v>564</v>
      </c>
      <c r="C55" s="9" t="s">
        <v>565</v>
      </c>
      <c r="D55" s="9" t="s">
        <v>566</v>
      </c>
      <c r="E55" s="9"/>
      <c r="F55" s="7" t="s">
        <v>537</v>
      </c>
      <c r="G55" s="33">
        <v>8</v>
      </c>
      <c r="H55" s="34">
        <f t="shared" ref="H55:H58" si="9">1.22*0.198*8</f>
        <v>1.93248</v>
      </c>
      <c r="I55" s="37" t="s">
        <v>527</v>
      </c>
      <c r="J55" s="38">
        <v>86</v>
      </c>
      <c r="K55" s="117"/>
      <c r="L55" s="39"/>
      <c r="M55" s="39"/>
    </row>
    <row r="56" spans="1:13" s="28" customFormat="1" ht="15" customHeight="1" x14ac:dyDescent="0.15">
      <c r="A56" s="7">
        <v>53</v>
      </c>
      <c r="B56" s="115"/>
      <c r="C56" s="9" t="s">
        <v>567</v>
      </c>
      <c r="D56" s="9" t="s">
        <v>568</v>
      </c>
      <c r="E56" s="9"/>
      <c r="F56" s="7" t="s">
        <v>537</v>
      </c>
      <c r="G56" s="33">
        <v>8</v>
      </c>
      <c r="H56" s="34">
        <f t="shared" si="9"/>
        <v>1.93248</v>
      </c>
      <c r="I56" s="37" t="s">
        <v>527</v>
      </c>
      <c r="J56" s="38">
        <v>88</v>
      </c>
      <c r="K56" s="117"/>
      <c r="L56" s="39"/>
      <c r="M56" s="39"/>
    </row>
    <row r="57" spans="1:13" s="28" customFormat="1" ht="15" customHeight="1" x14ac:dyDescent="0.15">
      <c r="A57" s="7">
        <v>54</v>
      </c>
      <c r="B57" s="115"/>
      <c r="C57" s="9" t="s">
        <v>569</v>
      </c>
      <c r="D57" s="9" t="s">
        <v>570</v>
      </c>
      <c r="E57" s="9"/>
      <c r="F57" s="7" t="s">
        <v>537</v>
      </c>
      <c r="G57" s="33">
        <v>8</v>
      </c>
      <c r="H57" s="34">
        <f t="shared" si="9"/>
        <v>1.93248</v>
      </c>
      <c r="I57" s="37" t="s">
        <v>527</v>
      </c>
      <c r="J57" s="38">
        <v>88</v>
      </c>
      <c r="K57" s="117"/>
      <c r="L57" s="39"/>
      <c r="M57" s="39"/>
    </row>
    <row r="58" spans="1:13" s="28" customFormat="1" ht="15" customHeight="1" x14ac:dyDescent="0.15">
      <c r="A58" s="7">
        <v>55</v>
      </c>
      <c r="B58" s="115"/>
      <c r="C58" s="9" t="s">
        <v>571</v>
      </c>
      <c r="D58" s="9" t="s">
        <v>572</v>
      </c>
      <c r="E58" s="9"/>
      <c r="F58" s="7" t="s">
        <v>537</v>
      </c>
      <c r="G58" s="33">
        <v>8</v>
      </c>
      <c r="H58" s="34">
        <f t="shared" si="9"/>
        <v>1.93248</v>
      </c>
      <c r="I58" s="37" t="s">
        <v>527</v>
      </c>
      <c r="J58" s="38">
        <v>88</v>
      </c>
      <c r="K58" s="118"/>
      <c r="L58" s="39"/>
      <c r="M58" s="39"/>
    </row>
    <row r="59" spans="1:13" ht="15" customHeight="1" x14ac:dyDescent="0.15">
      <c r="A59" s="28" t="s">
        <v>573</v>
      </c>
    </row>
    <row r="60" spans="1:13" x14ac:dyDescent="0.15">
      <c r="H60" s="36"/>
    </row>
    <row r="61" spans="1:13" x14ac:dyDescent="0.15">
      <c r="H61" s="36"/>
    </row>
    <row r="62" spans="1:13" x14ac:dyDescent="0.15">
      <c r="H62" s="36"/>
    </row>
    <row r="63" spans="1:13" x14ac:dyDescent="0.15">
      <c r="H63" s="36"/>
    </row>
    <row r="64" spans="1:13" x14ac:dyDescent="0.15">
      <c r="H64"/>
    </row>
  </sheetData>
  <mergeCells count="15">
    <mergeCell ref="A1:M1"/>
    <mergeCell ref="B3:B4"/>
    <mergeCell ref="B6:B9"/>
    <mergeCell ref="B10:B16"/>
    <mergeCell ref="B17:B19"/>
    <mergeCell ref="B51:B54"/>
    <mergeCell ref="B55:B58"/>
    <mergeCell ref="K3:K58"/>
    <mergeCell ref="B24:B29"/>
    <mergeCell ref="B30:B34"/>
    <mergeCell ref="B35:B37"/>
    <mergeCell ref="B38:B41"/>
    <mergeCell ref="B42:B46"/>
    <mergeCell ref="B47:B50"/>
    <mergeCell ref="B20:B23"/>
  </mergeCells>
  <printOptions horizontalCentered="1"/>
  <pageMargins left="0.36" right="0.36" top="1" bottom="1" header="0.51" footer="0.51"/>
  <pageSetup paperSize="9" scale="73" orientation="portrait" verticalDpi="0"/>
  <headerFooter>
    <oddFooter>&amp;C第 &amp;P 页，共 &amp;N 页</oddFooter>
  </headerFooter>
  <rowBreaks count="1" manualBreakCount="1">
    <brk id="5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zoomScaleSheetLayoutView="100" workbookViewId="0">
      <selection activeCell="J32" sqref="J32"/>
    </sheetView>
  </sheetViews>
  <sheetFormatPr baseColWidth="10" defaultColWidth="9" defaultRowHeight="15" x14ac:dyDescent="0.15"/>
  <cols>
    <col min="1" max="1" width="5.6640625" style="18" customWidth="1"/>
    <col min="2" max="2" width="9.6640625" style="18" customWidth="1"/>
    <col min="3" max="3" width="8.6640625" style="18" customWidth="1"/>
    <col min="4" max="4" width="9.6640625" style="19" customWidth="1"/>
    <col min="5" max="5" width="11.6640625" style="18" customWidth="1"/>
    <col min="6" max="14" width="7.6640625" style="18" customWidth="1"/>
    <col min="15" max="247" width="9" style="18"/>
  </cols>
  <sheetData>
    <row r="1" spans="1:256" s="18" customFormat="1" ht="50" customHeight="1" x14ac:dyDescent="0.15">
      <c r="A1" s="126" t="s">
        <v>574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</row>
    <row r="2" spans="1:256" s="18" customFormat="1" ht="35" customHeight="1" x14ac:dyDescent="0.15">
      <c r="A2" s="20" t="s">
        <v>1</v>
      </c>
      <c r="B2" s="20" t="s">
        <v>285</v>
      </c>
      <c r="C2" s="20" t="s">
        <v>3</v>
      </c>
      <c r="D2" s="20" t="s">
        <v>4</v>
      </c>
      <c r="E2" s="21" t="s">
        <v>575</v>
      </c>
      <c r="F2" s="20" t="s">
        <v>7</v>
      </c>
      <c r="G2" s="20" t="s">
        <v>433</v>
      </c>
      <c r="H2" s="20" t="s">
        <v>576</v>
      </c>
      <c r="I2" s="20" t="s">
        <v>577</v>
      </c>
      <c r="J2" s="12" t="s">
        <v>9</v>
      </c>
      <c r="K2" s="3" t="s">
        <v>434</v>
      </c>
      <c r="L2" s="13"/>
      <c r="M2" s="14"/>
      <c r="N2" s="14"/>
    </row>
    <row r="3" spans="1:256" s="18" customFormat="1" ht="20" customHeight="1" x14ac:dyDescent="0.15">
      <c r="A3" s="22">
        <v>1</v>
      </c>
      <c r="B3" s="127" t="s">
        <v>578</v>
      </c>
      <c r="C3" s="23" t="s">
        <v>579</v>
      </c>
      <c r="D3" s="24" t="s">
        <v>580</v>
      </c>
      <c r="E3" s="23" t="s">
        <v>581</v>
      </c>
      <c r="F3" s="23">
        <v>8</v>
      </c>
      <c r="G3" s="25">
        <v>3.41</v>
      </c>
      <c r="H3" s="23" t="s">
        <v>582</v>
      </c>
      <c r="I3" s="23" t="s">
        <v>583</v>
      </c>
      <c r="J3" s="26" t="s">
        <v>67</v>
      </c>
      <c r="K3" s="27">
        <v>368</v>
      </c>
      <c r="L3" s="27"/>
      <c r="M3" s="27"/>
      <c r="N3" s="27"/>
    </row>
    <row r="4" spans="1:256" s="18" customFormat="1" ht="20" customHeight="1" x14ac:dyDescent="0.15">
      <c r="A4" s="22">
        <v>2</v>
      </c>
      <c r="B4" s="128"/>
      <c r="C4" s="23" t="s">
        <v>584</v>
      </c>
      <c r="D4" s="23" t="s">
        <v>585</v>
      </c>
      <c r="E4" s="23" t="s">
        <v>581</v>
      </c>
      <c r="F4" s="23">
        <v>8</v>
      </c>
      <c r="G4" s="25">
        <v>3.41</v>
      </c>
      <c r="H4" s="23" t="s">
        <v>582</v>
      </c>
      <c r="I4" s="23" t="s">
        <v>583</v>
      </c>
      <c r="J4" s="26" t="s">
        <v>67</v>
      </c>
      <c r="K4" s="27">
        <v>448</v>
      </c>
      <c r="L4" s="27"/>
      <c r="M4" s="27"/>
      <c r="N4" s="27"/>
    </row>
    <row r="5" spans="1:256" s="18" customFormat="1" ht="20" customHeight="1" x14ac:dyDescent="0.15">
      <c r="A5" s="22">
        <v>3</v>
      </c>
      <c r="B5" s="128"/>
      <c r="C5" s="23" t="s">
        <v>586</v>
      </c>
      <c r="D5" s="23" t="s">
        <v>587</v>
      </c>
      <c r="E5" s="23" t="s">
        <v>581</v>
      </c>
      <c r="F5" s="23">
        <v>8</v>
      </c>
      <c r="G5" s="25">
        <v>3.41</v>
      </c>
      <c r="H5" s="23" t="s">
        <v>582</v>
      </c>
      <c r="I5" s="23" t="s">
        <v>583</v>
      </c>
      <c r="J5" s="26" t="s">
        <v>67</v>
      </c>
      <c r="K5" s="27">
        <v>438</v>
      </c>
      <c r="L5" s="27"/>
      <c r="M5" s="27"/>
      <c r="N5" s="27"/>
    </row>
    <row r="6" spans="1:256" s="18" customFormat="1" ht="20" customHeight="1" x14ac:dyDescent="0.15">
      <c r="A6" s="22">
        <v>4</v>
      </c>
      <c r="B6" s="128"/>
      <c r="C6" s="23" t="s">
        <v>588</v>
      </c>
      <c r="D6" s="23" t="s">
        <v>589</v>
      </c>
      <c r="E6" s="23" t="s">
        <v>581</v>
      </c>
      <c r="F6" s="23">
        <v>8</v>
      </c>
      <c r="G6" s="25">
        <v>3.41</v>
      </c>
      <c r="H6" s="23" t="s">
        <v>582</v>
      </c>
      <c r="I6" s="23" t="s">
        <v>583</v>
      </c>
      <c r="J6" s="26" t="s">
        <v>67</v>
      </c>
      <c r="K6" s="27">
        <v>468</v>
      </c>
      <c r="L6" s="27"/>
      <c r="M6" s="27"/>
      <c r="N6" s="27"/>
    </row>
    <row r="7" spans="1:256" s="18" customFormat="1" ht="20" customHeight="1" x14ac:dyDescent="0.15">
      <c r="A7" s="22">
        <v>5</v>
      </c>
      <c r="B7" s="128"/>
      <c r="C7" s="23" t="s">
        <v>590</v>
      </c>
      <c r="D7" s="23" t="s">
        <v>591</v>
      </c>
      <c r="E7" s="23" t="s">
        <v>581</v>
      </c>
      <c r="F7" s="23">
        <v>8</v>
      </c>
      <c r="G7" s="25">
        <v>3.41</v>
      </c>
      <c r="H7" s="23" t="s">
        <v>592</v>
      </c>
      <c r="I7" s="23" t="s">
        <v>583</v>
      </c>
      <c r="J7" s="26" t="s">
        <v>67</v>
      </c>
      <c r="K7" s="27">
        <v>468</v>
      </c>
      <c r="L7" s="27"/>
      <c r="M7" s="27"/>
      <c r="N7" s="27"/>
    </row>
    <row r="8" spans="1:256" s="18" customFormat="1" ht="32" x14ac:dyDescent="0.15">
      <c r="A8" s="22">
        <v>6</v>
      </c>
      <c r="B8" s="127" t="s">
        <v>593</v>
      </c>
      <c r="C8" s="23" t="s">
        <v>594</v>
      </c>
      <c r="D8" s="7" t="s">
        <v>595</v>
      </c>
      <c r="E8" s="23" t="s">
        <v>596</v>
      </c>
      <c r="F8" s="23">
        <v>10</v>
      </c>
      <c r="G8" s="25">
        <f t="shared" ref="G8:G10" si="0">1.285*0.192*10</f>
        <v>2.4672000000000001</v>
      </c>
      <c r="H8" s="23" t="s">
        <v>597</v>
      </c>
      <c r="I8" s="23" t="s">
        <v>597</v>
      </c>
      <c r="J8" s="26" t="s">
        <v>67</v>
      </c>
      <c r="K8" s="27">
        <v>169</v>
      </c>
      <c r="L8" s="27"/>
      <c r="M8" s="27"/>
      <c r="N8" s="27"/>
      <c r="IN8"/>
      <c r="IO8"/>
      <c r="IP8"/>
      <c r="IQ8"/>
      <c r="IR8"/>
      <c r="IS8"/>
      <c r="IT8"/>
      <c r="IU8"/>
      <c r="IV8"/>
    </row>
    <row r="9" spans="1:256" s="18" customFormat="1" ht="32" x14ac:dyDescent="0.15">
      <c r="A9" s="22">
        <v>7</v>
      </c>
      <c r="B9" s="128"/>
      <c r="C9" s="23" t="s">
        <v>598</v>
      </c>
      <c r="D9" s="7" t="s">
        <v>599</v>
      </c>
      <c r="E9" s="23" t="s">
        <v>596</v>
      </c>
      <c r="F9" s="23">
        <v>10</v>
      </c>
      <c r="G9" s="25">
        <f t="shared" si="0"/>
        <v>2.4672000000000001</v>
      </c>
      <c r="H9" s="23" t="s">
        <v>597</v>
      </c>
      <c r="I9" s="23" t="s">
        <v>597</v>
      </c>
      <c r="J9" s="26" t="s">
        <v>67</v>
      </c>
      <c r="K9" s="27">
        <v>169</v>
      </c>
      <c r="L9" s="27"/>
      <c r="M9" s="27"/>
      <c r="N9" s="27"/>
      <c r="IN9"/>
      <c r="IO9"/>
      <c r="IP9"/>
      <c r="IQ9"/>
      <c r="IR9"/>
      <c r="IS9"/>
      <c r="IT9"/>
      <c r="IU9"/>
      <c r="IV9"/>
    </row>
    <row r="10" spans="1:256" s="18" customFormat="1" ht="32" x14ac:dyDescent="0.15">
      <c r="A10" s="22">
        <v>8</v>
      </c>
      <c r="B10" s="128"/>
      <c r="C10" s="23" t="s">
        <v>600</v>
      </c>
      <c r="D10" s="7" t="s">
        <v>601</v>
      </c>
      <c r="E10" s="23" t="s">
        <v>596</v>
      </c>
      <c r="F10" s="23">
        <v>10</v>
      </c>
      <c r="G10" s="25">
        <f t="shared" si="0"/>
        <v>2.4672000000000001</v>
      </c>
      <c r="H10" s="23" t="s">
        <v>597</v>
      </c>
      <c r="I10" s="23" t="s">
        <v>597</v>
      </c>
      <c r="J10" s="26" t="s">
        <v>67</v>
      </c>
      <c r="K10" s="27">
        <v>169</v>
      </c>
      <c r="L10" s="27"/>
      <c r="M10" s="27"/>
      <c r="N10" s="27"/>
      <c r="IN10"/>
      <c r="IO10"/>
      <c r="IP10"/>
      <c r="IQ10"/>
      <c r="IR10"/>
      <c r="IS10"/>
      <c r="IT10"/>
      <c r="IU10"/>
      <c r="IV10"/>
    </row>
    <row r="11" spans="1:256" s="18" customFormat="1" ht="32" x14ac:dyDescent="0.15">
      <c r="A11" s="22">
        <v>9</v>
      </c>
      <c r="B11" s="128"/>
      <c r="C11" s="23" t="s">
        <v>602</v>
      </c>
      <c r="D11" s="7" t="s">
        <v>603</v>
      </c>
      <c r="E11" s="23" t="s">
        <v>604</v>
      </c>
      <c r="F11" s="23">
        <v>9</v>
      </c>
      <c r="G11" s="25">
        <f>1.285*0.192*9</f>
        <v>2.2204799999999998</v>
      </c>
      <c r="H11" s="23" t="s">
        <v>597</v>
      </c>
      <c r="I11" s="23" t="s">
        <v>597</v>
      </c>
      <c r="J11" s="26" t="s">
        <v>67</v>
      </c>
      <c r="K11" s="27">
        <v>196</v>
      </c>
      <c r="L11" s="27"/>
      <c r="M11" s="27"/>
      <c r="N11" s="27"/>
      <c r="IN11"/>
      <c r="IO11"/>
      <c r="IP11"/>
      <c r="IQ11"/>
      <c r="IR11"/>
      <c r="IS11"/>
      <c r="IT11"/>
      <c r="IU11"/>
      <c r="IV11"/>
    </row>
    <row r="12" spans="1:256" s="18" customFormat="1" ht="32" x14ac:dyDescent="0.15">
      <c r="A12" s="22">
        <v>10</v>
      </c>
      <c r="B12" s="128"/>
      <c r="C12" s="23" t="s">
        <v>605</v>
      </c>
      <c r="D12" s="7" t="s">
        <v>606</v>
      </c>
      <c r="E12" s="23" t="s">
        <v>604</v>
      </c>
      <c r="F12" s="23">
        <v>9</v>
      </c>
      <c r="G12" s="25">
        <f>1.285*0.192*9</f>
        <v>2.2204799999999998</v>
      </c>
      <c r="H12" s="23" t="s">
        <v>597</v>
      </c>
      <c r="I12" s="23" t="s">
        <v>597</v>
      </c>
      <c r="J12" s="26" t="s">
        <v>67</v>
      </c>
      <c r="K12" s="27">
        <v>196</v>
      </c>
      <c r="L12" s="27"/>
      <c r="M12" s="27"/>
      <c r="N12" s="27"/>
      <c r="IN12"/>
      <c r="IO12"/>
      <c r="IP12"/>
      <c r="IQ12"/>
      <c r="IR12"/>
      <c r="IS12"/>
      <c r="IT12"/>
      <c r="IU12"/>
      <c r="IV12"/>
    </row>
  </sheetData>
  <mergeCells count="3">
    <mergeCell ref="A1:N1"/>
    <mergeCell ref="B3:B7"/>
    <mergeCell ref="B8:B12"/>
  </mergeCells>
  <pageMargins left="0.36" right="0.36" top="1" bottom="1" header="0.51" footer="0.51"/>
  <pageSetup paperSize="9" scale="78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zoomScaleSheetLayoutView="100" workbookViewId="0">
      <selection activeCell="N13" sqref="N13"/>
    </sheetView>
  </sheetViews>
  <sheetFormatPr baseColWidth="10" defaultColWidth="9" defaultRowHeight="16" x14ac:dyDescent="0.15"/>
  <cols>
    <col min="1" max="1" width="5.6640625" style="1" customWidth="1"/>
    <col min="2" max="5" width="8.6640625" style="1" customWidth="1"/>
    <col min="6" max="6" width="10.6640625" style="1" customWidth="1"/>
    <col min="7" max="13" width="7.6640625" style="1" customWidth="1"/>
    <col min="14" max="16384" width="9" style="1"/>
  </cols>
  <sheetData>
    <row r="1" spans="1:13" ht="62" customHeight="1" x14ac:dyDescent="0.15">
      <c r="A1" s="129" t="s">
        <v>607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</row>
    <row r="2" spans="1:13" s="2" customFormat="1" ht="35" customHeight="1" x14ac:dyDescent="0.15">
      <c r="A2" s="3" t="s">
        <v>1</v>
      </c>
      <c r="B2" s="3" t="s">
        <v>272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  <c r="I2" s="12" t="s">
        <v>9</v>
      </c>
      <c r="J2" s="13" t="s">
        <v>434</v>
      </c>
      <c r="K2" s="13"/>
      <c r="L2" s="14"/>
      <c r="M2" s="14"/>
    </row>
    <row r="3" spans="1:13" ht="25" customHeight="1" x14ac:dyDescent="0.15">
      <c r="A3" s="6">
        <v>1</v>
      </c>
      <c r="B3" s="111" t="s">
        <v>608</v>
      </c>
      <c r="C3" s="7" t="s">
        <v>609</v>
      </c>
      <c r="D3" s="7" t="s">
        <v>610</v>
      </c>
      <c r="E3" s="8" t="s">
        <v>611</v>
      </c>
      <c r="F3" s="9" t="s">
        <v>612</v>
      </c>
      <c r="G3" s="10">
        <v>10</v>
      </c>
      <c r="H3" s="11">
        <f t="shared" ref="H3:H7" si="0">1.22*0.168*10</f>
        <v>2.0495999999999999</v>
      </c>
      <c r="I3" s="15" t="s">
        <v>613</v>
      </c>
      <c r="J3" s="16">
        <v>248</v>
      </c>
      <c r="K3" s="16"/>
      <c r="L3" s="16"/>
      <c r="M3" s="17"/>
    </row>
    <row r="4" spans="1:13" ht="25" customHeight="1" x14ac:dyDescent="0.15">
      <c r="A4" s="6">
        <v>2</v>
      </c>
      <c r="B4" s="111"/>
      <c r="C4" s="7" t="s">
        <v>614</v>
      </c>
      <c r="D4" s="7" t="s">
        <v>615</v>
      </c>
      <c r="E4" s="8" t="s">
        <v>611</v>
      </c>
      <c r="F4" s="9" t="s">
        <v>612</v>
      </c>
      <c r="G4" s="10">
        <v>10</v>
      </c>
      <c r="H4" s="11">
        <f t="shared" si="0"/>
        <v>2.0495999999999999</v>
      </c>
      <c r="I4" s="15" t="s">
        <v>613</v>
      </c>
      <c r="J4" s="16">
        <v>248</v>
      </c>
      <c r="K4" s="16"/>
      <c r="L4" s="16"/>
      <c r="M4" s="17"/>
    </row>
    <row r="5" spans="1:13" ht="25" customHeight="1" x14ac:dyDescent="0.15">
      <c r="A5" s="6">
        <v>3</v>
      </c>
      <c r="B5" s="111"/>
      <c r="C5" s="7" t="s">
        <v>616</v>
      </c>
      <c r="D5" s="7" t="s">
        <v>617</v>
      </c>
      <c r="E5" s="8" t="s">
        <v>611</v>
      </c>
      <c r="F5" s="9" t="s">
        <v>612</v>
      </c>
      <c r="G5" s="10">
        <v>10</v>
      </c>
      <c r="H5" s="11">
        <f t="shared" si="0"/>
        <v>2.0495999999999999</v>
      </c>
      <c r="I5" s="15" t="s">
        <v>613</v>
      </c>
      <c r="J5" s="16">
        <v>248</v>
      </c>
      <c r="K5" s="16"/>
      <c r="L5" s="16"/>
      <c r="M5" s="17"/>
    </row>
    <row r="6" spans="1:13" ht="25" customHeight="1" x14ac:dyDescent="0.15">
      <c r="A6" s="6">
        <v>4</v>
      </c>
      <c r="B6" s="111"/>
      <c r="C6" s="7" t="s">
        <v>618</v>
      </c>
      <c r="D6" s="7" t="s">
        <v>619</v>
      </c>
      <c r="E6" s="8" t="s">
        <v>611</v>
      </c>
      <c r="F6" s="9" t="s">
        <v>612</v>
      </c>
      <c r="G6" s="10">
        <v>10</v>
      </c>
      <c r="H6" s="11">
        <f t="shared" si="0"/>
        <v>2.0495999999999999</v>
      </c>
      <c r="I6" s="15" t="s">
        <v>613</v>
      </c>
      <c r="J6" s="16">
        <v>248</v>
      </c>
      <c r="K6" s="16"/>
      <c r="L6" s="16"/>
      <c r="M6" s="17"/>
    </row>
    <row r="7" spans="1:13" ht="25" customHeight="1" x14ac:dyDescent="0.15">
      <c r="A7" s="6">
        <v>5</v>
      </c>
      <c r="B7" s="111"/>
      <c r="C7" s="7" t="s">
        <v>620</v>
      </c>
      <c r="D7" s="7" t="s">
        <v>621</v>
      </c>
      <c r="E7" s="8" t="s">
        <v>611</v>
      </c>
      <c r="F7" s="9" t="s">
        <v>612</v>
      </c>
      <c r="G7" s="10">
        <v>10</v>
      </c>
      <c r="H7" s="11">
        <f t="shared" si="0"/>
        <v>2.0495999999999999</v>
      </c>
      <c r="I7" s="15" t="s">
        <v>613</v>
      </c>
      <c r="J7" s="16">
        <v>248</v>
      </c>
      <c r="K7" s="16"/>
      <c r="L7" s="16"/>
      <c r="M7" s="17"/>
    </row>
  </sheetData>
  <mergeCells count="2">
    <mergeCell ref="A1:M1"/>
    <mergeCell ref="B3:B7"/>
  </mergeCells>
  <pageMargins left="0.75" right="0.75" top="1" bottom="1" header="0.51" footer="0.51"/>
  <pageSetup paperSize="9" scale="77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实木</vt:lpstr>
      <vt:lpstr>实木复合</vt:lpstr>
      <vt:lpstr>强化复合</vt:lpstr>
      <vt:lpstr>进口地板</vt:lpstr>
      <vt:lpstr>爱尚系列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产品</dc:creator>
  <cp:keywords/>
  <dc:description/>
  <cp:lastModifiedBy>Microsoft Office User</cp:lastModifiedBy>
  <cp:revision>1</cp:revision>
  <dcterms:created xsi:type="dcterms:W3CDTF">2016-06-14T03:15:23Z</dcterms:created>
  <dcterms:modified xsi:type="dcterms:W3CDTF">2018-11-16T10:05:33Z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