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GIT_Project\Excel\Functions\"/>
    </mc:Choice>
  </mc:AlternateContent>
  <xr:revisionPtr revIDLastSave="0" documentId="13_ncr:1_{8CA9983D-BC9E-4FCE-B1FE-D06F58F36A02}" xr6:coauthVersionLast="47" xr6:coauthVersionMax="47" xr10:uidLastSave="{00000000-0000-0000-0000-000000000000}"/>
  <bookViews>
    <workbookView xWindow="-120" yWindow="-120" windowWidth="20730" windowHeight="11310" activeTab="2" xr2:uid="{00000000-000D-0000-FFFF-FFFF00000000}"/>
  </bookViews>
  <sheets>
    <sheet name="Snacks- Data" sheetId="1" r:id="rId1"/>
    <sheet name="Task 1- Questions" sheetId="2" r:id="rId2"/>
    <sheet name="Task 2- Ques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4" i="3" l="1"/>
  <c r="B90" i="3"/>
  <c r="B86" i="3"/>
  <c r="A75" i="3" a="1"/>
  <c r="A75" i="3" s="1"/>
  <c r="B65" i="3"/>
  <c r="B61" i="3"/>
  <c r="C57" i="3"/>
  <c r="B57" i="3" a="1"/>
  <c r="B57" i="3" s="1"/>
  <c r="B53" i="3"/>
  <c r="B49" i="3" a="1"/>
  <c r="B49" i="3" s="1"/>
  <c r="A44" i="3" a="1"/>
  <c r="A44" i="3" s="1"/>
  <c r="B44" i="3" s="1"/>
  <c r="B37" i="3"/>
  <c r="B33" i="3" a="1"/>
  <c r="B33" i="3" s="1"/>
  <c r="B26" i="3"/>
  <c r="B27" i="3"/>
  <c r="B28" i="3"/>
  <c r="B25" i="3"/>
  <c r="B17" i="3" a="1"/>
  <c r="B17" i="3" s="1"/>
  <c r="B11" i="3" a="1"/>
  <c r="B11" i="3" s="1"/>
  <c r="B7" i="3"/>
  <c r="C3" i="3" a="1"/>
  <c r="C3" i="3" s="1"/>
  <c r="B3" i="3"/>
  <c r="B96" i="2"/>
  <c r="B92" i="2"/>
  <c r="B88" i="2"/>
  <c r="B84" i="2"/>
  <c r="B79" i="2"/>
  <c r="B74" i="2"/>
  <c r="B70" i="2"/>
  <c r="B65" i="2"/>
  <c r="B61" i="2"/>
  <c r="B57" i="2"/>
  <c r="B52" i="2"/>
  <c r="B53" i="2"/>
  <c r="B51" i="2"/>
  <c r="B40" i="2"/>
  <c r="B41" i="2"/>
  <c r="B42" i="2"/>
  <c r="B39" i="2"/>
  <c r="B29" i="2"/>
  <c r="B23" i="2" a="1"/>
  <c r="B23" i="2" s="1"/>
  <c r="B19" i="2"/>
  <c r="B15" i="2"/>
  <c r="B11" i="2"/>
  <c r="B7" i="2"/>
  <c r="B3" i="2"/>
  <c r="B76" i="3" l="1"/>
  <c r="C76" i="3"/>
  <c r="C81" i="3"/>
  <c r="C51" i="2" a="1"/>
  <c r="C51" i="2" s="1"/>
  <c r="C39" i="2" a="1"/>
  <c r="C39" i="2" s="1"/>
  <c r="B79" i="3"/>
  <c r="C79" i="3"/>
  <c r="B81" i="3"/>
  <c r="B78" i="3"/>
  <c r="C78" i="3"/>
  <c r="C82" i="3"/>
  <c r="C80" i="3"/>
  <c r="B77" i="3"/>
  <c r="C77" i="3"/>
  <c r="B82" i="3"/>
  <c r="B80" i="3"/>
  <c r="B75" i="3"/>
  <c r="C75" i="3"/>
  <c r="C25" i="3" a="1"/>
  <c r="C25" i="3" s="1"/>
  <c r="B45" i="3"/>
  <c r="D75" i="3" l="1" a="1"/>
  <c r="D75"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<sst xmlns="http://schemas.openxmlformats.org/spreadsheetml/2006/main" count="259" uniqueCount="112">
  <si>
    <t>Food Item</t>
  </si>
  <si>
    <t>Restaurant/ Selling Brand</t>
  </si>
  <si>
    <t>Flavour</t>
  </si>
  <si>
    <t>Region</t>
  </si>
  <si>
    <t>Preparation Time (in Mins)</t>
  </si>
  <si>
    <t>Price (in Rs.)</t>
  </si>
  <si>
    <t>Rogan Josh</t>
  </si>
  <si>
    <t>Restaurant</t>
  </si>
  <si>
    <t>Savory</t>
  </si>
  <si>
    <t>North</t>
  </si>
  <si>
    <t>Rasgulla</t>
  </si>
  <si>
    <t>Haldiram's</t>
  </si>
  <si>
    <t>Sweet</t>
  </si>
  <si>
    <t>East</t>
  </si>
  <si>
    <t>Pani Puri</t>
  </si>
  <si>
    <t>Gits</t>
  </si>
  <si>
    <t>Shrikhand</t>
  </si>
  <si>
    <t>Amul</t>
  </si>
  <si>
    <t>West</t>
  </si>
  <si>
    <t>Kheer</t>
  </si>
  <si>
    <t>Pav Bhaji</t>
  </si>
  <si>
    <t>Shiv Sagar</t>
  </si>
  <si>
    <t>Vada Pav</t>
  </si>
  <si>
    <t>Aloo Paratha</t>
  </si>
  <si>
    <t>Central</t>
  </si>
  <si>
    <t>Kulfi</t>
  </si>
  <si>
    <t>Kwality Walls</t>
  </si>
  <si>
    <t>Gajar Halwa</t>
  </si>
  <si>
    <t>Barfi</t>
  </si>
  <si>
    <t>Chole Bhature</t>
  </si>
  <si>
    <t>Butter Chicken</t>
  </si>
  <si>
    <t>Jalebi</t>
  </si>
  <si>
    <t>Kaju Katli</t>
  </si>
  <si>
    <t>Rajma Chawal</t>
  </si>
  <si>
    <t>Chaat</t>
  </si>
  <si>
    <t>Gulab Jamun</t>
  </si>
  <si>
    <t>Malai Kulfi</t>
  </si>
  <si>
    <t>Chicken Curry</t>
  </si>
  <si>
    <t>Patishapta</t>
  </si>
  <si>
    <t>Dhokla</t>
  </si>
  <si>
    <t>Shahi Tukda</t>
  </si>
  <si>
    <t>Pesarattu</t>
  </si>
  <si>
    <t>South</t>
  </si>
  <si>
    <t>Mysore Pak</t>
  </si>
  <si>
    <t>Palak Paneer</t>
  </si>
  <si>
    <t>Kathi Roll</t>
  </si>
  <si>
    <t>Kathi Junction</t>
  </si>
  <si>
    <t>Dosa</t>
  </si>
  <si>
    <t>Samosa</t>
  </si>
  <si>
    <t>Idli</t>
  </si>
  <si>
    <t>MTR</t>
  </si>
  <si>
    <t>Phirni</t>
  </si>
  <si>
    <t>Ladoo</t>
  </si>
  <si>
    <t>Q1- What is the average preparation time of sweet flavoured dishes from East region?</t>
  </si>
  <si>
    <t>Answer-</t>
  </si>
  <si>
    <t>Q2- What is the minimum preparation time to make a savory flavored dish in Haldiram's?</t>
  </si>
  <si>
    <t>Q3- What is the price of Jalebi?</t>
  </si>
  <si>
    <t>Q4- What is the total price of Dhokla and Dosa together?</t>
  </si>
  <si>
    <t>Q5- What is the average price of items from Amul brand in West Region?</t>
  </si>
  <si>
    <t>Q6- Name the food items in the East region with a preparation time exceeding 120 minutes.</t>
  </si>
  <si>
    <t>Q7- What is the minimum price of Gits sweet flavored dish whose preparation time is less than 150 minutes?</t>
  </si>
  <si>
    <t>Q8- Categorise the food items listed below as "High Price", "Medium Price" and "Low Price" based on the following conditions</t>
  </si>
  <si>
    <t>Price &gt;=</t>
  </si>
  <si>
    <t>High Price</t>
  </si>
  <si>
    <t>Medium Price</t>
  </si>
  <si>
    <t>Price &lt;</t>
  </si>
  <si>
    <t>Low Price</t>
  </si>
  <si>
    <t>Category</t>
  </si>
  <si>
    <t>Q9- If the order is less than or equal to Rs. 450, a delivery charge of Rs. 50 will be levied; otherwise, no charge will be applied.</t>
  </si>
  <si>
    <t>Price &lt;=</t>
  </si>
  <si>
    <t>delivery charge = 50</t>
  </si>
  <si>
    <t>Price &gt;</t>
  </si>
  <si>
    <t>delivery charge = 0</t>
  </si>
  <si>
    <t>Total Price (Price+Delivery)</t>
  </si>
  <si>
    <t>Q10- What is the total price of all the "savory" flavored dishes of Restaurant.</t>
  </si>
  <si>
    <t>Q11- What is the average preparation time of "Kwality Walls" food items priced higher than Rs. 150?</t>
  </si>
  <si>
    <t>Q12- What is the Total price of Gits and Amul food item?</t>
  </si>
  <si>
    <t>Q13- How many number of food items are there in North region whose preparation time is more than 100 minutes and price is more than Rs. 300?</t>
  </si>
  <si>
    <t>Q14- How many sweet-flavored dishes does Haldiram's offer in the North Region?</t>
  </si>
  <si>
    <t>Q15- What is the total price of dishes in the North region with a preparation time greater than 100 minutes but less than 200 minutes?</t>
  </si>
  <si>
    <t>Q16- What is the minimum preparation time for savory dishes from Shiv Sagar in the North region, considering only those dishes priced above Rs. 400</t>
  </si>
  <si>
    <t>Q17- What is the price for "Phirni"?</t>
  </si>
  <si>
    <t>Q18- Count the number of dishes with preparation times between 100 and 200 mins in the Central region.</t>
  </si>
  <si>
    <t>Q19- Count the number of dishes with preparation times exceeding 200 mins in the East region.</t>
  </si>
  <si>
    <t>Q1- Name the food item with a preparation time exceeding 100 minutes that has the highest price.</t>
  </si>
  <si>
    <t xml:space="preserve">Q2- If the price of Ladoo is greater than 450, the result will be "Yes"; otherwise, it will be 'No'. If the data for Ladoo is not found, the output will be "Data not found". </t>
  </si>
  <si>
    <t xml:space="preserve">Q3- Find the top three highest prices of food items. </t>
  </si>
  <si>
    <t>Q4- Name the food items from the East region with a preparation time exceeding the overall average preparation time, and their prices are also above 500.</t>
  </si>
  <si>
    <t>Q5- Categorise the below restaurant/ selling brand as "Most Expensive", "Least Expensive"  or "Moderately Priced".</t>
  </si>
  <si>
    <t xml:space="preserve">If maximum price is equal to the maximum price amongst all the listed brands/ restuarant then "Most Expensive" else </t>
  </si>
  <si>
    <t>check if the maximum price is equal to the minimum price amongst all the listed brands/ restuarant then "Least Expensive" else "Moderately Priced".</t>
  </si>
  <si>
    <t>Maximum Price</t>
  </si>
  <si>
    <t xml:space="preserve">Q6- Determine the category for "Rajma Chawal" based on its price: if less than or equal to 500, "Affordable"; if between 500 and 600, "Standard"; if greater than or equal to 600, "Expensive." </t>
  </si>
  <si>
    <t>Q7-  If the price of "Chaat" of chaat is lesser than 400 then "Cheap" else "Expensive".</t>
  </si>
  <si>
    <t xml:space="preserve">Q8- Categorize the below listed dishes from Kwality Walls into "Low Time," "Mid Time," and "High Time" based on their preparation time. </t>
  </si>
  <si>
    <t>If preparation time is less than or equal to 120 mins then "Low Time", between 120 and 180 mins then "High Time", and greater or equal to 180 mins then "High Time".</t>
  </si>
  <si>
    <t xml:space="preserve">Q9- Retrieve the preparation time for "Rogan Josh" and calculate the total price of dishes with preparation times greater than that value. </t>
  </si>
  <si>
    <t>Q11- Count how many dishes have preparation time of less than 100 minutes and price less than Rs. 400.</t>
  </si>
  <si>
    <t>Q12- Name the flavour which has more number of dishes given in the data sheet.</t>
  </si>
  <si>
    <t xml:space="preserve">Q13- Retrieve the preparation time for "Gulab Jamun" and compute the average price of dishes with preparation times below that value. </t>
  </si>
  <si>
    <t xml:space="preserve">Q14- Retrieve the price for "Butter Chicken" and compute the average preparation time of dishes with price below that value.  </t>
  </si>
  <si>
    <t>If North Branch &gt; South Branch</t>
  </si>
  <si>
    <t xml:space="preserve"> then "[Restuarant/ selling brand ] has more branches in North Region"</t>
  </si>
  <si>
    <t>If North Branch &lt; South Branch</t>
  </si>
  <si>
    <t xml:space="preserve"> then "[Restuarant/ selling brand ] has more branches in South Region"</t>
  </si>
  <si>
    <t>Comparison</t>
  </si>
  <si>
    <t xml:space="preserve">Q16- If the region for "Dhokla" is South, display "Southern Region"; otherwise, display "Not in South". </t>
  </si>
  <si>
    <t xml:space="preserve">Q17-  If the price of "Kulfi" is less than 450, display "Affordable"; otherwise, display "Expensive". </t>
  </si>
  <si>
    <t>Q18- If the flavor of "Chole Bhature" is Savory, display "Savory Dish"; else display "Not Savory."</t>
  </si>
  <si>
    <t>Q15- Get the list of all Restaurant or Selling Brand, and count the number of food items from North region and south region respectively.</t>
  </si>
  <si>
    <t xml:space="preserve">If North and South Branch are equal then "[Restuarant/ selling brand ] has equal branches in North and South Region" </t>
  </si>
  <si>
    <t xml:space="preserve">Answer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</si>
</sst>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b/>
      <sz val="10"/>
      <color theme="1"/>
      <name val="Arial"/>
      <family val="2"/>
    </font>
    <font>
      <sz val="9"/>
      <color rgb="FF000000"/>
      <name val="&quot;Google Sans Mono&quot;"/>
    </font>
    <font>
      <sz val="10"/>
      <name val="Arial"/>
      <family val="2"/>
    </font>
  </fonts>
  <fills count="5">
    <fill>
      <patternFill patternType="none"/>
    </fill>
    <fill>
      <patternFill patternType="gray125"/>
    </fill>
    <fill>
      <patternFill patternType="solid">
        <fgColor rgb="FFCCCCCC"/>
        <bgColor rgb="FFCCCCCC"/>
      </patternFill>
    </fill>
    <fill>
      <patternFill patternType="solid">
        <fgColor rgb="FFEAD1DC"/>
        <bgColor rgb="FFEAD1DC"/>
      </patternFill>
    </fill>
    <fill>
      <patternFill patternType="solid">
        <fgColor rgb="FFFFFFFF"/>
        <bgColor rgb="FFFFFFFF"/>
      </patternFill>
    </fill>
  </fills>
  <borders count="2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rgb="FF000000"/>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top/>
      <bottom style="thin">
        <color rgb="FF000000"/>
      </bottom>
      <diagonal/>
    </border>
  </borders>
  <cellStyleXfs count="1">
    <xf numFmtId="0" fontId="0" fillId="0" borderId="0"/>
  </cellStyleXfs>
  <cellXfs count="110">
    <xf numFmtId="0" fontId="0" fillId="0" borderId="0" xfId="0"/>
    <xf numFmtId="0" fontId="2" fillId="4" borderId="0" xfId="0" applyFont="1" applyFill="1"/>
    <xf numFmtId="3" fontId="2" fillId="4" borderId="0" xfId="0" applyNumberFormat="1" applyFont="1" applyFill="1"/>
    <xf numFmtId="10" fontId="2" fillId="4" borderId="0" xfId="0" applyNumberFormat="1" applyFont="1" applyFill="1"/>
    <xf numFmtId="0" fontId="3" fillId="4" borderId="0" xfId="0" applyFont="1" applyFill="1"/>
    <xf numFmtId="0" fontId="2" fillId="4" borderId="1" xfId="0" applyFont="1" applyFill="1" applyBorder="1"/>
    <xf numFmtId="0" fontId="3" fillId="0" borderId="0" xfId="0" applyFont="1"/>
    <xf numFmtId="0" fontId="3" fillId="0" borderId="2" xfId="0" applyFont="1" applyBorder="1"/>
    <xf numFmtId="0" fontId="3" fillId="4" borderId="2" xfId="0" applyFont="1" applyFill="1" applyBorder="1"/>
    <xf numFmtId="3" fontId="2" fillId="4" borderId="1" xfId="0" applyNumberFormat="1" applyFont="1" applyFill="1" applyBorder="1"/>
    <xf numFmtId="0" fontId="2" fillId="0" borderId="1" xfId="0" applyFont="1" applyBorder="1"/>
    <xf numFmtId="0" fontId="2" fillId="0" borderId="0" xfId="0" applyFont="1"/>
    <xf numFmtId="0" fontId="3" fillId="4" borderId="4" xfId="0" applyFont="1" applyFill="1" applyBorder="1"/>
    <xf numFmtId="0" fontId="3" fillId="4" borderId="4" xfId="0" applyFont="1" applyFill="1" applyBorder="1" applyAlignment="1">
      <alignment horizontal="right"/>
    </xf>
    <xf numFmtId="3" fontId="3" fillId="4" borderId="4" xfId="0" applyNumberFormat="1" applyFont="1" applyFill="1" applyBorder="1" applyAlignment="1">
      <alignment horizontal="right"/>
    </xf>
    <xf numFmtId="3" fontId="3" fillId="4" borderId="2" xfId="0" applyNumberFormat="1" applyFont="1" applyFill="1" applyBorder="1"/>
    <xf numFmtId="3" fontId="3" fillId="4" borderId="4" xfId="0" applyNumberFormat="1" applyFont="1" applyFill="1" applyBorder="1"/>
    <xf numFmtId="0" fontId="4" fillId="2" borderId="4" xfId="0" applyFont="1" applyFill="1" applyBorder="1"/>
    <xf numFmtId="164" fontId="3" fillId="4" borderId="2" xfId="0" applyNumberFormat="1" applyFont="1" applyFill="1" applyBorder="1"/>
    <xf numFmtId="164" fontId="3" fillId="4" borderId="4" xfId="0" applyNumberFormat="1" applyFont="1" applyFill="1" applyBorder="1" applyAlignment="1">
      <alignment horizontal="right"/>
    </xf>
    <xf numFmtId="0" fontId="4" fillId="0" borderId="4" xfId="0" applyFont="1" applyBorder="1" applyAlignment="1">
      <alignment horizontal="center"/>
    </xf>
    <xf numFmtId="0" fontId="3" fillId="0" borderId="4" xfId="0" applyFont="1" applyBorder="1" applyAlignment="1">
      <alignment horizontal="right"/>
    </xf>
    <xf numFmtId="0" fontId="3" fillId="0" borderId="4" xfId="0" applyFont="1" applyBorder="1"/>
    <xf numFmtId="0" fontId="1" fillId="2" borderId="5" xfId="0" applyFont="1" applyFill="1" applyBorder="1"/>
    <xf numFmtId="0" fontId="2" fillId="3" borderId="5" xfId="0" applyFont="1" applyFill="1" applyBorder="1"/>
    <xf numFmtId="0" fontId="5" fillId="4" borderId="5" xfId="0" applyFont="1" applyFill="1" applyBorder="1"/>
    <xf numFmtId="0" fontId="3" fillId="0" borderId="5" xfId="0" applyFont="1" applyBorder="1"/>
    <xf numFmtId="0" fontId="3" fillId="0" borderId="2" xfId="0" applyFont="1" applyBorder="1" applyAlignment="1">
      <alignment horizontal="right"/>
    </xf>
    <xf numFmtId="0" fontId="4" fillId="2" borderId="2" xfId="0" applyFont="1" applyFill="1" applyBorder="1" applyAlignment="1">
      <alignment horizontal="center"/>
    </xf>
    <xf numFmtId="0" fontId="3" fillId="4" borderId="6" xfId="0" applyFont="1" applyFill="1" applyBorder="1"/>
    <xf numFmtId="0" fontId="2" fillId="4" borderId="7" xfId="0" applyFont="1" applyFill="1" applyBorder="1"/>
    <xf numFmtId="0" fontId="2" fillId="4" borderId="8" xfId="0" applyFont="1" applyFill="1" applyBorder="1"/>
    <xf numFmtId="0" fontId="4" fillId="4" borderId="9" xfId="0" applyFont="1" applyFill="1" applyBorder="1"/>
    <xf numFmtId="0" fontId="2" fillId="4" borderId="0" xfId="0" applyFont="1" applyFill="1" applyBorder="1"/>
    <xf numFmtId="0" fontId="2" fillId="4" borderId="10" xfId="0" applyFont="1" applyFill="1" applyBorder="1"/>
    <xf numFmtId="0" fontId="3" fillId="4" borderId="11" xfId="0" applyFont="1" applyFill="1" applyBorder="1"/>
    <xf numFmtId="0" fontId="2" fillId="4" borderId="12" xfId="0" applyFont="1" applyFill="1" applyBorder="1"/>
    <xf numFmtId="0" fontId="2" fillId="4" borderId="13" xfId="0" applyFont="1" applyFill="1" applyBorder="1"/>
    <xf numFmtId="0" fontId="2" fillId="4" borderId="15" xfId="0" applyFont="1" applyFill="1" applyBorder="1"/>
    <xf numFmtId="0" fontId="2" fillId="4" borderId="16" xfId="0" applyFont="1" applyFill="1" applyBorder="1"/>
    <xf numFmtId="0" fontId="3" fillId="4" borderId="17" xfId="0" applyFont="1" applyFill="1" applyBorder="1"/>
    <xf numFmtId="0" fontId="4" fillId="4" borderId="17" xfId="0" applyFont="1" applyFill="1" applyBorder="1"/>
    <xf numFmtId="0" fontId="2" fillId="4" borderId="5" xfId="0" applyFont="1" applyFill="1" applyBorder="1"/>
    <xf numFmtId="0" fontId="3" fillId="4" borderId="0" xfId="0" applyFont="1" applyFill="1" applyBorder="1"/>
    <xf numFmtId="0" fontId="3" fillId="4" borderId="9" xfId="0" applyFont="1" applyFill="1" applyBorder="1"/>
    <xf numFmtId="0" fontId="3" fillId="0" borderId="7" xfId="0" applyFont="1" applyBorder="1" applyAlignment="1">
      <alignment horizontal="left" wrapText="1"/>
    </xf>
    <xf numFmtId="0" fontId="3" fillId="0" borderId="0" xfId="0" applyFont="1" applyBorder="1" applyAlignment="1">
      <alignment horizontal="left" wrapText="1"/>
    </xf>
    <xf numFmtId="0" fontId="1" fillId="2" borderId="3" xfId="0" applyFont="1" applyFill="1" applyBorder="1"/>
    <xf numFmtId="0" fontId="3" fillId="0" borderId="6" xfId="0" applyFont="1" applyBorder="1" applyAlignment="1">
      <alignment horizontal="left" wrapText="1"/>
    </xf>
    <xf numFmtId="0" fontId="3" fillId="0" borderId="8" xfId="0" applyFont="1" applyBorder="1" applyAlignment="1">
      <alignment horizontal="left" wrapText="1"/>
    </xf>
    <xf numFmtId="0" fontId="3" fillId="0" borderId="17" xfId="0" applyFont="1" applyBorder="1" applyAlignment="1">
      <alignment horizontal="left" wrapText="1"/>
    </xf>
    <xf numFmtId="0" fontId="3" fillId="0" borderId="10" xfId="0" applyFont="1" applyBorder="1" applyAlignment="1">
      <alignment horizontal="left" wrapText="1"/>
    </xf>
    <xf numFmtId="0" fontId="3" fillId="0" borderId="17" xfId="0" applyFont="1" applyBorder="1"/>
    <xf numFmtId="0" fontId="3" fillId="0" borderId="0" xfId="0" applyFont="1" applyBorder="1" applyAlignment="1">
      <alignment horizontal="right"/>
    </xf>
    <xf numFmtId="0" fontId="3" fillId="0" borderId="11" xfId="0" applyFont="1" applyBorder="1"/>
    <xf numFmtId="0" fontId="3" fillId="0" borderId="12" xfId="0" applyFont="1" applyBorder="1"/>
    <xf numFmtId="0" fontId="4" fillId="2" borderId="18" xfId="0" applyFont="1" applyFill="1" applyBorder="1"/>
    <xf numFmtId="0" fontId="3" fillId="0" borderId="18" xfId="0" applyFont="1" applyBorder="1"/>
    <xf numFmtId="0" fontId="3" fillId="0" borderId="0" xfId="0" applyFont="1" applyBorder="1"/>
    <xf numFmtId="0" fontId="4" fillId="0" borderId="6" xfId="0" applyFont="1" applyBorder="1"/>
    <xf numFmtId="0" fontId="3" fillId="0" borderId="7" xfId="0" applyFont="1" applyBorder="1"/>
    <xf numFmtId="0" fontId="1" fillId="2" borderId="19" xfId="0" applyFont="1" applyFill="1" applyBorder="1"/>
    <xf numFmtId="0" fontId="2" fillId="4" borderId="20" xfId="0" applyFont="1" applyFill="1" applyBorder="1"/>
    <xf numFmtId="0" fontId="3" fillId="0" borderId="21" xfId="0" applyFont="1" applyBorder="1"/>
    <xf numFmtId="0" fontId="2" fillId="4" borderId="22" xfId="0" applyFont="1" applyFill="1" applyBorder="1"/>
    <xf numFmtId="0" fontId="2" fillId="4" borderId="23" xfId="0" applyFont="1" applyFill="1" applyBorder="1"/>
    <xf numFmtId="0" fontId="3" fillId="4" borderId="7" xfId="0" applyFont="1" applyFill="1" applyBorder="1" applyAlignment="1">
      <alignment horizontal="left" wrapText="1"/>
    </xf>
    <xf numFmtId="0" fontId="3" fillId="4" borderId="0" xfId="0" applyFont="1" applyFill="1" applyBorder="1" applyAlignment="1">
      <alignment horizontal="left" wrapText="1"/>
    </xf>
    <xf numFmtId="0" fontId="4" fillId="4" borderId="14" xfId="0" applyFont="1" applyFill="1" applyBorder="1"/>
    <xf numFmtId="0" fontId="3" fillId="4" borderId="6" xfId="0" applyFont="1" applyFill="1" applyBorder="1" applyAlignment="1">
      <alignment horizontal="left" wrapText="1"/>
    </xf>
    <xf numFmtId="0" fontId="3" fillId="4" borderId="8" xfId="0" applyFont="1" applyFill="1" applyBorder="1" applyAlignment="1">
      <alignment horizontal="left" wrapText="1"/>
    </xf>
    <xf numFmtId="0" fontId="3" fillId="4" borderId="17" xfId="0" applyFont="1" applyFill="1" applyBorder="1" applyAlignment="1">
      <alignment horizontal="left" wrapText="1"/>
    </xf>
    <xf numFmtId="0" fontId="3" fillId="4" borderId="10" xfId="0" applyFont="1" applyFill="1" applyBorder="1" applyAlignment="1">
      <alignment horizontal="left" wrapText="1"/>
    </xf>
    <xf numFmtId="10" fontId="2" fillId="4" borderId="12" xfId="0" applyNumberFormat="1" applyFont="1" applyFill="1" applyBorder="1"/>
    <xf numFmtId="0" fontId="0" fillId="0" borderId="0" xfId="0" applyBorder="1"/>
    <xf numFmtId="0" fontId="0" fillId="0" borderId="10" xfId="0" applyBorder="1"/>
    <xf numFmtId="0" fontId="0" fillId="0" borderId="12" xfId="0" applyBorder="1"/>
    <xf numFmtId="0" fontId="0" fillId="0" borderId="13" xfId="0" applyBorder="1"/>
    <xf numFmtId="0" fontId="3" fillId="0" borderId="6" xfId="0" applyFont="1" applyBorder="1"/>
    <xf numFmtId="0" fontId="0" fillId="0" borderId="7" xfId="0" applyBorder="1"/>
    <xf numFmtId="0" fontId="0" fillId="0" borderId="8" xfId="0" applyBorder="1"/>
    <xf numFmtId="0" fontId="2" fillId="0" borderId="10" xfId="0" applyFont="1" applyBorder="1"/>
    <xf numFmtId="0" fontId="0" fillId="0" borderId="11" xfId="0" applyBorder="1"/>
    <xf numFmtId="0" fontId="3" fillId="4" borderId="7" xfId="0" applyFont="1" applyFill="1" applyBorder="1"/>
    <xf numFmtId="0" fontId="3" fillId="0" borderId="8" xfId="0" applyFont="1" applyBorder="1"/>
    <xf numFmtId="0" fontId="3" fillId="0" borderId="10" xfId="0" applyFont="1" applyBorder="1"/>
    <xf numFmtId="0" fontId="3" fillId="4" borderId="12" xfId="0" applyFont="1" applyFill="1" applyBorder="1"/>
    <xf numFmtId="0" fontId="3" fillId="0" borderId="13" xfId="0" applyFont="1" applyBorder="1"/>
    <xf numFmtId="0" fontId="3" fillId="0" borderId="9" xfId="0" applyFont="1" applyBorder="1"/>
    <xf numFmtId="3" fontId="3" fillId="4" borderId="12" xfId="0" applyNumberFormat="1" applyFont="1" applyFill="1" applyBorder="1"/>
    <xf numFmtId="3" fontId="3" fillId="4" borderId="7" xfId="0" applyNumberFormat="1" applyFont="1" applyFill="1" applyBorder="1"/>
    <xf numFmtId="0" fontId="3" fillId="4" borderId="15" xfId="0" applyFont="1" applyFill="1" applyBorder="1"/>
    <xf numFmtId="0" fontId="3" fillId="0" borderId="16" xfId="0" applyFont="1" applyBorder="1"/>
    <xf numFmtId="0" fontId="3" fillId="4" borderId="18" xfId="0" applyFont="1" applyFill="1" applyBorder="1"/>
    <xf numFmtId="0" fontId="3" fillId="4" borderId="16" xfId="0" applyFont="1" applyFill="1" applyBorder="1"/>
    <xf numFmtId="0" fontId="3" fillId="4" borderId="10" xfId="0" applyFont="1" applyFill="1" applyBorder="1"/>
    <xf numFmtId="0" fontId="3" fillId="4" borderId="5" xfId="0" applyFont="1" applyFill="1" applyBorder="1" applyAlignment="1">
      <alignment horizontal="right"/>
    </xf>
    <xf numFmtId="164" fontId="3" fillId="4" borderId="12" xfId="0" applyNumberFormat="1" applyFont="1" applyFill="1" applyBorder="1"/>
    <xf numFmtId="164" fontId="3" fillId="0" borderId="7" xfId="0" applyNumberFormat="1" applyFont="1" applyBorder="1"/>
    <xf numFmtId="0" fontId="6" fillId="0" borderId="2" xfId="0" applyFont="1" applyBorder="1"/>
    <xf numFmtId="0" fontId="4" fillId="0" borderId="2" xfId="0" applyFont="1" applyBorder="1" applyAlignment="1">
      <alignment horizont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0" borderId="24" xfId="0" applyFont="1" applyBorder="1"/>
    <xf numFmtId="0" fontId="4" fillId="2" borderId="9" xfId="0" applyFont="1" applyFill="1" applyBorder="1" applyAlignment="1">
      <alignment horizontal="center"/>
    </xf>
    <xf numFmtId="0" fontId="6" fillId="0" borderId="1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6"/>
  <sheetViews>
    <sheetView topLeftCell="A19" workbookViewId="0">
      <selection activeCell="D14" sqref="D14"/>
    </sheetView>
  </sheetViews>
  <sheetFormatPr defaultColWidth="12.5703125" defaultRowHeight="15.75" customHeight="1"/>
  <cols>
    <col min="1" max="1" width="15.140625" customWidth="1"/>
    <col min="2" max="2" width="21.42578125" customWidth="1"/>
    <col min="3" max="3" width="13.5703125" customWidth="1"/>
    <col min="4" max="4" width="14.7109375" customWidth="1"/>
    <col min="5" max="5" width="21.85546875" customWidth="1"/>
    <col min="6" max="6" width="14.42578125" customWidth="1"/>
  </cols>
  <sheetData>
    <row r="1" spans="1:6">
      <c r="A1" s="23" t="s">
        <v>0</v>
      </c>
      <c r="B1" s="23" t="s">
        <v>1</v>
      </c>
      <c r="C1" s="23" t="s">
        <v>2</v>
      </c>
      <c r="D1" s="23" t="s">
        <v>3</v>
      </c>
      <c r="E1" s="23" t="s">
        <v>4</v>
      </c>
      <c r="F1" s="23" t="s">
        <v>5</v>
      </c>
    </row>
    <row r="2" spans="1:6">
      <c r="A2" s="24" t="s">
        <v>6</v>
      </c>
      <c r="B2" s="24" t="s">
        <v>7</v>
      </c>
      <c r="C2" s="24" t="s">
        <v>8</v>
      </c>
      <c r="D2" s="24" t="s">
        <v>9</v>
      </c>
      <c r="E2" s="24">
        <v>120</v>
      </c>
      <c r="F2" s="24">
        <v>440</v>
      </c>
    </row>
    <row r="3" spans="1:6">
      <c r="A3" s="24" t="s">
        <v>10</v>
      </c>
      <c r="B3" s="24" t="s">
        <v>11</v>
      </c>
      <c r="C3" s="24" t="s">
        <v>12</v>
      </c>
      <c r="D3" s="24" t="s">
        <v>13</v>
      </c>
      <c r="E3" s="24">
        <v>150</v>
      </c>
      <c r="F3" s="24">
        <v>462</v>
      </c>
    </row>
    <row r="4" spans="1:6">
      <c r="A4" s="24" t="s">
        <v>14</v>
      </c>
      <c r="B4" s="24" t="s">
        <v>15</v>
      </c>
      <c r="C4" s="24" t="s">
        <v>8</v>
      </c>
      <c r="D4" s="24" t="s">
        <v>9</v>
      </c>
      <c r="E4" s="24">
        <v>150</v>
      </c>
      <c r="F4" s="24">
        <v>480</v>
      </c>
    </row>
    <row r="5" spans="1:6">
      <c r="A5" s="24" t="s">
        <v>16</v>
      </c>
      <c r="B5" s="24" t="s">
        <v>17</v>
      </c>
      <c r="C5" s="24" t="s">
        <v>12</v>
      </c>
      <c r="D5" s="24" t="s">
        <v>18</v>
      </c>
      <c r="E5" s="24">
        <v>210</v>
      </c>
      <c r="F5" s="24">
        <v>486</v>
      </c>
    </row>
    <row r="6" spans="1:6">
      <c r="A6" s="24" t="s">
        <v>19</v>
      </c>
      <c r="B6" s="24" t="s">
        <v>15</v>
      </c>
      <c r="C6" s="24" t="s">
        <v>12</v>
      </c>
      <c r="D6" s="24" t="s">
        <v>9</v>
      </c>
      <c r="E6" s="24">
        <v>90</v>
      </c>
      <c r="F6" s="24">
        <v>600</v>
      </c>
    </row>
    <row r="7" spans="1:6">
      <c r="A7" s="24" t="s">
        <v>20</v>
      </c>
      <c r="B7" s="24" t="s">
        <v>21</v>
      </c>
      <c r="C7" s="24" t="s">
        <v>8</v>
      </c>
      <c r="D7" s="24" t="s">
        <v>9</v>
      </c>
      <c r="E7" s="24">
        <v>150</v>
      </c>
      <c r="F7" s="24">
        <v>577</v>
      </c>
    </row>
    <row r="8" spans="1:6">
      <c r="A8" s="24" t="s">
        <v>22</v>
      </c>
      <c r="B8" s="24" t="s">
        <v>21</v>
      </c>
      <c r="C8" s="24" t="s">
        <v>8</v>
      </c>
      <c r="D8" s="24" t="s">
        <v>18</v>
      </c>
      <c r="E8" s="24">
        <v>90</v>
      </c>
      <c r="F8" s="24">
        <v>393</v>
      </c>
    </row>
    <row r="9" spans="1:6">
      <c r="A9" s="24" t="s">
        <v>23</v>
      </c>
      <c r="B9" s="24" t="s">
        <v>15</v>
      </c>
      <c r="C9" s="24" t="s">
        <v>8</v>
      </c>
      <c r="D9" s="24" t="s">
        <v>24</v>
      </c>
      <c r="E9" s="24">
        <v>270</v>
      </c>
      <c r="F9" s="24">
        <v>560</v>
      </c>
    </row>
    <row r="10" spans="1:6">
      <c r="A10" s="24" t="s">
        <v>25</v>
      </c>
      <c r="B10" s="24" t="s">
        <v>26</v>
      </c>
      <c r="C10" s="24" t="s">
        <v>12</v>
      </c>
      <c r="D10" s="24" t="s">
        <v>9</v>
      </c>
      <c r="E10" s="24">
        <v>120</v>
      </c>
      <c r="F10" s="24">
        <v>519</v>
      </c>
    </row>
    <row r="11" spans="1:6">
      <c r="A11" s="24" t="s">
        <v>27</v>
      </c>
      <c r="B11" s="24" t="s">
        <v>11</v>
      </c>
      <c r="C11" s="24" t="s">
        <v>12</v>
      </c>
      <c r="D11" s="24" t="s">
        <v>24</v>
      </c>
      <c r="E11" s="24">
        <v>90</v>
      </c>
      <c r="F11" s="24">
        <v>351</v>
      </c>
    </row>
    <row r="12" spans="1:6">
      <c r="A12" s="24" t="s">
        <v>28</v>
      </c>
      <c r="B12" s="24" t="s">
        <v>11</v>
      </c>
      <c r="C12" s="24" t="s">
        <v>12</v>
      </c>
      <c r="D12" s="24" t="s">
        <v>9</v>
      </c>
      <c r="E12" s="24">
        <v>210</v>
      </c>
      <c r="F12" s="24">
        <v>426</v>
      </c>
    </row>
    <row r="13" spans="1:6">
      <c r="A13" s="24" t="s">
        <v>29</v>
      </c>
      <c r="B13" s="24" t="s">
        <v>11</v>
      </c>
      <c r="C13" s="24" t="s">
        <v>8</v>
      </c>
      <c r="D13" s="24" t="s">
        <v>9</v>
      </c>
      <c r="E13" s="24">
        <v>120</v>
      </c>
      <c r="F13" s="24">
        <v>486</v>
      </c>
    </row>
    <row r="14" spans="1:6">
      <c r="A14" s="24" t="s">
        <v>30</v>
      </c>
      <c r="B14" s="24" t="s">
        <v>7</v>
      </c>
      <c r="C14" s="24" t="s">
        <v>8</v>
      </c>
      <c r="D14" s="24" t="s">
        <v>24</v>
      </c>
      <c r="E14" s="24">
        <v>180</v>
      </c>
      <c r="F14" s="24">
        <v>500</v>
      </c>
    </row>
    <row r="15" spans="1:6">
      <c r="A15" s="24" t="s">
        <v>31</v>
      </c>
      <c r="B15" s="24" t="s">
        <v>11</v>
      </c>
      <c r="C15" s="24" t="s">
        <v>12</v>
      </c>
      <c r="D15" s="24" t="s">
        <v>18</v>
      </c>
      <c r="E15" s="24">
        <v>90</v>
      </c>
      <c r="F15" s="24">
        <v>311</v>
      </c>
    </row>
    <row r="16" spans="1:6">
      <c r="A16" s="24" t="s">
        <v>32</v>
      </c>
      <c r="B16" s="24" t="s">
        <v>11</v>
      </c>
      <c r="C16" s="24" t="s">
        <v>12</v>
      </c>
      <c r="D16" s="24" t="s">
        <v>9</v>
      </c>
      <c r="E16" s="24">
        <v>150</v>
      </c>
      <c r="F16" s="24">
        <v>586</v>
      </c>
    </row>
    <row r="17" spans="1:6">
      <c r="A17" s="24" t="s">
        <v>33</v>
      </c>
      <c r="B17" s="24" t="s">
        <v>7</v>
      </c>
      <c r="C17" s="24" t="s">
        <v>8</v>
      </c>
      <c r="D17" s="24" t="s">
        <v>18</v>
      </c>
      <c r="E17" s="24">
        <v>90</v>
      </c>
      <c r="F17" s="24">
        <v>521</v>
      </c>
    </row>
    <row r="18" spans="1:6">
      <c r="A18" s="24" t="s">
        <v>34</v>
      </c>
      <c r="B18" s="24" t="s">
        <v>11</v>
      </c>
      <c r="C18" s="24" t="s">
        <v>8</v>
      </c>
      <c r="D18" s="24" t="s">
        <v>24</v>
      </c>
      <c r="E18" s="24">
        <v>150</v>
      </c>
      <c r="F18" s="24">
        <v>475</v>
      </c>
    </row>
    <row r="19" spans="1:6">
      <c r="A19" s="24" t="s">
        <v>35</v>
      </c>
      <c r="B19" s="24" t="s">
        <v>11</v>
      </c>
      <c r="C19" s="24" t="s">
        <v>12</v>
      </c>
      <c r="D19" s="24" t="s">
        <v>24</v>
      </c>
      <c r="E19" s="24">
        <v>270</v>
      </c>
      <c r="F19" s="24">
        <v>432</v>
      </c>
    </row>
    <row r="20" spans="1:6">
      <c r="A20" s="24" t="s">
        <v>36</v>
      </c>
      <c r="B20" s="24" t="s">
        <v>26</v>
      </c>
      <c r="C20" s="24" t="s">
        <v>12</v>
      </c>
      <c r="D20" s="24" t="s">
        <v>24</v>
      </c>
      <c r="E20" s="24">
        <v>120</v>
      </c>
      <c r="F20" s="24">
        <v>316</v>
      </c>
    </row>
    <row r="21" spans="1:6">
      <c r="A21" s="24" t="s">
        <v>37</v>
      </c>
      <c r="B21" s="24" t="s">
        <v>7</v>
      </c>
      <c r="C21" s="24" t="s">
        <v>8</v>
      </c>
      <c r="D21" s="24" t="s">
        <v>24</v>
      </c>
      <c r="E21" s="24">
        <v>90</v>
      </c>
      <c r="F21" s="24">
        <v>468</v>
      </c>
    </row>
    <row r="22" spans="1:6">
      <c r="A22" s="24" t="s">
        <v>38</v>
      </c>
      <c r="B22" s="24" t="s">
        <v>7</v>
      </c>
      <c r="C22" s="24" t="s">
        <v>12</v>
      </c>
      <c r="D22" s="24" t="s">
        <v>13</v>
      </c>
      <c r="E22" s="24">
        <v>180</v>
      </c>
      <c r="F22" s="24">
        <v>595</v>
      </c>
    </row>
    <row r="23" spans="1:6">
      <c r="A23" s="24" t="s">
        <v>39</v>
      </c>
      <c r="B23" s="24" t="s">
        <v>15</v>
      </c>
      <c r="C23" s="24" t="s">
        <v>8</v>
      </c>
      <c r="D23" s="24" t="s">
        <v>18</v>
      </c>
      <c r="E23" s="24">
        <v>90</v>
      </c>
      <c r="F23" s="24">
        <v>471</v>
      </c>
    </row>
    <row r="24" spans="1:6">
      <c r="A24" s="24" t="s">
        <v>40</v>
      </c>
      <c r="B24" s="24" t="s">
        <v>7</v>
      </c>
      <c r="C24" s="24" t="s">
        <v>12</v>
      </c>
      <c r="D24" s="24" t="s">
        <v>9</v>
      </c>
      <c r="E24" s="24">
        <v>270</v>
      </c>
      <c r="F24" s="24">
        <v>390</v>
      </c>
    </row>
    <row r="25" spans="1:6">
      <c r="A25" s="24" t="s">
        <v>41</v>
      </c>
      <c r="B25" s="24" t="s">
        <v>7</v>
      </c>
      <c r="C25" s="24" t="s">
        <v>8</v>
      </c>
      <c r="D25" s="24" t="s">
        <v>42</v>
      </c>
      <c r="E25" s="24">
        <v>90</v>
      </c>
      <c r="F25" s="24">
        <v>330</v>
      </c>
    </row>
    <row r="26" spans="1:6">
      <c r="A26" s="24" t="s">
        <v>43</v>
      </c>
      <c r="B26" s="24" t="s">
        <v>11</v>
      </c>
      <c r="C26" s="24" t="s">
        <v>12</v>
      </c>
      <c r="D26" s="24" t="s">
        <v>42</v>
      </c>
      <c r="E26" s="24">
        <v>120</v>
      </c>
      <c r="F26" s="24">
        <v>566</v>
      </c>
    </row>
    <row r="27" spans="1:6">
      <c r="A27" s="24" t="s">
        <v>44</v>
      </c>
      <c r="B27" s="24" t="s">
        <v>11</v>
      </c>
      <c r="C27" s="24" t="s">
        <v>8</v>
      </c>
      <c r="D27" s="24" t="s">
        <v>9</v>
      </c>
      <c r="E27" s="24">
        <v>150</v>
      </c>
      <c r="F27" s="24">
        <v>301</v>
      </c>
    </row>
    <row r="28" spans="1:6">
      <c r="A28" s="24" t="s">
        <v>45</v>
      </c>
      <c r="B28" s="24" t="s">
        <v>46</v>
      </c>
      <c r="C28" s="24" t="s">
        <v>8</v>
      </c>
      <c r="D28" s="24" t="s">
        <v>13</v>
      </c>
      <c r="E28" s="24">
        <v>270</v>
      </c>
      <c r="F28" s="24">
        <v>330</v>
      </c>
    </row>
    <row r="29" spans="1:6">
      <c r="A29" s="24" t="s">
        <v>47</v>
      </c>
      <c r="B29" s="24" t="s">
        <v>7</v>
      </c>
      <c r="C29" s="24" t="s">
        <v>8</v>
      </c>
      <c r="D29" s="24" t="s">
        <v>42</v>
      </c>
      <c r="E29" s="24">
        <v>150</v>
      </c>
      <c r="F29" s="24">
        <v>565</v>
      </c>
    </row>
    <row r="30" spans="1:6">
      <c r="A30" s="24" t="s">
        <v>48</v>
      </c>
      <c r="B30" s="24" t="s">
        <v>11</v>
      </c>
      <c r="C30" s="24" t="s">
        <v>8</v>
      </c>
      <c r="D30" s="24" t="s">
        <v>24</v>
      </c>
      <c r="E30" s="24">
        <v>270</v>
      </c>
      <c r="F30" s="24">
        <v>589</v>
      </c>
    </row>
    <row r="31" spans="1:6">
      <c r="A31" s="24" t="s">
        <v>49</v>
      </c>
      <c r="B31" s="24" t="s">
        <v>50</v>
      </c>
      <c r="C31" s="24" t="s">
        <v>8</v>
      </c>
      <c r="D31" s="24" t="s">
        <v>42</v>
      </c>
      <c r="E31" s="24">
        <v>210</v>
      </c>
      <c r="F31" s="24">
        <v>513</v>
      </c>
    </row>
    <row r="32" spans="1:6">
      <c r="A32" s="24" t="s">
        <v>43</v>
      </c>
      <c r="B32" s="24" t="s">
        <v>11</v>
      </c>
      <c r="C32" s="24" t="s">
        <v>12</v>
      </c>
      <c r="D32" s="24" t="s">
        <v>42</v>
      </c>
      <c r="E32" s="24">
        <v>180</v>
      </c>
      <c r="F32" s="24">
        <v>357</v>
      </c>
    </row>
    <row r="33" spans="1:8">
      <c r="A33" s="24" t="s">
        <v>51</v>
      </c>
      <c r="B33" s="24" t="s">
        <v>7</v>
      </c>
      <c r="C33" s="24" t="s">
        <v>12</v>
      </c>
      <c r="D33" s="24" t="s">
        <v>9</v>
      </c>
      <c r="E33" s="24">
        <v>90</v>
      </c>
      <c r="F33" s="24">
        <v>432</v>
      </c>
    </row>
    <row r="34" spans="1:8">
      <c r="A34" s="24" t="s">
        <v>52</v>
      </c>
      <c r="B34" s="24" t="s">
        <v>11</v>
      </c>
      <c r="C34" s="24" t="s">
        <v>12</v>
      </c>
      <c r="D34" s="24" t="s">
        <v>24</v>
      </c>
      <c r="E34" s="24">
        <v>90</v>
      </c>
      <c r="F34" s="24">
        <v>518</v>
      </c>
    </row>
    <row r="35" spans="1:8">
      <c r="A35" s="24" t="s">
        <v>34</v>
      </c>
      <c r="B35" s="24" t="s">
        <v>11</v>
      </c>
      <c r="C35" s="24" t="s">
        <v>8</v>
      </c>
      <c r="D35" s="24" t="s">
        <v>9</v>
      </c>
      <c r="E35" s="24">
        <v>90</v>
      </c>
      <c r="F35" s="24">
        <v>476</v>
      </c>
    </row>
    <row r="36" spans="1:8">
      <c r="A36" s="1"/>
      <c r="B36" s="1"/>
      <c r="C36" s="1"/>
      <c r="D36" s="1"/>
      <c r="E36" s="1"/>
      <c r="F36" s="1"/>
      <c r="G36" s="1"/>
      <c r="H36" s="1"/>
    </row>
    <row r="37" spans="1:8">
      <c r="A37" s="1"/>
      <c r="B37" s="1"/>
      <c r="C37" s="1"/>
      <c r="D37" s="1"/>
      <c r="E37" s="1"/>
      <c r="F37" s="1"/>
      <c r="G37" s="1"/>
      <c r="H37" s="1"/>
    </row>
    <row r="38" spans="1:8">
      <c r="A38" s="1"/>
      <c r="B38" s="1"/>
      <c r="C38" s="2"/>
      <c r="D38" s="1"/>
      <c r="E38" s="1"/>
      <c r="F38" s="1"/>
      <c r="G38" s="1"/>
      <c r="H38" s="1"/>
    </row>
    <row r="39" spans="1:8">
      <c r="A39" s="1"/>
      <c r="B39" s="1"/>
      <c r="C39" s="2"/>
      <c r="D39" s="1"/>
      <c r="E39" s="1"/>
      <c r="F39" s="1"/>
      <c r="G39" s="1"/>
      <c r="H39" s="1"/>
    </row>
    <row r="40" spans="1:8">
      <c r="A40" s="1"/>
      <c r="B40" s="1"/>
      <c r="C40" s="2"/>
      <c r="D40" s="3"/>
      <c r="E40" s="1"/>
      <c r="F40" s="1"/>
      <c r="G40" s="1"/>
      <c r="H40" s="1"/>
    </row>
    <row r="41" spans="1:8">
      <c r="A41" s="1"/>
      <c r="B41" s="1"/>
      <c r="C41" s="2"/>
      <c r="D41" s="3"/>
      <c r="E41" s="1"/>
      <c r="F41" s="1"/>
      <c r="G41" s="1"/>
      <c r="H41" s="1"/>
    </row>
    <row r="42" spans="1:8">
      <c r="A42" s="1"/>
      <c r="B42" s="1"/>
      <c r="C42" s="2"/>
      <c r="D42" s="3"/>
      <c r="E42" s="1"/>
      <c r="F42" s="1"/>
      <c r="G42" s="1"/>
      <c r="H42" s="1"/>
    </row>
    <row r="43" spans="1:8">
      <c r="A43" s="1"/>
      <c r="B43" s="1"/>
      <c r="C43" s="2"/>
      <c r="D43" s="3"/>
      <c r="E43" s="1"/>
      <c r="F43" s="1"/>
      <c r="G43" s="1"/>
    </row>
    <row r="44" spans="1:8">
      <c r="A44" s="1"/>
      <c r="B44" s="1"/>
      <c r="C44" s="2"/>
      <c r="D44" s="3"/>
      <c r="E44" s="1"/>
      <c r="F44" s="1"/>
      <c r="G44" s="1"/>
    </row>
    <row r="45" spans="1:8">
      <c r="A45" s="1"/>
      <c r="B45" s="1"/>
      <c r="C45" s="2"/>
      <c r="D45" s="3"/>
      <c r="E45" s="1"/>
      <c r="F45" s="1"/>
      <c r="G45" s="1"/>
    </row>
    <row r="46" spans="1:8">
      <c r="A46" s="1"/>
      <c r="B46" s="1"/>
      <c r="C46" s="2"/>
      <c r="D46" s="3"/>
      <c r="E46" s="1"/>
      <c r="F46" s="1"/>
      <c r="G46" s="1"/>
    </row>
    <row r="47" spans="1:8">
      <c r="A47" s="1"/>
      <c r="B47" s="1"/>
      <c r="C47" s="2"/>
      <c r="D47" s="3"/>
      <c r="E47" s="1"/>
      <c r="F47" s="1"/>
      <c r="G47" s="1"/>
    </row>
    <row r="48" spans="1:8">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18"/>
  <sheetViews>
    <sheetView showGridLines="0" workbookViewId="0">
      <selection activeCell="H85" sqref="H85"/>
    </sheetView>
  </sheetViews>
  <sheetFormatPr defaultColWidth="12.5703125" defaultRowHeight="15.75" customHeight="1"/>
  <cols>
    <col min="1" max="1" width="14.7109375" customWidth="1"/>
    <col min="2" max="2" width="14.28515625" customWidth="1"/>
    <col min="3" max="3" width="25.42578125" customWidth="1"/>
    <col min="4" max="4" width="15.85546875" customWidth="1"/>
  </cols>
  <sheetData>
    <row r="1" spans="1:6">
      <c r="A1" s="29" t="s">
        <v>53</v>
      </c>
      <c r="B1" s="30"/>
      <c r="C1" s="30"/>
      <c r="D1" s="30"/>
      <c r="E1" s="30"/>
      <c r="F1" s="31"/>
    </row>
    <row r="2" spans="1:6">
      <c r="A2" s="40"/>
      <c r="B2" s="33"/>
      <c r="C2" s="33"/>
      <c r="D2" s="33"/>
      <c r="E2" s="33"/>
      <c r="F2" s="34"/>
    </row>
    <row r="3" spans="1:6">
      <c r="A3" s="41" t="s">
        <v>54</v>
      </c>
      <c r="B3" s="42">
        <f>AVERAGEIFS('Snacks- Data'!E2:E35,'Snacks- Data'!C2:C35,"Sweet",'Snacks- Data'!D2:D35,"East")</f>
        <v>165</v>
      </c>
      <c r="C3" s="33"/>
      <c r="D3" s="33"/>
      <c r="E3" s="33"/>
      <c r="F3" s="34"/>
    </row>
    <row r="4" spans="1:6">
      <c r="A4" s="35"/>
      <c r="B4" s="36"/>
      <c r="C4" s="36"/>
      <c r="D4" s="36"/>
      <c r="E4" s="36"/>
      <c r="F4" s="37"/>
    </row>
    <row r="5" spans="1:6">
      <c r="A5" s="29" t="s">
        <v>55</v>
      </c>
      <c r="B5" s="30"/>
      <c r="C5" s="30"/>
      <c r="D5" s="30"/>
      <c r="E5" s="30"/>
      <c r="F5" s="31"/>
    </row>
    <row r="6" spans="1:6">
      <c r="A6" s="40"/>
      <c r="B6" s="33"/>
      <c r="C6" s="33"/>
      <c r="D6" s="33"/>
      <c r="E6" s="33"/>
      <c r="F6" s="34"/>
    </row>
    <row r="7" spans="1:6">
      <c r="A7" s="32" t="s">
        <v>54</v>
      </c>
      <c r="B7" s="5">
        <f>_xlfn.MINIFS('Snacks- Data'!E2:E35,'Snacks- Data'!C2:C35,"Savory",'Snacks- Data'!B2:B35,"Haldiram's")</f>
        <v>90</v>
      </c>
      <c r="C7" s="33"/>
      <c r="D7" s="33"/>
      <c r="E7" s="33"/>
      <c r="F7" s="34"/>
    </row>
    <row r="8" spans="1:6">
      <c r="A8" s="35"/>
      <c r="B8" s="36"/>
      <c r="C8" s="36"/>
      <c r="D8" s="36"/>
      <c r="E8" s="36"/>
      <c r="F8" s="37"/>
    </row>
    <row r="9" spans="1:6">
      <c r="A9" s="29" t="s">
        <v>56</v>
      </c>
      <c r="B9" s="30"/>
      <c r="C9" s="30"/>
      <c r="D9" s="30"/>
      <c r="E9" s="30"/>
      <c r="F9" s="31"/>
    </row>
    <row r="10" spans="1:6">
      <c r="A10" s="40"/>
      <c r="B10" s="33"/>
      <c r="C10" s="33"/>
      <c r="D10" s="33"/>
      <c r="E10" s="33"/>
      <c r="F10" s="34"/>
    </row>
    <row r="11" spans="1:6">
      <c r="A11" s="32" t="s">
        <v>54</v>
      </c>
      <c r="B11" s="5">
        <f>VLOOKUP("Jalebi",'Snacks- Data'!A2:F35,6,FALSE)</f>
        <v>311</v>
      </c>
      <c r="C11" s="33"/>
      <c r="D11" s="33"/>
      <c r="E11" s="33"/>
      <c r="F11" s="34"/>
    </row>
    <row r="12" spans="1:6">
      <c r="A12" s="35"/>
      <c r="B12" s="36"/>
      <c r="C12" s="36"/>
      <c r="D12" s="36"/>
      <c r="E12" s="36"/>
      <c r="F12" s="37"/>
    </row>
    <row r="13" spans="1:6">
      <c r="A13" s="29" t="s">
        <v>57</v>
      </c>
      <c r="B13" s="30"/>
      <c r="C13" s="30"/>
      <c r="D13" s="30"/>
      <c r="E13" s="30"/>
      <c r="F13" s="31"/>
    </row>
    <row r="14" spans="1:6">
      <c r="A14" s="40"/>
      <c r="B14" s="33"/>
      <c r="C14" s="33"/>
      <c r="D14" s="33"/>
      <c r="E14" s="33"/>
      <c r="F14" s="34"/>
    </row>
    <row r="15" spans="1:6">
      <c r="A15" s="32" t="s">
        <v>54</v>
      </c>
      <c r="B15" s="5">
        <f>SUM(SUMIF('Snacks- Data'!A2:A35,"Dosa",'Snacks- Data'!F2:F35),SUMIF('Snacks- Data'!A2:A35,"Dhokla",'Snacks- Data'!F2:F35))</f>
        <v>1036</v>
      </c>
      <c r="C15" s="33"/>
      <c r="D15" s="33"/>
      <c r="E15" s="33"/>
      <c r="F15" s="34"/>
    </row>
    <row r="16" spans="1:6">
      <c r="A16" s="35"/>
      <c r="B16" s="36"/>
      <c r="C16" s="36"/>
      <c r="D16" s="36"/>
      <c r="E16" s="36"/>
      <c r="F16" s="37"/>
    </row>
    <row r="17" spans="1:6">
      <c r="A17" s="29" t="s">
        <v>58</v>
      </c>
      <c r="B17" s="30"/>
      <c r="C17" s="30"/>
      <c r="D17" s="30"/>
      <c r="E17" s="30"/>
      <c r="F17" s="31"/>
    </row>
    <row r="18" spans="1:6">
      <c r="A18" s="40"/>
      <c r="B18" s="33"/>
      <c r="C18" s="33"/>
      <c r="D18" s="33"/>
      <c r="E18" s="33"/>
      <c r="F18" s="34"/>
    </row>
    <row r="19" spans="1:6">
      <c r="A19" s="32" t="s">
        <v>54</v>
      </c>
      <c r="B19" s="5">
        <f>AVERAGEIFS('Snacks- Data'!F2:F35,'Snacks- Data'!B2:B35,"Amul",'Snacks- Data'!D2:D35,"West")</f>
        <v>486</v>
      </c>
      <c r="C19" s="33"/>
      <c r="D19" s="33"/>
      <c r="E19" s="33"/>
      <c r="F19" s="34"/>
    </row>
    <row r="20" spans="1:6">
      <c r="A20" s="35"/>
      <c r="B20" s="36"/>
      <c r="C20" s="36"/>
      <c r="D20" s="36"/>
      <c r="E20" s="36"/>
      <c r="F20" s="37"/>
    </row>
    <row r="21" spans="1:6">
      <c r="A21" s="29" t="s">
        <v>59</v>
      </c>
      <c r="B21" s="30"/>
      <c r="C21" s="30"/>
      <c r="D21" s="30"/>
      <c r="E21" s="30"/>
      <c r="F21" s="31"/>
    </row>
    <row r="22" spans="1:6">
      <c r="A22" s="40"/>
      <c r="B22" s="33"/>
      <c r="C22" s="33"/>
      <c r="D22" s="33"/>
      <c r="E22" s="33"/>
      <c r="F22" s="34"/>
    </row>
    <row r="23" spans="1:6">
      <c r="A23" s="32" t="s">
        <v>54</v>
      </c>
      <c r="B23" s="5" t="str" cm="1">
        <f t="array" ref="B23:B25">_xlfn._xlws.FILTER('Snacks- Data'!A2:A35,('Snacks- Data'!D2:D35="East")*('Snacks- Data'!E2:E35&gt;120))</f>
        <v>Rasgulla</v>
      </c>
      <c r="C23" s="33"/>
      <c r="D23" s="33"/>
      <c r="E23" s="33"/>
      <c r="F23" s="34"/>
    </row>
    <row r="24" spans="1:6">
      <c r="A24" s="44"/>
      <c r="B24" s="5" t="str">
        <v>Patishapta</v>
      </c>
      <c r="C24" s="33"/>
      <c r="D24" s="33"/>
      <c r="E24" s="33"/>
      <c r="F24" s="34"/>
    </row>
    <row r="25" spans="1:6">
      <c r="A25" s="44"/>
      <c r="B25" s="5" t="str">
        <v>Kathi Roll</v>
      </c>
      <c r="C25" s="33"/>
      <c r="D25" s="33"/>
      <c r="E25" s="33"/>
      <c r="F25" s="34"/>
    </row>
    <row r="26" spans="1:6">
      <c r="A26" s="35"/>
      <c r="B26" s="36"/>
      <c r="C26" s="36"/>
      <c r="D26" s="36"/>
      <c r="E26" s="36"/>
      <c r="F26" s="37"/>
    </row>
    <row r="27" spans="1:6">
      <c r="A27" s="29" t="s">
        <v>60</v>
      </c>
      <c r="B27" s="30"/>
      <c r="C27" s="30"/>
      <c r="D27" s="30"/>
      <c r="E27" s="30"/>
      <c r="F27" s="31"/>
    </row>
    <row r="28" spans="1:6">
      <c r="A28" s="40"/>
      <c r="B28" s="33"/>
      <c r="C28" s="33"/>
      <c r="D28" s="33"/>
      <c r="E28" s="33"/>
      <c r="F28" s="34"/>
    </row>
    <row r="29" spans="1:6">
      <c r="A29" s="32" t="s">
        <v>54</v>
      </c>
      <c r="B29" s="5">
        <f>_xlfn.MINIFS('Snacks- Data'!F2:F35,'Snacks- Data'!B2:B35,"Gits",'Snacks- Data'!C2:C35,"Sweet",'Snacks- Data'!E2:E35,"&lt;150")</f>
        <v>600</v>
      </c>
      <c r="C29" s="33"/>
      <c r="D29" s="33"/>
      <c r="E29" s="33"/>
      <c r="F29" s="34"/>
    </row>
    <row r="30" spans="1:6" ht="12.75">
      <c r="A30" s="40"/>
      <c r="B30" s="33"/>
      <c r="C30" s="33"/>
      <c r="D30" s="33"/>
      <c r="E30" s="33"/>
      <c r="F30" s="34"/>
    </row>
    <row r="31" spans="1:6" ht="12.75">
      <c r="A31" s="48" t="s">
        <v>61</v>
      </c>
      <c r="B31" s="45"/>
      <c r="C31" s="45"/>
      <c r="D31" s="45"/>
      <c r="E31" s="45"/>
      <c r="F31" s="49"/>
    </row>
    <row r="32" spans="1:6" ht="14.25" customHeight="1">
      <c r="A32" s="50"/>
      <c r="B32" s="46"/>
      <c r="C32" s="46"/>
      <c r="D32" s="46"/>
      <c r="E32" s="46"/>
      <c r="F32" s="51"/>
    </row>
    <row r="33" spans="1:6" ht="12.75">
      <c r="A33" s="52" t="s">
        <v>62</v>
      </c>
      <c r="B33" s="53">
        <v>500</v>
      </c>
      <c r="C33" s="33" t="s">
        <v>63</v>
      </c>
      <c r="D33" s="33"/>
      <c r="E33" s="33"/>
      <c r="F33" s="34"/>
    </row>
    <row r="34" spans="1:6">
      <c r="A34" s="52" t="s">
        <v>62</v>
      </c>
      <c r="B34" s="53">
        <v>400</v>
      </c>
      <c r="C34" s="33" t="s">
        <v>64</v>
      </c>
      <c r="D34" s="33"/>
      <c r="E34" s="33"/>
      <c r="F34" s="34"/>
    </row>
    <row r="35" spans="1:6" ht="12.75">
      <c r="A35" s="52" t="s">
        <v>65</v>
      </c>
      <c r="B35" s="53">
        <v>400</v>
      </c>
      <c r="C35" s="33" t="s">
        <v>66</v>
      </c>
      <c r="D35" s="33"/>
      <c r="E35" s="33"/>
      <c r="F35" s="34"/>
    </row>
    <row r="36" spans="1:6" ht="12.75">
      <c r="A36" s="52"/>
      <c r="B36" s="53"/>
      <c r="C36" s="33"/>
      <c r="D36" s="33"/>
      <c r="E36" s="33"/>
      <c r="F36" s="34"/>
    </row>
    <row r="37" spans="1:6" ht="12.75">
      <c r="A37" s="59" t="s">
        <v>111</v>
      </c>
      <c r="B37" s="60"/>
      <c r="C37" s="31"/>
      <c r="D37" s="33"/>
      <c r="E37" s="33"/>
      <c r="F37" s="34"/>
    </row>
    <row r="38" spans="1:6">
      <c r="A38" s="56" t="s">
        <v>0</v>
      </c>
      <c r="B38" s="47" t="s">
        <v>5</v>
      </c>
      <c r="C38" s="61" t="s">
        <v>67</v>
      </c>
      <c r="D38" s="33"/>
      <c r="E38" s="33"/>
      <c r="F38" s="34"/>
    </row>
    <row r="39" spans="1:6">
      <c r="A39" s="57" t="s">
        <v>35</v>
      </c>
      <c r="B39" s="5">
        <f>VLOOKUP(A39,'Snacks- Data'!$A$2:$F$35,6,FALSE)</f>
        <v>432</v>
      </c>
      <c r="C39" s="62" t="str" cm="1">
        <f t="array" ref="C39:C42">_xlfn.IFS(B39:B42&gt;=B33,"High Price",B39:B42&gt;=B34,"Medium Price",B39:B42&lt;B35,"Low Price")</f>
        <v>Medium Price</v>
      </c>
      <c r="D39" s="33"/>
      <c r="E39" s="33"/>
      <c r="F39" s="34"/>
    </row>
    <row r="40" spans="1:6">
      <c r="A40" s="57" t="s">
        <v>41</v>
      </c>
      <c r="B40" s="5">
        <f>VLOOKUP(A40,'Snacks- Data'!$A$2:$F$35,6,FALSE)</f>
        <v>330</v>
      </c>
      <c r="C40" s="62" t="str">
        <v>Low Price</v>
      </c>
      <c r="D40" s="33"/>
      <c r="E40" s="33"/>
      <c r="F40" s="34"/>
    </row>
    <row r="41" spans="1:6">
      <c r="A41" s="57" t="s">
        <v>39</v>
      </c>
      <c r="B41" s="5">
        <f>VLOOKUP(A41,'Snacks- Data'!$A$2:$F$35,6,FALSE)</f>
        <v>471</v>
      </c>
      <c r="C41" s="62" t="str">
        <v>Medium Price</v>
      </c>
      <c r="D41" s="33"/>
      <c r="E41" s="33"/>
      <c r="F41" s="34"/>
    </row>
    <row r="42" spans="1:6">
      <c r="A42" s="63" t="s">
        <v>43</v>
      </c>
      <c r="B42" s="64">
        <f>VLOOKUP(A42,'Snacks- Data'!$A$2:$F$35,6,FALSE)</f>
        <v>566</v>
      </c>
      <c r="C42" s="65" t="str">
        <v>High Price</v>
      </c>
      <c r="D42" s="33"/>
      <c r="E42" s="33"/>
      <c r="F42" s="34"/>
    </row>
    <row r="43" spans="1:6" ht="12.75">
      <c r="A43" s="35"/>
      <c r="B43" s="36"/>
      <c r="C43" s="36"/>
      <c r="D43" s="36"/>
      <c r="E43" s="36"/>
      <c r="F43" s="37"/>
    </row>
    <row r="44" spans="1:6" ht="12.75" customHeight="1">
      <c r="A44" s="69" t="s">
        <v>68</v>
      </c>
      <c r="B44" s="66"/>
      <c r="C44" s="66"/>
      <c r="D44" s="66"/>
      <c r="E44" s="66"/>
      <c r="F44" s="70"/>
    </row>
    <row r="45" spans="1:6" ht="12.75">
      <c r="A45" s="71"/>
      <c r="B45" s="67"/>
      <c r="C45" s="67"/>
      <c r="D45" s="67"/>
      <c r="E45" s="67"/>
      <c r="F45" s="72"/>
    </row>
    <row r="46" spans="1:6" ht="12.75">
      <c r="A46" s="40" t="s">
        <v>69</v>
      </c>
      <c r="B46" s="33">
        <v>450</v>
      </c>
      <c r="C46" s="33" t="s">
        <v>70</v>
      </c>
      <c r="D46" s="33"/>
      <c r="E46" s="33"/>
      <c r="F46" s="34"/>
    </row>
    <row r="47" spans="1:6" ht="12.75">
      <c r="A47" s="40" t="s">
        <v>71</v>
      </c>
      <c r="B47" s="33">
        <v>450</v>
      </c>
      <c r="C47" s="33" t="s">
        <v>72</v>
      </c>
      <c r="D47" s="33"/>
      <c r="E47" s="33"/>
      <c r="F47" s="34"/>
    </row>
    <row r="48" spans="1:6" ht="12.75">
      <c r="A48" s="40"/>
      <c r="B48" s="33"/>
      <c r="C48" s="33"/>
      <c r="D48" s="33"/>
      <c r="E48" s="33"/>
      <c r="F48" s="34"/>
    </row>
    <row r="49" spans="1:6" ht="12.75">
      <c r="A49" s="68" t="s">
        <v>111</v>
      </c>
      <c r="B49" s="38"/>
      <c r="C49" s="39"/>
      <c r="D49" s="33"/>
      <c r="E49" s="33"/>
      <c r="F49" s="34"/>
    </row>
    <row r="50" spans="1:6" ht="12.75">
      <c r="A50" s="56" t="s">
        <v>0</v>
      </c>
      <c r="B50" s="47" t="s">
        <v>5</v>
      </c>
      <c r="C50" s="47" t="s">
        <v>73</v>
      </c>
      <c r="D50" s="33"/>
      <c r="E50" s="33"/>
      <c r="F50" s="34"/>
    </row>
    <row r="51" spans="1:6">
      <c r="A51" s="57" t="s">
        <v>25</v>
      </c>
      <c r="B51" s="5">
        <f>VLOOKUP(A51,'Snacks- Data'!$A$2:$F$35,6,FALSE)</f>
        <v>519</v>
      </c>
      <c r="C51" s="5" cm="1">
        <f t="array" ref="C51:C53">IF(B51:B53&lt;=450,B51:B53+50,IF(B51:B53&gt;450,B51:B53))</f>
        <v>519</v>
      </c>
      <c r="D51" s="33"/>
      <c r="E51" s="33"/>
      <c r="F51" s="34"/>
    </row>
    <row r="52" spans="1:6">
      <c r="A52" s="57" t="s">
        <v>28</v>
      </c>
      <c r="B52" s="5">
        <f>VLOOKUP(A52,'Snacks- Data'!$A$2:$F$35,6,FALSE)</f>
        <v>426</v>
      </c>
      <c r="C52" s="5">
        <v>476</v>
      </c>
      <c r="D52" s="33"/>
      <c r="E52" s="33"/>
      <c r="F52" s="34"/>
    </row>
    <row r="53" spans="1:6">
      <c r="A53" s="57" t="s">
        <v>14</v>
      </c>
      <c r="B53" s="5">
        <f>VLOOKUP(A53,'Snacks- Data'!$A$2:$F$35,6,FALSE)</f>
        <v>480</v>
      </c>
      <c r="C53" s="5">
        <v>480</v>
      </c>
      <c r="D53" s="33"/>
      <c r="E53" s="33"/>
      <c r="F53" s="34"/>
    </row>
    <row r="54" spans="1:6">
      <c r="A54" s="35"/>
      <c r="B54" s="36"/>
      <c r="C54" s="36"/>
      <c r="D54" s="36"/>
      <c r="E54" s="36"/>
      <c r="F54" s="37"/>
    </row>
    <row r="55" spans="1:6" ht="12.75">
      <c r="A55" s="29" t="s">
        <v>74</v>
      </c>
      <c r="B55" s="30"/>
      <c r="C55" s="30"/>
      <c r="D55" s="30"/>
      <c r="E55" s="30"/>
      <c r="F55" s="31"/>
    </row>
    <row r="56" spans="1:6" ht="12.75">
      <c r="A56" s="40"/>
      <c r="B56" s="33"/>
      <c r="C56" s="33"/>
      <c r="D56" s="33"/>
      <c r="E56" s="33"/>
      <c r="F56" s="34"/>
    </row>
    <row r="57" spans="1:6" ht="12.75">
      <c r="A57" s="32" t="s">
        <v>54</v>
      </c>
      <c r="B57" s="9">
        <f>SUMIFS('Snacks- Data'!F2:F35,'Snacks- Data'!C2:C35,"Savory",'Snacks- Data'!B2:B35,"Restaurant")</f>
        <v>2824</v>
      </c>
      <c r="C57" s="33"/>
      <c r="D57" s="33"/>
      <c r="E57" s="33"/>
      <c r="F57" s="34"/>
    </row>
    <row r="58" spans="1:6">
      <c r="A58" s="35"/>
      <c r="B58" s="36"/>
      <c r="C58" s="36"/>
      <c r="D58" s="36"/>
      <c r="E58" s="36"/>
      <c r="F58" s="37"/>
    </row>
    <row r="59" spans="1:6" ht="12.75">
      <c r="A59" s="29" t="s">
        <v>75</v>
      </c>
      <c r="B59" s="30"/>
      <c r="C59" s="30"/>
      <c r="D59" s="30"/>
      <c r="E59" s="30"/>
      <c r="F59" s="31"/>
    </row>
    <row r="60" spans="1:6" ht="12.75">
      <c r="A60" s="40"/>
      <c r="B60" s="33"/>
      <c r="C60" s="33"/>
      <c r="D60" s="33"/>
      <c r="E60" s="33"/>
      <c r="F60" s="34"/>
    </row>
    <row r="61" spans="1:6" ht="12.75">
      <c r="A61" s="32" t="s">
        <v>54</v>
      </c>
      <c r="B61" s="9">
        <f>AVERAGEIFS('Snacks- Data'!E2:E35,'Snacks- Data'!B2:B35,'Snacks- Data'!B20,'Snacks- Data'!F2:F35,"&gt;150")</f>
        <v>120</v>
      </c>
      <c r="C61" s="33"/>
      <c r="D61" s="33"/>
      <c r="E61" s="33"/>
      <c r="F61" s="34"/>
    </row>
    <row r="62" spans="1:6">
      <c r="A62" s="35"/>
      <c r="B62" s="36"/>
      <c r="C62" s="36"/>
      <c r="D62" s="36"/>
      <c r="E62" s="36"/>
      <c r="F62" s="37"/>
    </row>
    <row r="63" spans="1:6" ht="12.75">
      <c r="A63" s="29" t="s">
        <v>76</v>
      </c>
      <c r="B63" s="30"/>
      <c r="C63" s="30"/>
      <c r="D63" s="30"/>
      <c r="E63" s="30"/>
      <c r="F63" s="31"/>
    </row>
    <row r="64" spans="1:6" ht="12.75">
      <c r="A64" s="40"/>
      <c r="B64" s="33"/>
      <c r="C64" s="33"/>
      <c r="D64" s="33"/>
      <c r="E64" s="33"/>
      <c r="F64" s="34"/>
    </row>
    <row r="65" spans="1:6" ht="12.75">
      <c r="A65" s="32" t="s">
        <v>54</v>
      </c>
      <c r="B65" s="5">
        <f>SUMIF('Snacks- Data'!B2:B35,"Gits",'Snacks- Data'!F2:F35)+SUMIF('Snacks- Data'!B2:B35,"Amul",'Snacks- Data'!F2:F35)</f>
        <v>2597</v>
      </c>
      <c r="C65" s="33"/>
      <c r="D65" s="33"/>
      <c r="E65" s="33"/>
      <c r="F65" s="34"/>
    </row>
    <row r="66" spans="1:6" ht="12.75">
      <c r="A66" s="35"/>
      <c r="B66" s="36"/>
      <c r="C66" s="36"/>
      <c r="D66" s="36"/>
      <c r="E66" s="36"/>
      <c r="F66" s="37"/>
    </row>
    <row r="67" spans="1:6" ht="12.75">
      <c r="A67" s="69" t="s">
        <v>77</v>
      </c>
      <c r="B67" s="66"/>
      <c r="C67" s="66"/>
      <c r="D67" s="66"/>
      <c r="E67" s="66"/>
      <c r="F67" s="70"/>
    </row>
    <row r="68" spans="1:6" ht="12.75">
      <c r="A68" s="71"/>
      <c r="B68" s="67"/>
      <c r="C68" s="67"/>
      <c r="D68" s="67"/>
      <c r="E68" s="67"/>
      <c r="F68" s="72"/>
    </row>
    <row r="69" spans="1:6" ht="12.75">
      <c r="A69" s="40"/>
      <c r="B69" s="33"/>
      <c r="C69" s="33"/>
      <c r="D69" s="33"/>
      <c r="E69" s="33"/>
      <c r="F69" s="34"/>
    </row>
    <row r="70" spans="1:6" ht="12.75">
      <c r="A70" s="32" t="s">
        <v>54</v>
      </c>
      <c r="B70" s="5">
        <f>COUNTIFS('Snacks- Data'!D2:D35,"North",'Snacks- Data'!E2:E35,"&gt;100",'Snacks- Data'!F2:F35,"&gt;100")</f>
        <v>9</v>
      </c>
      <c r="C70" s="33"/>
      <c r="D70" s="33"/>
      <c r="E70" s="33"/>
      <c r="F70" s="34"/>
    </row>
    <row r="71" spans="1:6">
      <c r="A71" s="35"/>
      <c r="B71" s="36"/>
      <c r="C71" s="36"/>
      <c r="D71" s="36"/>
      <c r="E71" s="36"/>
      <c r="F71" s="37"/>
    </row>
    <row r="72" spans="1:6" ht="12.75">
      <c r="A72" s="29" t="s">
        <v>78</v>
      </c>
      <c r="B72" s="30"/>
      <c r="C72" s="30"/>
      <c r="D72" s="30"/>
      <c r="E72" s="30"/>
      <c r="F72" s="31"/>
    </row>
    <row r="73" spans="1:6" ht="12.75">
      <c r="A73" s="40"/>
      <c r="B73" s="33"/>
      <c r="C73" s="33"/>
      <c r="D73" s="33"/>
      <c r="E73" s="33"/>
      <c r="F73" s="34"/>
    </row>
    <row r="74" spans="1:6" ht="12.75">
      <c r="A74" s="32" t="s">
        <v>54</v>
      </c>
      <c r="B74" s="5">
        <f>COUNTIFS('Snacks- Data'!C2:C35,"Sweet",'Snacks- Data'!B2:B35,"Haldiram's",'Snacks- Data'!D2:D35,"North")</f>
        <v>2</v>
      </c>
      <c r="C74" s="33"/>
      <c r="D74" s="33"/>
      <c r="E74" s="33"/>
      <c r="F74" s="34"/>
    </row>
    <row r="75" spans="1:6" ht="12.75">
      <c r="A75" s="35"/>
      <c r="B75" s="73"/>
      <c r="C75" s="36"/>
      <c r="D75" s="36"/>
      <c r="E75" s="36"/>
      <c r="F75" s="37"/>
    </row>
    <row r="76" spans="1:6" ht="12.75">
      <c r="A76" s="48" t="s">
        <v>79</v>
      </c>
      <c r="B76" s="45"/>
      <c r="C76" s="45"/>
      <c r="D76" s="45"/>
      <c r="E76" s="45"/>
      <c r="F76" s="49"/>
    </row>
    <row r="77" spans="1:6" ht="12.75">
      <c r="A77" s="50"/>
      <c r="B77" s="46"/>
      <c r="C77" s="46"/>
      <c r="D77" s="46"/>
      <c r="E77" s="46"/>
      <c r="F77" s="51"/>
    </row>
    <row r="78" spans="1:6" ht="12.75">
      <c r="A78" s="52"/>
      <c r="B78" s="74"/>
      <c r="C78" s="74"/>
      <c r="D78" s="74"/>
      <c r="E78" s="74"/>
      <c r="F78" s="75"/>
    </row>
    <row r="79" spans="1:6" ht="12.75">
      <c r="A79" s="32" t="s">
        <v>54</v>
      </c>
      <c r="B79" s="10">
        <f>SUMIFS('Snacks- Data'!F2:F35,'Snacks- Data'!D2:D35,"North",'Snacks- Data'!E2:E35,"&gt;100",'Snacks- Data'!E2:E35,"&lt;200")</f>
        <v>3389</v>
      </c>
      <c r="C79" s="74"/>
      <c r="D79" s="74"/>
      <c r="E79" s="74"/>
      <c r="F79" s="75"/>
    </row>
    <row r="80" spans="1:6" ht="12.75">
      <c r="A80" s="54"/>
      <c r="B80" s="76"/>
      <c r="C80" s="76"/>
      <c r="D80" s="76"/>
      <c r="E80" s="76"/>
      <c r="F80" s="77"/>
    </row>
    <row r="81" spans="1:6" ht="12.75">
      <c r="A81" s="48" t="s">
        <v>80</v>
      </c>
      <c r="B81" s="45"/>
      <c r="C81" s="45"/>
      <c r="D81" s="45"/>
      <c r="E81" s="45"/>
      <c r="F81" s="49"/>
    </row>
    <row r="82" spans="1:6" ht="12.75">
      <c r="A82" s="50"/>
      <c r="B82" s="46"/>
      <c r="C82" s="46"/>
      <c r="D82" s="46"/>
      <c r="E82" s="46"/>
      <c r="F82" s="51"/>
    </row>
    <row r="83" spans="1:6" ht="12.75">
      <c r="A83" s="52"/>
      <c r="B83" s="74"/>
      <c r="C83" s="74"/>
      <c r="D83" s="74"/>
      <c r="E83" s="74"/>
      <c r="F83" s="75"/>
    </row>
    <row r="84" spans="1:6" ht="12.75">
      <c r="A84" s="32" t="s">
        <v>54</v>
      </c>
      <c r="B84" s="10">
        <f>_xlfn.MINIFS('Snacks- Data'!E2:E35,'Snacks- Data'!C2:C35,"Savory",'Snacks- Data'!B2:B35,"Shiv Sagar",'Snacks- Data'!D2:D35,"North",'Snacks- Data'!F2:F35,"&gt;400")</f>
        <v>150</v>
      </c>
      <c r="C84" s="74"/>
      <c r="D84" s="74"/>
      <c r="E84" s="74"/>
      <c r="F84" s="75"/>
    </row>
    <row r="85" spans="1:6">
      <c r="A85" s="54"/>
      <c r="B85" s="76"/>
      <c r="C85" s="76"/>
      <c r="D85" s="76"/>
      <c r="E85" s="76"/>
      <c r="F85" s="77"/>
    </row>
    <row r="86" spans="1:6" ht="12.75">
      <c r="A86" s="78" t="s">
        <v>81</v>
      </c>
      <c r="B86" s="79"/>
      <c r="C86" s="79"/>
      <c r="D86" s="79"/>
      <c r="E86" s="79"/>
      <c r="F86" s="80"/>
    </row>
    <row r="87" spans="1:6" ht="12.75">
      <c r="A87" s="52"/>
      <c r="B87" s="74"/>
      <c r="C87" s="74"/>
      <c r="D87" s="74"/>
      <c r="E87" s="74"/>
      <c r="F87" s="75"/>
    </row>
    <row r="88" spans="1:6" ht="12.75">
      <c r="A88" s="32" t="s">
        <v>54</v>
      </c>
      <c r="B88" s="10">
        <f>VLOOKUP("Phirni",'Snacks- Data'!A2:F35,6,FALSE)</f>
        <v>432</v>
      </c>
      <c r="C88" s="74"/>
      <c r="D88" s="74"/>
      <c r="E88" s="74"/>
      <c r="F88" s="75"/>
    </row>
    <row r="89" spans="1:6">
      <c r="A89" s="54"/>
      <c r="B89" s="76"/>
      <c r="C89" s="76"/>
      <c r="D89" s="76"/>
      <c r="E89" s="76"/>
      <c r="F89" s="77"/>
    </row>
    <row r="90" spans="1:6" ht="12.75">
      <c r="A90" s="78" t="s">
        <v>82</v>
      </c>
      <c r="B90" s="79"/>
      <c r="C90" s="79"/>
      <c r="D90" s="79"/>
      <c r="E90" s="79"/>
      <c r="F90" s="80"/>
    </row>
    <row r="91" spans="1:6" ht="12.75">
      <c r="A91" s="52"/>
      <c r="B91" s="74"/>
      <c r="C91" s="74"/>
      <c r="D91" s="74"/>
      <c r="E91" s="74"/>
      <c r="F91" s="75"/>
    </row>
    <row r="92" spans="1:6" ht="12.75">
      <c r="A92" s="41" t="s">
        <v>54</v>
      </c>
      <c r="B92" s="25">
        <f>COUNTIFS('Snacks- Data'!E2:E35,"&gt;=100",'Snacks- Data'!E2:E35,"&lt;=200",'Snacks- Data'!D2:D35,"Central")</f>
        <v>3</v>
      </c>
      <c r="C92" s="74"/>
      <c r="D92" s="74"/>
      <c r="E92" s="74"/>
      <c r="F92" s="81"/>
    </row>
    <row r="93" spans="1:6">
      <c r="A93" s="54"/>
      <c r="B93" s="76"/>
      <c r="C93" s="76"/>
      <c r="D93" s="76"/>
      <c r="E93" s="76"/>
      <c r="F93" s="77"/>
    </row>
    <row r="94" spans="1:6" ht="12.75">
      <c r="A94" s="78" t="s">
        <v>83</v>
      </c>
      <c r="B94" s="79"/>
      <c r="C94" s="79"/>
      <c r="D94" s="79"/>
      <c r="E94" s="79"/>
      <c r="F94" s="80"/>
    </row>
    <row r="95" spans="1:6" ht="12.75">
      <c r="A95" s="52"/>
      <c r="B95" s="74"/>
      <c r="C95" s="74"/>
      <c r="D95" s="74"/>
      <c r="E95" s="74"/>
      <c r="F95" s="75"/>
    </row>
    <row r="96" spans="1:6" ht="12.75">
      <c r="A96" s="32" t="s">
        <v>54</v>
      </c>
      <c r="B96" s="10">
        <f>COUNTIFS('Snacks- Data'!D2:D35,"East",'Snacks- Data'!E2:E35,"&gt;200")</f>
        <v>1</v>
      </c>
      <c r="C96" s="74"/>
      <c r="D96" s="74"/>
      <c r="E96" s="74"/>
      <c r="F96" s="75"/>
    </row>
    <row r="97" spans="1:10" ht="15.75" customHeight="1">
      <c r="A97" s="82"/>
      <c r="B97" s="76"/>
      <c r="C97" s="76"/>
      <c r="D97" s="76"/>
      <c r="E97" s="76"/>
      <c r="F97" s="77"/>
    </row>
    <row r="110" spans="1:10">
      <c r="F110" s="11"/>
      <c r="G110" s="11"/>
      <c r="H110" s="11"/>
      <c r="I110" s="11"/>
      <c r="J110" s="11"/>
    </row>
    <row r="111" spans="1:10">
      <c r="F111" s="11"/>
      <c r="G111" s="11"/>
      <c r="H111" s="11"/>
      <c r="I111" s="11"/>
      <c r="J111" s="11"/>
    </row>
    <row r="112" spans="1:10">
      <c r="F112" s="11"/>
      <c r="G112" s="11"/>
      <c r="H112" s="11"/>
      <c r="I112" s="11"/>
      <c r="J112" s="11"/>
    </row>
    <row r="113" spans="6:10">
      <c r="F113" s="11"/>
      <c r="G113" s="11"/>
      <c r="H113" s="11"/>
      <c r="I113" s="11"/>
      <c r="J113" s="11"/>
    </row>
    <row r="114" spans="6:10">
      <c r="F114" s="11"/>
      <c r="G114" s="11"/>
      <c r="H114" s="11"/>
      <c r="I114" s="11"/>
      <c r="J114" s="11"/>
    </row>
    <row r="115" spans="6:10">
      <c r="F115" s="11"/>
      <c r="G115" s="11"/>
      <c r="H115" s="11"/>
      <c r="I115" s="11"/>
      <c r="J115" s="11"/>
    </row>
    <row r="116" spans="6:10">
      <c r="F116" s="11"/>
      <c r="G116" s="11"/>
      <c r="H116" s="11"/>
      <c r="I116" s="11"/>
      <c r="J116" s="11"/>
    </row>
    <row r="117" spans="6:10" ht="12.75">
      <c r="F117" s="11"/>
      <c r="G117" s="11"/>
      <c r="H117" s="11"/>
      <c r="I117" s="11"/>
      <c r="J117" s="11"/>
    </row>
    <row r="118" spans="6:10">
      <c r="F118" s="11"/>
      <c r="G118" s="11"/>
      <c r="H118" s="11"/>
      <c r="I118" s="11"/>
      <c r="J118" s="11"/>
    </row>
  </sheetData>
  <mergeCells count="5">
    <mergeCell ref="A81:F82"/>
    <mergeCell ref="A31:F32"/>
    <mergeCell ref="A44:F45"/>
    <mergeCell ref="A67:F68"/>
    <mergeCell ref="A76:F7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24"/>
  <sheetViews>
    <sheetView showGridLines="0" tabSelected="1" workbookViewId="0">
      <selection activeCell="F98" sqref="F98"/>
    </sheetView>
  </sheetViews>
  <sheetFormatPr defaultColWidth="12.5703125" defaultRowHeight="15.75" customHeight="1"/>
  <cols>
    <col min="1" max="1" width="22.7109375" customWidth="1"/>
    <col min="2" max="2" width="14.42578125" customWidth="1"/>
    <col min="3" max="3" width="18.85546875" customWidth="1"/>
    <col min="4" max="4" width="16" customWidth="1"/>
    <col min="9" max="9" width="16.140625" customWidth="1"/>
  </cols>
  <sheetData>
    <row r="1" spans="1:27">
      <c r="A1" s="29" t="s">
        <v>84</v>
      </c>
      <c r="B1" s="83"/>
      <c r="C1" s="83"/>
      <c r="D1" s="83"/>
      <c r="E1" s="83"/>
      <c r="F1" s="83"/>
      <c r="G1" s="83"/>
      <c r="H1" s="83"/>
      <c r="I1" s="84"/>
      <c r="J1" s="6"/>
      <c r="K1" s="6"/>
      <c r="L1" s="6"/>
      <c r="M1" s="6"/>
      <c r="N1" s="6"/>
      <c r="O1" s="6"/>
      <c r="P1" s="6"/>
      <c r="Q1" s="6"/>
      <c r="R1" s="6"/>
      <c r="S1" s="6"/>
      <c r="T1" s="6"/>
      <c r="U1" s="6"/>
      <c r="V1" s="6"/>
      <c r="W1" s="6"/>
      <c r="X1" s="6"/>
      <c r="Y1" s="6"/>
      <c r="Z1" s="6"/>
      <c r="AA1" s="6"/>
    </row>
    <row r="2" spans="1:27">
      <c r="A2" s="40"/>
      <c r="B2" s="8"/>
      <c r="C2" s="43"/>
      <c r="D2" s="43"/>
      <c r="E2" s="43"/>
      <c r="F2" s="43"/>
      <c r="G2" s="43"/>
      <c r="H2" s="43"/>
      <c r="I2" s="85"/>
      <c r="J2" s="6"/>
      <c r="K2" s="6"/>
      <c r="L2" s="6"/>
      <c r="M2" s="6"/>
      <c r="N2" s="6"/>
      <c r="O2" s="6"/>
      <c r="P2" s="6"/>
      <c r="Q2" s="6"/>
      <c r="R2" s="6"/>
      <c r="S2" s="6"/>
      <c r="T2" s="6"/>
      <c r="U2" s="6"/>
      <c r="V2" s="6"/>
      <c r="W2" s="6"/>
      <c r="X2" s="6"/>
      <c r="Y2" s="6"/>
      <c r="Z2" s="6"/>
      <c r="AA2" s="6"/>
    </row>
    <row r="3" spans="1:27">
      <c r="A3" s="32" t="s">
        <v>54</v>
      </c>
      <c r="B3" s="12" t="str">
        <f>INDEX('Snacks- Data'!A2:A35,MATCH(_xlfn.MAXIFS('Snacks- Data'!F2:F35,'Snacks- Data'!E2:E35,"&gt;100"),'Snacks- Data'!F2:F35,0))</f>
        <v>Patishapta</v>
      </c>
      <c r="C3" s="43" t="str" cm="1">
        <f t="array" ref="C3">_xlfn._xlws.FILTER('Snacks- Data'!A2:A35,'Snacks- Data'!F2:F35=_xlfn.MAXIFS('Snacks- Data'!F2:F35,'Snacks- Data'!E2:E35,"&gt;100"))</f>
        <v>Patishapta</v>
      </c>
      <c r="D3" s="43"/>
      <c r="E3" s="43"/>
      <c r="F3" s="43"/>
      <c r="G3" s="43"/>
      <c r="H3" s="43"/>
      <c r="I3" s="85"/>
      <c r="J3" s="6"/>
      <c r="K3" s="6"/>
      <c r="L3" s="6"/>
      <c r="M3" s="6"/>
      <c r="N3" s="6"/>
      <c r="O3" s="6"/>
      <c r="P3" s="6"/>
      <c r="Q3" s="6"/>
      <c r="R3" s="6"/>
      <c r="S3" s="6"/>
      <c r="T3" s="6"/>
      <c r="U3" s="6"/>
      <c r="V3" s="6"/>
      <c r="W3" s="6"/>
      <c r="X3" s="6"/>
      <c r="Y3" s="6"/>
      <c r="Z3" s="6"/>
      <c r="AA3" s="6"/>
    </row>
    <row r="4" spans="1:27">
      <c r="A4" s="35"/>
      <c r="B4" s="86"/>
      <c r="C4" s="86"/>
      <c r="D4" s="86"/>
      <c r="E4" s="86"/>
      <c r="F4" s="86"/>
      <c r="G4" s="86"/>
      <c r="H4" s="86"/>
      <c r="I4" s="87"/>
      <c r="J4" s="6"/>
      <c r="K4" s="6"/>
      <c r="L4" s="6"/>
      <c r="M4" s="6"/>
      <c r="N4" s="6"/>
      <c r="O4" s="6"/>
      <c r="P4" s="6"/>
      <c r="Q4" s="6"/>
      <c r="R4" s="6"/>
      <c r="S4" s="6"/>
      <c r="T4" s="6"/>
      <c r="U4" s="6"/>
      <c r="V4" s="6"/>
      <c r="W4" s="6"/>
      <c r="X4" s="6"/>
      <c r="Y4" s="6"/>
      <c r="Z4" s="6"/>
      <c r="AA4" s="6"/>
    </row>
    <row r="5" spans="1:27">
      <c r="A5" s="29" t="s">
        <v>85</v>
      </c>
      <c r="B5" s="83"/>
      <c r="C5" s="83"/>
      <c r="D5" s="83"/>
      <c r="E5" s="83"/>
      <c r="F5" s="83"/>
      <c r="G5" s="83"/>
      <c r="H5" s="83"/>
      <c r="I5" s="84"/>
      <c r="J5" s="6"/>
      <c r="K5" s="6"/>
      <c r="L5" s="6"/>
      <c r="M5" s="6"/>
      <c r="N5" s="6"/>
      <c r="O5" s="6"/>
      <c r="P5" s="6"/>
      <c r="Q5" s="6"/>
      <c r="R5" s="6"/>
      <c r="S5" s="6"/>
      <c r="T5" s="6"/>
      <c r="U5" s="6"/>
      <c r="V5" s="6"/>
      <c r="W5" s="6"/>
      <c r="X5" s="6"/>
      <c r="Y5" s="6"/>
      <c r="Z5" s="6"/>
      <c r="AA5" s="6"/>
    </row>
    <row r="6" spans="1:27">
      <c r="A6" s="40"/>
      <c r="B6" s="8"/>
      <c r="C6" s="43"/>
      <c r="D6" s="43"/>
      <c r="E6" s="43"/>
      <c r="F6" s="43"/>
      <c r="G6" s="43"/>
      <c r="H6" s="43"/>
      <c r="I6" s="85"/>
      <c r="J6" s="6"/>
      <c r="K6" s="6"/>
      <c r="L6" s="6"/>
      <c r="M6" s="6"/>
      <c r="N6" s="6"/>
      <c r="O6" s="6"/>
      <c r="P6" s="6"/>
      <c r="Q6" s="6"/>
      <c r="R6" s="6"/>
      <c r="S6" s="6"/>
      <c r="T6" s="6"/>
      <c r="U6" s="6"/>
      <c r="V6" s="6"/>
      <c r="W6" s="6"/>
      <c r="X6" s="6"/>
      <c r="Y6" s="6"/>
      <c r="Z6" s="6"/>
      <c r="AA6" s="6"/>
    </row>
    <row r="7" spans="1:27">
      <c r="A7" s="32" t="s">
        <v>54</v>
      </c>
      <c r="B7" s="12" t="str">
        <f>IFERROR(IF(VLOOKUP("Ladoo",'Snacks- Data'!A2:F35,6,FALSE)&gt;450,"Yes","No"),"Data Not Found")</f>
        <v>Yes</v>
      </c>
      <c r="C7" s="43"/>
      <c r="D7" s="43"/>
      <c r="E7" s="43"/>
      <c r="F7" s="43"/>
      <c r="G7" s="43"/>
      <c r="H7" s="43"/>
      <c r="I7" s="85"/>
      <c r="J7" s="6"/>
      <c r="K7" s="6"/>
      <c r="L7" s="6"/>
      <c r="M7" s="6"/>
      <c r="N7" s="6"/>
      <c r="O7" s="6"/>
      <c r="P7" s="6"/>
      <c r="Q7" s="6"/>
      <c r="R7" s="6"/>
      <c r="S7" s="6"/>
      <c r="T7" s="6"/>
      <c r="U7" s="6"/>
      <c r="V7" s="6"/>
      <c r="W7" s="6"/>
      <c r="X7" s="6"/>
      <c r="Y7" s="6"/>
      <c r="Z7" s="6"/>
      <c r="AA7" s="6"/>
    </row>
    <row r="8" spans="1:27">
      <c r="A8" s="35"/>
      <c r="B8" s="86"/>
      <c r="C8" s="86"/>
      <c r="D8" s="86"/>
      <c r="E8" s="86"/>
      <c r="F8" s="86"/>
      <c r="G8" s="86"/>
      <c r="H8" s="86"/>
      <c r="I8" s="87"/>
      <c r="J8" s="6"/>
      <c r="K8" s="6"/>
      <c r="L8" s="6"/>
      <c r="M8" s="6"/>
      <c r="N8" s="6"/>
      <c r="O8" s="6"/>
      <c r="P8" s="6"/>
      <c r="Q8" s="6"/>
      <c r="R8" s="6"/>
      <c r="S8" s="6"/>
      <c r="T8" s="6"/>
      <c r="U8" s="6"/>
      <c r="V8" s="6"/>
      <c r="W8" s="6"/>
      <c r="X8" s="6"/>
      <c r="Y8" s="6"/>
      <c r="Z8" s="6"/>
      <c r="AA8" s="6"/>
    </row>
    <row r="9" spans="1:27">
      <c r="A9" s="78" t="s">
        <v>86</v>
      </c>
      <c r="B9" s="83"/>
      <c r="C9" s="83"/>
      <c r="D9" s="83"/>
      <c r="E9" s="83"/>
      <c r="F9" s="83"/>
      <c r="G9" s="83"/>
      <c r="H9" s="83"/>
      <c r="I9" s="84"/>
      <c r="J9" s="6"/>
      <c r="K9" s="6"/>
      <c r="L9" s="6"/>
      <c r="M9" s="6"/>
      <c r="N9" s="6"/>
      <c r="O9" s="6"/>
      <c r="P9" s="6"/>
      <c r="Q9" s="6"/>
      <c r="R9" s="6"/>
      <c r="S9" s="6"/>
      <c r="T9" s="6"/>
      <c r="U9" s="6"/>
      <c r="V9" s="6"/>
      <c r="W9" s="6"/>
      <c r="X9" s="6"/>
      <c r="Y9" s="6"/>
      <c r="Z9" s="6"/>
      <c r="AA9" s="6"/>
    </row>
    <row r="10" spans="1:27">
      <c r="A10" s="40"/>
      <c r="B10" s="8"/>
      <c r="C10" s="43"/>
      <c r="D10" s="43"/>
      <c r="E10" s="43"/>
      <c r="F10" s="43"/>
      <c r="G10" s="43"/>
      <c r="H10" s="43"/>
      <c r="I10" s="85"/>
      <c r="J10" s="6"/>
      <c r="K10" s="6"/>
      <c r="L10" s="6"/>
      <c r="M10" s="6"/>
      <c r="N10" s="6"/>
      <c r="O10" s="6"/>
      <c r="P10" s="6"/>
      <c r="Q10" s="6"/>
      <c r="R10" s="6"/>
      <c r="S10" s="6"/>
      <c r="T10" s="6"/>
      <c r="U10" s="6"/>
      <c r="V10" s="6"/>
      <c r="W10" s="6"/>
      <c r="X10" s="6"/>
      <c r="Y10" s="6"/>
      <c r="Z10" s="6"/>
      <c r="AA10" s="6"/>
    </row>
    <row r="11" spans="1:27">
      <c r="A11" s="32" t="s">
        <v>54</v>
      </c>
      <c r="B11" s="13" cm="1">
        <f t="array" ref="B11:B13">INDEX(_xlfn._xlws.SORT('Snacks- Data'!F2:F35,1,-1),_xlfn.SEQUENCE(3))</f>
        <v>600</v>
      </c>
      <c r="C11" s="43"/>
      <c r="D11" s="43"/>
      <c r="E11" s="43"/>
      <c r="F11" s="43"/>
      <c r="G11" s="43"/>
      <c r="H11" s="43"/>
      <c r="I11" s="85"/>
      <c r="J11" s="6"/>
      <c r="K11" s="6"/>
      <c r="L11" s="6"/>
      <c r="M11" s="6"/>
      <c r="N11" s="6"/>
      <c r="O11" s="6"/>
      <c r="P11" s="6"/>
      <c r="Q11" s="6"/>
      <c r="R11" s="6"/>
      <c r="S11" s="6"/>
      <c r="T11" s="6"/>
      <c r="U11" s="6"/>
      <c r="V11" s="6"/>
      <c r="W11" s="6"/>
      <c r="X11" s="6"/>
      <c r="Y11" s="6"/>
      <c r="Z11" s="6"/>
      <c r="AA11" s="6"/>
    </row>
    <row r="12" spans="1:27">
      <c r="A12" s="88"/>
      <c r="B12" s="14">
        <v>595</v>
      </c>
      <c r="C12" s="43"/>
      <c r="D12" s="43"/>
      <c r="E12" s="43"/>
      <c r="F12" s="43"/>
      <c r="G12" s="43"/>
      <c r="H12" s="43"/>
      <c r="I12" s="85"/>
      <c r="J12" s="6"/>
      <c r="K12" s="6"/>
      <c r="L12" s="6"/>
      <c r="M12" s="6"/>
      <c r="N12" s="6"/>
      <c r="O12" s="6"/>
      <c r="P12" s="6"/>
      <c r="Q12" s="6"/>
      <c r="R12" s="6"/>
      <c r="S12" s="6"/>
      <c r="T12" s="6"/>
      <c r="U12" s="6"/>
      <c r="V12" s="6"/>
      <c r="W12" s="6"/>
      <c r="X12" s="6"/>
      <c r="Y12" s="6"/>
      <c r="Z12" s="6"/>
      <c r="AA12" s="6"/>
    </row>
    <row r="13" spans="1:27">
      <c r="A13" s="44"/>
      <c r="B13" s="14">
        <v>589</v>
      </c>
      <c r="C13" s="43"/>
      <c r="D13" s="43"/>
      <c r="E13" s="43"/>
      <c r="F13" s="43"/>
      <c r="G13" s="43"/>
      <c r="H13" s="43"/>
      <c r="I13" s="85"/>
      <c r="J13" s="6"/>
      <c r="K13" s="6"/>
      <c r="L13" s="6"/>
      <c r="M13" s="6"/>
      <c r="N13" s="6"/>
      <c r="O13" s="6"/>
      <c r="P13" s="6"/>
      <c r="Q13" s="6"/>
      <c r="R13" s="6"/>
      <c r="S13" s="6"/>
      <c r="T13" s="6"/>
      <c r="U13" s="6"/>
      <c r="V13" s="6"/>
      <c r="W13" s="6"/>
      <c r="X13" s="6"/>
      <c r="Y13" s="6"/>
      <c r="Z13" s="6"/>
      <c r="AA13" s="6"/>
    </row>
    <row r="14" spans="1:27">
      <c r="A14" s="35"/>
      <c r="B14" s="89"/>
      <c r="C14" s="86"/>
      <c r="D14" s="86"/>
      <c r="E14" s="86"/>
      <c r="F14" s="86"/>
      <c r="G14" s="86"/>
      <c r="H14" s="86"/>
      <c r="I14" s="87"/>
      <c r="J14" s="6"/>
      <c r="K14" s="6"/>
      <c r="L14" s="6"/>
      <c r="M14" s="6"/>
      <c r="N14" s="6"/>
      <c r="O14" s="6"/>
      <c r="P14" s="6"/>
      <c r="Q14" s="6"/>
      <c r="R14" s="6"/>
      <c r="S14" s="6"/>
      <c r="T14" s="6"/>
      <c r="U14" s="6"/>
      <c r="V14" s="6"/>
      <c r="W14" s="6"/>
      <c r="X14" s="6"/>
      <c r="Y14" s="6"/>
      <c r="Z14" s="6"/>
      <c r="AA14" s="6"/>
    </row>
    <row r="15" spans="1:27">
      <c r="A15" s="29" t="s">
        <v>87</v>
      </c>
      <c r="B15" s="90"/>
      <c r="C15" s="83"/>
      <c r="D15" s="83"/>
      <c r="E15" s="83"/>
      <c r="F15" s="83"/>
      <c r="G15" s="83"/>
      <c r="H15" s="83"/>
      <c r="I15" s="84"/>
      <c r="J15" s="6"/>
      <c r="K15" s="6"/>
      <c r="L15" s="6"/>
      <c r="M15" s="6"/>
      <c r="N15" s="6"/>
      <c r="O15" s="6"/>
      <c r="P15" s="6"/>
      <c r="Q15" s="6"/>
      <c r="R15" s="6"/>
      <c r="S15" s="6"/>
      <c r="T15" s="6"/>
      <c r="U15" s="6"/>
      <c r="V15" s="6"/>
      <c r="W15" s="6"/>
      <c r="X15" s="6"/>
      <c r="Y15" s="6"/>
      <c r="Z15" s="6"/>
      <c r="AA15" s="6"/>
    </row>
    <row r="16" spans="1:27">
      <c r="A16" s="40"/>
      <c r="B16" s="15"/>
      <c r="C16" s="43"/>
      <c r="D16" s="43"/>
      <c r="E16" s="43"/>
      <c r="F16" s="43"/>
      <c r="G16" s="43"/>
      <c r="H16" s="43"/>
      <c r="I16" s="85"/>
      <c r="J16" s="6"/>
      <c r="K16" s="6"/>
      <c r="L16" s="6"/>
      <c r="M16" s="6"/>
      <c r="N16" s="6"/>
      <c r="O16" s="6"/>
      <c r="P16" s="6"/>
      <c r="Q16" s="6"/>
      <c r="R16" s="6"/>
      <c r="S16" s="6"/>
      <c r="T16" s="6"/>
      <c r="U16" s="6"/>
      <c r="V16" s="6"/>
      <c r="W16" s="6"/>
      <c r="X16" s="6"/>
      <c r="Y16" s="6"/>
      <c r="Z16" s="6"/>
      <c r="AA16" s="6"/>
    </row>
    <row r="17" spans="1:27">
      <c r="A17" s="32" t="s">
        <v>54</v>
      </c>
      <c r="B17" s="16" t="str" cm="1">
        <f t="array" ref="B17">_xlfn._xlws.FILTER('Snacks- Data'!A2:A35,('Snacks- Data'!D2:D35="East")*('Snacks- Data'!E2:E35&gt;AVERAGE('Snacks- Data'!E2:E35))*('Snacks- Data'!F2:F35&gt;500))</f>
        <v>Patishapta</v>
      </c>
      <c r="C17" s="43"/>
      <c r="D17" s="43"/>
      <c r="E17" s="43"/>
      <c r="F17" s="43"/>
      <c r="G17" s="43"/>
      <c r="H17" s="43"/>
      <c r="I17" s="85"/>
      <c r="J17" s="6"/>
      <c r="K17" s="6"/>
      <c r="L17" s="6"/>
      <c r="M17" s="6"/>
      <c r="N17" s="6"/>
      <c r="O17" s="6"/>
      <c r="P17" s="6"/>
      <c r="Q17" s="6"/>
      <c r="R17" s="6"/>
      <c r="S17" s="6"/>
      <c r="T17" s="6"/>
      <c r="U17" s="6"/>
      <c r="V17" s="6"/>
      <c r="W17" s="6"/>
      <c r="X17" s="6"/>
      <c r="Y17" s="6"/>
      <c r="Z17" s="6"/>
      <c r="AA17" s="6"/>
    </row>
    <row r="18" spans="1:27">
      <c r="A18" s="35"/>
      <c r="B18" s="86"/>
      <c r="C18" s="86"/>
      <c r="D18" s="86"/>
      <c r="E18" s="86"/>
      <c r="F18" s="86"/>
      <c r="G18" s="86"/>
      <c r="H18" s="86"/>
      <c r="I18" s="87"/>
      <c r="J18" s="6"/>
      <c r="K18" s="6"/>
      <c r="L18" s="6"/>
      <c r="M18" s="6"/>
      <c r="N18" s="6"/>
      <c r="O18" s="6"/>
      <c r="P18" s="6"/>
      <c r="Q18" s="6"/>
      <c r="R18" s="6"/>
      <c r="S18" s="6"/>
      <c r="T18" s="6"/>
      <c r="U18" s="6"/>
      <c r="V18" s="6"/>
      <c r="W18" s="6"/>
      <c r="X18" s="6"/>
      <c r="Y18" s="6"/>
      <c r="Z18" s="6"/>
      <c r="AA18" s="6"/>
    </row>
    <row r="19" spans="1:27">
      <c r="A19" s="29" t="s">
        <v>88</v>
      </c>
      <c r="B19" s="83"/>
      <c r="C19" s="60"/>
      <c r="D19" s="83"/>
      <c r="E19" s="83"/>
      <c r="F19" s="83"/>
      <c r="G19" s="83"/>
      <c r="H19" s="83"/>
      <c r="I19" s="84"/>
      <c r="J19" s="6"/>
      <c r="K19" s="6"/>
      <c r="L19" s="6"/>
      <c r="M19" s="6"/>
      <c r="N19" s="6"/>
      <c r="O19" s="6"/>
      <c r="P19" s="6"/>
      <c r="Q19" s="6"/>
      <c r="R19" s="6"/>
      <c r="S19" s="6"/>
      <c r="T19" s="6"/>
      <c r="U19" s="6"/>
      <c r="V19" s="6"/>
      <c r="W19" s="6"/>
      <c r="X19" s="6"/>
      <c r="Y19" s="6"/>
      <c r="Z19" s="6"/>
      <c r="AA19" s="6"/>
    </row>
    <row r="20" spans="1:27">
      <c r="A20" s="40" t="s">
        <v>89</v>
      </c>
      <c r="B20" s="43"/>
      <c r="C20" s="58"/>
      <c r="D20" s="43"/>
      <c r="E20" s="43"/>
      <c r="F20" s="43"/>
      <c r="G20" s="43"/>
      <c r="H20" s="43"/>
      <c r="I20" s="85"/>
      <c r="J20" s="6"/>
      <c r="K20" s="6"/>
      <c r="L20" s="6"/>
      <c r="M20" s="6"/>
      <c r="N20" s="6"/>
      <c r="O20" s="6"/>
      <c r="P20" s="6"/>
      <c r="Q20" s="6"/>
      <c r="R20" s="6"/>
      <c r="S20" s="6"/>
      <c r="T20" s="6"/>
      <c r="U20" s="6"/>
      <c r="V20" s="6"/>
      <c r="W20" s="6"/>
      <c r="X20" s="6"/>
      <c r="Y20" s="6"/>
      <c r="Z20" s="6"/>
      <c r="AA20" s="6"/>
    </row>
    <row r="21" spans="1:27">
      <c r="A21" s="40" t="s">
        <v>90</v>
      </c>
      <c r="B21" s="43"/>
      <c r="C21" s="58"/>
      <c r="D21" s="43"/>
      <c r="E21" s="43"/>
      <c r="F21" s="43"/>
      <c r="G21" s="43"/>
      <c r="H21" s="43"/>
      <c r="I21" s="85"/>
      <c r="J21" s="6"/>
      <c r="K21" s="6"/>
      <c r="L21" s="6"/>
      <c r="M21" s="6"/>
      <c r="N21" s="6"/>
      <c r="O21" s="6"/>
      <c r="P21" s="6"/>
      <c r="Q21" s="6"/>
      <c r="R21" s="6"/>
      <c r="S21" s="6"/>
      <c r="T21" s="6"/>
      <c r="U21" s="6"/>
      <c r="V21" s="6"/>
      <c r="W21" s="6"/>
      <c r="X21" s="6"/>
      <c r="Y21" s="6"/>
      <c r="Z21" s="6"/>
      <c r="AA21" s="6"/>
    </row>
    <row r="22" spans="1:27">
      <c r="A22" s="40"/>
      <c r="B22" s="43"/>
      <c r="C22" s="58"/>
      <c r="D22" s="43"/>
      <c r="E22" s="43"/>
      <c r="F22" s="43"/>
      <c r="G22" s="43"/>
      <c r="H22" s="43"/>
      <c r="I22" s="85"/>
      <c r="J22" s="6"/>
      <c r="K22" s="6"/>
      <c r="L22" s="6"/>
      <c r="M22" s="6"/>
      <c r="N22" s="6"/>
      <c r="O22" s="6"/>
      <c r="P22" s="6"/>
      <c r="Q22" s="6"/>
      <c r="R22" s="6"/>
      <c r="S22" s="6"/>
      <c r="T22" s="6"/>
      <c r="U22" s="6"/>
      <c r="V22" s="6"/>
      <c r="W22" s="6"/>
      <c r="X22" s="6"/>
      <c r="Y22" s="6"/>
      <c r="Z22" s="6"/>
      <c r="AA22" s="6"/>
    </row>
    <row r="23" spans="1:27">
      <c r="A23" s="68" t="s">
        <v>111</v>
      </c>
      <c r="B23" s="91"/>
      <c r="C23" s="92"/>
      <c r="D23" s="43"/>
      <c r="E23" s="43"/>
      <c r="F23" s="43"/>
      <c r="G23" s="43"/>
      <c r="H23" s="43"/>
      <c r="I23" s="85"/>
      <c r="J23" s="6"/>
      <c r="K23" s="6"/>
      <c r="L23" s="6"/>
      <c r="M23" s="6"/>
      <c r="N23" s="6"/>
      <c r="O23" s="6"/>
      <c r="P23" s="6"/>
      <c r="Q23" s="6"/>
      <c r="R23" s="6"/>
      <c r="S23" s="6"/>
      <c r="T23" s="6"/>
      <c r="U23" s="6"/>
      <c r="V23" s="6"/>
      <c r="W23" s="6"/>
      <c r="X23" s="6"/>
      <c r="Y23" s="6"/>
      <c r="Z23" s="6"/>
      <c r="AA23" s="6"/>
    </row>
    <row r="24" spans="1:27">
      <c r="A24" s="56" t="s">
        <v>1</v>
      </c>
      <c r="B24" s="17" t="s">
        <v>91</v>
      </c>
      <c r="C24" s="17" t="s">
        <v>67</v>
      </c>
      <c r="D24" s="43"/>
      <c r="E24" s="43"/>
      <c r="F24" s="43"/>
      <c r="G24" s="43"/>
      <c r="H24" s="43"/>
      <c r="I24" s="85"/>
      <c r="J24" s="6"/>
      <c r="K24" s="6"/>
      <c r="L24" s="6"/>
      <c r="M24" s="6"/>
      <c r="N24" s="6"/>
      <c r="O24" s="6"/>
      <c r="P24" s="6"/>
      <c r="Q24" s="6"/>
      <c r="R24" s="6"/>
      <c r="S24" s="6"/>
      <c r="T24" s="6"/>
      <c r="U24" s="6"/>
      <c r="V24" s="6"/>
      <c r="W24" s="6"/>
      <c r="X24" s="6"/>
      <c r="Y24" s="6"/>
      <c r="Z24" s="6"/>
      <c r="AA24" s="6"/>
    </row>
    <row r="25" spans="1:27">
      <c r="A25" s="93" t="s">
        <v>26</v>
      </c>
      <c r="B25" s="13">
        <f>_xlfn.MAXIFS('Snacks- Data'!$F$2:$F$35,'Snacks- Data'!$B$2:$B$35,'Task 2- Questions'!A25)</f>
        <v>519</v>
      </c>
      <c r="C25" s="12" t="str" cm="1">
        <f t="array" ref="C25:C28">IF(B25:B28=MAX(B25:B28),"Most Expensive",IF(B25:B28=MIN(B25:B28),"Least Expensive","Moderately Priced"))</f>
        <v>Moderately Priced</v>
      </c>
      <c r="D25" s="43"/>
      <c r="E25" s="43"/>
      <c r="F25" s="43"/>
      <c r="G25" s="43"/>
      <c r="H25" s="43"/>
      <c r="I25" s="85"/>
      <c r="J25" s="6"/>
      <c r="K25" s="6"/>
      <c r="L25" s="6"/>
      <c r="M25" s="6"/>
      <c r="N25" s="6"/>
      <c r="O25" s="6"/>
      <c r="P25" s="6"/>
      <c r="Q25" s="6"/>
      <c r="R25" s="6"/>
      <c r="S25" s="6"/>
      <c r="T25" s="6"/>
      <c r="U25" s="6"/>
      <c r="V25" s="6"/>
      <c r="W25" s="6"/>
      <c r="X25" s="6"/>
      <c r="Y25" s="6"/>
      <c r="Z25" s="6"/>
      <c r="AA25" s="6"/>
    </row>
    <row r="26" spans="1:27">
      <c r="A26" s="93" t="s">
        <v>11</v>
      </c>
      <c r="B26" s="13">
        <f>_xlfn.MAXIFS('Snacks- Data'!$F$2:$F$35,'Snacks- Data'!$B$2:$B$35,'Task 2- Questions'!A26)</f>
        <v>589</v>
      </c>
      <c r="C26" s="12" t="str">
        <v>Moderately Priced</v>
      </c>
      <c r="D26" s="43"/>
      <c r="E26" s="43"/>
      <c r="F26" s="43"/>
      <c r="G26" s="43"/>
      <c r="H26" s="43"/>
      <c r="I26" s="85"/>
      <c r="J26" s="6"/>
      <c r="K26" s="6"/>
      <c r="L26" s="6"/>
      <c r="M26" s="6"/>
      <c r="N26" s="6"/>
      <c r="O26" s="6"/>
      <c r="P26" s="6"/>
      <c r="Q26" s="6"/>
      <c r="R26" s="6"/>
      <c r="S26" s="6"/>
      <c r="T26" s="6"/>
      <c r="U26" s="6"/>
      <c r="V26" s="6"/>
      <c r="W26" s="6"/>
      <c r="X26" s="6"/>
      <c r="Y26" s="6"/>
      <c r="Z26" s="6"/>
      <c r="AA26" s="6"/>
    </row>
    <row r="27" spans="1:27">
      <c r="A27" s="93" t="s">
        <v>46</v>
      </c>
      <c r="B27" s="13">
        <f>_xlfn.MAXIFS('Snacks- Data'!$F$2:$F$35,'Snacks- Data'!$B$2:$B$35,'Task 2- Questions'!A27)</f>
        <v>330</v>
      </c>
      <c r="C27" s="12" t="str">
        <v>Least Expensive</v>
      </c>
      <c r="D27" s="43"/>
      <c r="E27" s="43"/>
      <c r="F27" s="43"/>
      <c r="G27" s="43"/>
      <c r="H27" s="43"/>
      <c r="I27" s="85"/>
      <c r="J27" s="6"/>
      <c r="K27" s="6"/>
      <c r="L27" s="6"/>
      <c r="M27" s="6"/>
      <c r="N27" s="6"/>
      <c r="O27" s="6"/>
      <c r="P27" s="6"/>
      <c r="Q27" s="6"/>
      <c r="R27" s="6"/>
      <c r="S27" s="6"/>
      <c r="T27" s="6"/>
      <c r="U27" s="6"/>
      <c r="V27" s="6"/>
      <c r="W27" s="6"/>
      <c r="X27" s="6"/>
      <c r="Y27" s="6"/>
      <c r="Z27" s="6"/>
      <c r="AA27" s="6"/>
    </row>
    <row r="28" spans="1:27">
      <c r="A28" s="93" t="s">
        <v>7</v>
      </c>
      <c r="B28" s="13">
        <f>_xlfn.MAXIFS('Snacks- Data'!$F$2:$F$35,'Snacks- Data'!$B$2:$B$35,'Task 2- Questions'!A28)</f>
        <v>595</v>
      </c>
      <c r="C28" s="12" t="str">
        <v>Most Expensive</v>
      </c>
      <c r="D28" s="43"/>
      <c r="E28" s="43"/>
      <c r="F28" s="43"/>
      <c r="G28" s="43"/>
      <c r="H28" s="43"/>
      <c r="I28" s="85"/>
      <c r="J28" s="6"/>
      <c r="K28" s="6"/>
      <c r="L28" s="6"/>
      <c r="M28" s="6"/>
      <c r="N28" s="6"/>
      <c r="O28" s="6"/>
      <c r="P28" s="6"/>
      <c r="Q28" s="6"/>
      <c r="R28" s="6"/>
      <c r="S28" s="6"/>
      <c r="T28" s="6"/>
      <c r="U28" s="6"/>
      <c r="V28" s="6"/>
      <c r="W28" s="6"/>
      <c r="X28" s="6"/>
      <c r="Y28" s="6"/>
      <c r="Z28" s="6"/>
      <c r="AA28" s="6"/>
    </row>
    <row r="29" spans="1:27">
      <c r="A29" s="35"/>
      <c r="B29" s="86"/>
      <c r="C29" s="86"/>
      <c r="D29" s="86"/>
      <c r="E29" s="86"/>
      <c r="F29" s="86"/>
      <c r="G29" s="86"/>
      <c r="H29" s="86"/>
      <c r="I29" s="87"/>
      <c r="J29" s="6"/>
      <c r="K29" s="6"/>
      <c r="L29" s="6"/>
      <c r="M29" s="6"/>
      <c r="N29" s="6"/>
      <c r="O29" s="6"/>
      <c r="P29" s="6"/>
      <c r="Q29" s="6"/>
      <c r="R29" s="6"/>
      <c r="S29" s="6"/>
      <c r="T29" s="6"/>
      <c r="U29" s="6"/>
      <c r="V29" s="6"/>
      <c r="W29" s="6"/>
      <c r="X29" s="6"/>
      <c r="Y29" s="6"/>
      <c r="Z29" s="6"/>
      <c r="AA29" s="6"/>
    </row>
    <row r="30" spans="1:27">
      <c r="A30" s="69" t="s">
        <v>92</v>
      </c>
      <c r="B30" s="66"/>
      <c r="C30" s="66"/>
      <c r="D30" s="66"/>
      <c r="E30" s="66"/>
      <c r="F30" s="66"/>
      <c r="G30" s="66"/>
      <c r="H30" s="66"/>
      <c r="I30" s="70"/>
      <c r="J30" s="6"/>
      <c r="K30" s="6"/>
      <c r="L30" s="6"/>
      <c r="M30" s="6"/>
      <c r="N30" s="6"/>
      <c r="O30" s="6"/>
      <c r="P30" s="6"/>
      <c r="Q30" s="6"/>
      <c r="R30" s="6"/>
      <c r="S30" s="6"/>
      <c r="T30" s="6"/>
      <c r="U30" s="6"/>
      <c r="V30" s="6"/>
      <c r="W30" s="6"/>
      <c r="X30" s="6"/>
      <c r="Y30" s="6"/>
      <c r="Z30" s="6"/>
      <c r="AA30" s="6"/>
    </row>
    <row r="31" spans="1:27">
      <c r="A31" s="71"/>
      <c r="B31" s="67"/>
      <c r="C31" s="67"/>
      <c r="D31" s="67"/>
      <c r="E31" s="67"/>
      <c r="F31" s="67"/>
      <c r="G31" s="67"/>
      <c r="H31" s="67"/>
      <c r="I31" s="72"/>
      <c r="J31" s="6"/>
      <c r="K31" s="6"/>
      <c r="L31" s="6"/>
      <c r="M31" s="6"/>
      <c r="N31" s="6"/>
      <c r="O31" s="6"/>
      <c r="P31" s="6"/>
      <c r="Q31" s="6"/>
      <c r="R31" s="6"/>
      <c r="S31" s="6"/>
      <c r="T31" s="6"/>
      <c r="U31" s="6"/>
      <c r="V31" s="6"/>
      <c r="W31" s="6"/>
      <c r="X31" s="6"/>
      <c r="Y31" s="6"/>
      <c r="Z31" s="6"/>
      <c r="AA31" s="6"/>
    </row>
    <row r="32" spans="1:27">
      <c r="A32" s="40"/>
      <c r="B32" s="8"/>
      <c r="C32" s="43"/>
      <c r="D32" s="43"/>
      <c r="E32" s="43"/>
      <c r="F32" s="43"/>
      <c r="G32" s="43"/>
      <c r="H32" s="43"/>
      <c r="I32" s="85"/>
      <c r="J32" s="6"/>
      <c r="K32" s="6"/>
      <c r="L32" s="6"/>
      <c r="M32" s="6"/>
      <c r="N32" s="6"/>
      <c r="O32" s="6"/>
      <c r="P32" s="6"/>
      <c r="Q32" s="6"/>
      <c r="R32" s="6"/>
      <c r="S32" s="6"/>
      <c r="T32" s="6"/>
      <c r="U32" s="6"/>
      <c r="V32" s="6"/>
      <c r="W32" s="6"/>
      <c r="X32" s="6"/>
      <c r="Y32" s="6"/>
      <c r="Z32" s="6"/>
      <c r="AA32" s="6"/>
    </row>
    <row r="33" spans="1:27">
      <c r="A33" s="32" t="s">
        <v>54</v>
      </c>
      <c r="B33" s="12" t="str" cm="1">
        <f t="array" ref="B33">_xlfn.IFS(VLOOKUP("Rajma Chawal",'Snacks- Data'!A2:F35,6,FALSE)&lt;=500,"Affordable",VLOOKUP("Rajma Chawal",'Snacks- Data'!A2:F35,6,FALSE)&gt;=600,"Expensive",AND(VLOOKUP("Rajma Chawal",'Snacks- Data'!A2:F35,6,FALSE)&gt;500,VLOOKUP("Rajma Chawal",'Snacks- Data'!A2:F35,6,FALSE)&lt;600),"Standard")</f>
        <v>Standard</v>
      </c>
      <c r="C33" s="43"/>
      <c r="D33" s="43"/>
      <c r="E33" s="43"/>
      <c r="F33" s="43"/>
      <c r="G33" s="43"/>
      <c r="H33" s="43"/>
      <c r="I33" s="85"/>
      <c r="J33" s="6"/>
      <c r="K33" s="6"/>
      <c r="L33" s="6"/>
      <c r="M33" s="6"/>
      <c r="N33" s="6"/>
      <c r="O33" s="6"/>
      <c r="P33" s="6"/>
      <c r="Q33" s="6"/>
      <c r="R33" s="6"/>
      <c r="S33" s="6"/>
      <c r="T33" s="6"/>
      <c r="U33" s="6"/>
      <c r="V33" s="6"/>
      <c r="W33" s="6"/>
      <c r="X33" s="6"/>
      <c r="Y33" s="6"/>
      <c r="Z33" s="6"/>
      <c r="AA33" s="6"/>
    </row>
    <row r="34" spans="1:27">
      <c r="A34" s="35"/>
      <c r="B34" s="86"/>
      <c r="C34" s="86"/>
      <c r="D34" s="86"/>
      <c r="E34" s="86"/>
      <c r="F34" s="86"/>
      <c r="G34" s="86"/>
      <c r="H34" s="86"/>
      <c r="I34" s="87"/>
      <c r="J34" s="6"/>
      <c r="K34" s="6"/>
      <c r="L34" s="6"/>
      <c r="M34" s="6"/>
      <c r="N34" s="6"/>
      <c r="O34" s="6"/>
      <c r="P34" s="6"/>
      <c r="Q34" s="6"/>
      <c r="R34" s="6"/>
      <c r="S34" s="6"/>
      <c r="T34" s="6"/>
      <c r="U34" s="6"/>
      <c r="V34" s="6"/>
      <c r="W34" s="6"/>
      <c r="X34" s="6"/>
      <c r="Y34" s="6"/>
      <c r="Z34" s="6"/>
      <c r="AA34" s="6"/>
    </row>
    <row r="35" spans="1:27">
      <c r="A35" s="29" t="s">
        <v>93</v>
      </c>
      <c r="B35" s="83"/>
      <c r="C35" s="83"/>
      <c r="D35" s="83"/>
      <c r="E35" s="83"/>
      <c r="F35" s="83"/>
      <c r="G35" s="83"/>
      <c r="H35" s="83"/>
      <c r="I35" s="84"/>
      <c r="J35" s="6"/>
      <c r="K35" s="6"/>
      <c r="L35" s="6"/>
      <c r="M35" s="6"/>
      <c r="N35" s="6"/>
      <c r="O35" s="6"/>
      <c r="P35" s="6"/>
      <c r="Q35" s="6"/>
      <c r="R35" s="6"/>
      <c r="S35" s="6"/>
      <c r="T35" s="6"/>
      <c r="U35" s="6"/>
      <c r="V35" s="6"/>
      <c r="W35" s="6"/>
      <c r="X35" s="6"/>
      <c r="Y35" s="6"/>
      <c r="Z35" s="6"/>
      <c r="AA35" s="6"/>
    </row>
    <row r="36" spans="1:27">
      <c r="A36" s="40"/>
      <c r="B36" s="8"/>
      <c r="C36" s="43"/>
      <c r="D36" s="43"/>
      <c r="E36" s="43"/>
      <c r="F36" s="43"/>
      <c r="G36" s="43"/>
      <c r="H36" s="43"/>
      <c r="I36" s="85"/>
      <c r="J36" s="6"/>
      <c r="K36" s="6"/>
      <c r="L36" s="6"/>
      <c r="M36" s="6"/>
      <c r="N36" s="6"/>
      <c r="O36" s="6"/>
      <c r="P36" s="6"/>
      <c r="Q36" s="6"/>
      <c r="R36" s="6"/>
      <c r="S36" s="6"/>
      <c r="T36" s="6"/>
      <c r="U36" s="6"/>
      <c r="V36" s="6"/>
      <c r="W36" s="6"/>
      <c r="X36" s="6"/>
      <c r="Y36" s="6"/>
      <c r="Z36" s="6"/>
      <c r="AA36" s="6"/>
    </row>
    <row r="37" spans="1:27">
      <c r="A37" s="32" t="s">
        <v>54</v>
      </c>
      <c r="B37" s="12" t="str">
        <f>IF(VLOOKUP("Chaat",'Snacks- Data'!A2:F35,6,FALSE)&lt;400,"Cheap","Expensive")</f>
        <v>Expensive</v>
      </c>
      <c r="C37" s="43"/>
      <c r="D37" s="43"/>
      <c r="E37" s="43"/>
      <c r="F37" s="43"/>
      <c r="G37" s="43"/>
      <c r="H37" s="43"/>
      <c r="I37" s="85"/>
      <c r="J37" s="6"/>
      <c r="K37" s="6"/>
      <c r="L37" s="6"/>
      <c r="M37" s="6"/>
      <c r="N37" s="6"/>
      <c r="O37" s="6"/>
      <c r="P37" s="6"/>
      <c r="Q37" s="6"/>
      <c r="R37" s="6"/>
      <c r="S37" s="6"/>
      <c r="T37" s="6"/>
      <c r="U37" s="6"/>
      <c r="V37" s="6"/>
      <c r="W37" s="6"/>
      <c r="X37" s="6"/>
      <c r="Y37" s="6"/>
      <c r="Z37" s="6"/>
      <c r="AA37" s="6"/>
    </row>
    <row r="38" spans="1:27">
      <c r="A38" s="35"/>
      <c r="B38" s="86"/>
      <c r="C38" s="86"/>
      <c r="D38" s="86"/>
      <c r="E38" s="86"/>
      <c r="F38" s="86"/>
      <c r="G38" s="86"/>
      <c r="H38" s="86"/>
      <c r="I38" s="87"/>
      <c r="J38" s="6"/>
      <c r="K38" s="6"/>
      <c r="L38" s="6"/>
      <c r="M38" s="6"/>
      <c r="N38" s="6"/>
      <c r="O38" s="6"/>
      <c r="P38" s="6"/>
      <c r="Q38" s="6"/>
      <c r="R38" s="6"/>
      <c r="S38" s="6"/>
      <c r="T38" s="6"/>
      <c r="U38" s="6"/>
      <c r="V38" s="6"/>
      <c r="W38" s="6"/>
      <c r="X38" s="6"/>
      <c r="Y38" s="6"/>
      <c r="Z38" s="6"/>
      <c r="AA38" s="6"/>
    </row>
    <row r="39" spans="1:27">
      <c r="A39" s="29" t="s">
        <v>94</v>
      </c>
      <c r="B39" s="83"/>
      <c r="C39" s="83"/>
      <c r="D39" s="83"/>
      <c r="E39" s="83"/>
      <c r="F39" s="83"/>
      <c r="G39" s="83"/>
      <c r="H39" s="83"/>
      <c r="I39" s="84"/>
      <c r="J39" s="6"/>
      <c r="K39" s="6"/>
      <c r="L39" s="6"/>
      <c r="M39" s="6"/>
      <c r="N39" s="6"/>
      <c r="O39" s="6"/>
      <c r="P39" s="6"/>
      <c r="Q39" s="6"/>
      <c r="R39" s="6"/>
      <c r="S39" s="6"/>
      <c r="T39" s="6"/>
      <c r="U39" s="6"/>
      <c r="V39" s="6"/>
      <c r="W39" s="6"/>
      <c r="X39" s="6"/>
      <c r="Y39" s="6"/>
      <c r="Z39" s="6"/>
      <c r="AA39" s="6"/>
    </row>
    <row r="40" spans="1:27">
      <c r="A40" s="40" t="s">
        <v>95</v>
      </c>
      <c r="B40" s="43"/>
      <c r="C40" s="43"/>
      <c r="D40" s="43"/>
      <c r="E40" s="43"/>
      <c r="F40" s="43"/>
      <c r="G40" s="43"/>
      <c r="H40" s="43"/>
      <c r="I40" s="95"/>
      <c r="J40" s="6"/>
      <c r="K40" s="4"/>
      <c r="L40" s="4"/>
      <c r="M40" s="4"/>
      <c r="N40" s="4"/>
      <c r="O40" s="4"/>
      <c r="P40" s="4"/>
      <c r="Q40" s="4"/>
      <c r="R40" s="4"/>
      <c r="S40" s="4"/>
      <c r="T40" s="4"/>
      <c r="U40" s="4"/>
      <c r="V40" s="4"/>
      <c r="W40" s="4"/>
      <c r="X40" s="4"/>
      <c r="Y40" s="4"/>
      <c r="Z40" s="4"/>
      <c r="AA40" s="4"/>
    </row>
    <row r="41" spans="1:27">
      <c r="A41" s="40"/>
      <c r="B41" s="43"/>
      <c r="C41" s="43"/>
      <c r="D41" s="43"/>
      <c r="E41" s="43"/>
      <c r="F41" s="43"/>
      <c r="G41" s="43"/>
      <c r="H41" s="43"/>
      <c r="I41" s="95"/>
      <c r="J41" s="6"/>
      <c r="K41" s="4"/>
      <c r="L41" s="4"/>
      <c r="M41" s="4"/>
      <c r="N41" s="4"/>
      <c r="O41" s="4"/>
      <c r="P41" s="4"/>
      <c r="Q41" s="4"/>
      <c r="R41" s="4"/>
      <c r="S41" s="4"/>
      <c r="T41" s="4"/>
      <c r="U41" s="4"/>
      <c r="V41" s="4"/>
      <c r="W41" s="4"/>
      <c r="X41" s="4"/>
      <c r="Y41" s="4"/>
      <c r="Z41" s="4"/>
      <c r="AA41" s="4"/>
    </row>
    <row r="42" spans="1:27">
      <c r="A42" s="68" t="s">
        <v>111</v>
      </c>
      <c r="B42" s="94"/>
      <c r="C42" s="43"/>
      <c r="D42" s="43"/>
      <c r="E42" s="43"/>
      <c r="F42" s="43"/>
      <c r="G42" s="43"/>
      <c r="H42" s="43"/>
      <c r="I42" s="95"/>
      <c r="J42" s="6"/>
      <c r="K42" s="4"/>
      <c r="L42" s="4"/>
      <c r="M42" s="4"/>
      <c r="N42" s="4"/>
      <c r="O42" s="4"/>
      <c r="P42" s="4"/>
      <c r="Q42" s="4"/>
      <c r="R42" s="4"/>
      <c r="S42" s="4"/>
      <c r="T42" s="4"/>
      <c r="U42" s="4"/>
      <c r="V42" s="4"/>
      <c r="W42" s="4"/>
      <c r="X42" s="4"/>
      <c r="Y42" s="4"/>
      <c r="Z42" s="4"/>
      <c r="AA42" s="4"/>
    </row>
    <row r="43" spans="1:27">
      <c r="A43" s="56" t="s">
        <v>0</v>
      </c>
      <c r="B43" s="17" t="s">
        <v>67</v>
      </c>
      <c r="C43" s="58"/>
      <c r="D43" s="43"/>
      <c r="E43" s="43"/>
      <c r="F43" s="43"/>
      <c r="G43" s="43"/>
      <c r="H43" s="43"/>
      <c r="I43" s="85"/>
      <c r="J43" s="6"/>
      <c r="K43" s="6"/>
      <c r="L43" s="6"/>
      <c r="M43" s="6"/>
      <c r="N43" s="6"/>
      <c r="O43" s="6"/>
      <c r="P43" s="6"/>
      <c r="Q43" s="6"/>
      <c r="R43" s="6"/>
      <c r="S43" s="6"/>
      <c r="T43" s="6"/>
      <c r="U43" s="6"/>
      <c r="V43" s="6"/>
      <c r="W43" s="6"/>
      <c r="X43" s="6"/>
      <c r="Y43" s="6"/>
      <c r="Z43" s="6"/>
      <c r="AA43" s="6"/>
    </row>
    <row r="44" spans="1:27">
      <c r="A44" s="93" t="str" cm="1">
        <f t="array" ref="A44:A45">_xlfn._xlws.FILTER('Snacks- Data'!A2:A35,'Snacks- Data'!B2:B35="Kwality Walls")</f>
        <v>Kulfi</v>
      </c>
      <c r="B44" s="12" t="str">
        <f>IF(VLOOKUP(A44,'Snacks- Data'!$A$2:$E$35,5,FALSE)&lt;=120,"Low Time",IF(VLOOKUP(A44,'Snacks- Data'!$A$2:$E$35,5,FALSE)&gt;=180,"High Time",IF(AND(VLOOKUP(A44,'Snacks- Data'!$A$2:$E$35,5,FALSE)&gt;120,VLOOKUP(A44,'Snacks- Data'!$A$2:$E$35,5,FALSE)&lt;180),"Medium Time")))</f>
        <v>Low Time</v>
      </c>
      <c r="C44" s="58"/>
      <c r="D44" s="43"/>
      <c r="E44" s="43"/>
      <c r="F44" s="43"/>
      <c r="G44" s="43"/>
      <c r="H44" s="43"/>
      <c r="I44" s="85"/>
      <c r="J44" s="6"/>
      <c r="K44" s="6"/>
      <c r="L44" s="6"/>
      <c r="M44" s="6"/>
      <c r="N44" s="6"/>
      <c r="O44" s="6"/>
      <c r="P44" s="6"/>
      <c r="Q44" s="6"/>
      <c r="R44" s="6"/>
      <c r="S44" s="6"/>
      <c r="T44" s="6"/>
      <c r="U44" s="6"/>
      <c r="V44" s="6"/>
      <c r="W44" s="6"/>
      <c r="X44" s="6"/>
      <c r="Y44" s="6"/>
      <c r="Z44" s="6"/>
      <c r="AA44" s="6"/>
    </row>
    <row r="45" spans="1:27">
      <c r="A45" s="93" t="str">
        <v>Malai Kulfi</v>
      </c>
      <c r="B45" s="12" t="str">
        <f>IF(VLOOKUP(A45,'Snacks- Data'!$A$2:$E$35,5,FALSE)&lt;=120,"Low Time",IF(VLOOKUP(A45,'Snacks- Data'!$A$2:$E$35,5,FALSE)&gt;=180,"High Time",IF(AND(VLOOKUP(A45,'Snacks- Data'!$A$2:$E$35,5,FALSE)&gt;120,VLOOKUP(A45,'Snacks- Data'!$A$2:$E$35,5,FALSE)&lt;180),"Medium Time")))</f>
        <v>Low Time</v>
      </c>
      <c r="C45" s="58"/>
      <c r="D45" s="43"/>
      <c r="E45" s="43"/>
      <c r="F45" s="43"/>
      <c r="G45" s="43"/>
      <c r="H45" s="43"/>
      <c r="I45" s="85"/>
      <c r="J45" s="6"/>
      <c r="K45" s="6"/>
      <c r="L45" s="6"/>
      <c r="M45" s="6"/>
      <c r="N45" s="6"/>
      <c r="O45" s="6"/>
      <c r="P45" s="6"/>
      <c r="Q45" s="6"/>
      <c r="R45" s="6"/>
      <c r="S45" s="6"/>
      <c r="T45" s="6"/>
      <c r="U45" s="6"/>
      <c r="V45" s="6"/>
      <c r="W45" s="6"/>
      <c r="X45" s="6"/>
      <c r="Y45" s="6"/>
      <c r="Z45" s="6"/>
      <c r="AA45" s="6"/>
    </row>
    <row r="46" spans="1:27">
      <c r="A46" s="35"/>
      <c r="B46" s="86"/>
      <c r="C46" s="86"/>
      <c r="D46" s="86"/>
      <c r="E46" s="86"/>
      <c r="F46" s="86"/>
      <c r="G46" s="86"/>
      <c r="H46" s="86"/>
      <c r="I46" s="87"/>
      <c r="J46" s="6"/>
      <c r="K46" s="6"/>
      <c r="L46" s="6"/>
      <c r="M46" s="6"/>
      <c r="N46" s="6"/>
      <c r="O46" s="6"/>
      <c r="P46" s="6"/>
      <c r="Q46" s="6"/>
      <c r="R46" s="6"/>
      <c r="S46" s="6"/>
      <c r="T46" s="6"/>
      <c r="U46" s="6"/>
      <c r="V46" s="6"/>
      <c r="W46" s="6"/>
      <c r="X46" s="6"/>
      <c r="Y46" s="6"/>
      <c r="Z46" s="6"/>
      <c r="AA46" s="6"/>
    </row>
    <row r="47" spans="1:27">
      <c r="A47" s="29" t="s">
        <v>96</v>
      </c>
      <c r="B47" s="83"/>
      <c r="C47" s="83"/>
      <c r="D47" s="83"/>
      <c r="E47" s="83"/>
      <c r="F47" s="83"/>
      <c r="G47" s="83"/>
      <c r="H47" s="83"/>
      <c r="I47" s="84"/>
      <c r="J47" s="6"/>
      <c r="K47" s="6"/>
      <c r="L47" s="6"/>
      <c r="M47" s="6"/>
      <c r="N47" s="6"/>
      <c r="O47" s="6"/>
      <c r="P47" s="6"/>
      <c r="Q47" s="6"/>
      <c r="R47" s="6"/>
      <c r="S47" s="6"/>
      <c r="T47" s="6"/>
      <c r="U47" s="6"/>
      <c r="V47" s="6"/>
      <c r="W47" s="6"/>
      <c r="X47" s="6"/>
      <c r="Y47" s="6"/>
      <c r="Z47" s="6"/>
      <c r="AA47" s="6"/>
    </row>
    <row r="48" spans="1:27">
      <c r="A48" s="40"/>
      <c r="B48" s="8"/>
      <c r="C48" s="58"/>
      <c r="D48" s="43"/>
      <c r="E48" s="43"/>
      <c r="F48" s="43"/>
      <c r="G48" s="43"/>
      <c r="H48" s="43"/>
      <c r="I48" s="85"/>
      <c r="J48" s="6"/>
      <c r="K48" s="6"/>
      <c r="L48" s="6"/>
      <c r="M48" s="6"/>
      <c r="N48" s="6"/>
      <c r="O48" s="6"/>
      <c r="P48" s="6"/>
      <c r="Q48" s="6"/>
      <c r="R48" s="6"/>
      <c r="S48" s="6"/>
      <c r="T48" s="6"/>
      <c r="U48" s="6"/>
      <c r="V48" s="6"/>
      <c r="W48" s="6"/>
      <c r="X48" s="6"/>
      <c r="Y48" s="6"/>
      <c r="Z48" s="6"/>
      <c r="AA48" s="6"/>
    </row>
    <row r="49" spans="1:27">
      <c r="A49" s="32" t="s">
        <v>54</v>
      </c>
      <c r="B49" s="13" cm="1">
        <f t="array" ref="B49">SUM(_xlfn._xlws.FILTER('Snacks- Data'!F2:F35,'Snacks- Data'!E2:E35&gt;VLOOKUP("Rogan Josh",'Snacks- Data'!A2:E35,5,FALSE)))</f>
        <v>8624</v>
      </c>
      <c r="C49" s="58"/>
      <c r="D49" s="43"/>
      <c r="E49" s="43"/>
      <c r="F49" s="43"/>
      <c r="G49" s="43"/>
      <c r="H49" s="43"/>
      <c r="I49" s="85"/>
      <c r="J49" s="6"/>
      <c r="K49" s="6"/>
      <c r="L49" s="6"/>
      <c r="M49" s="6"/>
      <c r="N49" s="6"/>
      <c r="O49" s="6"/>
      <c r="P49" s="6"/>
      <c r="Q49" s="6"/>
      <c r="R49" s="6"/>
      <c r="S49" s="6"/>
      <c r="T49" s="6"/>
      <c r="U49" s="6"/>
      <c r="V49" s="6"/>
      <c r="W49" s="6"/>
      <c r="X49" s="6"/>
      <c r="Y49" s="6"/>
      <c r="Z49" s="6"/>
      <c r="AA49" s="6"/>
    </row>
    <row r="50" spans="1:27">
      <c r="A50" s="35"/>
      <c r="B50" s="86"/>
      <c r="C50" s="86"/>
      <c r="D50" s="86"/>
      <c r="E50" s="86"/>
      <c r="F50" s="86"/>
      <c r="G50" s="86"/>
      <c r="H50" s="86"/>
      <c r="I50" s="87"/>
      <c r="J50" s="6"/>
      <c r="K50" s="6"/>
      <c r="L50" s="6"/>
      <c r="M50" s="6"/>
      <c r="N50" s="6"/>
      <c r="O50" s="6"/>
      <c r="P50" s="6"/>
      <c r="Q50" s="6"/>
      <c r="R50" s="6"/>
      <c r="S50" s="6"/>
      <c r="T50" s="6"/>
      <c r="U50" s="6"/>
      <c r="V50" s="6"/>
      <c r="W50" s="6"/>
      <c r="X50" s="6"/>
      <c r="Y50" s="6"/>
      <c r="Z50" s="6"/>
      <c r="AA50" s="6"/>
    </row>
    <row r="51" spans="1:27">
      <c r="A51" s="29" t="s">
        <v>97</v>
      </c>
      <c r="B51" s="83"/>
      <c r="C51" s="83"/>
      <c r="D51" s="83"/>
      <c r="E51" s="83"/>
      <c r="F51" s="83"/>
      <c r="G51" s="83"/>
      <c r="H51" s="83"/>
      <c r="I51" s="84"/>
      <c r="J51" s="6"/>
      <c r="K51" s="6"/>
      <c r="L51" s="6"/>
      <c r="M51" s="6"/>
      <c r="N51" s="6"/>
      <c r="O51" s="6"/>
      <c r="P51" s="6"/>
      <c r="Q51" s="6"/>
      <c r="R51" s="6"/>
      <c r="S51" s="6"/>
      <c r="T51" s="6"/>
      <c r="U51" s="6"/>
      <c r="V51" s="6"/>
      <c r="W51" s="6"/>
      <c r="X51" s="6"/>
      <c r="Y51" s="6"/>
      <c r="Z51" s="6"/>
      <c r="AA51" s="6"/>
    </row>
    <row r="52" spans="1:27">
      <c r="A52" s="40"/>
      <c r="B52" s="43"/>
      <c r="C52" s="43"/>
      <c r="D52" s="43"/>
      <c r="E52" s="43"/>
      <c r="F52" s="43"/>
      <c r="G52" s="43"/>
      <c r="H52" s="43"/>
      <c r="I52" s="85"/>
      <c r="J52" s="6"/>
      <c r="K52" s="6"/>
      <c r="L52" s="6"/>
      <c r="M52" s="6"/>
      <c r="N52" s="6"/>
      <c r="O52" s="6"/>
      <c r="P52" s="6"/>
      <c r="Q52" s="6"/>
      <c r="R52" s="6"/>
      <c r="S52" s="6"/>
      <c r="T52" s="6"/>
      <c r="U52" s="6"/>
      <c r="V52" s="6"/>
      <c r="W52" s="6"/>
      <c r="X52" s="6"/>
      <c r="Y52" s="6"/>
      <c r="Z52" s="6"/>
      <c r="AA52" s="6"/>
    </row>
    <row r="53" spans="1:27">
      <c r="A53" s="41" t="s">
        <v>54</v>
      </c>
      <c r="B53" s="96">
        <f>COUNTIFS('Snacks- Data'!E2:E35,"&lt;100",'Snacks- Data'!F2:F35,"&lt;400")</f>
        <v>4</v>
      </c>
      <c r="C53" s="43"/>
      <c r="D53" s="43"/>
      <c r="E53" s="58"/>
      <c r="F53" s="43"/>
      <c r="G53" s="43"/>
      <c r="H53" s="43"/>
      <c r="I53" s="85"/>
      <c r="J53" s="6"/>
      <c r="K53" s="6"/>
      <c r="L53" s="6"/>
      <c r="M53" s="6"/>
      <c r="N53" s="6"/>
      <c r="O53" s="6"/>
      <c r="P53" s="6"/>
      <c r="Q53" s="6"/>
      <c r="R53" s="6"/>
      <c r="S53" s="6"/>
      <c r="T53" s="6"/>
      <c r="U53" s="6"/>
      <c r="V53" s="6"/>
      <c r="W53" s="6"/>
      <c r="X53" s="6"/>
      <c r="Y53" s="6"/>
      <c r="Z53" s="6"/>
      <c r="AA53" s="6"/>
    </row>
    <row r="54" spans="1:27">
      <c r="A54" s="35"/>
      <c r="B54" s="86"/>
      <c r="C54" s="86"/>
      <c r="D54" s="86"/>
      <c r="E54" s="86"/>
      <c r="F54" s="86"/>
      <c r="G54" s="86"/>
      <c r="H54" s="86"/>
      <c r="I54" s="87"/>
      <c r="J54" s="6"/>
      <c r="K54" s="6"/>
      <c r="L54" s="6"/>
      <c r="M54" s="6"/>
      <c r="N54" s="6"/>
      <c r="O54" s="6"/>
      <c r="P54" s="6"/>
      <c r="Q54" s="6"/>
      <c r="R54" s="6"/>
      <c r="S54" s="6"/>
      <c r="T54" s="6"/>
      <c r="U54" s="6"/>
      <c r="V54" s="6"/>
      <c r="W54" s="6"/>
      <c r="X54" s="6"/>
      <c r="Y54" s="6"/>
      <c r="Z54" s="6"/>
      <c r="AA54" s="6"/>
    </row>
    <row r="55" spans="1:27">
      <c r="A55" s="29" t="s">
        <v>98</v>
      </c>
      <c r="B55" s="83"/>
      <c r="C55" s="83"/>
      <c r="D55" s="83"/>
      <c r="E55" s="83"/>
      <c r="F55" s="83"/>
      <c r="G55" s="83"/>
      <c r="H55" s="83"/>
      <c r="I55" s="84"/>
      <c r="J55" s="6"/>
      <c r="K55" s="6"/>
      <c r="L55" s="6"/>
      <c r="M55" s="6"/>
      <c r="N55" s="6"/>
      <c r="O55" s="6"/>
      <c r="P55" s="6"/>
      <c r="Q55" s="6"/>
      <c r="R55" s="6"/>
      <c r="S55" s="6"/>
      <c r="T55" s="6"/>
      <c r="U55" s="6"/>
      <c r="V55" s="6"/>
      <c r="W55" s="6"/>
      <c r="X55" s="6"/>
      <c r="Y55" s="6"/>
      <c r="Z55" s="6"/>
      <c r="AA55" s="6"/>
    </row>
    <row r="56" spans="1:27">
      <c r="A56" s="40"/>
      <c r="B56" s="8"/>
      <c r="C56" s="43"/>
      <c r="D56" s="43"/>
      <c r="E56" s="43"/>
      <c r="F56" s="43"/>
      <c r="G56" s="43"/>
      <c r="H56" s="43"/>
      <c r="I56" s="85"/>
      <c r="J56" s="6"/>
      <c r="K56" s="6"/>
      <c r="L56" s="6"/>
      <c r="M56" s="6"/>
      <c r="N56" s="6"/>
      <c r="O56" s="6"/>
      <c r="P56" s="6"/>
      <c r="Q56" s="6"/>
      <c r="R56" s="6"/>
      <c r="S56" s="6"/>
      <c r="T56" s="6"/>
      <c r="U56" s="6"/>
      <c r="V56" s="6"/>
      <c r="W56" s="6"/>
      <c r="X56" s="6"/>
      <c r="Y56" s="6"/>
      <c r="Z56" s="6"/>
      <c r="AA56" s="6"/>
    </row>
    <row r="57" spans="1:27">
      <c r="A57" s="32" t="s">
        <v>54</v>
      </c>
      <c r="B57" s="12" t="str" cm="1">
        <f t="array" ref="B57">INDEX('Snacks- Data'!C2:C35,MATCH(MAX(COUNTIF('Snacks- Data'!C2:C35,'Snacks- Data'!C2:C35)),COUNTIF('Snacks- Data'!C2:C35,'Snacks- Data'!C2:C35),0))</f>
        <v>Savory</v>
      </c>
      <c r="C57" s="43" t="str">
        <f>IF(COUNTIF('Snacks- Data'!C2:C35,"Savory")&gt;COUNTIF('Snacks- Data'!C2:C35,"Sweet"),"Savory","Sweet")</f>
        <v>Savory</v>
      </c>
      <c r="D57" s="43"/>
      <c r="E57" s="43"/>
      <c r="F57" s="43"/>
      <c r="G57" s="43"/>
      <c r="H57" s="43"/>
      <c r="I57" s="85"/>
      <c r="J57" s="6"/>
      <c r="K57" s="6"/>
      <c r="L57" s="6"/>
      <c r="M57" s="6"/>
      <c r="N57" s="6"/>
      <c r="O57" s="6"/>
      <c r="P57" s="6"/>
      <c r="Q57" s="6"/>
      <c r="R57" s="6"/>
      <c r="S57" s="6"/>
      <c r="T57" s="6"/>
      <c r="U57" s="6"/>
      <c r="V57" s="6"/>
      <c r="W57" s="6"/>
      <c r="X57" s="6"/>
      <c r="Y57" s="6"/>
      <c r="Z57" s="6"/>
      <c r="AA57" s="6"/>
    </row>
    <row r="58" spans="1:27">
      <c r="A58" s="35"/>
      <c r="B58" s="86"/>
      <c r="C58" s="86"/>
      <c r="D58" s="86"/>
      <c r="E58" s="86"/>
      <c r="F58" s="86"/>
      <c r="G58" s="86"/>
      <c r="H58" s="86"/>
      <c r="I58" s="87"/>
      <c r="J58" s="6"/>
      <c r="K58" s="6"/>
      <c r="L58" s="6"/>
      <c r="M58" s="6"/>
      <c r="N58" s="6"/>
      <c r="O58" s="6"/>
      <c r="P58" s="6"/>
      <c r="Q58" s="6"/>
      <c r="R58" s="6"/>
      <c r="S58" s="6"/>
      <c r="T58" s="6"/>
      <c r="U58" s="6"/>
      <c r="V58" s="6"/>
      <c r="W58" s="6"/>
      <c r="X58" s="6"/>
      <c r="Y58" s="6"/>
      <c r="Z58" s="6"/>
      <c r="AA58" s="6"/>
    </row>
    <row r="59" spans="1:27">
      <c r="A59" s="29" t="s">
        <v>99</v>
      </c>
      <c r="B59" s="83"/>
      <c r="C59" s="83"/>
      <c r="D59" s="83"/>
      <c r="E59" s="83"/>
      <c r="F59" s="83"/>
      <c r="G59" s="83"/>
      <c r="H59" s="83"/>
      <c r="I59" s="84"/>
      <c r="J59" s="6"/>
      <c r="K59" s="6"/>
      <c r="L59" s="6"/>
      <c r="M59" s="6"/>
      <c r="N59" s="6"/>
      <c r="O59" s="6"/>
      <c r="P59" s="6"/>
      <c r="Q59" s="6"/>
      <c r="R59" s="6"/>
      <c r="S59" s="6"/>
      <c r="T59" s="6"/>
      <c r="U59" s="6"/>
      <c r="V59" s="6"/>
      <c r="W59" s="6"/>
      <c r="X59" s="6"/>
      <c r="Y59" s="6"/>
      <c r="Z59" s="6"/>
      <c r="AA59" s="6"/>
    </row>
    <row r="60" spans="1:27">
      <c r="A60" s="40"/>
      <c r="B60" s="18"/>
      <c r="C60" s="43"/>
      <c r="D60" s="43"/>
      <c r="E60" s="43"/>
      <c r="F60" s="43"/>
      <c r="G60" s="43"/>
      <c r="H60" s="43"/>
      <c r="I60" s="85"/>
      <c r="J60" s="6"/>
      <c r="K60" s="6"/>
      <c r="L60" s="6"/>
      <c r="M60" s="6"/>
      <c r="N60" s="6"/>
      <c r="O60" s="6"/>
      <c r="P60" s="6"/>
      <c r="Q60" s="6"/>
      <c r="R60" s="6"/>
      <c r="S60" s="6"/>
      <c r="T60" s="6"/>
      <c r="U60" s="6"/>
      <c r="V60" s="6"/>
      <c r="W60" s="6"/>
      <c r="X60" s="6"/>
      <c r="Y60" s="6"/>
      <c r="Z60" s="6"/>
      <c r="AA60" s="6"/>
    </row>
    <row r="61" spans="1:27">
      <c r="A61" s="32" t="s">
        <v>54</v>
      </c>
      <c r="B61" s="19">
        <f>AVERAGEIF('Snacks- Data'!E2:E35,"&lt;"&amp;VLOOKUP("Gulab Jamun",'Snacks- Data'!A2:E35,5,FALSE),'Snacks- Data'!F2:F35)</f>
        <v>466.24137931034483</v>
      </c>
      <c r="C61" s="43"/>
      <c r="D61" s="43"/>
      <c r="E61" s="43"/>
      <c r="F61" s="43"/>
      <c r="G61" s="43"/>
      <c r="H61" s="43"/>
      <c r="I61" s="85"/>
      <c r="J61" s="6"/>
      <c r="K61" s="6"/>
      <c r="L61" s="6"/>
      <c r="M61" s="6"/>
      <c r="N61" s="6"/>
      <c r="O61" s="6"/>
      <c r="P61" s="6"/>
      <c r="Q61" s="6"/>
      <c r="R61" s="6"/>
      <c r="S61" s="6"/>
      <c r="T61" s="6"/>
      <c r="U61" s="6"/>
      <c r="V61" s="6"/>
      <c r="W61" s="6"/>
      <c r="X61" s="6"/>
      <c r="Y61" s="6"/>
      <c r="Z61" s="6"/>
      <c r="AA61" s="6"/>
    </row>
    <row r="62" spans="1:27">
      <c r="A62" s="35"/>
      <c r="B62" s="97"/>
      <c r="C62" s="86"/>
      <c r="D62" s="86"/>
      <c r="E62" s="86"/>
      <c r="F62" s="86"/>
      <c r="G62" s="86"/>
      <c r="H62" s="86"/>
      <c r="I62" s="87"/>
      <c r="J62" s="6"/>
      <c r="K62" s="6"/>
      <c r="L62" s="6"/>
      <c r="M62" s="6"/>
      <c r="N62" s="6"/>
      <c r="O62" s="6"/>
      <c r="P62" s="6"/>
      <c r="Q62" s="6"/>
      <c r="R62" s="6"/>
      <c r="S62" s="6"/>
      <c r="T62" s="6"/>
      <c r="U62" s="6"/>
      <c r="V62" s="6"/>
      <c r="W62" s="6"/>
      <c r="X62" s="6"/>
      <c r="Y62" s="6"/>
      <c r="Z62" s="6"/>
      <c r="AA62" s="6"/>
    </row>
    <row r="63" spans="1:27">
      <c r="A63" s="29" t="s">
        <v>100</v>
      </c>
      <c r="B63" s="98"/>
      <c r="C63" s="83"/>
      <c r="D63" s="83"/>
      <c r="E63" s="83"/>
      <c r="F63" s="83"/>
      <c r="G63" s="83"/>
      <c r="H63" s="83"/>
      <c r="I63" s="84"/>
      <c r="J63" s="6"/>
      <c r="K63" s="6"/>
      <c r="L63" s="6"/>
      <c r="M63" s="6"/>
      <c r="N63" s="6"/>
      <c r="O63" s="6"/>
      <c r="P63" s="6"/>
      <c r="Q63" s="6"/>
      <c r="R63" s="6"/>
      <c r="S63" s="6"/>
      <c r="T63" s="6"/>
      <c r="U63" s="6"/>
      <c r="V63" s="6"/>
      <c r="W63" s="6"/>
      <c r="X63" s="6"/>
      <c r="Y63" s="6"/>
      <c r="Z63" s="6"/>
      <c r="AA63" s="6"/>
    </row>
    <row r="64" spans="1:27">
      <c r="A64" s="40"/>
      <c r="B64" s="18"/>
      <c r="C64" s="43"/>
      <c r="D64" s="43"/>
      <c r="E64" s="43"/>
      <c r="F64" s="43"/>
      <c r="G64" s="43"/>
      <c r="H64" s="43"/>
      <c r="I64" s="85"/>
      <c r="J64" s="6"/>
      <c r="K64" s="6"/>
      <c r="L64" s="6"/>
      <c r="M64" s="6"/>
      <c r="N64" s="6"/>
      <c r="O64" s="6"/>
      <c r="P64" s="6"/>
      <c r="Q64" s="6"/>
      <c r="R64" s="6"/>
      <c r="S64" s="6"/>
      <c r="T64" s="6"/>
      <c r="U64" s="6"/>
      <c r="V64" s="6"/>
      <c r="W64" s="6"/>
      <c r="X64" s="6"/>
      <c r="Y64" s="6"/>
      <c r="Z64" s="6"/>
      <c r="AA64" s="6"/>
    </row>
    <row r="65" spans="1:27">
      <c r="A65" s="32" t="s">
        <v>54</v>
      </c>
      <c r="B65" s="19">
        <f>AVERAGEIF('Snacks- Data'!F2:F35,"&lt;"&amp;VLOOKUP("Butter Chicken",'Snacks- Data'!A2:F35,6,FALSE),'Snacks- Data'!E2:E35)</f>
        <v>147.14285714285714</v>
      </c>
      <c r="C65" s="43"/>
      <c r="D65" s="43"/>
      <c r="E65" s="43"/>
      <c r="F65" s="43"/>
      <c r="G65" s="43"/>
      <c r="H65" s="43"/>
      <c r="I65" s="85"/>
      <c r="J65" s="6"/>
      <c r="K65" s="6"/>
      <c r="L65" s="6"/>
      <c r="M65" s="6"/>
      <c r="N65" s="6"/>
      <c r="O65" s="6"/>
      <c r="P65" s="6"/>
      <c r="Q65" s="6"/>
      <c r="R65" s="6"/>
      <c r="S65" s="6"/>
      <c r="T65" s="6"/>
      <c r="U65" s="6"/>
      <c r="V65" s="6"/>
      <c r="W65" s="6"/>
      <c r="X65" s="6"/>
      <c r="Y65" s="6"/>
      <c r="Z65" s="6"/>
      <c r="AA65" s="6"/>
    </row>
    <row r="66" spans="1:27">
      <c r="A66" s="54"/>
      <c r="B66" s="55"/>
      <c r="C66" s="55"/>
      <c r="D66" s="55"/>
      <c r="E66" s="55"/>
      <c r="F66" s="55"/>
      <c r="G66" s="55"/>
      <c r="H66" s="55"/>
      <c r="I66" s="87"/>
      <c r="J66" s="6"/>
      <c r="K66" s="6"/>
      <c r="L66" s="6"/>
      <c r="M66" s="6"/>
      <c r="N66" s="6"/>
      <c r="O66" s="6"/>
      <c r="P66" s="6"/>
      <c r="Q66" s="6"/>
      <c r="R66" s="6"/>
      <c r="S66" s="6"/>
      <c r="T66" s="6"/>
      <c r="U66" s="6"/>
      <c r="V66" s="6"/>
      <c r="W66" s="6"/>
      <c r="X66" s="6"/>
      <c r="Y66" s="6"/>
      <c r="Z66" s="6"/>
      <c r="AA66" s="6"/>
    </row>
    <row r="67" spans="1:27">
      <c r="A67" s="78" t="s">
        <v>109</v>
      </c>
      <c r="B67" s="60"/>
      <c r="C67" s="60"/>
      <c r="D67" s="60"/>
      <c r="E67" s="60"/>
      <c r="F67" s="60"/>
      <c r="G67" s="60"/>
      <c r="H67" s="60"/>
      <c r="I67" s="84"/>
      <c r="J67" s="6"/>
      <c r="K67" s="6"/>
      <c r="L67" s="6"/>
      <c r="M67" s="6"/>
      <c r="N67" s="6"/>
      <c r="O67" s="6"/>
      <c r="P67" s="6"/>
      <c r="Q67" s="6"/>
      <c r="R67" s="6"/>
      <c r="S67" s="6"/>
      <c r="T67" s="6"/>
      <c r="U67" s="6"/>
      <c r="V67" s="6"/>
      <c r="W67" s="6"/>
      <c r="X67" s="6"/>
      <c r="Y67" s="6"/>
      <c r="Z67" s="6"/>
      <c r="AA67" s="6"/>
    </row>
    <row r="68" spans="1:27">
      <c r="A68" s="52" t="s">
        <v>101</v>
      </c>
      <c r="B68" s="58" t="s">
        <v>102</v>
      </c>
      <c r="C68" s="58"/>
      <c r="D68" s="58"/>
      <c r="E68" s="58"/>
      <c r="F68" s="58"/>
      <c r="G68" s="58"/>
      <c r="H68" s="58"/>
      <c r="I68" s="85"/>
      <c r="J68" s="6"/>
      <c r="K68" s="6"/>
      <c r="L68" s="6"/>
      <c r="M68" s="6"/>
      <c r="N68" s="6"/>
      <c r="O68" s="6"/>
      <c r="P68" s="6"/>
      <c r="Q68" s="6"/>
      <c r="R68" s="6"/>
      <c r="S68" s="6"/>
      <c r="T68" s="6"/>
      <c r="U68" s="6"/>
      <c r="V68" s="6"/>
      <c r="W68" s="6"/>
      <c r="X68" s="6"/>
      <c r="Y68" s="6"/>
      <c r="Z68" s="6"/>
      <c r="AA68" s="6"/>
    </row>
    <row r="69" spans="1:27">
      <c r="A69" s="52" t="s">
        <v>103</v>
      </c>
      <c r="B69" s="58" t="s">
        <v>104</v>
      </c>
      <c r="C69" s="58"/>
      <c r="D69" s="58"/>
      <c r="E69" s="58"/>
      <c r="F69" s="58"/>
      <c r="G69" s="58"/>
      <c r="H69" s="58"/>
      <c r="I69" s="85"/>
      <c r="J69" s="6"/>
      <c r="K69" s="6"/>
      <c r="L69" s="6"/>
      <c r="M69" s="6"/>
      <c r="N69" s="6"/>
      <c r="O69" s="6"/>
      <c r="P69" s="6"/>
      <c r="Q69" s="6"/>
      <c r="R69" s="6"/>
      <c r="S69" s="6"/>
      <c r="T69" s="6"/>
      <c r="U69" s="6"/>
      <c r="V69" s="6"/>
      <c r="W69" s="6"/>
      <c r="X69" s="6"/>
      <c r="Y69" s="6"/>
      <c r="Z69" s="6"/>
      <c r="AA69" s="6"/>
    </row>
    <row r="70" spans="1:27">
      <c r="A70" s="52" t="s">
        <v>110</v>
      </c>
      <c r="B70" s="58"/>
      <c r="C70" s="58"/>
      <c r="D70" s="58"/>
      <c r="E70" s="58"/>
      <c r="F70" s="58"/>
      <c r="G70" s="58"/>
      <c r="H70" s="58"/>
      <c r="I70" s="85"/>
      <c r="J70" s="6"/>
      <c r="K70" s="6"/>
      <c r="L70" s="6"/>
      <c r="M70" s="6"/>
      <c r="N70" s="6"/>
      <c r="O70" s="6"/>
      <c r="P70" s="6"/>
      <c r="Q70" s="6"/>
      <c r="R70" s="6"/>
      <c r="S70" s="6"/>
      <c r="T70" s="6"/>
      <c r="U70" s="6"/>
      <c r="V70" s="6"/>
      <c r="W70" s="6"/>
      <c r="X70" s="6"/>
      <c r="Y70" s="6"/>
      <c r="Z70" s="6"/>
      <c r="AA70" s="6"/>
    </row>
    <row r="71" spans="1:27">
      <c r="A71" s="52"/>
      <c r="B71" s="58"/>
      <c r="C71" s="58"/>
      <c r="D71" s="58"/>
      <c r="E71" s="58"/>
      <c r="F71" s="58"/>
      <c r="G71" s="58"/>
      <c r="H71" s="58"/>
      <c r="I71" s="85"/>
      <c r="J71" s="6"/>
      <c r="K71" s="6"/>
      <c r="L71" s="6"/>
      <c r="M71" s="6"/>
      <c r="N71" s="6"/>
      <c r="O71" s="6"/>
      <c r="P71" s="6"/>
      <c r="Q71" s="6"/>
      <c r="R71" s="6"/>
      <c r="S71" s="6"/>
      <c r="T71" s="6"/>
      <c r="U71" s="6"/>
      <c r="V71" s="6"/>
      <c r="W71" s="6"/>
      <c r="X71" s="6"/>
      <c r="Y71" s="6"/>
      <c r="Z71" s="6"/>
      <c r="AA71" s="6"/>
    </row>
    <row r="72" spans="1:27">
      <c r="A72" s="107" t="s">
        <v>111</v>
      </c>
      <c r="B72" s="7"/>
      <c r="C72" s="7"/>
      <c r="D72" s="58"/>
      <c r="E72" s="58"/>
      <c r="F72" s="58"/>
      <c r="G72" s="58"/>
      <c r="H72" s="58"/>
      <c r="I72" s="85"/>
      <c r="J72" s="6"/>
      <c r="K72" s="6"/>
      <c r="L72" s="6"/>
      <c r="M72" s="6"/>
      <c r="N72" s="6"/>
      <c r="O72" s="6"/>
      <c r="P72" s="6"/>
      <c r="Q72" s="6"/>
      <c r="R72" s="6"/>
      <c r="S72" s="6"/>
      <c r="T72" s="6"/>
      <c r="U72" s="6"/>
      <c r="V72" s="6"/>
      <c r="W72" s="6"/>
      <c r="X72" s="6"/>
      <c r="Y72" s="6"/>
      <c r="Z72" s="6"/>
      <c r="AA72" s="6"/>
    </row>
    <row r="73" spans="1:27">
      <c r="A73" s="108" t="s">
        <v>1</v>
      </c>
      <c r="B73" s="28" t="s">
        <v>3</v>
      </c>
      <c r="C73" s="99"/>
      <c r="D73" s="101" t="s">
        <v>105</v>
      </c>
      <c r="E73" s="102"/>
      <c r="F73" s="102"/>
      <c r="G73" s="103"/>
      <c r="H73" s="58"/>
      <c r="I73" s="85"/>
      <c r="J73" s="6"/>
      <c r="K73" s="6"/>
      <c r="L73" s="6"/>
      <c r="M73" s="6"/>
      <c r="N73" s="6"/>
      <c r="O73" s="6"/>
      <c r="P73" s="6"/>
      <c r="Q73" s="6"/>
      <c r="R73" s="6"/>
      <c r="S73" s="6"/>
      <c r="T73" s="6"/>
      <c r="U73" s="6"/>
      <c r="V73" s="6"/>
      <c r="W73" s="6"/>
      <c r="X73" s="6"/>
      <c r="Y73" s="6"/>
      <c r="Z73" s="6"/>
      <c r="AA73" s="6"/>
    </row>
    <row r="74" spans="1:27">
      <c r="A74" s="109"/>
      <c r="B74" s="20" t="s">
        <v>9</v>
      </c>
      <c r="C74" s="100" t="s">
        <v>42</v>
      </c>
      <c r="D74" s="104"/>
      <c r="E74" s="105"/>
      <c r="F74" s="105"/>
      <c r="G74" s="106"/>
      <c r="H74" s="58"/>
      <c r="I74" s="85"/>
      <c r="J74" s="6"/>
      <c r="K74" s="6"/>
      <c r="L74" s="6"/>
      <c r="M74" s="6"/>
      <c r="N74" s="6"/>
      <c r="O74" s="6"/>
      <c r="P74" s="6"/>
      <c r="Q74" s="6"/>
      <c r="R74" s="6"/>
      <c r="S74" s="6"/>
      <c r="T74" s="6"/>
      <c r="U74" s="6"/>
      <c r="V74" s="6"/>
      <c r="W74" s="6"/>
      <c r="X74" s="6"/>
      <c r="Y74" s="6"/>
      <c r="Z74" s="6"/>
      <c r="AA74" s="6"/>
    </row>
    <row r="75" spans="1:27">
      <c r="A75" s="57" t="str" cm="1">
        <f t="array" ref="A75:A82">_xlfn.UNIQUE('Snacks- Data'!B2:B35)</f>
        <v>Restaurant</v>
      </c>
      <c r="B75" s="21">
        <f>COUNTIFS('Snacks- Data'!$B$2:$B$35,'Task 2- Questions'!$A75,'Snacks- Data'!$D$2:$D$35,'Task 2- Questions'!B$74)</f>
        <v>3</v>
      </c>
      <c r="C75" s="27">
        <f>COUNTIFS('Snacks- Data'!$B$2:$B$35,'Task 2- Questions'!$A75,'Snacks- Data'!$D$2:$D$35,'Task 2- Questions'!C$74)</f>
        <v>2</v>
      </c>
      <c r="D75" s="26" t="str" cm="1">
        <f t="array" ref="D75:D82">_xlfn.IFS(B75:B82&gt;C75:C82,A75:A82&amp;" has more branches in North Region",C75:C82&gt;B75:B82,A75:A82&amp;" has more branches in South Region",C75:C82=B75:B82,A75:A82&amp;" has equal branches in North and South Region")</f>
        <v>Restaurant has more branches in North Region</v>
      </c>
      <c r="E75" s="26"/>
      <c r="F75" s="26"/>
      <c r="G75" s="26"/>
      <c r="H75" s="58"/>
      <c r="I75" s="85"/>
      <c r="J75" s="6"/>
      <c r="K75" s="6"/>
      <c r="L75" s="6"/>
      <c r="M75" s="6"/>
      <c r="N75" s="6"/>
      <c r="O75" s="6"/>
      <c r="P75" s="6"/>
      <c r="Q75" s="6"/>
      <c r="R75" s="6"/>
      <c r="S75" s="6"/>
      <c r="T75" s="6"/>
      <c r="U75" s="6"/>
      <c r="V75" s="6"/>
      <c r="W75" s="6"/>
      <c r="X75" s="6"/>
      <c r="Y75" s="6"/>
      <c r="Z75" s="6"/>
      <c r="AA75" s="6"/>
    </row>
    <row r="76" spans="1:27">
      <c r="A76" s="57" t="str">
        <v>Haldiram's</v>
      </c>
      <c r="B76" s="21">
        <f>COUNTIFS('Snacks- Data'!$B$2:$B$35,'Task 2- Questions'!$A76,'Snacks- Data'!$D$2:$D$35,'Task 2- Questions'!B$74)</f>
        <v>5</v>
      </c>
      <c r="C76" s="27">
        <f>COUNTIFS('Snacks- Data'!$B$2:$B$35,'Task 2- Questions'!$A76,'Snacks- Data'!$D$2:$D$35,'Task 2- Questions'!C$74)</f>
        <v>2</v>
      </c>
      <c r="D76" s="26" t="str">
        <v>Haldiram's has more branches in North Region</v>
      </c>
      <c r="E76" s="26"/>
      <c r="F76" s="26"/>
      <c r="G76" s="26"/>
      <c r="H76" s="58"/>
      <c r="I76" s="85"/>
      <c r="J76" s="6"/>
      <c r="K76" s="6"/>
      <c r="L76" s="6"/>
      <c r="M76" s="6"/>
      <c r="N76" s="6"/>
      <c r="O76" s="6"/>
      <c r="P76" s="6"/>
      <c r="Q76" s="6"/>
      <c r="R76" s="6"/>
      <c r="S76" s="6"/>
      <c r="T76" s="6"/>
      <c r="U76" s="6"/>
      <c r="V76" s="6"/>
      <c r="W76" s="6"/>
      <c r="X76" s="6"/>
      <c r="Y76" s="6"/>
      <c r="Z76" s="6"/>
      <c r="AA76" s="6"/>
    </row>
    <row r="77" spans="1:27">
      <c r="A77" s="57" t="str">
        <v>Gits</v>
      </c>
      <c r="B77" s="21">
        <f>COUNTIFS('Snacks- Data'!$B$2:$B$35,'Task 2- Questions'!$A77,'Snacks- Data'!$D$2:$D$35,'Task 2- Questions'!B$74)</f>
        <v>2</v>
      </c>
      <c r="C77" s="27">
        <f>COUNTIFS('Snacks- Data'!$B$2:$B$35,'Task 2- Questions'!$A77,'Snacks- Data'!$D$2:$D$35,'Task 2- Questions'!C$74)</f>
        <v>0</v>
      </c>
      <c r="D77" s="26" t="str">
        <v>Gits has more branches in North Region</v>
      </c>
      <c r="E77" s="26"/>
      <c r="F77" s="26"/>
      <c r="G77" s="26"/>
      <c r="H77" s="58"/>
      <c r="I77" s="85"/>
      <c r="J77" s="6"/>
      <c r="K77" s="6"/>
      <c r="L77" s="6"/>
      <c r="M77" s="6"/>
      <c r="N77" s="6"/>
      <c r="O77" s="6"/>
      <c r="P77" s="6"/>
      <c r="Q77" s="6"/>
      <c r="R77" s="6"/>
      <c r="S77" s="6"/>
      <c r="T77" s="6"/>
      <c r="U77" s="6"/>
      <c r="V77" s="6"/>
      <c r="W77" s="6"/>
      <c r="X77" s="6"/>
      <c r="Y77" s="6"/>
      <c r="Z77" s="6"/>
      <c r="AA77" s="6"/>
    </row>
    <row r="78" spans="1:27">
      <c r="A78" s="57" t="str">
        <v>Amul</v>
      </c>
      <c r="B78" s="21">
        <f>COUNTIFS('Snacks- Data'!$B$2:$B$35,'Task 2- Questions'!$A78,'Snacks- Data'!$D$2:$D$35,'Task 2- Questions'!B$74)</f>
        <v>0</v>
      </c>
      <c r="C78" s="27">
        <f>COUNTIFS('Snacks- Data'!$B$2:$B$35,'Task 2- Questions'!$A78,'Snacks- Data'!$D$2:$D$35,'Task 2- Questions'!C$74)</f>
        <v>0</v>
      </c>
      <c r="D78" s="26" t="str">
        <v>Amul has equal branches in North and South Region</v>
      </c>
      <c r="E78" s="26"/>
      <c r="F78" s="26"/>
      <c r="G78" s="26"/>
      <c r="H78" s="58"/>
      <c r="I78" s="85"/>
      <c r="J78" s="6"/>
      <c r="K78" s="6"/>
      <c r="L78" s="6"/>
      <c r="M78" s="6"/>
      <c r="N78" s="6"/>
      <c r="O78" s="6"/>
      <c r="P78" s="6"/>
      <c r="Q78" s="6"/>
      <c r="R78" s="6"/>
      <c r="S78" s="6"/>
      <c r="T78" s="6"/>
      <c r="U78" s="6"/>
      <c r="V78" s="6"/>
      <c r="W78" s="6"/>
      <c r="X78" s="6"/>
      <c r="Y78" s="6"/>
      <c r="Z78" s="6"/>
      <c r="AA78" s="6"/>
    </row>
    <row r="79" spans="1:27">
      <c r="A79" s="88" t="str">
        <v>Shiv Sagar</v>
      </c>
      <c r="B79" s="21">
        <f>COUNTIFS('Snacks- Data'!$B$2:$B$35,'Task 2- Questions'!$A79,'Snacks- Data'!$D$2:$D$35,'Task 2- Questions'!B$74)</f>
        <v>1</v>
      </c>
      <c r="C79" s="27">
        <f>COUNTIFS('Snacks- Data'!$B$2:$B$35,'Task 2- Questions'!$A79,'Snacks- Data'!$D$2:$D$35,'Task 2- Questions'!C$74)</f>
        <v>0</v>
      </c>
      <c r="D79" s="26" t="str">
        <v>Shiv Sagar has more branches in North Region</v>
      </c>
      <c r="E79" s="26"/>
      <c r="F79" s="26"/>
      <c r="G79" s="26"/>
      <c r="H79" s="58"/>
      <c r="I79" s="85"/>
      <c r="J79" s="6"/>
      <c r="K79" s="6"/>
      <c r="L79" s="6"/>
      <c r="M79" s="6"/>
      <c r="N79" s="6"/>
      <c r="O79" s="6"/>
      <c r="P79" s="6"/>
      <c r="Q79" s="6"/>
      <c r="R79" s="6"/>
      <c r="S79" s="6"/>
      <c r="T79" s="6"/>
      <c r="U79" s="6"/>
      <c r="V79" s="6"/>
      <c r="W79" s="6"/>
      <c r="X79" s="6"/>
      <c r="Y79" s="6"/>
      <c r="Z79" s="6"/>
      <c r="AA79" s="6"/>
    </row>
    <row r="80" spans="1:27">
      <c r="A80" s="26" t="str">
        <v>Kwality Walls</v>
      </c>
      <c r="B80" s="21">
        <f>COUNTIFS('Snacks- Data'!$B$2:$B$35,'Task 2- Questions'!$A80,'Snacks- Data'!$D$2:$D$35,'Task 2- Questions'!B$74)</f>
        <v>1</v>
      </c>
      <c r="C80" s="27">
        <f>COUNTIFS('Snacks- Data'!$B$2:$B$35,'Task 2- Questions'!$A80,'Snacks- Data'!$D$2:$D$35,'Task 2- Questions'!C$74)</f>
        <v>0</v>
      </c>
      <c r="D80" s="26" t="str">
        <v>Kwality Walls has more branches in North Region</v>
      </c>
      <c r="E80" s="26"/>
      <c r="F80" s="26"/>
      <c r="G80" s="26"/>
      <c r="H80" s="58"/>
      <c r="I80" s="85"/>
      <c r="J80" s="6"/>
      <c r="K80" s="6"/>
      <c r="L80" s="6"/>
      <c r="M80" s="6"/>
      <c r="N80" s="6"/>
      <c r="O80" s="6"/>
      <c r="P80" s="6"/>
      <c r="Q80" s="6"/>
      <c r="R80" s="6"/>
      <c r="S80" s="6"/>
      <c r="T80" s="6"/>
      <c r="U80" s="6"/>
      <c r="V80" s="6"/>
      <c r="W80" s="6"/>
      <c r="X80" s="6"/>
      <c r="Y80" s="6"/>
      <c r="Z80" s="6"/>
      <c r="AA80" s="6"/>
    </row>
    <row r="81" spans="1:27">
      <c r="A81" s="26" t="str">
        <v>Kathi Junction</v>
      </c>
      <c r="B81" s="21">
        <f>COUNTIFS('Snacks- Data'!$B$2:$B$35,'Task 2- Questions'!$A81,'Snacks- Data'!$D$2:$D$35,'Task 2- Questions'!B$74)</f>
        <v>0</v>
      </c>
      <c r="C81" s="27">
        <f>COUNTIFS('Snacks- Data'!$B$2:$B$35,'Task 2- Questions'!$A81,'Snacks- Data'!$D$2:$D$35,'Task 2- Questions'!C$74)</f>
        <v>0</v>
      </c>
      <c r="D81" s="26" t="str">
        <v>Kathi Junction has equal branches in North and South Region</v>
      </c>
      <c r="E81" s="26"/>
      <c r="F81" s="26"/>
      <c r="G81" s="26"/>
      <c r="H81" s="58"/>
      <c r="I81" s="85"/>
      <c r="J81" s="6"/>
      <c r="K81" s="6"/>
      <c r="L81" s="6"/>
      <c r="M81" s="6"/>
      <c r="N81" s="6"/>
      <c r="O81" s="6"/>
      <c r="P81" s="6"/>
      <c r="Q81" s="6"/>
      <c r="R81" s="6"/>
      <c r="S81" s="6"/>
      <c r="T81" s="6"/>
      <c r="U81" s="6"/>
      <c r="V81" s="6"/>
      <c r="W81" s="6"/>
      <c r="X81" s="6"/>
      <c r="Y81" s="6"/>
      <c r="Z81" s="6"/>
      <c r="AA81" s="6"/>
    </row>
    <row r="82" spans="1:27">
      <c r="A82" s="26" t="str">
        <v>MTR</v>
      </c>
      <c r="B82" s="21">
        <f>COUNTIFS('Snacks- Data'!$B$2:$B$35,'Task 2- Questions'!$A82,'Snacks- Data'!$D$2:$D$35,'Task 2- Questions'!B$74)</f>
        <v>0</v>
      </c>
      <c r="C82" s="27">
        <f>COUNTIFS('Snacks- Data'!$B$2:$B$35,'Task 2- Questions'!$A82,'Snacks- Data'!$D$2:$D$35,'Task 2- Questions'!C$74)</f>
        <v>1</v>
      </c>
      <c r="D82" s="26" t="str">
        <v>MTR has more branches in South Region</v>
      </c>
      <c r="E82" s="26"/>
      <c r="F82" s="26"/>
      <c r="G82" s="26"/>
      <c r="H82" s="58"/>
      <c r="I82" s="85"/>
      <c r="J82" s="6"/>
      <c r="K82" s="6"/>
      <c r="L82" s="6"/>
      <c r="M82" s="6"/>
      <c r="N82" s="6"/>
      <c r="O82" s="6"/>
      <c r="P82" s="6"/>
      <c r="Q82" s="6"/>
      <c r="R82" s="6"/>
      <c r="S82" s="6"/>
      <c r="T82" s="6"/>
      <c r="U82" s="6"/>
      <c r="V82" s="6"/>
      <c r="W82" s="6"/>
      <c r="X82" s="6"/>
      <c r="Y82" s="6"/>
      <c r="Z82" s="6"/>
      <c r="AA82" s="6"/>
    </row>
    <row r="83" spans="1:27">
      <c r="A83" s="54"/>
      <c r="B83" s="55"/>
      <c r="C83" s="55"/>
      <c r="D83" s="55"/>
      <c r="E83" s="55"/>
      <c r="F83" s="55"/>
      <c r="G83" s="55"/>
      <c r="H83" s="55"/>
      <c r="I83" s="87"/>
      <c r="J83" s="6"/>
      <c r="K83" s="6"/>
      <c r="L83" s="6"/>
      <c r="M83" s="6"/>
      <c r="N83" s="6"/>
      <c r="O83" s="6"/>
      <c r="P83" s="6"/>
      <c r="Q83" s="6"/>
      <c r="R83" s="6"/>
      <c r="S83" s="6"/>
      <c r="T83" s="6"/>
      <c r="U83" s="6"/>
      <c r="V83" s="6"/>
      <c r="W83" s="6"/>
      <c r="X83" s="6"/>
      <c r="Y83" s="6"/>
      <c r="Z83" s="6"/>
      <c r="AA83" s="6"/>
    </row>
    <row r="84" spans="1:27">
      <c r="A84" s="78" t="s">
        <v>106</v>
      </c>
      <c r="B84" s="60"/>
      <c r="C84" s="60"/>
      <c r="D84" s="60"/>
      <c r="E84" s="60"/>
      <c r="F84" s="60"/>
      <c r="G84" s="60"/>
      <c r="H84" s="60"/>
      <c r="I84" s="84"/>
      <c r="J84" s="6"/>
      <c r="K84" s="6"/>
      <c r="L84" s="6"/>
      <c r="M84" s="6"/>
      <c r="N84" s="6"/>
      <c r="O84" s="6"/>
      <c r="P84" s="6"/>
      <c r="Q84" s="6"/>
      <c r="R84" s="6"/>
      <c r="S84" s="6"/>
      <c r="T84" s="6"/>
      <c r="U84" s="6"/>
      <c r="V84" s="6"/>
      <c r="W84" s="6"/>
      <c r="X84" s="6"/>
      <c r="Y84" s="6"/>
      <c r="Z84" s="6"/>
      <c r="AA84" s="6"/>
    </row>
    <row r="85" spans="1:27">
      <c r="A85" s="40"/>
      <c r="B85" s="7"/>
      <c r="C85" s="58"/>
      <c r="D85" s="58"/>
      <c r="E85" s="58"/>
      <c r="F85" s="58"/>
      <c r="G85" s="58"/>
      <c r="H85" s="58"/>
      <c r="I85" s="85"/>
      <c r="J85" s="6"/>
      <c r="K85" s="6"/>
      <c r="L85" s="6"/>
      <c r="M85" s="6"/>
      <c r="N85" s="6"/>
      <c r="O85" s="6"/>
      <c r="P85" s="6"/>
      <c r="Q85" s="6"/>
      <c r="R85" s="6"/>
      <c r="S85" s="6"/>
      <c r="T85" s="6"/>
      <c r="U85" s="6"/>
      <c r="V85" s="6"/>
      <c r="W85" s="6"/>
      <c r="X85" s="6"/>
      <c r="Y85" s="6"/>
      <c r="Z85" s="6"/>
      <c r="AA85" s="6"/>
    </row>
    <row r="86" spans="1:27">
      <c r="A86" s="32" t="s">
        <v>54</v>
      </c>
      <c r="B86" s="22" t="str">
        <f>IF(VLOOKUP("Dhokla",'Snacks- Data'!A2:D35,4,FALSE)="South","Southern Region","Not in South")</f>
        <v>Not in South</v>
      </c>
      <c r="C86" s="58"/>
      <c r="D86" s="58"/>
      <c r="E86" s="58"/>
      <c r="F86" s="58"/>
      <c r="G86" s="58"/>
      <c r="H86" s="58"/>
      <c r="I86" s="85"/>
      <c r="J86" s="6"/>
      <c r="K86" s="6"/>
      <c r="L86" s="6"/>
      <c r="M86" s="6"/>
      <c r="N86" s="6"/>
      <c r="O86" s="6"/>
      <c r="P86" s="6"/>
      <c r="Q86" s="6"/>
      <c r="R86" s="6"/>
      <c r="S86" s="6"/>
      <c r="T86" s="6"/>
      <c r="U86" s="6"/>
      <c r="V86" s="6"/>
      <c r="W86" s="6"/>
      <c r="X86" s="6"/>
      <c r="Y86" s="6"/>
      <c r="Z86" s="6"/>
      <c r="AA86" s="6"/>
    </row>
    <row r="87" spans="1:27">
      <c r="A87" s="54"/>
      <c r="B87" s="55"/>
      <c r="C87" s="55"/>
      <c r="D87" s="55"/>
      <c r="E87" s="55"/>
      <c r="F87" s="55"/>
      <c r="G87" s="55"/>
      <c r="H87" s="55"/>
      <c r="I87" s="87"/>
      <c r="J87" s="6"/>
      <c r="K87" s="6"/>
      <c r="L87" s="6"/>
      <c r="M87" s="6"/>
      <c r="N87" s="6"/>
      <c r="O87" s="6"/>
      <c r="P87" s="6"/>
      <c r="Q87" s="6"/>
      <c r="R87" s="6"/>
      <c r="S87" s="6"/>
      <c r="T87" s="6"/>
      <c r="U87" s="6"/>
      <c r="V87" s="6"/>
      <c r="W87" s="6"/>
      <c r="X87" s="6"/>
      <c r="Y87" s="6"/>
      <c r="Z87" s="6"/>
      <c r="AA87" s="6"/>
    </row>
    <row r="88" spans="1:27">
      <c r="A88" s="78" t="s">
        <v>107</v>
      </c>
      <c r="B88" s="60"/>
      <c r="C88" s="60"/>
      <c r="D88" s="60"/>
      <c r="E88" s="60"/>
      <c r="F88" s="60"/>
      <c r="G88" s="60"/>
      <c r="H88" s="60"/>
      <c r="I88" s="84"/>
      <c r="J88" s="6"/>
      <c r="K88" s="6"/>
      <c r="L88" s="6"/>
      <c r="M88" s="6"/>
      <c r="N88" s="6"/>
      <c r="O88" s="6"/>
      <c r="P88" s="6"/>
      <c r="Q88" s="6"/>
      <c r="R88" s="6"/>
      <c r="S88" s="6"/>
      <c r="T88" s="6"/>
      <c r="U88" s="6"/>
      <c r="V88" s="6"/>
      <c r="W88" s="6"/>
      <c r="X88" s="6"/>
      <c r="Y88" s="6"/>
      <c r="Z88" s="6"/>
      <c r="AA88" s="6"/>
    </row>
    <row r="89" spans="1:27">
      <c r="A89" s="40"/>
      <c r="B89" s="7"/>
      <c r="C89" s="58"/>
      <c r="D89" s="58"/>
      <c r="E89" s="58"/>
      <c r="F89" s="58"/>
      <c r="G89" s="58"/>
      <c r="H89" s="58"/>
      <c r="I89" s="85"/>
      <c r="J89" s="6"/>
      <c r="K89" s="6"/>
      <c r="L89" s="6"/>
      <c r="M89" s="6"/>
      <c r="N89" s="6"/>
      <c r="O89" s="6"/>
      <c r="P89" s="6"/>
      <c r="Q89" s="6"/>
      <c r="R89" s="6"/>
      <c r="S89" s="6"/>
      <c r="T89" s="6"/>
      <c r="U89" s="6"/>
      <c r="V89" s="6"/>
      <c r="W89" s="6"/>
      <c r="X89" s="6"/>
      <c r="Y89" s="6"/>
      <c r="Z89" s="6"/>
      <c r="AA89" s="6"/>
    </row>
    <row r="90" spans="1:27">
      <c r="A90" s="32" t="s">
        <v>54</v>
      </c>
      <c r="B90" s="22" t="str">
        <f>IF(VLOOKUP("Kulfi",'Snacks- Data'!A2:F35,6,FALSE)&lt;450,"Affordable","Expensive")</f>
        <v>Expensive</v>
      </c>
      <c r="C90" s="58"/>
      <c r="D90" s="58"/>
      <c r="E90" s="58"/>
      <c r="F90" s="58"/>
      <c r="G90" s="58"/>
      <c r="H90" s="58"/>
      <c r="I90" s="85"/>
      <c r="J90" s="6"/>
      <c r="K90" s="6"/>
      <c r="L90" s="6"/>
      <c r="M90" s="6"/>
      <c r="N90" s="6"/>
      <c r="O90" s="6"/>
      <c r="P90" s="6"/>
      <c r="Q90" s="6"/>
      <c r="R90" s="6"/>
      <c r="S90" s="6"/>
      <c r="T90" s="6"/>
      <c r="U90" s="6"/>
      <c r="V90" s="6"/>
      <c r="W90" s="6"/>
      <c r="X90" s="6"/>
      <c r="Y90" s="6"/>
      <c r="Z90" s="6"/>
      <c r="AA90" s="6"/>
    </row>
    <row r="91" spans="1:27">
      <c r="A91" s="54"/>
      <c r="B91" s="55"/>
      <c r="C91" s="55"/>
      <c r="D91" s="55"/>
      <c r="E91" s="55"/>
      <c r="F91" s="55"/>
      <c r="G91" s="55"/>
      <c r="H91" s="55"/>
      <c r="I91" s="87"/>
      <c r="J91" s="6"/>
      <c r="K91" s="6"/>
      <c r="L91" s="6"/>
      <c r="M91" s="6"/>
      <c r="N91" s="6"/>
      <c r="O91" s="6"/>
      <c r="P91" s="6"/>
      <c r="Q91" s="6"/>
      <c r="R91" s="6"/>
      <c r="S91" s="6"/>
      <c r="T91" s="6"/>
      <c r="U91" s="6"/>
      <c r="V91" s="6"/>
      <c r="W91" s="6"/>
      <c r="X91" s="6"/>
      <c r="Y91" s="6"/>
      <c r="Z91" s="6"/>
      <c r="AA91" s="6"/>
    </row>
    <row r="92" spans="1:27">
      <c r="A92" s="78" t="s">
        <v>108</v>
      </c>
      <c r="B92" s="60"/>
      <c r="C92" s="60"/>
      <c r="D92" s="60"/>
      <c r="E92" s="60"/>
      <c r="F92" s="60"/>
      <c r="G92" s="60"/>
      <c r="H92" s="60"/>
      <c r="I92" s="84"/>
      <c r="J92" s="6"/>
      <c r="K92" s="6"/>
      <c r="L92" s="6"/>
      <c r="M92" s="6"/>
      <c r="N92" s="6"/>
      <c r="O92" s="6"/>
      <c r="P92" s="6"/>
      <c r="Q92" s="6"/>
      <c r="R92" s="6"/>
      <c r="S92" s="6"/>
      <c r="T92" s="6"/>
      <c r="U92" s="6"/>
      <c r="V92" s="6"/>
      <c r="W92" s="6"/>
      <c r="X92" s="6"/>
      <c r="Y92" s="6"/>
      <c r="Z92" s="6"/>
      <c r="AA92" s="6"/>
    </row>
    <row r="93" spans="1:27">
      <c r="A93" s="40"/>
      <c r="B93" s="7"/>
      <c r="C93" s="58"/>
      <c r="D93" s="58"/>
      <c r="E93" s="58"/>
      <c r="F93" s="58"/>
      <c r="G93" s="58"/>
      <c r="H93" s="58"/>
      <c r="I93" s="85"/>
      <c r="J93" s="6"/>
      <c r="K93" s="6"/>
      <c r="L93" s="6"/>
      <c r="M93" s="6"/>
      <c r="N93" s="6"/>
      <c r="O93" s="6"/>
      <c r="P93" s="6"/>
      <c r="Q93" s="6"/>
      <c r="R93" s="6"/>
      <c r="S93" s="6"/>
      <c r="T93" s="6"/>
      <c r="U93" s="6"/>
      <c r="V93" s="6"/>
      <c r="W93" s="6"/>
      <c r="X93" s="6"/>
      <c r="Y93" s="6"/>
      <c r="Z93" s="6"/>
      <c r="AA93" s="6"/>
    </row>
    <row r="94" spans="1:27">
      <c r="A94" s="32" t="s">
        <v>54</v>
      </c>
      <c r="B94" s="22" t="str">
        <f>IF(VLOOKUP("Chole Bhature",'Snacks- Data'!A2:C35,3,FALSE)="Savory","Savory Dish","Not Savory")</f>
        <v>Savory Dish</v>
      </c>
      <c r="C94" s="58"/>
      <c r="D94" s="58"/>
      <c r="E94" s="58"/>
      <c r="F94" s="58"/>
      <c r="G94" s="58"/>
      <c r="H94" s="58"/>
      <c r="I94" s="85"/>
      <c r="J94" s="6"/>
      <c r="K94" s="6"/>
      <c r="L94" s="6"/>
      <c r="M94" s="6"/>
      <c r="N94" s="6"/>
      <c r="O94" s="6"/>
      <c r="P94" s="6"/>
      <c r="Q94" s="6"/>
      <c r="R94" s="6"/>
      <c r="S94" s="6"/>
      <c r="T94" s="6"/>
      <c r="U94" s="6"/>
      <c r="V94" s="6"/>
      <c r="W94" s="6"/>
      <c r="X94" s="6"/>
      <c r="Y94" s="6"/>
      <c r="Z94" s="6"/>
      <c r="AA94" s="6"/>
    </row>
    <row r="95" spans="1:27">
      <c r="A95" s="54"/>
      <c r="B95" s="55"/>
      <c r="C95" s="55"/>
      <c r="D95" s="55"/>
      <c r="E95" s="55"/>
      <c r="F95" s="55"/>
      <c r="G95" s="55"/>
      <c r="H95" s="55"/>
      <c r="I95" s="87"/>
      <c r="J95" s="6"/>
      <c r="K95" s="6"/>
      <c r="L95" s="6"/>
      <c r="M95" s="6"/>
      <c r="N95" s="6"/>
      <c r="O95" s="6"/>
      <c r="P95" s="6"/>
      <c r="Q95" s="6"/>
      <c r="R95" s="6"/>
      <c r="S95" s="6"/>
      <c r="T95" s="6"/>
      <c r="U95" s="6"/>
      <c r="V95" s="6"/>
      <c r="W95" s="6"/>
      <c r="X95" s="6"/>
      <c r="Y95" s="6"/>
      <c r="Z95" s="6"/>
      <c r="AA95" s="6"/>
    </row>
    <row r="96" spans="1:27">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1:27">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1:27">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1:27">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1:27">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1:27">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1:27">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1:2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1:27">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1:27">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1:27">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1:27">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1:27">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1:27">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1:27">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sheetData>
  <mergeCells count="4">
    <mergeCell ref="A73:A74"/>
    <mergeCell ref="B73:C73"/>
    <mergeCell ref="A30:I31"/>
    <mergeCell ref="D73:G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Snacks- Data</vt:lpstr>
      <vt:lpstr>Task 1- Questions</vt:lpstr>
      <vt:lpstr>Task 2-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iamGYAN</dc:creator>
  <cp:lastModifiedBy>Gyan Ranjan</cp:lastModifiedBy>
  <dcterms:created xsi:type="dcterms:W3CDTF">2024-04-07T18:50:30Z</dcterms:created>
  <dcterms:modified xsi:type="dcterms:W3CDTF">2024-04-12T12:42:54Z</dcterms:modified>
</cp:coreProperties>
</file>