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fj+kFvs7mrKN1cJL5VYEwUxIZJw=="/>
    </ext>
  </extLst>
</workbook>
</file>

<file path=xl/sharedStrings.xml><?xml version="1.0" encoding="utf-8"?>
<sst xmlns="http://schemas.openxmlformats.org/spreadsheetml/2006/main" count="382" uniqueCount="158">
  <si>
    <t>Baguio Benguet Community Credit Cooperative</t>
  </si>
  <si>
    <t>No.56 Cooperative Street, Corner Assumption Road, Baguio City</t>
  </si>
  <si>
    <t>Sales Report Detailed per invoice</t>
  </si>
  <si>
    <t xml:space="preserve"> From : 01/05/2023  To: 01/05/2023</t>
  </si>
  <si>
    <t xml:space="preserve">Invoice No. : </t>
  </si>
  <si>
    <t>Cashier :</t>
  </si>
  <si>
    <t>BRAILLE</t>
  </si>
  <si>
    <t>Invoice Date :</t>
  </si>
  <si>
    <t>Terminal :</t>
  </si>
  <si>
    <t xml:space="preserve"> Barcode</t>
  </si>
  <si>
    <t>ProdName</t>
  </si>
  <si>
    <t>Qty</t>
  </si>
  <si>
    <t>Unit Price</t>
  </si>
  <si>
    <t>Amount</t>
  </si>
  <si>
    <t>Invoice No.</t>
  </si>
  <si>
    <t>Member ID</t>
  </si>
  <si>
    <t>Invoice Date</t>
  </si>
  <si>
    <t>Invoice Time</t>
  </si>
  <si>
    <t>Loan Amount</t>
  </si>
  <si>
    <t>Cash Amount</t>
  </si>
  <si>
    <t>Payment Mode</t>
  </si>
  <si>
    <t>Terminal</t>
  </si>
  <si>
    <t>Cashier</t>
  </si>
  <si>
    <t>Name</t>
  </si>
  <si>
    <t>Invoice Amount</t>
  </si>
  <si>
    <t>Grand Total</t>
  </si>
  <si>
    <t>g100</t>
  </si>
  <si>
    <t>GLOBE 100</t>
  </si>
  <si>
    <t>g300</t>
  </si>
  <si>
    <t>GLOBE 300</t>
  </si>
  <si>
    <t>4800361393669</t>
  </si>
  <si>
    <t>NESCAFE CLASSIC REAL 200GX24</t>
  </si>
  <si>
    <t>8475</t>
  </si>
  <si>
    <t>SUGAR BROWN 1KLX50</t>
  </si>
  <si>
    <t>4807770100536</t>
  </si>
  <si>
    <t>BINGO CHOCO ORANGE CS 28GX10SX30</t>
  </si>
  <si>
    <t>4807770101717</t>
  </si>
  <si>
    <t>MONDE BREADSTIX 130GX30</t>
  </si>
  <si>
    <t>4807770100406</t>
  </si>
  <si>
    <t>MONDE EGGNOG 130GX20</t>
  </si>
  <si>
    <t>4807770100529</t>
  </si>
  <si>
    <t>NISSIN BUTTER COCONUT 10GX12SX24</t>
  </si>
  <si>
    <t>750515031517</t>
  </si>
  <si>
    <t>SKYFLAKES TSOKOLATE 30GX10S</t>
  </si>
  <si>
    <t>4807770273629</t>
  </si>
  <si>
    <t>LM SUP GO SBULALO 70GX30</t>
  </si>
  <si>
    <t>4806531431223</t>
  </si>
  <si>
    <t>SIP 1000MLX12</t>
  </si>
  <si>
    <t xml:space="preserve">Grand Total : </t>
  </si>
  <si>
    <t>Sales Report Summary per invoice</t>
  </si>
  <si>
    <t>Inv. No</t>
  </si>
  <si>
    <t>Inv. Date</t>
  </si>
  <si>
    <t>Inv.Time</t>
  </si>
  <si>
    <t>Mem. No.</t>
  </si>
  <si>
    <t>Loan</t>
  </si>
  <si>
    <t>Cash</t>
  </si>
  <si>
    <t>BBCCC - MAIN</t>
  </si>
  <si>
    <t>REYES, OLIVER ZABALA</t>
  </si>
  <si>
    <t>NUÑEZ, SARAH FIALEN</t>
  </si>
  <si>
    <t>ALIMORONG, IRINA JOELLE BAYUDANG</t>
  </si>
  <si>
    <t>BBCCC - GROCERY</t>
  </si>
  <si>
    <t>PIL-EY, ALLAN LIMMAYOG</t>
  </si>
  <si>
    <t>ISLA, JOCELYN ASPURIA</t>
  </si>
  <si>
    <t>MILO, ARGIE SANDOC</t>
  </si>
  <si>
    <t>SANDOC, ANA LOIS LICUP</t>
  </si>
  <si>
    <t>MAPANAO, RHEANEZZA LABRADOR</t>
  </si>
  <si>
    <t>AYUDOC, GERALDINE FLORENTINO</t>
  </si>
  <si>
    <t>MALLARI, MARICA JOY FERNANDEZ</t>
  </si>
  <si>
    <t>RILLERA, MA. ASHLY LUMIQUED</t>
  </si>
  <si>
    <t>NATURA, JOCELYN MANLONGAT</t>
  </si>
  <si>
    <t>CABREROS, JOSEPH NACIONALES</t>
  </si>
  <si>
    <t>MALIDOM, LORILYNNE DEL ROSARIO</t>
  </si>
  <si>
    <t>EVANGELISTA, VIRGINIA GANIO</t>
  </si>
  <si>
    <t>GACAO, RIZZA VALENTIN</t>
  </si>
  <si>
    <t>EVANGELISTA, DEN MARK DULAY</t>
  </si>
  <si>
    <t>LABRADOR, MARIA CECILIA TEODOSIO</t>
  </si>
  <si>
    <t>GOCE, JIMMY TADIQUE</t>
  </si>
  <si>
    <t>NAHIWAN, VIVIAN NAMUHMUH</t>
  </si>
  <si>
    <t>MENOR, RUBEN JR. SUYAT</t>
  </si>
  <si>
    <t>MANANSALA, JOMELYN KENIO</t>
  </si>
  <si>
    <t>KENIO, JINEAD MAE APERO</t>
  </si>
  <si>
    <t>PECJO, MARISSA DE VERA</t>
  </si>
  <si>
    <t>ARINOS, JAIRA CLARE CATALONIA</t>
  </si>
  <si>
    <t>RUBY</t>
  </si>
  <si>
    <t>DIZON, DANILO MALLA</t>
  </si>
  <si>
    <t>HIPOL, LUCRECIA MAMANAO</t>
  </si>
  <si>
    <t>MENDOZA, JOSEPH CIUBAL</t>
  </si>
  <si>
    <t>CHOU, ANDRINA CALUMINGA</t>
  </si>
  <si>
    <t>MUNAR, JAIME MABALOT</t>
  </si>
  <si>
    <t>BANDAAY, SARAH KATHRINA LOZARES</t>
  </si>
  <si>
    <t>LOZANO, CRISPIN RACUYA</t>
  </si>
  <si>
    <t>ESCOBAR, GERALDINE BERBAÑO</t>
  </si>
  <si>
    <t>MATIAS, ELVIE DONGPA-AN</t>
  </si>
  <si>
    <t>AUSTRIA, JOSEPH LLAMERA</t>
  </si>
  <si>
    <t>LINGLINGAN, RONALD BATAWAG</t>
  </si>
  <si>
    <t>BAUTISTA, AILYN ESTOQUE</t>
  </si>
  <si>
    <t>LAYUS, VILMA FRONDA</t>
  </si>
  <si>
    <t>MALAGGAY, MARCELA GALLEO</t>
  </si>
  <si>
    <t>TORRES, FROILAN LOUIE CONSOLACION</t>
  </si>
  <si>
    <t>PEÑAFLORIDA, DANNY ALACRE</t>
  </si>
  <si>
    <t>PATRAS, JOVIAN ACIONG</t>
  </si>
  <si>
    <t>ALMONTE, ANTHONY DACUMOS</t>
  </si>
  <si>
    <t>BAB-ANGA, JUANA FARODEN</t>
  </si>
  <si>
    <t>CHIU, HENRY SAINGAN</t>
  </si>
  <si>
    <t>STA. MARIA, MYRNA RITUMALTA</t>
  </si>
  <si>
    <t>BAGANG, ROSALINDA JURALBAL</t>
  </si>
  <si>
    <t>ESTARIS, JENNIFER BALOLONG</t>
  </si>
  <si>
    <t>DALIS, LAILA CALUMINGA</t>
  </si>
  <si>
    <t>SISON, REYNALDO CULPOTURA</t>
  </si>
  <si>
    <t>INSO, BETTY BALANTIN</t>
  </si>
  <si>
    <t>LANGBIS, CHRISTOPHER PANGUSBAN</t>
  </si>
  <si>
    <t>RAMOS, GEORGE KADCHAO</t>
  </si>
  <si>
    <t>ANTONIO, IPHY MAGALIM</t>
  </si>
  <si>
    <t>VILLACRUCIS, JEAN MARIE TAGURE</t>
  </si>
  <si>
    <t>MORALES, CECILE ANOG</t>
  </si>
  <si>
    <t>VELASCO, RIEZELYN ATILANO</t>
  </si>
  <si>
    <t>PADERES, MARGILYN CORPUZ</t>
  </si>
  <si>
    <t>PADERES, MAYBELLE CORPUZ</t>
  </si>
  <si>
    <t>TERNIDA, RACHEL ANTIONETTE MADRID</t>
  </si>
  <si>
    <t>ABRIGO, ALONA RAMIREZ</t>
  </si>
  <si>
    <t>CANUTO, GLORIA ALINGCOTAN</t>
  </si>
  <si>
    <t>MEDENILLA, ENELENE CRUZ</t>
  </si>
  <si>
    <t>LACOPIA, NORMA MALAPIT</t>
  </si>
  <si>
    <t>DE PERALTA, JIMMY DE OCAMPO</t>
  </si>
  <si>
    <t>NONES, DENNIS LOPEZ</t>
  </si>
  <si>
    <t>FERNANDEZ, MARIEJO DE LEON</t>
  </si>
  <si>
    <t>BASILIO, LILIAN VILORIA</t>
  </si>
  <si>
    <t>RAQUIZA, JENNIFER MARIANO</t>
  </si>
  <si>
    <t>TODLONG, ANNALYN LONDOB</t>
  </si>
  <si>
    <t>GADO, CYNTHIA DE LEON</t>
  </si>
  <si>
    <t>SACYATEN, ARTEMIO OLLAY</t>
  </si>
  <si>
    <t>GALOS, GILBERT DELA CRUZ</t>
  </si>
  <si>
    <t>TORIBIO, IRA MOGA</t>
  </si>
  <si>
    <t>SANTOS, MARIETA RULLEPA</t>
  </si>
  <si>
    <t>CALUB, EUFEMIA PABLO</t>
  </si>
  <si>
    <t>FERNANDEZ, EVANGELINE DELA CRUZ</t>
  </si>
  <si>
    <t>DALLAPAS, JUNE BASIWAL</t>
  </si>
  <si>
    <t>MADINO, MARIE POL-AS</t>
  </si>
  <si>
    <t>ALIGA, LETICIA MALIG-ENG</t>
  </si>
  <si>
    <t>GALLETES, WILSON DELOS SANTOS</t>
  </si>
  <si>
    <t>FELIX, MARIZA ENOJA</t>
  </si>
  <si>
    <t>CACAY, VIOLETA GUILLERMO</t>
  </si>
  <si>
    <t>PLATILLA, EDGAR TANGTANG</t>
  </si>
  <si>
    <t>VILLANUEVA, JOSEPHINE MANUEL</t>
  </si>
  <si>
    <t>PACIO, MARY GRACE LONGBUAN</t>
  </si>
  <si>
    <t>TABDI, EVAEMILYN NASIS</t>
  </si>
  <si>
    <t>PEREZ, CANDIDO MADRIAGA</t>
  </si>
  <si>
    <t>PILASPILAS, KAREN MALINGTA</t>
  </si>
  <si>
    <t>SUPSUP JR., CONSTANTINO ESTACIO</t>
  </si>
  <si>
    <t>NERONA, RUBYLYN BARLAAN</t>
  </si>
  <si>
    <t>ANCHETA, REGENA JEAN GUNAYON</t>
  </si>
  <si>
    <t>CABANILLA, RENATO RINGOR</t>
  </si>
  <si>
    <t>KALASKAS, EDNA DAMPASO</t>
  </si>
  <si>
    <t>VALENCIA, JOCELYN PERALTA</t>
  </si>
  <si>
    <t>GALLETES, WILLIE DELOS SANTOS</t>
  </si>
  <si>
    <t xml:space="preserve">Total Loans : </t>
  </si>
  <si>
    <t xml:space="preserve">Total Cash : </t>
  </si>
  <si>
    <t xml:space="preserve">Total Amount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</si>
</sst>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dd&quot;/&quot;yyyy"/>
    <numFmt numFmtId="165" formatCode="#,##0.00_);\-#,##0.00"/>
  </numFmts>
  <fonts count="10">
    <font>
      <sz val="11.0"/>
      <color theme="1"/>
      <name val="Calibri"/>
      <scheme val="minor"/>
    </font>
    <font>
      <b/>
      <sz val="12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6.0"/>
      <color theme="1"/>
      <name val="Calibri"/>
    </font>
    <font>
      <sz val="9.0"/>
      <color rgb="FF000000"/>
      <name val="Arial"/>
    </font>
    <font>
      <sz val="8.0"/>
      <color rgb="FF000000"/>
      <name val="Arial"/>
    </font>
    <font>
      <color theme="1"/>
      <name val="Calibri"/>
      <scheme val="minor"/>
    </font>
    <font>
      <b/>
      <sz val="9.0"/>
      <color rgb="FF000000"/>
      <name val="Arial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2" numFmtId="1" xfId="0" applyAlignment="1" applyFont="1" applyNumberFormat="1">
      <alignment horizontal="left" vertical="center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left" vertical="center"/>
    </xf>
    <xf borderId="0" fillId="0" fontId="2" numFmtId="3" xfId="0" applyAlignment="1" applyFont="1" applyNumberFormat="1">
      <alignment horizontal="left" vertic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0" fillId="0" fontId="6" numFmtId="165" xfId="0" applyAlignment="1" applyFont="1" applyNumberFormat="1">
      <alignment horizontal="right" vertical="center"/>
    </xf>
    <xf borderId="0" fillId="0" fontId="7" numFmtId="1" xfId="0" applyFont="1" applyNumberFormat="1"/>
    <xf borderId="0" fillId="0" fontId="7" numFmtId="0" xfId="0" applyFont="1"/>
    <xf borderId="0" fillId="0" fontId="7" numFmtId="165" xfId="0" applyFont="1" applyNumberFormat="1"/>
    <xf borderId="0" fillId="0" fontId="7" numFmtId="3" xfId="0" applyFont="1" applyNumberFormat="1"/>
    <xf borderId="0" fillId="0" fontId="3" numFmtId="0" xfId="0" applyAlignment="1" applyFont="1">
      <alignment horizontal="right" vertical="center"/>
    </xf>
    <xf borderId="0" fillId="0" fontId="3" numFmtId="165" xfId="0" applyAlignment="1" applyFont="1" applyNumberFormat="1">
      <alignment horizontal="righ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0" fillId="0" fontId="6" numFmtId="1" xfId="0" applyAlignment="1" applyFont="1" applyNumberFormat="1">
      <alignment horizontal="left" vertical="center"/>
    </xf>
    <xf borderId="0" fillId="0" fontId="6" numFmtId="164" xfId="0" applyAlignment="1" applyFont="1" applyNumberFormat="1">
      <alignment horizontal="center" vertical="center"/>
    </xf>
    <xf borderId="0" fillId="0" fontId="6" numFmtId="21" xfId="0" applyAlignment="1" applyFont="1" applyNumberFormat="1">
      <alignment horizontal="center" vertical="center"/>
    </xf>
    <xf borderId="0" fillId="0" fontId="6" numFmtId="3" xfId="0" applyAlignment="1" applyFont="1" applyNumberForma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9" numFmtId="0" xfId="0" applyAlignment="1" applyFont="1">
      <alignment vertical="center"/>
    </xf>
    <xf borderId="0" fillId="0" fontId="8" numFmtId="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55.71"/>
    <col customWidth="1" min="3" max="3" width="10.29"/>
    <col customWidth="1" min="4" max="4" width="15.29"/>
    <col customWidth="1" min="5" max="5" width="10.71"/>
    <col customWidth="1" min="6" max="6" width="11.0"/>
    <col customWidth="1" min="7" max="8" width="13.71"/>
    <col customWidth="1" min="9" max="9" width="11.14"/>
    <col customWidth="1" min="10" max="10" width="12.0"/>
    <col customWidth="1" min="11" max="11" width="12.29"/>
    <col customWidth="1" min="12" max="14" width="13.71"/>
    <col customWidth="1" min="15" max="15" width="36.57"/>
    <col customWidth="1" min="16" max="16" width="13.71"/>
    <col customWidth="1" min="17" max="17" width="10.57"/>
  </cols>
  <sheetData>
    <row r="3">
      <c r="B3" s="1"/>
      <c r="I3" s="1" t="s">
        <v>0</v>
      </c>
    </row>
    <row r="4">
      <c r="B4" s="2"/>
      <c r="I4" s="2" t="s">
        <v>1</v>
      </c>
    </row>
    <row r="5">
      <c r="B5" s="1"/>
      <c r="I5" s="1" t="s">
        <v>2</v>
      </c>
    </row>
    <row r="7">
      <c r="B7" s="2"/>
      <c r="I7" s="2" t="s">
        <v>3</v>
      </c>
    </row>
    <row r="11">
      <c r="A11" s="3" t="s">
        <v>4</v>
      </c>
      <c r="B11" s="4">
        <v>925018.0</v>
      </c>
      <c r="C11" s="3" t="s">
        <v>5</v>
      </c>
      <c r="D11" s="5" t="s">
        <v>6</v>
      </c>
    </row>
    <row r="12">
      <c r="A12" s="3" t="s">
        <v>7</v>
      </c>
      <c r="B12" s="6">
        <v>44931.0</v>
      </c>
      <c r="C12" s="3" t="s">
        <v>8</v>
      </c>
      <c r="D12" s="7">
        <v>1.0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9" t="s">
        <v>9</v>
      </c>
      <c r="B14" s="9" t="s">
        <v>10</v>
      </c>
      <c r="C14" s="10" t="s">
        <v>11</v>
      </c>
      <c r="D14" s="10" t="s">
        <v>12</v>
      </c>
      <c r="E14" s="10" t="s">
        <v>13</v>
      </c>
      <c r="F14" s="10" t="s">
        <v>14</v>
      </c>
      <c r="G14" s="10" t="s">
        <v>15</v>
      </c>
      <c r="H14" s="10" t="s">
        <v>16</v>
      </c>
      <c r="I14" s="10" t="s">
        <v>17</v>
      </c>
      <c r="J14" s="10" t="s">
        <v>18</v>
      </c>
      <c r="K14" s="10" t="s">
        <v>19</v>
      </c>
      <c r="L14" s="10" t="s">
        <v>20</v>
      </c>
      <c r="M14" s="11" t="s">
        <v>21</v>
      </c>
      <c r="N14" s="11" t="s">
        <v>22</v>
      </c>
      <c r="O14" s="11" t="s">
        <v>23</v>
      </c>
      <c r="P14" s="10" t="s">
        <v>24</v>
      </c>
      <c r="Q14" s="10" t="s">
        <v>25</v>
      </c>
    </row>
    <row r="16">
      <c r="A16" s="12" t="s">
        <v>26</v>
      </c>
      <c r="B16" s="12" t="s">
        <v>27</v>
      </c>
      <c r="C16" s="13">
        <v>1.0</v>
      </c>
      <c r="D16" s="13">
        <v>105.0</v>
      </c>
      <c r="E16" s="13">
        <v>105.0</v>
      </c>
      <c r="F16" s="14">
        <f t="shared" ref="F16:F51" si="1">IF(ISTEXT(E16),"",IF(ISBLANK(E16),"",IF(ISTEXT(D16),"",IF(A11="Invoice No. : ",B11,F15))))</f>
        <v>925018</v>
      </c>
      <c r="G16" s="14">
        <f t="array" ref="G16">IF(ISTEXT(E16),"",IF(ISBLANK(E16),"",IF(ISTEXT(D16),"",IF(A11="Invoice No. : ",INDEX(Sheet2!F$14:F$154,MATCH(B11,Sheet2!A$14:A$154,0)),G15))))</f>
        <v>999999998</v>
      </c>
      <c r="H16" s="15" t="str">
        <f t="shared" ref="H16:H51" si="2">IF(ISTEXT(E16),"",IF(ISBLANK(E16),"",IF(ISTEXT(D16),"",IF(A11="Invoice No. : ",TEXT(B12,"mm/dd/yyyy"),H15))))</f>
        <v>01/05/2023</v>
      </c>
      <c r="I16" s="15" t="str">
        <f t="array" ref="I16">IF(ISTEXT(E16),"",IF(ISBLANK(E16),"",IF(ISTEXT(D16),"",IF(A11="Invoice No. : ",TEXT(INDEX(Sheet2!C$14:C$154,MATCH(B11,Sheet2!A$14:A$154,0)),"hh:mm:ss"),I15))))</f>
        <v>09:36:39</v>
      </c>
      <c r="J16" s="16">
        <f t="array" ref="J16">IF(ISBLANK(G16),"",IF(ISTEXT(G16),"",INDEX(Sheet2!H$14:H$154,MATCH(F16,Sheet2!A$14:A$154,0))))</f>
        <v>415</v>
      </c>
      <c r="K16" s="16">
        <f t="array" ref="K16">IF(ISBLANK(G16),"",IF(ISTEXT(G16),"",INDEX(Sheet2!I$14:I$154,MATCH(F16,Sheet2!A$14:A$154,0))))</f>
        <v>0</v>
      </c>
      <c r="L16" s="15" t="str">
        <f t="array" ref="L16">IF(ISBLANK(G16),"",IF(ISTEXT(G16),"",IF(INDEX(Sheet2!H$14:H$154,MATCH(F16,Sheet2!A$14:A$154,0)) &lt;&gt; 0, IF(INDEX(Sheet2!I$14:I$154,MATCH(F16,Sheet2!A$14:A$154,0)) &lt;&gt; 0, "Loan","Loan"),"Cash")))</f>
        <v>Loan</v>
      </c>
      <c r="M16" s="17">
        <f t="array" ref="M16">IF(ISTEXT(E16),"",IF(ISBLANK(E16),"",IF(ISTEXT(D16),"",IF(A11="Invoice No. : ",INDEX(Sheet2!D$14:D$154,MATCH(B11,Sheet2!A$14:A$154,0)),M15))))</f>
        <v>1</v>
      </c>
      <c r="N16" s="15" t="str">
        <f t="array" ref="N16">IF(ISTEXT(E16),"",IF(ISBLANK(E16),"",IF(ISTEXT(D16),"",IF(A11="Invoice No. : ",INDEX(Sheet2!E$14:E$154,MATCH(B11,Sheet2!A$14:A$154,0)),N15))))</f>
        <v>BRAILLE</v>
      </c>
      <c r="O16" s="15" t="str">
        <f t="array" ref="O16">IF(ISTEXT(E16),"",IF(ISBLANK(E16),"",IF(ISTEXT(D16),"",IF(A11="Invoice No. : ",INDEX(Sheet2!G$14:G$154,MATCH(B11,Sheet2!A$14:A$154,0)),O15))))</f>
        <v>BBCCC - MAIN</v>
      </c>
      <c r="P16" s="16">
        <f t="shared" ref="P16:P50" si="3">IF(D17="Invoice Amount",E17,IF(ISBLANK(D16),"",P17))</f>
        <v>415</v>
      </c>
      <c r="Q16" s="16">
        <f t="shared" ref="Q16:Q53" si="4">IF(ISBLANK(C16),"",IF(ISNUMBER(C16),VLOOKUP("Grand Total : ",D:E,2,FALSE),""))</f>
        <v>195197.25</v>
      </c>
    </row>
    <row r="17">
      <c r="A17" s="12" t="s">
        <v>28</v>
      </c>
      <c r="B17" s="12" t="s">
        <v>29</v>
      </c>
      <c r="C17" s="13">
        <v>1.0</v>
      </c>
      <c r="D17" s="13">
        <v>310.0</v>
      </c>
      <c r="E17" s="13">
        <v>310.0</v>
      </c>
      <c r="F17" s="14">
        <f t="shared" si="1"/>
        <v>925018</v>
      </c>
      <c r="G17" s="14">
        <f t="array" ref="G17">IF(ISTEXT(E17),"",IF(ISBLANK(E17),"",IF(ISTEXT(D17),"",IF(A12="Invoice No. : ",INDEX(Sheet2!F$14:F$154,MATCH(B12,Sheet2!A$14:A$154,0)),G16))))</f>
        <v>999999998</v>
      </c>
      <c r="H17" s="15" t="str">
        <f t="shared" si="2"/>
        <v>01/05/2023</v>
      </c>
      <c r="I17" s="15" t="str">
        <f t="array" ref="I17">IF(ISTEXT(E17),"",IF(ISBLANK(E17),"",IF(ISTEXT(D17),"",IF(A12="Invoice No. : ",TEXT(INDEX(Sheet2!C$14:C$154,MATCH(B12,Sheet2!A$14:A$154,0)),"hh:mm:ss"),I16))))</f>
        <v>09:36:39</v>
      </c>
      <c r="J17" s="16">
        <f t="array" ref="J17">IF(ISBLANK(G17),"",IF(ISTEXT(G17),"",INDEX(Sheet2!H$14:H$154,MATCH(F17,Sheet2!A$14:A$154,0))))</f>
        <v>415</v>
      </c>
      <c r="K17" s="16">
        <f t="array" ref="K17">IF(ISBLANK(G17),"",IF(ISTEXT(G17),"",INDEX(Sheet2!I$14:I$154,MATCH(F17,Sheet2!A$14:A$154,0))))</f>
        <v>0</v>
      </c>
      <c r="L17" s="15" t="str">
        <f t="array" ref="L17">IF(ISBLANK(G17),"",IF(ISTEXT(G17),"",IF(INDEX(Sheet2!H$14:H$154,MATCH(F17,Sheet2!A$14:A$154,0)) &lt;&gt; 0, IF(INDEX(Sheet2!I$14:I$154,MATCH(F17,Sheet2!A$14:A$154,0)) &lt;&gt; 0, "Loan","Loan"),"Cash")))</f>
        <v>Loan</v>
      </c>
      <c r="M17" s="17">
        <f t="array" ref="M17">IF(ISTEXT(E17),"",IF(ISBLANK(E17),"",IF(ISTEXT(D17),"",IF(A12="Invoice No. : ",INDEX(Sheet2!D$14:D$154,MATCH(B12,Sheet2!A$14:A$154,0)),M16))))</f>
        <v>1</v>
      </c>
      <c r="N17" s="15" t="str">
        <f t="array" ref="N17">IF(ISTEXT(E17),"",IF(ISBLANK(E17),"",IF(ISTEXT(D17),"",IF(A12="Invoice No. : ",INDEX(Sheet2!E$14:E$154,MATCH(B12,Sheet2!A$14:A$154,0)),N16))))</f>
        <v>BRAILLE</v>
      </c>
      <c r="O17" s="15" t="str">
        <f t="array" ref="O17">IF(ISTEXT(E17),"",IF(ISBLANK(E17),"",IF(ISTEXT(D17),"",IF(A12="Invoice No. : ",INDEX(Sheet2!G$14:G$154,MATCH(B12,Sheet2!A$14:A$154,0)),O16))))</f>
        <v>BBCCC - MAIN</v>
      </c>
      <c r="P17" s="16">
        <f t="shared" si="3"/>
        <v>415</v>
      </c>
      <c r="Q17" s="16">
        <f t="shared" si="4"/>
        <v>195197.25</v>
      </c>
    </row>
    <row r="18">
      <c r="D18" s="18" t="s">
        <v>24</v>
      </c>
      <c r="E18" s="19">
        <v>415.0</v>
      </c>
      <c r="F18" s="15" t="str">
        <f t="shared" si="1"/>
        <v/>
      </c>
      <c r="G18" s="15" t="str">
        <f t="array" ref="G18">IF(ISTEXT(E18),"",IF(ISBLANK(E18),"",IF(ISTEXT(D18),"",IF(A13="Invoice No. : ",INDEX(Sheet2!F$14:F$154,MATCH(B13,Sheet2!A$14:A$154,0)),G17))))</f>
        <v/>
      </c>
      <c r="H18" s="15" t="str">
        <f t="shared" si="2"/>
        <v/>
      </c>
      <c r="I18" s="15" t="str">
        <f t="array" ref="I18">IF(ISTEXT(E18),"",IF(ISBLANK(E18),"",IF(ISTEXT(D18),"",IF(A13="Invoice No. : ",TEXT(INDEX(Sheet2!C$14:C$154,MATCH(B13,Sheet2!A$14:A$154,0)),"hh:mm:ss"),I17))))</f>
        <v/>
      </c>
      <c r="J18" s="15" t="str">
        <f t="array" ref="J18">IF(ISBLANK(G18),"",IF(ISTEXT(G18),"",INDEX(Sheet2!H$14:H$154,MATCH(F18,Sheet2!A$14:A$154,0))))</f>
        <v/>
      </c>
      <c r="K18" s="15" t="str">
        <f t="array" ref="K18">IF(ISBLANK(G18),"",IF(ISTEXT(G18),"",INDEX(Sheet2!I$14:I$154,MATCH(F18,Sheet2!A$14:A$154,0))))</f>
        <v/>
      </c>
      <c r="L18" s="15" t="str">
        <f t="array" ref="L18">IF(ISBLANK(G18),"",IF(ISTEXT(G18),"",IF(INDEX(Sheet2!H$14:H$154,MATCH(F18,Sheet2!A$14:A$154,0)) &lt;&gt; 0, IF(INDEX(Sheet2!I$14:I$154,MATCH(F18,Sheet2!A$14:A$154,0)) &lt;&gt; 0, "Loan","Loan"),"Cash")))</f>
        <v/>
      </c>
      <c r="M18" s="15" t="str">
        <f t="array" ref="M18">IF(ISTEXT(E18),"",IF(ISBLANK(E18),"",IF(ISTEXT(D18),"",IF(A13="Invoice No. : ",INDEX(Sheet2!D$14:D$154,MATCH(B13,Sheet2!A$14:A$154,0)),M17))))</f>
        <v/>
      </c>
      <c r="N18" s="15" t="str">
        <f t="array" ref="N18">IF(ISTEXT(E18),"",IF(ISBLANK(E18),"",IF(ISTEXT(D18),"",IF(A13="Invoice No. : ",INDEX(Sheet2!E$14:E$154,MATCH(B13,Sheet2!A$14:A$154,0)),N17))))</f>
        <v/>
      </c>
      <c r="O18" s="15" t="str">
        <f t="array" ref="O18">IF(ISTEXT(E18),"",IF(ISBLANK(E18),"",IF(ISTEXT(D18),"",IF(A13="Invoice No. : ",INDEX(Sheet2!G$14:G$154,MATCH(B13,Sheet2!A$14:A$154,0)),O17))))</f>
        <v/>
      </c>
      <c r="P18" s="15" t="str">
        <f t="shared" si="3"/>
        <v/>
      </c>
      <c r="Q18" s="15" t="str">
        <f t="shared" si="4"/>
        <v/>
      </c>
    </row>
    <row r="19">
      <c r="F19" s="15" t="str">
        <f t="shared" si="1"/>
        <v/>
      </c>
      <c r="G19" s="15" t="str">
        <f t="array" ref="G19">IF(ISTEXT(E19),"",IF(ISBLANK(E19),"",IF(ISTEXT(D19),"",IF(A14="Invoice No. : ",INDEX(Sheet2!F$14:F$154,MATCH(B14,Sheet2!A$14:A$154,0)),G18))))</f>
        <v/>
      </c>
      <c r="H19" s="15" t="str">
        <f t="shared" si="2"/>
        <v/>
      </c>
      <c r="I19" s="15" t="str">
        <f t="array" ref="I19">IF(ISTEXT(E19),"",IF(ISBLANK(E19),"",IF(ISTEXT(D19),"",IF(A14="Invoice No. : ",TEXT(INDEX(Sheet2!C$14:C$154,MATCH(B14,Sheet2!A$14:A$154,0)),"hh:mm:ss"),I18))))</f>
        <v/>
      </c>
      <c r="J19" s="15" t="str">
        <f t="array" ref="J19">IF(ISBLANK(G19),"",IF(ISTEXT(G19),"",INDEX(Sheet2!H$14:H$154,MATCH(F19,Sheet2!A$14:A$154,0))))</f>
        <v/>
      </c>
      <c r="K19" s="15" t="str">
        <f t="array" ref="K19">IF(ISBLANK(G19),"",IF(ISTEXT(G19),"",INDEX(Sheet2!I$14:I$154,MATCH(F19,Sheet2!A$14:A$154,0))))</f>
        <v/>
      </c>
      <c r="L19" s="15" t="str">
        <f t="array" ref="L19">IF(ISBLANK(G19),"",IF(ISTEXT(G19),"",IF(INDEX(Sheet2!H$14:H$154,MATCH(F19,Sheet2!A$14:A$154,0)) &lt;&gt; 0, IF(INDEX(Sheet2!I$14:I$154,MATCH(F19,Sheet2!A$14:A$154,0)) &lt;&gt; 0, "Loan","Loan"),"Cash")))</f>
        <v/>
      </c>
      <c r="M19" s="15" t="str">
        <f t="array" ref="M19">IF(ISTEXT(E19),"",IF(ISBLANK(E19),"",IF(ISTEXT(D19),"",IF(A14="Invoice No. : ",INDEX(Sheet2!D$14:D$154,MATCH(B14,Sheet2!A$14:A$154,0)),M18))))</f>
        <v/>
      </c>
      <c r="N19" s="15" t="str">
        <f t="array" ref="N19">IF(ISTEXT(E19),"",IF(ISBLANK(E19),"",IF(ISTEXT(D19),"",IF(A14="Invoice No. : ",INDEX(Sheet2!E$14:E$154,MATCH(B14,Sheet2!A$14:A$154,0)),N18))))</f>
        <v/>
      </c>
      <c r="O19" s="15" t="str">
        <f t="array" ref="O19">IF(ISTEXT(E19),"",IF(ISBLANK(E19),"",IF(ISTEXT(D19),"",IF(A14="Invoice No. : ",INDEX(Sheet2!G$14:G$154,MATCH(B14,Sheet2!A$14:A$154,0)),O18))))</f>
        <v/>
      </c>
      <c r="P19" s="15" t="str">
        <f t="shared" si="3"/>
        <v/>
      </c>
      <c r="Q19" s="15" t="str">
        <f t="shared" si="4"/>
        <v/>
      </c>
    </row>
    <row r="20">
      <c r="F20" s="15" t="str">
        <f t="shared" si="1"/>
        <v/>
      </c>
      <c r="G20" s="15" t="str">
        <f t="array" ref="G20">IF(ISTEXT(E20),"",IF(ISBLANK(E20),"",IF(ISTEXT(D20),"",IF(A15="Invoice No. : ",INDEX(Sheet2!F$14:F$154,MATCH(B15,Sheet2!A$14:A$154,0)),G19))))</f>
        <v/>
      </c>
      <c r="H20" s="15" t="str">
        <f t="shared" si="2"/>
        <v/>
      </c>
      <c r="I20" s="15" t="str">
        <f t="array" ref="I20">IF(ISTEXT(E20),"",IF(ISBLANK(E20),"",IF(ISTEXT(D20),"",IF(A15="Invoice No. : ",TEXT(INDEX(Sheet2!C$14:C$154,MATCH(B15,Sheet2!A$14:A$154,0)),"hh:mm:ss"),I19))))</f>
        <v/>
      </c>
      <c r="J20" s="15" t="str">
        <f t="array" ref="J20">IF(ISBLANK(G20),"",IF(ISTEXT(G20),"",INDEX(Sheet2!H$14:H$154,MATCH(F20,Sheet2!A$14:A$154,0))))</f>
        <v/>
      </c>
      <c r="K20" s="15" t="str">
        <f t="array" ref="K20">IF(ISBLANK(G20),"",IF(ISTEXT(G20),"",INDEX(Sheet2!I$14:I$154,MATCH(F20,Sheet2!A$14:A$154,0))))</f>
        <v/>
      </c>
      <c r="L20" s="15" t="str">
        <f t="array" ref="L20">IF(ISBLANK(G20),"",IF(ISTEXT(G20),"",IF(INDEX(Sheet2!H$14:H$154,MATCH(F20,Sheet2!A$14:A$154,0)) &lt;&gt; 0, IF(INDEX(Sheet2!I$14:I$154,MATCH(F20,Sheet2!A$14:A$154,0)) &lt;&gt; 0, "Loan","Loan"),"Cash")))</f>
        <v/>
      </c>
      <c r="M20" s="15" t="str">
        <f t="array" ref="M20">IF(ISTEXT(E20),"",IF(ISBLANK(E20),"",IF(ISTEXT(D20),"",IF(A15="Invoice No. : ",INDEX(Sheet2!D$14:D$154,MATCH(B15,Sheet2!A$14:A$154,0)),M19))))</f>
        <v/>
      </c>
      <c r="N20" s="15" t="str">
        <f t="array" ref="N20">IF(ISTEXT(E20),"",IF(ISBLANK(E20),"",IF(ISTEXT(D20),"",IF(A15="Invoice No. : ",INDEX(Sheet2!E$14:E$154,MATCH(B15,Sheet2!A$14:A$154,0)),N19))))</f>
        <v/>
      </c>
      <c r="O20" s="15" t="str">
        <f t="array" ref="O20">IF(ISTEXT(E20),"",IF(ISBLANK(E20),"",IF(ISTEXT(D20),"",IF(A15="Invoice No. : ",INDEX(Sheet2!G$14:G$154,MATCH(B15,Sheet2!A$14:A$154,0)),O19))))</f>
        <v/>
      </c>
      <c r="P20" s="15" t="str">
        <f t="shared" si="3"/>
        <v/>
      </c>
      <c r="Q20" s="15" t="str">
        <f t="shared" si="4"/>
        <v/>
      </c>
    </row>
    <row r="21" ht="15.75" customHeight="1">
      <c r="A21" s="3" t="s">
        <v>4</v>
      </c>
      <c r="B21" s="4">
        <v>925019.0</v>
      </c>
      <c r="C21" s="3" t="s">
        <v>5</v>
      </c>
      <c r="D21" s="5" t="s">
        <v>6</v>
      </c>
      <c r="F21" s="15" t="str">
        <f t="shared" si="1"/>
        <v/>
      </c>
      <c r="G21" s="15" t="str">
        <f t="array" ref="G21">IF(ISTEXT(E21),"",IF(ISBLANK(E21),"",IF(ISTEXT(D21),"",IF(A16="Invoice No. : ",INDEX(Sheet2!F$14:F$154,MATCH(B16,Sheet2!A$14:A$154,0)),G20))))</f>
        <v/>
      </c>
      <c r="H21" s="15" t="str">
        <f t="shared" si="2"/>
        <v/>
      </c>
      <c r="I21" s="15" t="str">
        <f t="array" ref="I21">IF(ISTEXT(E21),"",IF(ISBLANK(E21),"",IF(ISTEXT(D21),"",IF(A16="Invoice No. : ",TEXT(INDEX(Sheet2!C$14:C$154,MATCH(B16,Sheet2!A$14:A$154,0)),"hh:mm:ss"),I20))))</f>
        <v/>
      </c>
      <c r="J21" s="15" t="str">
        <f t="array" ref="J21">IF(ISBLANK(G21),"",IF(ISTEXT(G21),"",INDEX(Sheet2!H$14:H$154,MATCH(F21,Sheet2!A$14:A$154,0))))</f>
        <v/>
      </c>
      <c r="K21" s="15" t="str">
        <f t="array" ref="K21">IF(ISBLANK(G21),"",IF(ISTEXT(G21),"",INDEX(Sheet2!I$14:I$154,MATCH(F21,Sheet2!A$14:A$154,0))))</f>
        <v/>
      </c>
      <c r="L21" s="15" t="str">
        <f t="array" ref="L21">IF(ISBLANK(G21),"",IF(ISTEXT(G21),"",IF(INDEX(Sheet2!H$14:H$154,MATCH(F21,Sheet2!A$14:A$154,0)) &lt;&gt; 0, IF(INDEX(Sheet2!I$14:I$154,MATCH(F21,Sheet2!A$14:A$154,0)) &lt;&gt; 0, "Loan","Loan"),"Cash")))</f>
        <v/>
      </c>
      <c r="M21" s="15" t="str">
        <f t="array" ref="M21">IF(ISTEXT(E21),"",IF(ISBLANK(E21),"",IF(ISTEXT(D21),"",IF(A16="Invoice No. : ",INDEX(Sheet2!D$14:D$154,MATCH(B16,Sheet2!A$14:A$154,0)),M20))))</f>
        <v/>
      </c>
      <c r="N21" s="15" t="str">
        <f t="array" ref="N21">IF(ISTEXT(E21),"",IF(ISBLANK(E21),"",IF(ISTEXT(D21),"",IF(A16="Invoice No. : ",INDEX(Sheet2!E$14:E$154,MATCH(B16,Sheet2!A$14:A$154,0)),N20))))</f>
        <v/>
      </c>
      <c r="O21" s="15" t="str">
        <f t="array" ref="O21">IF(ISTEXT(E21),"",IF(ISBLANK(E21),"",IF(ISTEXT(D21),"",IF(A16="Invoice No. : ",INDEX(Sheet2!G$14:G$154,MATCH(B16,Sheet2!A$14:A$154,0)),O20))))</f>
        <v/>
      </c>
      <c r="P21" s="15" t="str">
        <f t="shared" si="3"/>
        <v/>
      </c>
      <c r="Q21" s="15" t="str">
        <f t="shared" si="4"/>
        <v/>
      </c>
    </row>
    <row r="22" ht="15.75" customHeight="1">
      <c r="A22" s="3" t="s">
        <v>7</v>
      </c>
      <c r="B22" s="6">
        <v>44931.0</v>
      </c>
      <c r="C22" s="3" t="s">
        <v>8</v>
      </c>
      <c r="D22" s="7">
        <v>1.0</v>
      </c>
      <c r="F22" s="15" t="str">
        <f t="shared" si="1"/>
        <v/>
      </c>
      <c r="G22" s="15" t="str">
        <f t="array" ref="G22">IF(ISTEXT(E22),"",IF(ISBLANK(E22),"",IF(ISTEXT(D22),"",IF(A17="Invoice No. : ",INDEX(Sheet2!F$14:F$154,MATCH(B17,Sheet2!A$14:A$154,0)),G21))))</f>
        <v/>
      </c>
      <c r="H22" s="15" t="str">
        <f t="shared" si="2"/>
        <v/>
      </c>
      <c r="I22" s="15" t="str">
        <f t="array" ref="I22">IF(ISTEXT(E22),"",IF(ISBLANK(E22),"",IF(ISTEXT(D22),"",IF(A17="Invoice No. : ",TEXT(INDEX(Sheet2!C$14:C$154,MATCH(B17,Sheet2!A$14:A$154,0)),"hh:mm:ss"),I21))))</f>
        <v/>
      </c>
      <c r="J22" s="15" t="str">
        <f t="array" ref="J22">IF(ISBLANK(G22),"",IF(ISTEXT(G22),"",INDEX(Sheet2!H$14:H$154,MATCH(F22,Sheet2!A$14:A$154,0))))</f>
        <v/>
      </c>
      <c r="K22" s="15" t="str">
        <f t="array" ref="K22">IF(ISBLANK(G22),"",IF(ISTEXT(G22),"",INDEX(Sheet2!I$14:I$154,MATCH(F22,Sheet2!A$14:A$154,0))))</f>
        <v/>
      </c>
      <c r="L22" s="15" t="str">
        <f t="array" ref="L22">IF(ISBLANK(G22),"",IF(ISTEXT(G22),"",IF(INDEX(Sheet2!H$14:H$154,MATCH(F22,Sheet2!A$14:A$154,0)) &lt;&gt; 0, IF(INDEX(Sheet2!I$14:I$154,MATCH(F22,Sheet2!A$14:A$154,0)) &lt;&gt; 0, "Loan","Loan"),"Cash")))</f>
        <v/>
      </c>
      <c r="M22" s="15" t="str">
        <f t="array" ref="M22">IF(ISTEXT(E22),"",IF(ISBLANK(E22),"",IF(ISTEXT(D22),"",IF(A17="Invoice No. : ",INDEX(Sheet2!D$14:D$154,MATCH(B17,Sheet2!A$14:A$154,0)),M21))))</f>
        <v/>
      </c>
      <c r="N22" s="15" t="str">
        <f t="array" ref="N22">IF(ISTEXT(E22),"",IF(ISBLANK(E22),"",IF(ISTEXT(D22),"",IF(A17="Invoice No. : ",INDEX(Sheet2!E$14:E$154,MATCH(B17,Sheet2!A$14:A$154,0)),N21))))</f>
        <v/>
      </c>
      <c r="O22" s="15" t="str">
        <f t="array" ref="O22">IF(ISTEXT(E22),"",IF(ISBLANK(E22),"",IF(ISTEXT(D22),"",IF(A17="Invoice No. : ",INDEX(Sheet2!G$14:G$154,MATCH(B17,Sheet2!A$14:A$154,0)),O21))))</f>
        <v/>
      </c>
      <c r="P22" s="15" t="str">
        <f t="shared" si="3"/>
        <v/>
      </c>
      <c r="Q22" s="15" t="str">
        <f t="shared" si="4"/>
        <v/>
      </c>
    </row>
    <row r="23" ht="15.75" customHeight="1">
      <c r="F23" s="15" t="str">
        <f t="shared" si="1"/>
        <v/>
      </c>
      <c r="G23" s="15" t="str">
        <f t="array" ref="G23">IF(ISTEXT(E23),"",IF(ISBLANK(E23),"",IF(ISTEXT(D23),"",IF(A18="Invoice No. : ",INDEX(Sheet2!F$14:F$154,MATCH(B18,Sheet2!A$14:A$154,0)),G22))))</f>
        <v/>
      </c>
      <c r="H23" s="15" t="str">
        <f t="shared" si="2"/>
        <v/>
      </c>
      <c r="I23" s="15" t="str">
        <f t="array" ref="I23">IF(ISTEXT(E23),"",IF(ISBLANK(E23),"",IF(ISTEXT(D23),"",IF(A18="Invoice No. : ",TEXT(INDEX(Sheet2!C$14:C$154,MATCH(B18,Sheet2!A$14:A$154,0)),"hh:mm:ss"),I22))))</f>
        <v/>
      </c>
      <c r="J23" s="15" t="str">
        <f t="array" ref="J23">IF(ISBLANK(G23),"",IF(ISTEXT(G23),"",INDEX(Sheet2!H$14:H$154,MATCH(F23,Sheet2!A$14:A$154,0))))</f>
        <v/>
      </c>
      <c r="K23" s="15" t="str">
        <f t="array" ref="K23">IF(ISBLANK(G23),"",IF(ISTEXT(G23),"",INDEX(Sheet2!I$14:I$154,MATCH(F23,Sheet2!A$14:A$154,0))))</f>
        <v/>
      </c>
      <c r="L23" s="15" t="str">
        <f t="array" ref="L23">IF(ISBLANK(G23),"",IF(ISTEXT(G23),"",IF(INDEX(Sheet2!H$14:H$154,MATCH(F23,Sheet2!A$14:A$154,0)) &lt;&gt; 0, IF(INDEX(Sheet2!I$14:I$154,MATCH(F23,Sheet2!A$14:A$154,0)) &lt;&gt; 0, "Loan","Loan"),"Cash")))</f>
        <v/>
      </c>
      <c r="M23" s="15" t="str">
        <f t="array" ref="M23">IF(ISTEXT(E23),"",IF(ISBLANK(E23),"",IF(ISTEXT(D23),"",IF(A18="Invoice No. : ",INDEX(Sheet2!D$14:D$154,MATCH(B18,Sheet2!A$14:A$154,0)),M22))))</f>
        <v/>
      </c>
      <c r="N23" s="15" t="str">
        <f t="array" ref="N23">IF(ISTEXT(E23),"",IF(ISBLANK(E23),"",IF(ISTEXT(D23),"",IF(A18="Invoice No. : ",INDEX(Sheet2!E$14:E$154,MATCH(B18,Sheet2!A$14:A$154,0)),N22))))</f>
        <v/>
      </c>
      <c r="O23" s="15" t="str">
        <f t="array" ref="O23">IF(ISTEXT(E23),"",IF(ISBLANK(E23),"",IF(ISTEXT(D23),"",IF(A18="Invoice No. : ",INDEX(Sheet2!G$14:G$154,MATCH(B18,Sheet2!A$14:A$154,0)),O22))))</f>
        <v/>
      </c>
      <c r="P23" s="15" t="str">
        <f t="shared" si="3"/>
        <v/>
      </c>
      <c r="Q23" s="15" t="str">
        <f t="shared" si="4"/>
        <v/>
      </c>
    </row>
    <row r="24" ht="15.75" customHeight="1">
      <c r="A24" s="9" t="s">
        <v>9</v>
      </c>
      <c r="B24" s="9" t="s">
        <v>10</v>
      </c>
      <c r="C24" s="10" t="s">
        <v>11</v>
      </c>
      <c r="D24" s="10" t="s">
        <v>12</v>
      </c>
      <c r="E24" s="10" t="s">
        <v>13</v>
      </c>
      <c r="F24" s="15" t="str">
        <f t="shared" si="1"/>
        <v/>
      </c>
      <c r="G24" s="15" t="str">
        <f t="array" ref="G24">IF(ISTEXT(E24),"",IF(ISBLANK(E24),"",IF(ISTEXT(D24),"",IF(A19="Invoice No. : ",INDEX(Sheet2!F$14:F$154,MATCH(B19,Sheet2!A$14:A$154,0)),G23))))</f>
        <v/>
      </c>
      <c r="H24" s="15" t="str">
        <f t="shared" si="2"/>
        <v/>
      </c>
      <c r="I24" s="15" t="str">
        <f t="array" ref="I24">IF(ISTEXT(E24),"",IF(ISBLANK(E24),"",IF(ISTEXT(D24),"",IF(A19="Invoice No. : ",TEXT(INDEX(Sheet2!C$14:C$154,MATCH(B19,Sheet2!A$14:A$154,0)),"hh:mm:ss"),I23))))</f>
        <v/>
      </c>
      <c r="J24" s="15" t="str">
        <f t="array" ref="J24">IF(ISBLANK(G24),"",IF(ISTEXT(G24),"",INDEX(Sheet2!H$14:H$154,MATCH(F24,Sheet2!A$14:A$154,0))))</f>
        <v/>
      </c>
      <c r="K24" s="15" t="str">
        <f t="array" ref="K24">IF(ISBLANK(G24),"",IF(ISTEXT(G24),"",INDEX(Sheet2!I$14:I$154,MATCH(F24,Sheet2!A$14:A$154,0))))</f>
        <v/>
      </c>
      <c r="L24" s="15" t="str">
        <f t="array" ref="L24">IF(ISBLANK(G24),"",IF(ISTEXT(G24),"",IF(INDEX(Sheet2!H$14:H$154,MATCH(F24,Sheet2!A$14:A$154,0)) &lt;&gt; 0, IF(INDEX(Sheet2!I$14:I$154,MATCH(F24,Sheet2!A$14:A$154,0)) &lt;&gt; 0, "Loan","Loan"),"Cash")))</f>
        <v/>
      </c>
      <c r="M24" s="15" t="str">
        <f t="array" ref="M24">IF(ISTEXT(E24),"",IF(ISBLANK(E24),"",IF(ISTEXT(D24),"",IF(A19="Invoice No. : ",INDEX(Sheet2!D$14:D$154,MATCH(B19,Sheet2!A$14:A$154,0)),M23))))</f>
        <v/>
      </c>
      <c r="N24" s="15" t="str">
        <f t="array" ref="N24">IF(ISTEXT(E24),"",IF(ISBLANK(E24),"",IF(ISTEXT(D24),"",IF(A19="Invoice No. : ",INDEX(Sheet2!E$14:E$154,MATCH(B19,Sheet2!A$14:A$154,0)),N23))))</f>
        <v/>
      </c>
      <c r="O24" s="15" t="str">
        <f t="array" ref="O24">IF(ISTEXT(E24),"",IF(ISBLANK(E24),"",IF(ISTEXT(D24),"",IF(A19="Invoice No. : ",INDEX(Sheet2!G$14:G$154,MATCH(B19,Sheet2!A$14:A$154,0)),O23))))</f>
        <v/>
      </c>
      <c r="P24" s="15" t="str">
        <f t="shared" si="3"/>
        <v/>
      </c>
      <c r="Q24" s="15" t="str">
        <f t="shared" si="4"/>
        <v/>
      </c>
    </row>
    <row r="25" ht="15.75" customHeight="1">
      <c r="F25" s="15" t="str">
        <f t="shared" si="1"/>
        <v/>
      </c>
      <c r="G25" s="15" t="str">
        <f t="array" ref="G25">IF(ISTEXT(E25),"",IF(ISBLANK(E25),"",IF(ISTEXT(D25),"",IF(A20="Invoice No. : ",INDEX(Sheet2!F$14:F$154,MATCH(B20,Sheet2!A$14:A$154,0)),G24))))</f>
        <v/>
      </c>
      <c r="H25" s="15" t="str">
        <f t="shared" si="2"/>
        <v/>
      </c>
      <c r="I25" s="15" t="str">
        <f t="array" ref="I25">IF(ISTEXT(E25),"",IF(ISBLANK(E25),"",IF(ISTEXT(D25),"",IF(A20="Invoice No. : ",TEXT(INDEX(Sheet2!C$14:C$154,MATCH(B20,Sheet2!A$14:A$154,0)),"hh:mm:ss"),I24))))</f>
        <v/>
      </c>
      <c r="J25" s="15" t="str">
        <f t="array" ref="J25">IF(ISBLANK(G25),"",IF(ISTEXT(G25),"",INDEX(Sheet2!H$14:H$154,MATCH(F25,Sheet2!A$14:A$154,0))))</f>
        <v/>
      </c>
      <c r="K25" s="15" t="str">
        <f t="array" ref="K25">IF(ISBLANK(G25),"",IF(ISTEXT(G25),"",INDEX(Sheet2!I$14:I$154,MATCH(F25,Sheet2!A$14:A$154,0))))</f>
        <v/>
      </c>
      <c r="L25" s="15" t="str">
        <f t="array" ref="L25">IF(ISBLANK(G25),"",IF(ISTEXT(G25),"",IF(INDEX(Sheet2!H$14:H$154,MATCH(F25,Sheet2!A$14:A$154,0)) &lt;&gt; 0, IF(INDEX(Sheet2!I$14:I$154,MATCH(F25,Sheet2!A$14:A$154,0)) &lt;&gt; 0, "Loan","Loan"),"Cash")))</f>
        <v/>
      </c>
      <c r="M25" s="15" t="str">
        <f t="array" ref="M25">IF(ISTEXT(E25),"",IF(ISBLANK(E25),"",IF(ISTEXT(D25),"",IF(A20="Invoice No. : ",INDEX(Sheet2!D$14:D$154,MATCH(B20,Sheet2!A$14:A$154,0)),M24))))</f>
        <v/>
      </c>
      <c r="N25" s="15" t="str">
        <f t="array" ref="N25">IF(ISTEXT(E25),"",IF(ISBLANK(E25),"",IF(ISTEXT(D25),"",IF(A20="Invoice No. : ",INDEX(Sheet2!E$14:E$154,MATCH(B20,Sheet2!A$14:A$154,0)),N24))))</f>
        <v/>
      </c>
      <c r="O25" s="15" t="str">
        <f t="array" ref="O25">IF(ISTEXT(E25),"",IF(ISBLANK(E25),"",IF(ISTEXT(D25),"",IF(A20="Invoice No. : ",INDEX(Sheet2!G$14:G$154,MATCH(B20,Sheet2!A$14:A$154,0)),O24))))</f>
        <v/>
      </c>
      <c r="P25" s="15" t="str">
        <f t="shared" si="3"/>
        <v/>
      </c>
      <c r="Q25" s="15" t="str">
        <f t="shared" si="4"/>
        <v/>
      </c>
    </row>
    <row r="26" ht="15.75" customHeight="1">
      <c r="A26" s="12" t="s">
        <v>30</v>
      </c>
      <c r="B26" s="12" t="s">
        <v>31</v>
      </c>
      <c r="C26" s="13">
        <v>1.0</v>
      </c>
      <c r="D26" s="13">
        <v>160.0</v>
      </c>
      <c r="E26" s="13">
        <v>160.0</v>
      </c>
      <c r="F26" s="14">
        <f t="shared" si="1"/>
        <v>925019</v>
      </c>
      <c r="G26" s="14">
        <f t="array" ref="G26">IF(ISTEXT(E26),"",IF(ISBLANK(E26),"",IF(ISTEXT(D26),"",IF(A21="Invoice No. : ",INDEX(Sheet2!F$14:F$154,MATCH(B21,Sheet2!A$14:A$154,0)),G25))))</f>
        <v>999999998</v>
      </c>
      <c r="H26" s="15" t="str">
        <f t="shared" si="2"/>
        <v>01/05/2023</v>
      </c>
      <c r="I26" s="15" t="str">
        <f t="array" ref="I26">IF(ISTEXT(E26),"",IF(ISBLANK(E26),"",IF(ISTEXT(D26),"",IF(A21="Invoice No. : ",TEXT(INDEX(Sheet2!C$14:C$154,MATCH(B21,Sheet2!A$14:A$154,0)),"hh:mm:ss"),I25))))</f>
        <v>09:43:38</v>
      </c>
      <c r="J26" s="16">
        <f t="array" ref="J26">IF(ISBLANK(G26),"",IF(ISTEXT(G26),"",INDEX(Sheet2!H$14:H$154,MATCH(F26,Sheet2!A$14:A$154,0))))</f>
        <v>200</v>
      </c>
      <c r="K26" s="16">
        <f t="array" ref="K26">IF(ISBLANK(G26),"",IF(ISTEXT(G26),"",INDEX(Sheet2!I$14:I$154,MATCH(F26,Sheet2!A$14:A$154,0))))</f>
        <v>45</v>
      </c>
      <c r="L26" s="15" t="str">
        <f t="array" ref="L26">IF(ISBLANK(G26),"",IF(ISTEXT(G26),"",IF(INDEX(Sheet2!H$14:H$154,MATCH(F26,Sheet2!A$14:A$154,0)) &lt;&gt; 0, IF(INDEX(Sheet2!I$14:I$154,MATCH(F26,Sheet2!A$14:A$154,0)) &lt;&gt; 0, "Loan","Loan"),"Cash")))</f>
        <v>Loan</v>
      </c>
      <c r="M26" s="17">
        <f t="array" ref="M26">IF(ISTEXT(E26),"",IF(ISBLANK(E26),"",IF(ISTEXT(D26),"",IF(A21="Invoice No. : ",INDEX(Sheet2!D$14:D$154,MATCH(B21,Sheet2!A$14:A$154,0)),M25))))</f>
        <v>1</v>
      </c>
      <c r="N26" s="15" t="str">
        <f t="array" ref="N26">IF(ISTEXT(E26),"",IF(ISBLANK(E26),"",IF(ISTEXT(D26),"",IF(A21="Invoice No. : ",INDEX(Sheet2!E$14:E$154,MATCH(B21,Sheet2!A$14:A$154,0)),N25))))</f>
        <v>BRAILLE</v>
      </c>
      <c r="O26" s="15" t="str">
        <f t="array" ref="O26">IF(ISTEXT(E26),"",IF(ISBLANK(E26),"",IF(ISTEXT(D26),"",IF(A21="Invoice No. : ",INDEX(Sheet2!G$14:G$154,MATCH(B21,Sheet2!A$14:A$154,0)),O25))))</f>
        <v>BBCCC - MAIN</v>
      </c>
      <c r="P26" s="16">
        <f t="shared" si="3"/>
        <v>245</v>
      </c>
      <c r="Q26" s="16">
        <f t="shared" si="4"/>
        <v>195197.25</v>
      </c>
    </row>
    <row r="27" ht="15.75" customHeight="1">
      <c r="A27" s="12" t="s">
        <v>32</v>
      </c>
      <c r="B27" s="12" t="s">
        <v>33</v>
      </c>
      <c r="C27" s="13">
        <v>1.0</v>
      </c>
      <c r="D27" s="13">
        <v>85.0</v>
      </c>
      <c r="E27" s="13">
        <v>85.0</v>
      </c>
      <c r="F27" s="14">
        <f t="shared" si="1"/>
        <v>925019</v>
      </c>
      <c r="G27" s="14">
        <f t="array" ref="G27">IF(ISTEXT(E27),"",IF(ISBLANK(E27),"",IF(ISTEXT(D27),"",IF(A22="Invoice No. : ",INDEX(Sheet2!F$14:F$154,MATCH(B22,Sheet2!A$14:A$154,0)),G26))))</f>
        <v>999999998</v>
      </c>
      <c r="H27" s="15" t="str">
        <f t="shared" si="2"/>
        <v>01/05/2023</v>
      </c>
      <c r="I27" s="15" t="str">
        <f t="array" ref="I27">IF(ISTEXT(E27),"",IF(ISBLANK(E27),"",IF(ISTEXT(D27),"",IF(A22="Invoice No. : ",TEXT(INDEX(Sheet2!C$14:C$154,MATCH(B22,Sheet2!A$14:A$154,0)),"hh:mm:ss"),I26))))</f>
        <v>09:43:38</v>
      </c>
      <c r="J27" s="16">
        <f t="array" ref="J27">IF(ISBLANK(G27),"",IF(ISTEXT(G27),"",INDEX(Sheet2!H$14:H$154,MATCH(F27,Sheet2!A$14:A$154,0))))</f>
        <v>200</v>
      </c>
      <c r="K27" s="16">
        <f t="array" ref="K27">IF(ISBLANK(G27),"",IF(ISTEXT(G27),"",INDEX(Sheet2!I$14:I$154,MATCH(F27,Sheet2!A$14:A$154,0))))</f>
        <v>45</v>
      </c>
      <c r="L27" s="15" t="str">
        <f t="array" ref="L27">IF(ISBLANK(G27),"",IF(ISTEXT(G27),"",IF(INDEX(Sheet2!H$14:H$154,MATCH(F27,Sheet2!A$14:A$154,0)) &lt;&gt; 0, IF(INDEX(Sheet2!I$14:I$154,MATCH(F27,Sheet2!A$14:A$154,0)) &lt;&gt; 0, "Loan","Loan"),"Cash")))</f>
        <v>Loan</v>
      </c>
      <c r="M27" s="17">
        <f t="array" ref="M27">IF(ISTEXT(E27),"",IF(ISBLANK(E27),"",IF(ISTEXT(D27),"",IF(A22="Invoice No. : ",INDEX(Sheet2!D$14:D$154,MATCH(B22,Sheet2!A$14:A$154,0)),M26))))</f>
        <v>1</v>
      </c>
      <c r="N27" s="15" t="str">
        <f t="array" ref="N27">IF(ISTEXT(E27),"",IF(ISBLANK(E27),"",IF(ISTEXT(D27),"",IF(A22="Invoice No. : ",INDEX(Sheet2!E$14:E$154,MATCH(B22,Sheet2!A$14:A$154,0)),N26))))</f>
        <v>BRAILLE</v>
      </c>
      <c r="O27" s="15" t="str">
        <f t="array" ref="O27">IF(ISTEXT(E27),"",IF(ISBLANK(E27),"",IF(ISTEXT(D27),"",IF(A22="Invoice No. : ",INDEX(Sheet2!G$14:G$154,MATCH(B22,Sheet2!A$14:A$154,0)),O26))))</f>
        <v>BBCCC - MAIN</v>
      </c>
      <c r="P27" s="16">
        <f t="shared" si="3"/>
        <v>245</v>
      </c>
      <c r="Q27" s="16">
        <f t="shared" si="4"/>
        <v>195197.25</v>
      </c>
    </row>
    <row r="28" ht="15.75" customHeight="1">
      <c r="D28" s="18" t="s">
        <v>24</v>
      </c>
      <c r="E28" s="19">
        <v>245.0</v>
      </c>
      <c r="F28" s="15" t="str">
        <f t="shared" si="1"/>
        <v/>
      </c>
      <c r="G28" s="15" t="str">
        <f t="array" ref="G28">IF(ISTEXT(E28),"",IF(ISBLANK(E28),"",IF(ISTEXT(D28),"",IF(A23="Invoice No. : ",INDEX(Sheet2!F$14:F$154,MATCH(B23,Sheet2!A$14:A$154,0)),G27))))</f>
        <v/>
      </c>
      <c r="H28" s="15" t="str">
        <f t="shared" si="2"/>
        <v/>
      </c>
      <c r="I28" s="15" t="str">
        <f t="array" ref="I28">IF(ISTEXT(E28),"",IF(ISBLANK(E28),"",IF(ISTEXT(D28),"",IF(A23="Invoice No. : ",TEXT(INDEX(Sheet2!C$14:C$154,MATCH(B23,Sheet2!A$14:A$154,0)),"hh:mm:ss"),I27))))</f>
        <v/>
      </c>
      <c r="J28" s="15" t="str">
        <f t="array" ref="J28">IF(ISBLANK(G28),"",IF(ISTEXT(G28),"",INDEX(Sheet2!H$14:H$154,MATCH(F28,Sheet2!A$14:A$154,0))))</f>
        <v/>
      </c>
      <c r="K28" s="15" t="str">
        <f t="array" ref="K28">IF(ISBLANK(G28),"",IF(ISTEXT(G28),"",INDEX(Sheet2!I$14:I$154,MATCH(F28,Sheet2!A$14:A$154,0))))</f>
        <v/>
      </c>
      <c r="L28" s="15" t="str">
        <f t="array" ref="L28">IF(ISBLANK(G28),"",IF(ISTEXT(G28),"",IF(INDEX(Sheet2!H$14:H$154,MATCH(F28,Sheet2!A$14:A$154,0)) &lt;&gt; 0, IF(INDEX(Sheet2!I$14:I$154,MATCH(F28,Sheet2!A$14:A$154,0)) &lt;&gt; 0, "Loan","Loan"),"Cash")))</f>
        <v/>
      </c>
      <c r="M28" s="15" t="str">
        <f t="array" ref="M28">IF(ISTEXT(E28),"",IF(ISBLANK(E28),"",IF(ISTEXT(D28),"",IF(A23="Invoice No. : ",INDEX(Sheet2!D$14:D$154,MATCH(B23,Sheet2!A$14:A$154,0)),M27))))</f>
        <v/>
      </c>
      <c r="N28" s="15" t="str">
        <f t="array" ref="N28">IF(ISTEXT(E28),"",IF(ISBLANK(E28),"",IF(ISTEXT(D28),"",IF(A23="Invoice No. : ",INDEX(Sheet2!E$14:E$154,MATCH(B23,Sheet2!A$14:A$154,0)),N27))))</f>
        <v/>
      </c>
      <c r="O28" s="15" t="str">
        <f t="array" ref="O28">IF(ISTEXT(E28),"",IF(ISBLANK(E28),"",IF(ISTEXT(D28),"",IF(A23="Invoice No. : ",INDEX(Sheet2!G$14:G$154,MATCH(B23,Sheet2!A$14:A$154,0)),O27))))</f>
        <v/>
      </c>
      <c r="P28" s="15" t="str">
        <f t="shared" si="3"/>
        <v/>
      </c>
      <c r="Q28" s="15" t="str">
        <f t="shared" si="4"/>
        <v/>
      </c>
    </row>
    <row r="29" ht="15.75" customHeight="1">
      <c r="F29" s="15" t="str">
        <f t="shared" si="1"/>
        <v/>
      </c>
      <c r="G29" s="15" t="str">
        <f t="array" ref="G29">IF(ISTEXT(E29),"",IF(ISBLANK(E29),"",IF(ISTEXT(D29),"",IF(A24="Invoice No. : ",INDEX(Sheet2!F$14:F$154,MATCH(B24,Sheet2!A$14:A$154,0)),G28))))</f>
        <v/>
      </c>
      <c r="H29" s="15" t="str">
        <f t="shared" si="2"/>
        <v/>
      </c>
      <c r="I29" s="15" t="str">
        <f t="array" ref="I29">IF(ISTEXT(E29),"",IF(ISBLANK(E29),"",IF(ISTEXT(D29),"",IF(A24="Invoice No. : ",TEXT(INDEX(Sheet2!C$14:C$154,MATCH(B24,Sheet2!A$14:A$154,0)),"hh:mm:ss"),I28))))</f>
        <v/>
      </c>
      <c r="J29" s="15" t="str">
        <f t="array" ref="J29">IF(ISBLANK(G29),"",IF(ISTEXT(G29),"",INDEX(Sheet2!H$14:H$154,MATCH(F29,Sheet2!A$14:A$154,0))))</f>
        <v/>
      </c>
      <c r="K29" s="15" t="str">
        <f t="array" ref="K29">IF(ISBLANK(G29),"",IF(ISTEXT(G29),"",INDEX(Sheet2!I$14:I$154,MATCH(F29,Sheet2!A$14:A$154,0))))</f>
        <v/>
      </c>
      <c r="L29" s="15" t="str">
        <f t="array" ref="L29">IF(ISBLANK(G29),"",IF(ISTEXT(G29),"",IF(INDEX(Sheet2!H$14:H$154,MATCH(F29,Sheet2!A$14:A$154,0)) &lt;&gt; 0, IF(INDEX(Sheet2!I$14:I$154,MATCH(F29,Sheet2!A$14:A$154,0)) &lt;&gt; 0, "Loan","Loan"),"Cash")))</f>
        <v/>
      </c>
      <c r="M29" s="15" t="str">
        <f t="array" ref="M29">IF(ISTEXT(E29),"",IF(ISBLANK(E29),"",IF(ISTEXT(D29),"",IF(A24="Invoice No. : ",INDEX(Sheet2!D$14:D$154,MATCH(B24,Sheet2!A$14:A$154,0)),M28))))</f>
        <v/>
      </c>
      <c r="N29" s="15" t="str">
        <f t="array" ref="N29">IF(ISTEXT(E29),"",IF(ISBLANK(E29),"",IF(ISTEXT(D29),"",IF(A24="Invoice No. : ",INDEX(Sheet2!E$14:E$154,MATCH(B24,Sheet2!A$14:A$154,0)),N28))))</f>
        <v/>
      </c>
      <c r="O29" s="15" t="str">
        <f t="array" ref="O29">IF(ISTEXT(E29),"",IF(ISBLANK(E29),"",IF(ISTEXT(D29),"",IF(A24="Invoice No. : ",INDEX(Sheet2!G$14:G$154,MATCH(B24,Sheet2!A$14:A$154,0)),O28))))</f>
        <v/>
      </c>
      <c r="P29" s="15" t="str">
        <f t="shared" si="3"/>
        <v/>
      </c>
      <c r="Q29" s="15" t="str">
        <f t="shared" si="4"/>
        <v/>
      </c>
    </row>
    <row r="30" ht="15.75" customHeight="1">
      <c r="F30" s="15" t="str">
        <f t="shared" si="1"/>
        <v/>
      </c>
      <c r="G30" s="15" t="str">
        <f t="array" ref="G30">IF(ISTEXT(E30),"",IF(ISBLANK(E30),"",IF(ISTEXT(D30),"",IF(A25="Invoice No. : ",INDEX(Sheet2!F$14:F$154,MATCH(B25,Sheet2!A$14:A$154,0)),G29))))</f>
        <v/>
      </c>
      <c r="H30" s="15" t="str">
        <f t="shared" si="2"/>
        <v/>
      </c>
      <c r="I30" s="15" t="str">
        <f t="array" ref="I30">IF(ISTEXT(E30),"",IF(ISBLANK(E30),"",IF(ISTEXT(D30),"",IF(A25="Invoice No. : ",TEXT(INDEX(Sheet2!C$14:C$154,MATCH(B25,Sheet2!A$14:A$154,0)),"hh:mm:ss"),I29))))</f>
        <v/>
      </c>
      <c r="J30" s="15" t="str">
        <f t="array" ref="J30">IF(ISBLANK(G30),"",IF(ISTEXT(G30),"",INDEX(Sheet2!H$14:H$154,MATCH(F30,Sheet2!A$14:A$154,0))))</f>
        <v/>
      </c>
      <c r="K30" s="15" t="str">
        <f t="array" ref="K30">IF(ISBLANK(G30),"",IF(ISTEXT(G30),"",INDEX(Sheet2!I$14:I$154,MATCH(F30,Sheet2!A$14:A$154,0))))</f>
        <v/>
      </c>
      <c r="L30" s="15" t="str">
        <f t="array" ref="L30">IF(ISBLANK(G30),"",IF(ISTEXT(G30),"",IF(INDEX(Sheet2!H$14:H$154,MATCH(F30,Sheet2!A$14:A$154,0)) &lt;&gt; 0, IF(INDEX(Sheet2!I$14:I$154,MATCH(F30,Sheet2!A$14:A$154,0)) &lt;&gt; 0, "Loan","Loan"),"Cash")))</f>
        <v/>
      </c>
      <c r="M30" s="15" t="str">
        <f t="array" ref="M30">IF(ISTEXT(E30),"",IF(ISBLANK(E30),"",IF(ISTEXT(D30),"",IF(A25="Invoice No. : ",INDEX(Sheet2!D$14:D$154,MATCH(B25,Sheet2!A$14:A$154,0)),M29))))</f>
        <v/>
      </c>
      <c r="N30" s="15" t="str">
        <f t="array" ref="N30">IF(ISTEXT(E30),"",IF(ISBLANK(E30),"",IF(ISTEXT(D30),"",IF(A25="Invoice No. : ",INDEX(Sheet2!E$14:E$154,MATCH(B25,Sheet2!A$14:A$154,0)),N29))))</f>
        <v/>
      </c>
      <c r="O30" s="15" t="str">
        <f t="array" ref="O30">IF(ISTEXT(E30),"",IF(ISBLANK(E30),"",IF(ISTEXT(D30),"",IF(A25="Invoice No. : ",INDEX(Sheet2!G$14:G$154,MATCH(B25,Sheet2!A$14:A$154,0)),O29))))</f>
        <v/>
      </c>
      <c r="P30" s="15" t="str">
        <f t="shared" si="3"/>
        <v/>
      </c>
      <c r="Q30" s="15" t="str">
        <f t="shared" si="4"/>
        <v/>
      </c>
    </row>
    <row r="31" ht="15.75" customHeight="1">
      <c r="A31" s="3" t="s">
        <v>4</v>
      </c>
      <c r="B31" s="4">
        <v>925020.0</v>
      </c>
      <c r="C31" s="3" t="s">
        <v>5</v>
      </c>
      <c r="D31" s="5" t="s">
        <v>6</v>
      </c>
      <c r="F31" s="15" t="str">
        <f t="shared" si="1"/>
        <v/>
      </c>
      <c r="G31" s="15" t="str">
        <f t="array" ref="G31">IF(ISTEXT(E31),"",IF(ISBLANK(E31),"",IF(ISTEXT(D31),"",IF(A26="Invoice No. : ",INDEX(Sheet2!F$14:F$154,MATCH(B26,Sheet2!A$14:A$154,0)),G30))))</f>
        <v/>
      </c>
      <c r="H31" s="15" t="str">
        <f t="shared" si="2"/>
        <v/>
      </c>
      <c r="I31" s="15" t="str">
        <f t="array" ref="I31">IF(ISTEXT(E31),"",IF(ISBLANK(E31),"",IF(ISTEXT(D31),"",IF(A26="Invoice No. : ",TEXT(INDEX(Sheet2!C$14:C$154,MATCH(B26,Sheet2!A$14:A$154,0)),"hh:mm:ss"),I30))))</f>
        <v/>
      </c>
      <c r="J31" s="15" t="str">
        <f t="array" ref="J31">IF(ISBLANK(G31),"",IF(ISTEXT(G31),"",INDEX(Sheet2!H$14:H$154,MATCH(F31,Sheet2!A$14:A$154,0))))</f>
        <v/>
      </c>
      <c r="K31" s="15" t="str">
        <f t="array" ref="K31">IF(ISBLANK(G31),"",IF(ISTEXT(G31),"",INDEX(Sheet2!I$14:I$154,MATCH(F31,Sheet2!A$14:A$154,0))))</f>
        <v/>
      </c>
      <c r="L31" s="15" t="str">
        <f t="array" ref="L31">IF(ISBLANK(G31),"",IF(ISTEXT(G31),"",IF(INDEX(Sheet2!H$14:H$154,MATCH(F31,Sheet2!A$14:A$154,0)) &lt;&gt; 0, IF(INDEX(Sheet2!I$14:I$154,MATCH(F31,Sheet2!A$14:A$154,0)) &lt;&gt; 0, "Loan","Loan"),"Cash")))</f>
        <v/>
      </c>
      <c r="M31" s="15" t="str">
        <f t="array" ref="M31">IF(ISTEXT(E31),"",IF(ISBLANK(E31),"",IF(ISTEXT(D31),"",IF(A26="Invoice No. : ",INDEX(Sheet2!D$14:D$154,MATCH(B26,Sheet2!A$14:A$154,0)),M30))))</f>
        <v/>
      </c>
      <c r="N31" s="15" t="str">
        <f t="array" ref="N31">IF(ISTEXT(E31),"",IF(ISBLANK(E31),"",IF(ISTEXT(D31),"",IF(A26="Invoice No. : ",INDEX(Sheet2!E$14:E$154,MATCH(B26,Sheet2!A$14:A$154,0)),N30))))</f>
        <v/>
      </c>
      <c r="O31" s="15" t="str">
        <f t="array" ref="O31">IF(ISTEXT(E31),"",IF(ISBLANK(E31),"",IF(ISTEXT(D31),"",IF(A26="Invoice No. : ",INDEX(Sheet2!G$14:G$154,MATCH(B26,Sheet2!A$14:A$154,0)),O30))))</f>
        <v/>
      </c>
      <c r="P31" s="15" t="str">
        <f t="shared" si="3"/>
        <v/>
      </c>
      <c r="Q31" s="15" t="str">
        <f t="shared" si="4"/>
        <v/>
      </c>
    </row>
    <row r="32" ht="15.75" customHeight="1">
      <c r="A32" s="3" t="s">
        <v>7</v>
      </c>
      <c r="B32" s="6">
        <v>44931.0</v>
      </c>
      <c r="C32" s="3" t="s">
        <v>8</v>
      </c>
      <c r="D32" s="7">
        <v>1.0</v>
      </c>
      <c r="F32" s="15" t="str">
        <f t="shared" si="1"/>
        <v/>
      </c>
      <c r="G32" s="15" t="str">
        <f t="array" ref="G32">IF(ISTEXT(E32),"",IF(ISBLANK(E32),"",IF(ISTEXT(D32),"",IF(A27="Invoice No. : ",INDEX(Sheet2!F$14:F$154,MATCH(B27,Sheet2!A$14:A$154,0)),G31))))</f>
        <v/>
      </c>
      <c r="H32" s="15" t="str">
        <f t="shared" si="2"/>
        <v/>
      </c>
      <c r="I32" s="15" t="str">
        <f t="array" ref="I32">IF(ISTEXT(E32),"",IF(ISBLANK(E32),"",IF(ISTEXT(D32),"",IF(A27="Invoice No. : ",TEXT(INDEX(Sheet2!C$14:C$154,MATCH(B27,Sheet2!A$14:A$154,0)),"hh:mm:ss"),I31))))</f>
        <v/>
      </c>
      <c r="J32" s="15" t="str">
        <f t="array" ref="J32">IF(ISBLANK(G32),"",IF(ISTEXT(G32),"",INDEX(Sheet2!H$14:H$154,MATCH(F32,Sheet2!A$14:A$154,0))))</f>
        <v/>
      </c>
      <c r="K32" s="15" t="str">
        <f t="array" ref="K32">IF(ISBLANK(G32),"",IF(ISTEXT(G32),"",INDEX(Sheet2!I$14:I$154,MATCH(F32,Sheet2!A$14:A$154,0))))</f>
        <v/>
      </c>
      <c r="L32" s="15" t="str">
        <f t="array" ref="L32">IF(ISBLANK(G32),"",IF(ISTEXT(G32),"",IF(INDEX(Sheet2!H$14:H$154,MATCH(F32,Sheet2!A$14:A$154,0)) &lt;&gt; 0, IF(INDEX(Sheet2!I$14:I$154,MATCH(F32,Sheet2!A$14:A$154,0)) &lt;&gt; 0, "Loan","Loan"),"Cash")))</f>
        <v/>
      </c>
      <c r="M32" s="15" t="str">
        <f t="array" ref="M32">IF(ISTEXT(E32),"",IF(ISBLANK(E32),"",IF(ISTEXT(D32),"",IF(A27="Invoice No. : ",INDEX(Sheet2!D$14:D$154,MATCH(B27,Sheet2!A$14:A$154,0)),M31))))</f>
        <v/>
      </c>
      <c r="N32" s="15" t="str">
        <f t="array" ref="N32">IF(ISTEXT(E32),"",IF(ISBLANK(E32),"",IF(ISTEXT(D32),"",IF(A27="Invoice No. : ",INDEX(Sheet2!E$14:E$154,MATCH(B27,Sheet2!A$14:A$154,0)),N31))))</f>
        <v/>
      </c>
      <c r="O32" s="15" t="str">
        <f t="array" ref="O32">IF(ISTEXT(E32),"",IF(ISBLANK(E32),"",IF(ISTEXT(D32),"",IF(A27="Invoice No. : ",INDEX(Sheet2!G$14:G$154,MATCH(B27,Sheet2!A$14:A$154,0)),O31))))</f>
        <v/>
      </c>
      <c r="P32" s="15" t="str">
        <f t="shared" si="3"/>
        <v/>
      </c>
      <c r="Q32" s="15" t="str">
        <f t="shared" si="4"/>
        <v/>
      </c>
    </row>
    <row r="33" ht="15.75" customHeight="1">
      <c r="F33" s="15" t="str">
        <f t="shared" si="1"/>
        <v/>
      </c>
      <c r="G33" s="15" t="str">
        <f t="array" ref="G33">IF(ISTEXT(E33),"",IF(ISBLANK(E33),"",IF(ISTEXT(D33),"",IF(A28="Invoice No. : ",INDEX(Sheet2!F$14:F$154,MATCH(B28,Sheet2!A$14:A$154,0)),G32))))</f>
        <v/>
      </c>
      <c r="H33" s="15" t="str">
        <f t="shared" si="2"/>
        <v/>
      </c>
      <c r="I33" s="15" t="str">
        <f t="array" ref="I33">IF(ISTEXT(E33),"",IF(ISBLANK(E33),"",IF(ISTEXT(D33),"",IF(A28="Invoice No. : ",TEXT(INDEX(Sheet2!C$14:C$154,MATCH(B28,Sheet2!A$14:A$154,0)),"hh:mm:ss"),I32))))</f>
        <v/>
      </c>
      <c r="J33" s="15" t="str">
        <f t="array" ref="J33">IF(ISBLANK(G33),"",IF(ISTEXT(G33),"",INDEX(Sheet2!H$14:H$154,MATCH(F33,Sheet2!A$14:A$154,0))))</f>
        <v/>
      </c>
      <c r="K33" s="15" t="str">
        <f t="array" ref="K33">IF(ISBLANK(G33),"",IF(ISTEXT(G33),"",INDEX(Sheet2!I$14:I$154,MATCH(F33,Sheet2!A$14:A$154,0))))</f>
        <v/>
      </c>
      <c r="L33" s="15" t="str">
        <f t="array" ref="L33">IF(ISBLANK(G33),"",IF(ISTEXT(G33),"",IF(INDEX(Sheet2!H$14:H$154,MATCH(F33,Sheet2!A$14:A$154,0)) &lt;&gt; 0, IF(INDEX(Sheet2!I$14:I$154,MATCH(F33,Sheet2!A$14:A$154,0)) &lt;&gt; 0, "Loan","Loan"),"Cash")))</f>
        <v/>
      </c>
      <c r="M33" s="15" t="str">
        <f t="array" ref="M33">IF(ISTEXT(E33),"",IF(ISBLANK(E33),"",IF(ISTEXT(D33),"",IF(A28="Invoice No. : ",INDEX(Sheet2!D$14:D$154,MATCH(B28,Sheet2!A$14:A$154,0)),M32))))</f>
        <v/>
      </c>
      <c r="N33" s="15" t="str">
        <f t="array" ref="N33">IF(ISTEXT(E33),"",IF(ISBLANK(E33),"",IF(ISTEXT(D33),"",IF(A28="Invoice No. : ",INDEX(Sheet2!E$14:E$154,MATCH(B28,Sheet2!A$14:A$154,0)),N32))))</f>
        <v/>
      </c>
      <c r="O33" s="15" t="str">
        <f t="array" ref="O33">IF(ISTEXT(E33),"",IF(ISBLANK(E33),"",IF(ISTEXT(D33),"",IF(A28="Invoice No. : ",INDEX(Sheet2!G$14:G$154,MATCH(B28,Sheet2!A$14:A$154,0)),O32))))</f>
        <v/>
      </c>
      <c r="P33" s="15" t="str">
        <f t="shared" si="3"/>
        <v/>
      </c>
      <c r="Q33" s="15" t="str">
        <f t="shared" si="4"/>
        <v/>
      </c>
    </row>
    <row r="34" ht="15.75" customHeight="1">
      <c r="A34" s="9" t="s">
        <v>9</v>
      </c>
      <c r="B34" s="9" t="s">
        <v>10</v>
      </c>
      <c r="C34" s="10" t="s">
        <v>11</v>
      </c>
      <c r="D34" s="10" t="s">
        <v>12</v>
      </c>
      <c r="E34" s="10" t="s">
        <v>13</v>
      </c>
      <c r="F34" s="15" t="str">
        <f t="shared" si="1"/>
        <v/>
      </c>
      <c r="G34" s="15" t="str">
        <f t="array" ref="G34">IF(ISTEXT(E34),"",IF(ISBLANK(E34),"",IF(ISTEXT(D34),"",IF(A29="Invoice No. : ",INDEX(Sheet2!F$14:F$154,MATCH(B29,Sheet2!A$14:A$154,0)),G33))))</f>
        <v/>
      </c>
      <c r="H34" s="15" t="str">
        <f t="shared" si="2"/>
        <v/>
      </c>
      <c r="I34" s="15" t="str">
        <f t="array" ref="I34">IF(ISTEXT(E34),"",IF(ISBLANK(E34),"",IF(ISTEXT(D34),"",IF(A29="Invoice No. : ",TEXT(INDEX(Sheet2!C$14:C$154,MATCH(B29,Sheet2!A$14:A$154,0)),"hh:mm:ss"),I33))))</f>
        <v/>
      </c>
      <c r="J34" s="15" t="str">
        <f t="array" ref="J34">IF(ISBLANK(G34),"",IF(ISTEXT(G34),"",INDEX(Sheet2!H$14:H$154,MATCH(F34,Sheet2!A$14:A$154,0))))</f>
        <v/>
      </c>
      <c r="K34" s="15" t="str">
        <f t="array" ref="K34">IF(ISBLANK(G34),"",IF(ISTEXT(G34),"",INDEX(Sheet2!I$14:I$154,MATCH(F34,Sheet2!A$14:A$154,0))))</f>
        <v/>
      </c>
      <c r="L34" s="15" t="str">
        <f t="array" ref="L34">IF(ISBLANK(G34),"",IF(ISTEXT(G34),"",IF(INDEX(Sheet2!H$14:H$154,MATCH(F34,Sheet2!A$14:A$154,0)) &lt;&gt; 0, IF(INDEX(Sheet2!I$14:I$154,MATCH(F34,Sheet2!A$14:A$154,0)) &lt;&gt; 0, "Loan","Loan"),"Cash")))</f>
        <v/>
      </c>
      <c r="M34" s="15" t="str">
        <f t="array" ref="M34">IF(ISTEXT(E34),"",IF(ISBLANK(E34),"",IF(ISTEXT(D34),"",IF(A29="Invoice No. : ",INDEX(Sheet2!D$14:D$154,MATCH(B29,Sheet2!A$14:A$154,0)),M33))))</f>
        <v/>
      </c>
      <c r="N34" s="15" t="str">
        <f t="array" ref="N34">IF(ISTEXT(E34),"",IF(ISBLANK(E34),"",IF(ISTEXT(D34),"",IF(A29="Invoice No. : ",INDEX(Sheet2!E$14:E$154,MATCH(B29,Sheet2!A$14:A$154,0)),N33))))</f>
        <v/>
      </c>
      <c r="O34" s="15" t="str">
        <f t="array" ref="O34">IF(ISTEXT(E34),"",IF(ISBLANK(E34),"",IF(ISTEXT(D34),"",IF(A29="Invoice No. : ",INDEX(Sheet2!G$14:G$154,MATCH(B29,Sheet2!A$14:A$154,0)),O33))))</f>
        <v/>
      </c>
      <c r="P34" s="15" t="str">
        <f t="shared" si="3"/>
        <v/>
      </c>
      <c r="Q34" s="15" t="str">
        <f t="shared" si="4"/>
        <v/>
      </c>
    </row>
    <row r="35" ht="15.75" customHeight="1">
      <c r="F35" s="15" t="str">
        <f t="shared" si="1"/>
        <v/>
      </c>
      <c r="G35" s="15" t="str">
        <f t="array" ref="G35">IF(ISTEXT(E35),"",IF(ISBLANK(E35),"",IF(ISTEXT(D35),"",IF(A30="Invoice No. : ",INDEX(Sheet2!F$14:F$154,MATCH(B30,Sheet2!A$14:A$154,0)),G34))))</f>
        <v/>
      </c>
      <c r="H35" s="15" t="str">
        <f t="shared" si="2"/>
        <v/>
      </c>
      <c r="I35" s="15" t="str">
        <f t="array" ref="I35">IF(ISTEXT(E35),"",IF(ISBLANK(E35),"",IF(ISTEXT(D35),"",IF(A30="Invoice No. : ",TEXT(INDEX(Sheet2!C$14:C$154,MATCH(B30,Sheet2!A$14:A$154,0)),"hh:mm:ss"),I34))))</f>
        <v/>
      </c>
      <c r="J35" s="15" t="str">
        <f t="array" ref="J35">IF(ISBLANK(G35),"",IF(ISTEXT(G35),"",INDEX(Sheet2!H$14:H$154,MATCH(F35,Sheet2!A$14:A$154,0))))</f>
        <v/>
      </c>
      <c r="K35" s="15" t="str">
        <f t="array" ref="K35">IF(ISBLANK(G35),"",IF(ISTEXT(G35),"",INDEX(Sheet2!I$14:I$154,MATCH(F35,Sheet2!A$14:A$154,0))))</f>
        <v/>
      </c>
      <c r="L35" s="15" t="str">
        <f t="array" ref="L35">IF(ISBLANK(G35),"",IF(ISTEXT(G35),"",IF(INDEX(Sheet2!H$14:H$154,MATCH(F35,Sheet2!A$14:A$154,0)) &lt;&gt; 0, IF(INDEX(Sheet2!I$14:I$154,MATCH(F35,Sheet2!A$14:A$154,0)) &lt;&gt; 0, "Loan","Loan"),"Cash")))</f>
        <v/>
      </c>
      <c r="M35" s="15" t="str">
        <f t="array" ref="M35">IF(ISTEXT(E35),"",IF(ISBLANK(E35),"",IF(ISTEXT(D35),"",IF(A30="Invoice No. : ",INDEX(Sheet2!D$14:D$154,MATCH(B30,Sheet2!A$14:A$154,0)),M34))))</f>
        <v/>
      </c>
      <c r="N35" s="15" t="str">
        <f t="array" ref="N35">IF(ISTEXT(E35),"",IF(ISBLANK(E35),"",IF(ISTEXT(D35),"",IF(A30="Invoice No. : ",INDEX(Sheet2!E$14:E$154,MATCH(B30,Sheet2!A$14:A$154,0)),N34))))</f>
        <v/>
      </c>
      <c r="O35" s="15" t="str">
        <f t="array" ref="O35">IF(ISTEXT(E35),"",IF(ISBLANK(E35),"",IF(ISTEXT(D35),"",IF(A30="Invoice No. : ",INDEX(Sheet2!G$14:G$154,MATCH(B30,Sheet2!A$14:A$154,0)),O34))))</f>
        <v/>
      </c>
      <c r="P35" s="15" t="str">
        <f t="shared" si="3"/>
        <v/>
      </c>
      <c r="Q35" s="15" t="str">
        <f t="shared" si="4"/>
        <v/>
      </c>
    </row>
    <row r="36" ht="15.75" customHeight="1">
      <c r="A36" s="12" t="s">
        <v>34</v>
      </c>
      <c r="B36" s="12" t="s">
        <v>35</v>
      </c>
      <c r="C36" s="13">
        <v>1.0</v>
      </c>
      <c r="D36" s="13">
        <v>57.0</v>
      </c>
      <c r="E36" s="13">
        <v>57.0</v>
      </c>
      <c r="F36" s="14">
        <f t="shared" si="1"/>
        <v>925020</v>
      </c>
      <c r="G36" s="14">
        <f t="array" ref="G36">IF(ISTEXT(E36),"",IF(ISBLANK(E36),"",IF(ISTEXT(D36),"",IF(A31="Invoice No. : ",INDEX(Sheet2!F$14:F$154,MATCH(B31,Sheet2!A$14:A$154,0)),G35))))</f>
        <v>999999998</v>
      </c>
      <c r="H36" s="15" t="str">
        <f t="shared" si="2"/>
        <v>01/05/2023</v>
      </c>
      <c r="I36" s="15" t="str">
        <f t="array" ref="I36">IF(ISTEXT(E36),"",IF(ISBLANK(E36),"",IF(ISTEXT(D36),"",IF(A31="Invoice No. : ",TEXT(INDEX(Sheet2!C$14:C$154,MATCH(B31,Sheet2!A$14:A$154,0)),"hh:mm:ss"),I35))))</f>
        <v>10:47:14</v>
      </c>
      <c r="J36" s="16">
        <f t="array" ref="J36">IF(ISBLANK(G36),"",IF(ISTEXT(G36),"",INDEX(Sheet2!H$14:H$154,MATCH(F36,Sheet2!A$14:A$154,0))))</f>
        <v>200</v>
      </c>
      <c r="K36" s="16">
        <f t="array" ref="K36">IF(ISBLANK(G36),"",IF(ISTEXT(G36),"",INDEX(Sheet2!I$14:I$154,MATCH(F36,Sheet2!A$14:A$154,0))))</f>
        <v>8.5</v>
      </c>
      <c r="L36" s="15" t="str">
        <f t="array" ref="L36">IF(ISBLANK(G36),"",IF(ISTEXT(G36),"",IF(INDEX(Sheet2!H$14:H$154,MATCH(F36,Sheet2!A$14:A$154,0)) &lt;&gt; 0, IF(INDEX(Sheet2!I$14:I$154,MATCH(F36,Sheet2!A$14:A$154,0)) &lt;&gt; 0, "Loan","Loan"),"Cash")))</f>
        <v>Loan</v>
      </c>
      <c r="M36" s="17">
        <f t="array" ref="M36">IF(ISTEXT(E36),"",IF(ISBLANK(E36),"",IF(ISTEXT(D36),"",IF(A31="Invoice No. : ",INDEX(Sheet2!D$14:D$154,MATCH(B31,Sheet2!A$14:A$154,0)),M35))))</f>
        <v>1</v>
      </c>
      <c r="N36" s="15" t="str">
        <f t="array" ref="N36">IF(ISTEXT(E36),"",IF(ISBLANK(E36),"",IF(ISTEXT(D36),"",IF(A31="Invoice No. : ",INDEX(Sheet2!E$14:E$154,MATCH(B31,Sheet2!A$14:A$154,0)),N35))))</f>
        <v>BRAILLE</v>
      </c>
      <c r="O36" s="15" t="str">
        <f t="array" ref="O36">IF(ISTEXT(E36),"",IF(ISBLANK(E36),"",IF(ISTEXT(D36),"",IF(A31="Invoice No. : ",INDEX(Sheet2!G$14:G$154,MATCH(B31,Sheet2!A$14:A$154,0)),O35))))</f>
        <v>BBCCC - MAIN</v>
      </c>
      <c r="P36" s="16">
        <f t="shared" si="3"/>
        <v>208.5</v>
      </c>
      <c r="Q36" s="16">
        <f t="shared" si="4"/>
        <v>195197.25</v>
      </c>
    </row>
    <row r="37" ht="15.75" customHeight="1">
      <c r="A37" s="12" t="s">
        <v>36</v>
      </c>
      <c r="B37" s="12" t="s">
        <v>37</v>
      </c>
      <c r="C37" s="13">
        <v>1.0</v>
      </c>
      <c r="D37" s="13">
        <v>29.75</v>
      </c>
      <c r="E37" s="13">
        <v>29.75</v>
      </c>
      <c r="F37" s="14">
        <f t="shared" si="1"/>
        <v>925020</v>
      </c>
      <c r="G37" s="14">
        <f t="array" ref="G37">IF(ISTEXT(E37),"",IF(ISBLANK(E37),"",IF(ISTEXT(D37),"",IF(A32="Invoice No. : ",INDEX(Sheet2!F$14:F$154,MATCH(B32,Sheet2!A$14:A$154,0)),G36))))</f>
        <v>999999998</v>
      </c>
      <c r="H37" s="15" t="str">
        <f t="shared" si="2"/>
        <v>01/05/2023</v>
      </c>
      <c r="I37" s="15" t="str">
        <f t="array" ref="I37">IF(ISTEXT(E37),"",IF(ISBLANK(E37),"",IF(ISTEXT(D37),"",IF(A32="Invoice No. : ",TEXT(INDEX(Sheet2!C$14:C$154,MATCH(B32,Sheet2!A$14:A$154,0)),"hh:mm:ss"),I36))))</f>
        <v>10:47:14</v>
      </c>
      <c r="J37" s="16">
        <f t="array" ref="J37">IF(ISBLANK(G37),"",IF(ISTEXT(G37),"",INDEX(Sheet2!H$14:H$154,MATCH(F37,Sheet2!A$14:A$154,0))))</f>
        <v>200</v>
      </c>
      <c r="K37" s="16">
        <f t="array" ref="K37">IF(ISBLANK(G37),"",IF(ISTEXT(G37),"",INDEX(Sheet2!I$14:I$154,MATCH(F37,Sheet2!A$14:A$154,0))))</f>
        <v>8.5</v>
      </c>
      <c r="L37" s="15" t="str">
        <f t="array" ref="L37">IF(ISBLANK(G37),"",IF(ISTEXT(G37),"",IF(INDEX(Sheet2!H$14:H$154,MATCH(F37,Sheet2!A$14:A$154,0)) &lt;&gt; 0, IF(INDEX(Sheet2!I$14:I$154,MATCH(F37,Sheet2!A$14:A$154,0)) &lt;&gt; 0, "Loan","Loan"),"Cash")))</f>
        <v>Loan</v>
      </c>
      <c r="M37" s="17">
        <f t="array" ref="M37">IF(ISTEXT(E37),"",IF(ISBLANK(E37),"",IF(ISTEXT(D37),"",IF(A32="Invoice No. : ",INDEX(Sheet2!D$14:D$154,MATCH(B32,Sheet2!A$14:A$154,0)),M36))))</f>
        <v>1</v>
      </c>
      <c r="N37" s="15" t="str">
        <f t="array" ref="N37">IF(ISTEXT(E37),"",IF(ISBLANK(E37),"",IF(ISTEXT(D37),"",IF(A32="Invoice No. : ",INDEX(Sheet2!E$14:E$154,MATCH(B32,Sheet2!A$14:A$154,0)),N36))))</f>
        <v>BRAILLE</v>
      </c>
      <c r="O37" s="15" t="str">
        <f t="array" ref="O37">IF(ISTEXT(E37),"",IF(ISBLANK(E37),"",IF(ISTEXT(D37),"",IF(A32="Invoice No. : ",INDEX(Sheet2!G$14:G$154,MATCH(B32,Sheet2!A$14:A$154,0)),O36))))</f>
        <v>BBCCC - MAIN</v>
      </c>
      <c r="P37" s="16">
        <f t="shared" si="3"/>
        <v>208.5</v>
      </c>
      <c r="Q37" s="16">
        <f t="shared" si="4"/>
        <v>195197.25</v>
      </c>
    </row>
    <row r="38" ht="15.75" customHeight="1">
      <c r="A38" s="12" t="s">
        <v>38</v>
      </c>
      <c r="B38" s="12" t="s">
        <v>39</v>
      </c>
      <c r="C38" s="13">
        <v>1.0</v>
      </c>
      <c r="D38" s="13">
        <v>29.75</v>
      </c>
      <c r="E38" s="13">
        <v>29.75</v>
      </c>
      <c r="F38" s="14">
        <f t="shared" si="1"/>
        <v>925020</v>
      </c>
      <c r="G38" s="14">
        <f t="array" ref="G38">IF(ISTEXT(E38),"",IF(ISBLANK(E38),"",IF(ISTEXT(D38),"",IF(A33="Invoice No. : ",INDEX(Sheet2!F$14:F$154,MATCH(B33,Sheet2!A$14:A$154,0)),G37))))</f>
        <v>999999998</v>
      </c>
      <c r="H38" s="15" t="str">
        <f t="shared" si="2"/>
        <v>01/05/2023</v>
      </c>
      <c r="I38" s="15" t="str">
        <f t="array" ref="I38">IF(ISTEXT(E38),"",IF(ISBLANK(E38),"",IF(ISTEXT(D38),"",IF(A33="Invoice No. : ",TEXT(INDEX(Sheet2!C$14:C$154,MATCH(B33,Sheet2!A$14:A$154,0)),"hh:mm:ss"),I37))))</f>
        <v>10:47:14</v>
      </c>
      <c r="J38" s="16">
        <f t="array" ref="J38">IF(ISBLANK(G38),"",IF(ISTEXT(G38),"",INDEX(Sheet2!H$14:H$154,MATCH(F38,Sheet2!A$14:A$154,0))))</f>
        <v>200</v>
      </c>
      <c r="K38" s="16">
        <f t="array" ref="K38">IF(ISBLANK(G38),"",IF(ISTEXT(G38),"",INDEX(Sheet2!I$14:I$154,MATCH(F38,Sheet2!A$14:A$154,0))))</f>
        <v>8.5</v>
      </c>
      <c r="L38" s="15" t="str">
        <f t="array" ref="L38">IF(ISBLANK(G38),"",IF(ISTEXT(G38),"",IF(INDEX(Sheet2!H$14:H$154,MATCH(F38,Sheet2!A$14:A$154,0)) &lt;&gt; 0, IF(INDEX(Sheet2!I$14:I$154,MATCH(F38,Sheet2!A$14:A$154,0)) &lt;&gt; 0, "Loan","Loan"),"Cash")))</f>
        <v>Loan</v>
      </c>
      <c r="M38" s="17">
        <f t="array" ref="M38">IF(ISTEXT(E38),"",IF(ISBLANK(E38),"",IF(ISTEXT(D38),"",IF(A33="Invoice No. : ",INDEX(Sheet2!D$14:D$154,MATCH(B33,Sheet2!A$14:A$154,0)),M37))))</f>
        <v>1</v>
      </c>
      <c r="N38" s="15" t="str">
        <f t="array" ref="N38">IF(ISTEXT(E38),"",IF(ISBLANK(E38),"",IF(ISTEXT(D38),"",IF(A33="Invoice No. : ",INDEX(Sheet2!E$14:E$154,MATCH(B33,Sheet2!A$14:A$154,0)),N37))))</f>
        <v>BRAILLE</v>
      </c>
      <c r="O38" s="15" t="str">
        <f t="array" ref="O38">IF(ISTEXT(E38),"",IF(ISBLANK(E38),"",IF(ISTEXT(D38),"",IF(A33="Invoice No. : ",INDEX(Sheet2!G$14:G$154,MATCH(B33,Sheet2!A$14:A$154,0)),O37))))</f>
        <v>BBCCC - MAIN</v>
      </c>
      <c r="P38" s="16">
        <f t="shared" si="3"/>
        <v>208.5</v>
      </c>
      <c r="Q38" s="16">
        <f t="shared" si="4"/>
        <v>195197.25</v>
      </c>
    </row>
    <row r="39" ht="15.75" customHeight="1">
      <c r="A39" s="12" t="s">
        <v>40</v>
      </c>
      <c r="B39" s="12" t="s">
        <v>41</v>
      </c>
      <c r="C39" s="13">
        <v>1.0</v>
      </c>
      <c r="D39" s="13">
        <v>35.5</v>
      </c>
      <c r="E39" s="13">
        <v>35.5</v>
      </c>
      <c r="F39" s="14">
        <f t="shared" si="1"/>
        <v>925020</v>
      </c>
      <c r="G39" s="14">
        <f t="array" ref="G39">IF(ISTEXT(E39),"",IF(ISBLANK(E39),"",IF(ISTEXT(D39),"",IF(A34="Invoice No. : ",INDEX(Sheet2!F$14:F$154,MATCH(B34,Sheet2!A$14:A$154,0)),G38))))</f>
        <v>999999998</v>
      </c>
      <c r="H39" s="15" t="str">
        <f t="shared" si="2"/>
        <v>01/05/2023</v>
      </c>
      <c r="I39" s="15" t="str">
        <f t="array" ref="I39">IF(ISTEXT(E39),"",IF(ISBLANK(E39),"",IF(ISTEXT(D39),"",IF(A34="Invoice No. : ",TEXT(INDEX(Sheet2!C$14:C$154,MATCH(B34,Sheet2!A$14:A$154,0)),"hh:mm:ss"),I38))))</f>
        <v>10:47:14</v>
      </c>
      <c r="J39" s="16">
        <f t="array" ref="J39">IF(ISBLANK(G39),"",IF(ISTEXT(G39),"",INDEX(Sheet2!H$14:H$154,MATCH(F39,Sheet2!A$14:A$154,0))))</f>
        <v>200</v>
      </c>
      <c r="K39" s="16">
        <f t="array" ref="K39">IF(ISBLANK(G39),"",IF(ISTEXT(G39),"",INDEX(Sheet2!I$14:I$154,MATCH(F39,Sheet2!A$14:A$154,0))))</f>
        <v>8.5</v>
      </c>
      <c r="L39" s="15" t="str">
        <f t="array" ref="L39">IF(ISBLANK(G39),"",IF(ISTEXT(G39),"",IF(INDEX(Sheet2!H$14:H$154,MATCH(F39,Sheet2!A$14:A$154,0)) &lt;&gt; 0, IF(INDEX(Sheet2!I$14:I$154,MATCH(F39,Sheet2!A$14:A$154,0)) &lt;&gt; 0, "Loan","Loan"),"Cash")))</f>
        <v>Loan</v>
      </c>
      <c r="M39" s="17">
        <f t="array" ref="M39">IF(ISTEXT(E39),"",IF(ISBLANK(E39),"",IF(ISTEXT(D39),"",IF(A34="Invoice No. : ",INDEX(Sheet2!D$14:D$154,MATCH(B34,Sheet2!A$14:A$154,0)),M38))))</f>
        <v>1</v>
      </c>
      <c r="N39" s="15" t="str">
        <f t="array" ref="N39">IF(ISTEXT(E39),"",IF(ISBLANK(E39),"",IF(ISTEXT(D39),"",IF(A34="Invoice No. : ",INDEX(Sheet2!E$14:E$154,MATCH(B34,Sheet2!A$14:A$154,0)),N38))))</f>
        <v>BRAILLE</v>
      </c>
      <c r="O39" s="15" t="str">
        <f t="array" ref="O39">IF(ISTEXT(E39),"",IF(ISBLANK(E39),"",IF(ISTEXT(D39),"",IF(A34="Invoice No. : ",INDEX(Sheet2!G$14:G$154,MATCH(B34,Sheet2!A$14:A$154,0)),O38))))</f>
        <v>BBCCC - MAIN</v>
      </c>
      <c r="P39" s="16">
        <f t="shared" si="3"/>
        <v>208.5</v>
      </c>
      <c r="Q39" s="16">
        <f t="shared" si="4"/>
        <v>195197.25</v>
      </c>
    </row>
    <row r="40" ht="15.75" customHeight="1">
      <c r="A40" s="12" t="s">
        <v>42</v>
      </c>
      <c r="B40" s="12" t="s">
        <v>43</v>
      </c>
      <c r="C40" s="13">
        <v>1.0</v>
      </c>
      <c r="D40" s="13">
        <v>56.5</v>
      </c>
      <c r="E40" s="13">
        <v>56.5</v>
      </c>
      <c r="F40" s="14">
        <f t="shared" si="1"/>
        <v>925020</v>
      </c>
      <c r="G40" s="14">
        <f t="array" ref="G40">IF(ISTEXT(E40),"",IF(ISBLANK(E40),"",IF(ISTEXT(D40),"",IF(A35="Invoice No. : ",INDEX(Sheet2!F$14:F$154,MATCH(B35,Sheet2!A$14:A$154,0)),G39))))</f>
        <v>999999998</v>
      </c>
      <c r="H40" s="15" t="str">
        <f t="shared" si="2"/>
        <v>01/05/2023</v>
      </c>
      <c r="I40" s="15" t="str">
        <f t="array" ref="I40">IF(ISTEXT(E40),"",IF(ISBLANK(E40),"",IF(ISTEXT(D40),"",IF(A35="Invoice No. : ",TEXT(INDEX(Sheet2!C$14:C$154,MATCH(B35,Sheet2!A$14:A$154,0)),"hh:mm:ss"),I39))))</f>
        <v>10:47:14</v>
      </c>
      <c r="J40" s="16">
        <f t="array" ref="J40">IF(ISBLANK(G40),"",IF(ISTEXT(G40),"",INDEX(Sheet2!H$14:H$154,MATCH(F40,Sheet2!A$14:A$154,0))))</f>
        <v>200</v>
      </c>
      <c r="K40" s="16">
        <f t="array" ref="K40">IF(ISBLANK(G40),"",IF(ISTEXT(G40),"",INDEX(Sheet2!I$14:I$154,MATCH(F40,Sheet2!A$14:A$154,0))))</f>
        <v>8.5</v>
      </c>
      <c r="L40" s="15" t="str">
        <f t="array" ref="L40">IF(ISBLANK(G40),"",IF(ISTEXT(G40),"",IF(INDEX(Sheet2!H$14:H$154,MATCH(F40,Sheet2!A$14:A$154,0)) &lt;&gt; 0, IF(INDEX(Sheet2!I$14:I$154,MATCH(F40,Sheet2!A$14:A$154,0)) &lt;&gt; 0, "Loan","Loan"),"Cash")))</f>
        <v>Loan</v>
      </c>
      <c r="M40" s="17">
        <f t="array" ref="M40">IF(ISTEXT(E40),"",IF(ISBLANK(E40),"",IF(ISTEXT(D40),"",IF(A35="Invoice No. : ",INDEX(Sheet2!D$14:D$154,MATCH(B35,Sheet2!A$14:A$154,0)),M39))))</f>
        <v>1</v>
      </c>
      <c r="N40" s="15" t="str">
        <f t="array" ref="N40">IF(ISTEXT(E40),"",IF(ISBLANK(E40),"",IF(ISTEXT(D40),"",IF(A35="Invoice No. : ",INDEX(Sheet2!E$14:E$154,MATCH(B35,Sheet2!A$14:A$154,0)),N39))))</f>
        <v>BRAILLE</v>
      </c>
      <c r="O40" s="15" t="str">
        <f t="array" ref="O40">IF(ISTEXT(E40),"",IF(ISBLANK(E40),"",IF(ISTEXT(D40),"",IF(A35="Invoice No. : ",INDEX(Sheet2!G$14:G$154,MATCH(B35,Sheet2!A$14:A$154,0)),O39))))</f>
        <v>BBCCC - MAIN</v>
      </c>
      <c r="P40" s="16">
        <f t="shared" si="3"/>
        <v>208.5</v>
      </c>
      <c r="Q40" s="16">
        <f t="shared" si="4"/>
        <v>195197.25</v>
      </c>
    </row>
    <row r="41" ht="15.75" customHeight="1">
      <c r="D41" s="18" t="s">
        <v>24</v>
      </c>
      <c r="E41" s="19">
        <v>208.5</v>
      </c>
      <c r="F41" s="15" t="str">
        <f t="shared" si="1"/>
        <v/>
      </c>
      <c r="G41" s="15" t="str">
        <f t="array" ref="G41">IF(ISTEXT(E41),"",IF(ISBLANK(E41),"",IF(ISTEXT(D41),"",IF(A36="Invoice No. : ",INDEX(Sheet2!F$14:F$154,MATCH(B36,Sheet2!A$14:A$154,0)),G40))))</f>
        <v/>
      </c>
      <c r="H41" s="15" t="str">
        <f t="shared" si="2"/>
        <v/>
      </c>
      <c r="I41" s="15" t="str">
        <f t="array" ref="I41">IF(ISTEXT(E41),"",IF(ISBLANK(E41),"",IF(ISTEXT(D41),"",IF(A36="Invoice No. : ",TEXT(INDEX(Sheet2!C$14:C$154,MATCH(B36,Sheet2!A$14:A$154,0)),"hh:mm:ss"),I40))))</f>
        <v/>
      </c>
      <c r="J41" s="15" t="str">
        <f t="array" ref="J41">IF(ISBLANK(G41),"",IF(ISTEXT(G41),"",INDEX(Sheet2!H$14:H$154,MATCH(F41,Sheet2!A$14:A$154,0))))</f>
        <v/>
      </c>
      <c r="K41" s="15" t="str">
        <f t="array" ref="K41">IF(ISBLANK(G41),"",IF(ISTEXT(G41),"",INDEX(Sheet2!I$14:I$154,MATCH(F41,Sheet2!A$14:A$154,0))))</f>
        <v/>
      </c>
      <c r="L41" s="15" t="str">
        <f t="array" ref="L41">IF(ISBLANK(G41),"",IF(ISTEXT(G41),"",IF(INDEX(Sheet2!H$14:H$154,MATCH(F41,Sheet2!A$14:A$154,0)) &lt;&gt; 0, IF(INDEX(Sheet2!I$14:I$154,MATCH(F41,Sheet2!A$14:A$154,0)) &lt;&gt; 0, "Loan","Loan"),"Cash")))</f>
        <v/>
      </c>
      <c r="M41" s="15" t="str">
        <f t="array" ref="M41">IF(ISTEXT(E41),"",IF(ISBLANK(E41),"",IF(ISTEXT(D41),"",IF(A36="Invoice No. : ",INDEX(Sheet2!D$14:D$154,MATCH(B36,Sheet2!A$14:A$154,0)),M40))))</f>
        <v/>
      </c>
      <c r="N41" s="15" t="str">
        <f t="array" ref="N41">IF(ISTEXT(E41),"",IF(ISBLANK(E41),"",IF(ISTEXT(D41),"",IF(A36="Invoice No. : ",INDEX(Sheet2!E$14:E$154,MATCH(B36,Sheet2!A$14:A$154,0)),N40))))</f>
        <v/>
      </c>
      <c r="O41" s="15" t="str">
        <f t="array" ref="O41">IF(ISTEXT(E41),"",IF(ISBLANK(E41),"",IF(ISTEXT(D41),"",IF(A36="Invoice No. : ",INDEX(Sheet2!G$14:G$154,MATCH(B36,Sheet2!A$14:A$154,0)),O40))))</f>
        <v/>
      </c>
      <c r="P41" s="15" t="str">
        <f t="shared" si="3"/>
        <v/>
      </c>
      <c r="Q41" s="15" t="str">
        <f t="shared" si="4"/>
        <v/>
      </c>
    </row>
    <row r="42" ht="15.75" customHeight="1">
      <c r="F42" s="15" t="str">
        <f t="shared" si="1"/>
        <v/>
      </c>
      <c r="G42" s="15" t="str">
        <f t="array" ref="G42">IF(ISTEXT(E42),"",IF(ISBLANK(E42),"",IF(ISTEXT(D42),"",IF(A37="Invoice No. : ",INDEX(Sheet2!F$14:F$154,MATCH(B37,Sheet2!A$14:A$154,0)),G41))))</f>
        <v/>
      </c>
      <c r="H42" s="15" t="str">
        <f t="shared" si="2"/>
        <v/>
      </c>
      <c r="I42" s="15" t="str">
        <f t="array" ref="I42">IF(ISTEXT(E42),"",IF(ISBLANK(E42),"",IF(ISTEXT(D42),"",IF(A37="Invoice No. : ",TEXT(INDEX(Sheet2!C$14:C$154,MATCH(B37,Sheet2!A$14:A$154,0)),"hh:mm:ss"),I41))))</f>
        <v/>
      </c>
      <c r="J42" s="15" t="str">
        <f t="array" ref="J42">IF(ISBLANK(G42),"",IF(ISTEXT(G42),"",INDEX(Sheet2!H$14:H$154,MATCH(F42,Sheet2!A$14:A$154,0))))</f>
        <v/>
      </c>
      <c r="K42" s="15" t="str">
        <f t="array" ref="K42">IF(ISBLANK(G42),"",IF(ISTEXT(G42),"",INDEX(Sheet2!I$14:I$154,MATCH(F42,Sheet2!A$14:A$154,0))))</f>
        <v/>
      </c>
      <c r="L42" s="15" t="str">
        <f t="array" ref="L42">IF(ISBLANK(G42),"",IF(ISTEXT(G42),"",IF(INDEX(Sheet2!H$14:H$154,MATCH(F42,Sheet2!A$14:A$154,0)) &lt;&gt; 0, IF(INDEX(Sheet2!I$14:I$154,MATCH(F42,Sheet2!A$14:A$154,0)) &lt;&gt; 0, "Loan","Loan"),"Cash")))</f>
        <v/>
      </c>
      <c r="M42" s="15" t="str">
        <f t="array" ref="M42">IF(ISTEXT(E42),"",IF(ISBLANK(E42),"",IF(ISTEXT(D42),"",IF(A37="Invoice No. : ",INDEX(Sheet2!D$14:D$154,MATCH(B37,Sheet2!A$14:A$154,0)),M41))))</f>
        <v/>
      </c>
      <c r="N42" s="15" t="str">
        <f t="array" ref="N42">IF(ISTEXT(E42),"",IF(ISBLANK(E42),"",IF(ISTEXT(D42),"",IF(A37="Invoice No. : ",INDEX(Sheet2!E$14:E$154,MATCH(B37,Sheet2!A$14:A$154,0)),N41))))</f>
        <v/>
      </c>
      <c r="O42" s="15" t="str">
        <f t="array" ref="O42">IF(ISTEXT(E42),"",IF(ISBLANK(E42),"",IF(ISTEXT(D42),"",IF(A37="Invoice No. : ",INDEX(Sheet2!G$14:G$154,MATCH(B37,Sheet2!A$14:A$154,0)),O41))))</f>
        <v/>
      </c>
      <c r="P42" s="15" t="str">
        <f t="shared" si="3"/>
        <v/>
      </c>
      <c r="Q42" s="15" t="str">
        <f t="shared" si="4"/>
        <v/>
      </c>
    </row>
    <row r="43" ht="15.75" customHeight="1">
      <c r="F43" s="15" t="str">
        <f t="shared" si="1"/>
        <v/>
      </c>
      <c r="G43" s="15" t="str">
        <f t="array" ref="G43">IF(ISTEXT(E43),"",IF(ISBLANK(E43),"",IF(ISTEXT(D43),"",IF(A38="Invoice No. : ",INDEX(Sheet2!F$14:F$154,MATCH(B38,Sheet2!A$14:A$154,0)),G42))))</f>
        <v/>
      </c>
      <c r="H43" s="15" t="str">
        <f t="shared" si="2"/>
        <v/>
      </c>
      <c r="I43" s="15" t="str">
        <f t="array" ref="I43">IF(ISTEXT(E43),"",IF(ISBLANK(E43),"",IF(ISTEXT(D43),"",IF(A38="Invoice No. : ",TEXT(INDEX(Sheet2!C$14:C$154,MATCH(B38,Sheet2!A$14:A$154,0)),"hh:mm:ss"),I42))))</f>
        <v/>
      </c>
      <c r="J43" s="15" t="str">
        <f t="array" ref="J43">IF(ISBLANK(G43),"",IF(ISTEXT(G43),"",INDEX(Sheet2!H$14:H$154,MATCH(F43,Sheet2!A$14:A$154,0))))</f>
        <v/>
      </c>
      <c r="K43" s="15" t="str">
        <f t="array" ref="K43">IF(ISBLANK(G43),"",IF(ISTEXT(G43),"",INDEX(Sheet2!I$14:I$154,MATCH(F43,Sheet2!A$14:A$154,0))))</f>
        <v/>
      </c>
      <c r="L43" s="15" t="str">
        <f t="array" ref="L43">IF(ISBLANK(G43),"",IF(ISTEXT(G43),"",IF(INDEX(Sheet2!H$14:H$154,MATCH(F43,Sheet2!A$14:A$154,0)) &lt;&gt; 0, IF(INDEX(Sheet2!I$14:I$154,MATCH(F43,Sheet2!A$14:A$154,0)) &lt;&gt; 0, "Loan","Loan"),"Cash")))</f>
        <v/>
      </c>
      <c r="M43" s="15" t="str">
        <f t="array" ref="M43">IF(ISTEXT(E43),"",IF(ISBLANK(E43),"",IF(ISTEXT(D43),"",IF(A38="Invoice No. : ",INDEX(Sheet2!D$14:D$154,MATCH(B38,Sheet2!A$14:A$154,0)),M42))))</f>
        <v/>
      </c>
      <c r="N43" s="15" t="str">
        <f t="array" ref="N43">IF(ISTEXT(E43),"",IF(ISBLANK(E43),"",IF(ISTEXT(D43),"",IF(A38="Invoice No. : ",INDEX(Sheet2!E$14:E$154,MATCH(B38,Sheet2!A$14:A$154,0)),N42))))</f>
        <v/>
      </c>
      <c r="O43" s="15" t="str">
        <f t="array" ref="O43">IF(ISTEXT(E43),"",IF(ISBLANK(E43),"",IF(ISTEXT(D43),"",IF(A38="Invoice No. : ",INDEX(Sheet2!G$14:G$154,MATCH(B38,Sheet2!A$14:A$154,0)),O42))))</f>
        <v/>
      </c>
      <c r="P43" s="15" t="str">
        <f t="shared" si="3"/>
        <v/>
      </c>
      <c r="Q43" s="15" t="str">
        <f t="shared" si="4"/>
        <v/>
      </c>
    </row>
    <row r="44" ht="15.75" customHeight="1">
      <c r="A44" s="3" t="s">
        <v>4</v>
      </c>
      <c r="B44" s="4">
        <v>925021.0</v>
      </c>
      <c r="C44" s="3" t="s">
        <v>5</v>
      </c>
      <c r="D44" s="5" t="s">
        <v>6</v>
      </c>
      <c r="F44" s="15" t="str">
        <f t="shared" si="1"/>
        <v/>
      </c>
      <c r="G44" s="15" t="str">
        <f t="array" ref="G44">IF(ISTEXT(E44),"",IF(ISBLANK(E44),"",IF(ISTEXT(D44),"",IF(A39="Invoice No. : ",INDEX(Sheet2!F$14:F$154,MATCH(B39,Sheet2!A$14:A$154,0)),G43))))</f>
        <v/>
      </c>
      <c r="H44" s="15" t="str">
        <f t="shared" si="2"/>
        <v/>
      </c>
      <c r="I44" s="15" t="str">
        <f t="array" ref="I44">IF(ISTEXT(E44),"",IF(ISBLANK(E44),"",IF(ISTEXT(D44),"",IF(A39="Invoice No. : ",TEXT(INDEX(Sheet2!C$14:C$154,MATCH(B39,Sheet2!A$14:A$154,0)),"hh:mm:ss"),I43))))</f>
        <v/>
      </c>
      <c r="J44" s="15" t="str">
        <f t="array" ref="J44">IF(ISBLANK(G44),"",IF(ISTEXT(G44),"",INDEX(Sheet2!H$14:H$154,MATCH(F44,Sheet2!A$14:A$154,0))))</f>
        <v/>
      </c>
      <c r="K44" s="15" t="str">
        <f t="array" ref="K44">IF(ISBLANK(G44),"",IF(ISTEXT(G44),"",INDEX(Sheet2!I$14:I$154,MATCH(F44,Sheet2!A$14:A$154,0))))</f>
        <v/>
      </c>
      <c r="L44" s="15" t="str">
        <f t="array" ref="L44">IF(ISBLANK(G44),"",IF(ISTEXT(G44),"",IF(INDEX(Sheet2!H$14:H$154,MATCH(F44,Sheet2!A$14:A$154,0)) &lt;&gt; 0, IF(INDEX(Sheet2!I$14:I$154,MATCH(F44,Sheet2!A$14:A$154,0)) &lt;&gt; 0, "Loan","Loan"),"Cash")))</f>
        <v/>
      </c>
      <c r="M44" s="15" t="str">
        <f t="array" ref="M44">IF(ISTEXT(E44),"",IF(ISBLANK(E44),"",IF(ISTEXT(D44),"",IF(A39="Invoice No. : ",INDEX(Sheet2!D$14:D$154,MATCH(B39,Sheet2!A$14:A$154,0)),M43))))</f>
        <v/>
      </c>
      <c r="N44" s="15" t="str">
        <f t="array" ref="N44">IF(ISTEXT(E44),"",IF(ISBLANK(E44),"",IF(ISTEXT(D44),"",IF(A39="Invoice No. : ",INDEX(Sheet2!E$14:E$154,MATCH(B39,Sheet2!A$14:A$154,0)),N43))))</f>
        <v/>
      </c>
      <c r="O44" s="15" t="str">
        <f t="array" ref="O44">IF(ISTEXT(E44),"",IF(ISBLANK(E44),"",IF(ISTEXT(D44),"",IF(A39="Invoice No. : ",INDEX(Sheet2!G$14:G$154,MATCH(B39,Sheet2!A$14:A$154,0)),O43))))</f>
        <v/>
      </c>
      <c r="P44" s="15" t="str">
        <f t="shared" si="3"/>
        <v/>
      </c>
      <c r="Q44" s="15" t="str">
        <f t="shared" si="4"/>
        <v/>
      </c>
    </row>
    <row r="45" ht="15.75" customHeight="1">
      <c r="A45" s="3" t="s">
        <v>7</v>
      </c>
      <c r="B45" s="6">
        <v>44931.0</v>
      </c>
      <c r="C45" s="3" t="s">
        <v>8</v>
      </c>
      <c r="D45" s="7">
        <v>1.0</v>
      </c>
      <c r="F45" s="15" t="str">
        <f t="shared" si="1"/>
        <v/>
      </c>
      <c r="G45" s="15" t="str">
        <f t="array" ref="G45">IF(ISTEXT(E45),"",IF(ISBLANK(E45),"",IF(ISTEXT(D45),"",IF(A40="Invoice No. : ",INDEX(Sheet2!F$14:F$154,MATCH(B40,Sheet2!A$14:A$154,0)),G44))))</f>
        <v/>
      </c>
      <c r="H45" s="15" t="str">
        <f t="shared" si="2"/>
        <v/>
      </c>
      <c r="I45" s="15" t="str">
        <f t="array" ref="I45">IF(ISTEXT(E45),"",IF(ISBLANK(E45),"",IF(ISTEXT(D45),"",IF(A40="Invoice No. : ",TEXT(INDEX(Sheet2!C$14:C$154,MATCH(B40,Sheet2!A$14:A$154,0)),"hh:mm:ss"),I44))))</f>
        <v/>
      </c>
      <c r="J45" s="15" t="str">
        <f t="array" ref="J45">IF(ISBLANK(G45),"",IF(ISTEXT(G45),"",INDEX(Sheet2!H$14:H$154,MATCH(F45,Sheet2!A$14:A$154,0))))</f>
        <v/>
      </c>
      <c r="K45" s="15" t="str">
        <f t="array" ref="K45">IF(ISBLANK(G45),"",IF(ISTEXT(G45),"",INDEX(Sheet2!I$14:I$154,MATCH(F45,Sheet2!A$14:A$154,0))))</f>
        <v/>
      </c>
      <c r="L45" s="15" t="str">
        <f t="array" ref="L45">IF(ISBLANK(G45),"",IF(ISTEXT(G45),"",IF(INDEX(Sheet2!H$14:H$154,MATCH(F45,Sheet2!A$14:A$154,0)) &lt;&gt; 0, IF(INDEX(Sheet2!I$14:I$154,MATCH(F45,Sheet2!A$14:A$154,0)) &lt;&gt; 0, "Loan","Loan"),"Cash")))</f>
        <v/>
      </c>
      <c r="M45" s="15" t="str">
        <f t="array" ref="M45">IF(ISTEXT(E45),"",IF(ISBLANK(E45),"",IF(ISTEXT(D45),"",IF(A40="Invoice No. : ",INDEX(Sheet2!D$14:D$154,MATCH(B40,Sheet2!A$14:A$154,0)),M44))))</f>
        <v/>
      </c>
      <c r="N45" s="15" t="str">
        <f t="array" ref="N45">IF(ISTEXT(E45),"",IF(ISBLANK(E45),"",IF(ISTEXT(D45),"",IF(A40="Invoice No. : ",INDEX(Sheet2!E$14:E$154,MATCH(B40,Sheet2!A$14:A$154,0)),N44))))</f>
        <v/>
      </c>
      <c r="O45" s="15" t="str">
        <f t="array" ref="O45">IF(ISTEXT(E45),"",IF(ISBLANK(E45),"",IF(ISTEXT(D45),"",IF(A40="Invoice No. : ",INDEX(Sheet2!G$14:G$154,MATCH(B40,Sheet2!A$14:A$154,0)),O44))))</f>
        <v/>
      </c>
      <c r="P45" s="15" t="str">
        <f t="shared" si="3"/>
        <v/>
      </c>
      <c r="Q45" s="15" t="str">
        <f t="shared" si="4"/>
        <v/>
      </c>
    </row>
    <row r="46" ht="15.75" customHeight="1">
      <c r="F46" s="15" t="str">
        <f t="shared" si="1"/>
        <v/>
      </c>
      <c r="G46" s="15" t="str">
        <f t="array" ref="G46">IF(ISTEXT(E46),"",IF(ISBLANK(E46),"",IF(ISTEXT(D46),"",IF(A41="Invoice No. : ",INDEX(Sheet2!F$14:F$154,MATCH(B41,Sheet2!A$14:A$154,0)),G45))))</f>
        <v/>
      </c>
      <c r="H46" s="15" t="str">
        <f t="shared" si="2"/>
        <v/>
      </c>
      <c r="I46" s="15" t="str">
        <f t="array" ref="I46">IF(ISTEXT(E46),"",IF(ISBLANK(E46),"",IF(ISTEXT(D46),"",IF(A41="Invoice No. : ",TEXT(INDEX(Sheet2!C$14:C$154,MATCH(B41,Sheet2!A$14:A$154,0)),"hh:mm:ss"),I45))))</f>
        <v/>
      </c>
      <c r="J46" s="15" t="str">
        <f t="array" ref="J46">IF(ISBLANK(G46),"",IF(ISTEXT(G46),"",INDEX(Sheet2!H$14:H$154,MATCH(F46,Sheet2!A$14:A$154,0))))</f>
        <v/>
      </c>
      <c r="K46" s="15" t="str">
        <f t="array" ref="K46">IF(ISBLANK(G46),"",IF(ISTEXT(G46),"",INDEX(Sheet2!I$14:I$154,MATCH(F46,Sheet2!A$14:A$154,0))))</f>
        <v/>
      </c>
      <c r="L46" s="15" t="str">
        <f t="array" ref="L46">IF(ISBLANK(G46),"",IF(ISTEXT(G46),"",IF(INDEX(Sheet2!H$14:H$154,MATCH(F46,Sheet2!A$14:A$154,0)) &lt;&gt; 0, IF(INDEX(Sheet2!I$14:I$154,MATCH(F46,Sheet2!A$14:A$154,0)) &lt;&gt; 0, "Loan","Loan"),"Cash")))</f>
        <v/>
      </c>
      <c r="M46" s="15" t="str">
        <f t="array" ref="M46">IF(ISTEXT(E46),"",IF(ISBLANK(E46),"",IF(ISTEXT(D46),"",IF(A41="Invoice No. : ",INDEX(Sheet2!D$14:D$154,MATCH(B41,Sheet2!A$14:A$154,0)),M45))))</f>
        <v/>
      </c>
      <c r="N46" s="15" t="str">
        <f t="array" ref="N46">IF(ISTEXT(E46),"",IF(ISBLANK(E46),"",IF(ISTEXT(D46),"",IF(A41="Invoice No. : ",INDEX(Sheet2!E$14:E$154,MATCH(B41,Sheet2!A$14:A$154,0)),N45))))</f>
        <v/>
      </c>
      <c r="O46" s="15" t="str">
        <f t="array" ref="O46">IF(ISTEXT(E46),"",IF(ISBLANK(E46),"",IF(ISTEXT(D46),"",IF(A41="Invoice No. : ",INDEX(Sheet2!G$14:G$154,MATCH(B41,Sheet2!A$14:A$154,0)),O45))))</f>
        <v/>
      </c>
      <c r="P46" s="15" t="str">
        <f t="shared" si="3"/>
        <v/>
      </c>
      <c r="Q46" s="15" t="str">
        <f t="shared" si="4"/>
        <v/>
      </c>
    </row>
    <row r="47" ht="15.75" customHeight="1">
      <c r="A47" s="9" t="s">
        <v>9</v>
      </c>
      <c r="B47" s="9" t="s">
        <v>10</v>
      </c>
      <c r="C47" s="10" t="s">
        <v>11</v>
      </c>
      <c r="D47" s="10" t="s">
        <v>12</v>
      </c>
      <c r="E47" s="10" t="s">
        <v>13</v>
      </c>
      <c r="F47" s="15" t="str">
        <f t="shared" si="1"/>
        <v/>
      </c>
      <c r="G47" s="15" t="str">
        <f t="array" ref="G47">IF(ISTEXT(E47),"",IF(ISBLANK(E47),"",IF(ISTEXT(D47),"",IF(A42="Invoice No. : ",INDEX(Sheet2!F$14:F$154,MATCH(B42,Sheet2!A$14:A$154,0)),G46))))</f>
        <v/>
      </c>
      <c r="H47" s="15" t="str">
        <f t="shared" si="2"/>
        <v/>
      </c>
      <c r="I47" s="15" t="str">
        <f t="array" ref="I47">IF(ISTEXT(E47),"",IF(ISBLANK(E47),"",IF(ISTEXT(D47),"",IF(A42="Invoice No. : ",TEXT(INDEX(Sheet2!C$14:C$154,MATCH(B42,Sheet2!A$14:A$154,0)),"hh:mm:ss"),I46))))</f>
        <v/>
      </c>
      <c r="J47" s="15" t="str">
        <f t="array" ref="J47">IF(ISBLANK(G47),"",IF(ISTEXT(G47),"",INDEX(Sheet2!H$14:H$154,MATCH(F47,Sheet2!A$14:A$154,0))))</f>
        <v/>
      </c>
      <c r="K47" s="15" t="str">
        <f t="array" ref="K47">IF(ISBLANK(G47),"",IF(ISTEXT(G47),"",INDEX(Sheet2!I$14:I$154,MATCH(F47,Sheet2!A$14:A$154,0))))</f>
        <v/>
      </c>
      <c r="L47" s="15" t="str">
        <f t="array" ref="L47">IF(ISBLANK(G47),"",IF(ISTEXT(G47),"",IF(INDEX(Sheet2!H$14:H$154,MATCH(F47,Sheet2!A$14:A$154,0)) &lt;&gt; 0, IF(INDEX(Sheet2!I$14:I$154,MATCH(F47,Sheet2!A$14:A$154,0)) &lt;&gt; 0, "Loan","Loan"),"Cash")))</f>
        <v/>
      </c>
      <c r="M47" s="15" t="str">
        <f t="array" ref="M47">IF(ISTEXT(E47),"",IF(ISBLANK(E47),"",IF(ISTEXT(D47),"",IF(A42="Invoice No. : ",INDEX(Sheet2!D$14:D$154,MATCH(B42,Sheet2!A$14:A$154,0)),M46))))</f>
        <v/>
      </c>
      <c r="N47" s="15" t="str">
        <f t="array" ref="N47">IF(ISTEXT(E47),"",IF(ISBLANK(E47),"",IF(ISTEXT(D47),"",IF(A42="Invoice No. : ",INDEX(Sheet2!E$14:E$154,MATCH(B42,Sheet2!A$14:A$154,0)),N46))))</f>
        <v/>
      </c>
      <c r="O47" s="15" t="str">
        <f t="array" ref="O47">IF(ISTEXT(E47),"",IF(ISBLANK(E47),"",IF(ISTEXT(D47),"",IF(A42="Invoice No. : ",INDEX(Sheet2!G$14:G$154,MATCH(B42,Sheet2!A$14:A$154,0)),O46))))</f>
        <v/>
      </c>
      <c r="P47" s="15" t="str">
        <f t="shared" si="3"/>
        <v/>
      </c>
      <c r="Q47" s="15" t="str">
        <f t="shared" si="4"/>
        <v/>
      </c>
    </row>
    <row r="48" ht="15.75" customHeight="1">
      <c r="F48" s="15" t="str">
        <f t="shared" si="1"/>
        <v/>
      </c>
      <c r="G48" s="15" t="str">
        <f t="array" ref="G48">IF(ISTEXT(E48),"",IF(ISBLANK(E48),"",IF(ISTEXT(D48),"",IF(A43="Invoice No. : ",INDEX(Sheet2!F$14:F$154,MATCH(B43,Sheet2!A$14:A$154,0)),G47))))</f>
        <v/>
      </c>
      <c r="H48" s="15" t="str">
        <f t="shared" si="2"/>
        <v/>
      </c>
      <c r="I48" s="15" t="str">
        <f t="array" ref="I48">IF(ISTEXT(E48),"",IF(ISBLANK(E48),"",IF(ISTEXT(D48),"",IF(A43="Invoice No. : ",TEXT(INDEX(Sheet2!C$14:C$154,MATCH(B43,Sheet2!A$14:A$154,0)),"hh:mm:ss"),I47))))</f>
        <v/>
      </c>
      <c r="J48" s="15" t="str">
        <f t="array" ref="J48">IF(ISBLANK(G48),"",IF(ISTEXT(G48),"",INDEX(Sheet2!H$14:H$154,MATCH(F48,Sheet2!A$14:A$154,0))))</f>
        <v/>
      </c>
      <c r="K48" s="15" t="str">
        <f t="array" ref="K48">IF(ISBLANK(G48),"",IF(ISTEXT(G48),"",INDEX(Sheet2!I$14:I$154,MATCH(F48,Sheet2!A$14:A$154,0))))</f>
        <v/>
      </c>
      <c r="L48" s="15" t="str">
        <f t="array" ref="L48">IF(ISBLANK(G48),"",IF(ISTEXT(G48),"",IF(INDEX(Sheet2!H$14:H$154,MATCH(F48,Sheet2!A$14:A$154,0)) &lt;&gt; 0, IF(INDEX(Sheet2!I$14:I$154,MATCH(F48,Sheet2!A$14:A$154,0)) &lt;&gt; 0, "Loan","Loan"),"Cash")))</f>
        <v/>
      </c>
      <c r="M48" s="15" t="str">
        <f t="array" ref="M48">IF(ISTEXT(E48),"",IF(ISBLANK(E48),"",IF(ISTEXT(D48),"",IF(A43="Invoice No. : ",INDEX(Sheet2!D$14:D$154,MATCH(B43,Sheet2!A$14:A$154,0)),M47))))</f>
        <v/>
      </c>
      <c r="N48" s="15" t="str">
        <f t="array" ref="N48">IF(ISTEXT(E48),"",IF(ISBLANK(E48),"",IF(ISTEXT(D48),"",IF(A43="Invoice No. : ",INDEX(Sheet2!E$14:E$154,MATCH(B43,Sheet2!A$14:A$154,0)),N47))))</f>
        <v/>
      </c>
      <c r="O48" s="15" t="str">
        <f t="array" ref="O48">IF(ISTEXT(E48),"",IF(ISBLANK(E48),"",IF(ISTEXT(D48),"",IF(A43="Invoice No. : ",INDEX(Sheet2!G$14:G$154,MATCH(B43,Sheet2!A$14:A$154,0)),O47))))</f>
        <v/>
      </c>
      <c r="P48" s="15" t="str">
        <f t="shared" si="3"/>
        <v/>
      </c>
      <c r="Q48" s="15" t="str">
        <f t="shared" si="4"/>
        <v/>
      </c>
    </row>
    <row r="49" ht="15.75" customHeight="1">
      <c r="A49" s="12" t="s">
        <v>44</v>
      </c>
      <c r="B49" s="12" t="s">
        <v>45</v>
      </c>
      <c r="C49" s="13">
        <v>1.0</v>
      </c>
      <c r="D49" s="13">
        <v>32.25</v>
      </c>
      <c r="E49" s="13">
        <v>32.25</v>
      </c>
      <c r="F49" s="14">
        <f t="shared" si="1"/>
        <v>925021</v>
      </c>
      <c r="G49" s="14">
        <f t="array" ref="G49">IF(ISTEXT(E49),"",IF(ISBLANK(E49),"",IF(ISTEXT(D49),"",IF(A44="Invoice No. : ",INDEX(Sheet2!F$14:F$154,MATCH(B44,Sheet2!A$14:A$154,0)),G48))))</f>
        <v>41127</v>
      </c>
      <c r="H49" s="15" t="str">
        <f t="shared" si="2"/>
        <v>01/05/2023</v>
      </c>
      <c r="I49" s="15" t="str">
        <f t="array" ref="I49">IF(ISTEXT(E49),"",IF(ISBLANK(E49),"",IF(ISTEXT(D49),"",IF(A44="Invoice No. : ",TEXT(INDEX(Sheet2!C$14:C$154,MATCH(B44,Sheet2!A$14:A$154,0)),"hh:mm:ss"),I48))))</f>
        <v>10:52:07</v>
      </c>
      <c r="J49" s="16">
        <f t="array" ref="J49">IF(ISBLANK(G49),"",IF(ISTEXT(G49),"",INDEX(Sheet2!H$14:H$154,MATCH(F49,Sheet2!A$14:A$154,0))))</f>
        <v>0</v>
      </c>
      <c r="K49" s="16">
        <f t="array" ref="K49">IF(ISBLANK(G49),"",IF(ISTEXT(G49),"",INDEX(Sheet2!I$14:I$154,MATCH(F49,Sheet2!A$14:A$154,0))))</f>
        <v>50.25</v>
      </c>
      <c r="L49" s="15" t="str">
        <f t="array" ref="L49">IF(ISBLANK(G49),"",IF(ISTEXT(G49),"",IF(INDEX(Sheet2!H$14:H$154,MATCH(F49,Sheet2!A$14:A$154,0)) &lt;&gt; 0, IF(INDEX(Sheet2!I$14:I$154,MATCH(F49,Sheet2!A$14:A$154,0)) &lt;&gt; 0, "Loan","Loan"),"Cash")))</f>
        <v>Cash</v>
      </c>
      <c r="M49" s="17">
        <f t="array" ref="M49">IF(ISTEXT(E49),"",IF(ISBLANK(E49),"",IF(ISTEXT(D49),"",IF(A44="Invoice No. : ",INDEX(Sheet2!D$14:D$154,MATCH(B44,Sheet2!A$14:A$154,0)),M48))))</f>
        <v>1</v>
      </c>
      <c r="N49" s="15" t="str">
        <f t="array" ref="N49">IF(ISTEXT(E49),"",IF(ISBLANK(E49),"",IF(ISTEXT(D49),"",IF(A44="Invoice No. : ",INDEX(Sheet2!E$14:E$154,MATCH(B44,Sheet2!A$14:A$154,0)),N48))))</f>
        <v>BRAILLE</v>
      </c>
      <c r="O49" s="15" t="str">
        <f t="array" ref="O49">IF(ISTEXT(E49),"",IF(ISBLANK(E49),"",IF(ISTEXT(D49),"",IF(A44="Invoice No. : ",INDEX(Sheet2!G$14:G$154,MATCH(B44,Sheet2!A$14:A$154,0)),O48))))</f>
        <v>REYES, OLIVER ZABALA</v>
      </c>
      <c r="P49" s="16">
        <f t="shared" si="3"/>
        <v>50.25</v>
      </c>
      <c r="Q49" s="16">
        <f t="shared" si="4"/>
        <v>195197.25</v>
      </c>
    </row>
    <row r="50" ht="15.75" customHeight="1">
      <c r="A50" s="12" t="s">
        <v>46</v>
      </c>
      <c r="B50" s="12" t="s">
        <v>47</v>
      </c>
      <c r="C50" s="13">
        <v>1.0</v>
      </c>
      <c r="D50" s="13">
        <v>18.0</v>
      </c>
      <c r="E50" s="13">
        <v>18.0</v>
      </c>
      <c r="F50" s="14">
        <f t="shared" si="1"/>
        <v>925021</v>
      </c>
      <c r="G50" s="14">
        <f t="array" ref="G50">IF(ISTEXT(E50),"",IF(ISBLANK(E50),"",IF(ISTEXT(D50),"",IF(A45="Invoice No. : ",INDEX(Sheet2!F$14:F$154,MATCH(B45,Sheet2!A$14:A$154,0)),G49))))</f>
        <v>41127</v>
      </c>
      <c r="H50" s="15" t="str">
        <f t="shared" si="2"/>
        <v>01/05/2023</v>
      </c>
      <c r="I50" s="15" t="str">
        <f t="array" ref="I50">IF(ISTEXT(E50),"",IF(ISBLANK(E50),"",IF(ISTEXT(D50),"",IF(A45="Invoice No. : ",TEXT(INDEX(Sheet2!C$14:C$154,MATCH(B45,Sheet2!A$14:A$154,0)),"hh:mm:ss"),I49))))</f>
        <v>10:52:07</v>
      </c>
      <c r="J50" s="16">
        <f t="array" ref="J50">IF(ISBLANK(G50),"",IF(ISTEXT(G50),"",INDEX(Sheet2!H$14:H$154,MATCH(F50,Sheet2!A$14:A$154,0))))</f>
        <v>0</v>
      </c>
      <c r="K50" s="16">
        <f t="array" ref="K50">IF(ISBLANK(G50),"",IF(ISTEXT(G50),"",INDEX(Sheet2!I$14:I$154,MATCH(F50,Sheet2!A$14:A$154,0))))</f>
        <v>50.25</v>
      </c>
      <c r="L50" s="15" t="str">
        <f t="array" ref="L50">IF(ISBLANK(G50),"",IF(ISTEXT(G50),"",IF(INDEX(Sheet2!H$14:H$154,MATCH(F50,Sheet2!A$14:A$154,0)) &lt;&gt; 0, IF(INDEX(Sheet2!I$14:I$154,MATCH(F50,Sheet2!A$14:A$154,0)) &lt;&gt; 0, "Loan","Loan"),"Cash")))</f>
        <v>Cash</v>
      </c>
      <c r="M50" s="17">
        <f t="array" ref="M50">IF(ISTEXT(E50),"",IF(ISBLANK(E50),"",IF(ISTEXT(D50),"",IF(A45="Invoice No. : ",INDEX(Sheet2!D$14:D$154,MATCH(B45,Sheet2!A$14:A$154,0)),M49))))</f>
        <v>1</v>
      </c>
      <c r="N50" s="15" t="str">
        <f t="array" ref="N50">IF(ISTEXT(E50),"",IF(ISBLANK(E50),"",IF(ISTEXT(D50),"",IF(A45="Invoice No. : ",INDEX(Sheet2!E$14:E$154,MATCH(B45,Sheet2!A$14:A$154,0)),N49))))</f>
        <v>BRAILLE</v>
      </c>
      <c r="O50" s="15" t="str">
        <f t="array" ref="O50">IF(ISTEXT(E50),"",IF(ISBLANK(E50),"",IF(ISTEXT(D50),"",IF(A45="Invoice No. : ",INDEX(Sheet2!G$14:G$154,MATCH(B45,Sheet2!A$14:A$154,0)),O49))))</f>
        <v>REYES, OLIVER ZABALA</v>
      </c>
      <c r="P50" s="16">
        <f t="shared" si="3"/>
        <v>50.25</v>
      </c>
      <c r="Q50" s="16">
        <f t="shared" si="4"/>
        <v>195197.25</v>
      </c>
    </row>
    <row r="51" ht="15.75" customHeight="1">
      <c r="D51" s="18" t="s">
        <v>24</v>
      </c>
      <c r="E51" s="19">
        <v>50.25</v>
      </c>
      <c r="F51" s="15" t="str">
        <f t="shared" si="1"/>
        <v/>
      </c>
      <c r="G51" s="15" t="str">
        <f t="array" ref="G51">IF(ISTEXT(E51),"",IF(ISBLANK(E51),"",IF(ISTEXT(D51),"",IF(A46="Invoice No. : ",INDEX(Sheet2!F$14:F$154,MATCH(B46,Sheet2!A$14:A$154,0)),G50))))</f>
        <v/>
      </c>
      <c r="H51" s="15" t="str">
        <f t="shared" si="2"/>
        <v/>
      </c>
      <c r="I51" s="15" t="str">
        <f t="array" ref="I51">IF(ISTEXT(E51),"",IF(ISBLANK(E51),"",IF(ISTEXT(D51),"",IF(A46="Invoice No. : ",TEXT(INDEX(Sheet2!C$14:C$154,MATCH(B46,Sheet2!A$14:A$154,0)),"hh:mm:ss"),I50))))</f>
        <v/>
      </c>
      <c r="J51" s="15" t="str">
        <f t="array" ref="J51">IF(ISBLANK(G51),"",IF(ISTEXT(G51),"",INDEX(Sheet2!H$14:H$154,MATCH(F51,Sheet2!A$14:A$154,0))))</f>
        <v/>
      </c>
      <c r="K51" s="15" t="str">
        <f t="array" ref="K51">IF(ISBLANK(G51),"",IF(ISTEXT(G51),"",INDEX(Sheet2!I$14:I$154,MATCH(F51,Sheet2!A$14:A$154,0))))</f>
        <v/>
      </c>
      <c r="L51" s="15" t="str">
        <f t="array" ref="L51">IF(ISBLANK(G51),"",IF(ISTEXT(G51),"",IF(INDEX(Sheet2!H$14:H$154,MATCH(F51,Sheet2!A$14:A$154,0)) &lt;&gt; 0, IF(INDEX(Sheet2!I$14:I$154,MATCH(F51,Sheet2!A$14:A$154,0)) &lt;&gt; 0, "Loan","Loan"),"Cash")))</f>
        <v/>
      </c>
      <c r="M51" s="15" t="str">
        <f t="array" ref="M51">IF(ISTEXT(E51),"",IF(ISBLANK(E51),"",IF(ISTEXT(D51),"",IF(A46="Invoice No. : ",INDEX(Sheet2!D$14:D$154,MATCH(B46,Sheet2!A$14:A$154,0)),M50))))</f>
        <v/>
      </c>
      <c r="N51" s="15" t="str">
        <f t="array" ref="N51">IF(ISTEXT(E51),"",IF(ISBLANK(E51),"",IF(ISTEXT(D51),"",IF(A46="Invoice No. : ",INDEX(Sheet2!E$14:E$154,MATCH(B46,Sheet2!A$14:A$154,0)),N50))))</f>
        <v/>
      </c>
      <c r="O51" s="15" t="str">
        <f t="array" ref="O51">IF(ISTEXT(E51),"",IF(ISBLANK(E51),"",IF(ISTEXT(D51),"",IF(A46="Invoice No. : ",INDEX(Sheet2!G$14:G$154,MATCH(B46,Sheet2!A$14:A$154,0)),O50))))</f>
        <v/>
      </c>
      <c r="P51" s="15" t="str">
        <f>IF(#REF!="Invoice Amount",#REF!,IF(ISBLANK(D51),"",#REF!))</f>
        <v>#REF!</v>
      </c>
      <c r="Q51" s="15" t="str">
        <f t="shared" si="4"/>
        <v/>
      </c>
    </row>
    <row r="52" ht="15.75" customHeight="1">
      <c r="D52" s="18" t="s">
        <v>48</v>
      </c>
      <c r="E52" s="19">
        <v>195197.25</v>
      </c>
      <c r="F52" s="15" t="str">
        <f>IF(ISTEXT(E52),"",IF(ISBLANK(E52),"",IF(ISTEXT(D52),"",IF(#REF!="Invoice No. : ",#REF!,#REF!))))</f>
        <v/>
      </c>
      <c r="G52" s="15" t="str">
        <f t="array" ref="G52">IF(ISTEXT(E52),"",IF(ISBLANK(E52),"",IF(ISTEXT(D52),"",IF(#REF!="Invoice No. : ",INDEX(Sheet2!F$14:F$154,MATCH(#REF!,Sheet2!A$14:A$154,0)),#REF!))))</f>
        <v/>
      </c>
      <c r="H52" s="15" t="str">
        <f t="array" ref="H52">IF(ISBLANK(G52),"",IF(ISTEXT(G52),"",INDEX(Sheet2!H$14:H$154,MATCH(F52,Sheet2!A$14:A$154,0))))</f>
        <v/>
      </c>
      <c r="I52" s="15" t="str">
        <f t="array" ref="I52">IF(ISTEXT(E52),"",IF(ISBLANK(E52),"",IF(ISTEXT(D52),"",IF(#REF!="Invoice No. : ",TEXT(INDEX(Sheet2!C$14:C$154,MATCH(#REF!,Sheet2!A$14:A$154,0)),"hh:mm:ss"),#REF!))))</f>
        <v/>
      </c>
      <c r="J52" s="15" t="str">
        <f t="array" ref="J52">IF(ISBLANK(G52),"",IF(ISTEXT(G52),"",INDEX(Sheet2!H$14:H$154,MATCH(F52,Sheet2!A$14:A$154,0))))</f>
        <v/>
      </c>
      <c r="K52" s="15" t="str">
        <f t="array" ref="K52">IF(ISBLANK(G52),"",IF(ISTEXT(G52),"",INDEX(Sheet2!I$14:I$154,MATCH(F52,Sheet2!A$14:A$154,0))))</f>
        <v/>
      </c>
      <c r="L52" s="15" t="str">
        <f t="array" ref="L52">IF(ISBLANK(G52),"",IF(ISTEXT(G52),"",IF(INDEX(Sheet2!H$14:H$154,MATCH(F52,Sheet2!A$14:A$154,0)) &lt;&gt; 0, IF(INDEX(Sheet2!I$14:I$154,MATCH(F52,Sheet2!A$14:A$154,0)) &lt;&gt; 0, "Loan","Loan"),"Cash")))</f>
        <v/>
      </c>
      <c r="M52" s="15" t="str">
        <f t="array" ref="M52">IF(ISTEXT(E52),"",IF(ISBLANK(E52),"",IF(ISTEXT(D52),"",IF(#REF!="Invoice No. : ",INDEX(Sheet2!D$14:D$154,MATCH(#REF!,Sheet2!A$14:A$154,0)),#REF!))))</f>
        <v/>
      </c>
      <c r="N52" s="15" t="str">
        <f t="array" ref="N52">IF(ISTEXT(E52),"",IF(ISBLANK(E52),"",IF(ISTEXT(D52),"",IF(#REF!="Invoice No. : ",INDEX(Sheet2!E$14:E$154,MATCH(#REF!,Sheet2!A$14:A$154,0)),#REF!))))</f>
        <v/>
      </c>
      <c r="O52" s="15" t="str">
        <f t="array" ref="O52">IF(ISTEXT(E52),"",IF(ISBLANK(E52),"",IF(ISTEXT(D52),"",IF(#REF!="Invoice No. : ",INDEX(Sheet2!G$14:G$154,MATCH(#REF!,Sheet2!A$14:A$154,0)),#REF!))))</f>
        <v/>
      </c>
      <c r="Q52" s="15" t="str">
        <f t="shared" si="4"/>
        <v/>
      </c>
    </row>
    <row r="53" ht="15.75" customHeight="1">
      <c r="I53" s="15" t="str">
        <f t="array" ref="I53">IF(ISTEXT(E53),"",IF(ISBLANK(E53),"",IF(ISTEXT(D53),"",IF(#REF!="Invoice No. : ",TEXT(INDEX(Sheet2!C$14:C$154,MATCH(#REF!,Sheet2!A$14:A$154,0)),"hh:mm:ss"),I52))))</f>
        <v/>
      </c>
      <c r="K53" s="15" t="str">
        <f t="array" ref="K53">IF(ISBLANK(G53),"",IF(ISTEXT(G53),"",INDEX(Sheet2!I$14:I$154,MATCH(F53,Sheet2!A$14:A$154,0))))</f>
        <v/>
      </c>
      <c r="L53" s="15" t="str">
        <f t="array" ref="L53">IF(ISBLANK(G53),"",IF(ISTEXT(G53),"",IF(INDEX(Sheet2!H$14:H$154,MATCH(F53,Sheet2!A$14:A$154,0)) &lt;&gt; 0, IF(INDEX(Sheet2!I$14:I$154,MATCH(F53,Sheet2!A$14:A$154,0)) &lt;&gt; 0, "Loan","Loan"),"Cash")))</f>
        <v/>
      </c>
      <c r="M53" s="15" t="str">
        <f t="array" ref="M53">IF(ISTEXT(E53),"",IF(ISBLANK(E53),"",IF(ISTEXT(D53),"",IF(#REF!="Invoice No. : ",INDEX(Sheet2!D$14:D$154,MATCH(#REF!,Sheet2!A$14:A$154,0)),M52))))</f>
        <v/>
      </c>
      <c r="N53" s="15" t="str">
        <f t="array" ref="N53">IF(ISTEXT(E53),"",IF(ISBLANK(E53),"",IF(ISTEXT(D53),"",IF(#REF!="Invoice No. : ",INDEX(Sheet2!E$14:E$154,MATCH(#REF!,Sheet2!A$14:A$154,0)),N52))))</f>
        <v/>
      </c>
      <c r="O53" s="15" t="str">
        <f t="array" ref="O53">IF(ISTEXT(E53),"",IF(ISBLANK(E53),"",IF(ISTEXT(D53),"",IF(#REF!="Invoice No. : ",INDEX(Sheet2!G$14:G$154,MATCH(#REF!,Sheet2!A$14:A$154,0)),O52))))</f>
        <v/>
      </c>
      <c r="Q53" s="15" t="str">
        <f t="shared" si="4"/>
        <v/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43"/>
    <col customWidth="1" min="11" max="26" width="8.71"/>
  </cols>
  <sheetData>
    <row r="4">
      <c r="G4" s="1" t="s">
        <v>0</v>
      </c>
    </row>
    <row r="5">
      <c r="G5" s="2" t="s">
        <v>1</v>
      </c>
    </row>
    <row r="6">
      <c r="G6" s="1" t="s">
        <v>49</v>
      </c>
    </row>
    <row r="8">
      <c r="G8" s="2" t="s">
        <v>3</v>
      </c>
    </row>
    <row r="12">
      <c r="A12" s="20" t="s">
        <v>50</v>
      </c>
      <c r="B12" s="21" t="s">
        <v>51</v>
      </c>
      <c r="C12" s="21" t="s">
        <v>52</v>
      </c>
      <c r="D12" s="21" t="s">
        <v>21</v>
      </c>
      <c r="E12" s="21" t="s">
        <v>22</v>
      </c>
      <c r="F12" s="20" t="s">
        <v>53</v>
      </c>
      <c r="G12" s="20" t="s">
        <v>23</v>
      </c>
      <c r="H12" s="22" t="s">
        <v>54</v>
      </c>
      <c r="I12" s="22" t="s">
        <v>55</v>
      </c>
      <c r="J12" s="22" t="s">
        <v>13</v>
      </c>
    </row>
    <row r="14">
      <c r="A14" s="23">
        <v>925018.0</v>
      </c>
      <c r="B14" s="24">
        <v>44931.0</v>
      </c>
      <c r="C14" s="25">
        <v>0.40045138888888887</v>
      </c>
      <c r="D14" s="26">
        <v>1.0</v>
      </c>
      <c r="E14" s="27" t="s">
        <v>6</v>
      </c>
      <c r="F14" s="23">
        <v>9.99999998E8</v>
      </c>
      <c r="G14" s="28" t="s">
        <v>56</v>
      </c>
      <c r="H14" s="13">
        <v>415.0</v>
      </c>
      <c r="I14" s="13">
        <v>0.0</v>
      </c>
      <c r="J14" s="13">
        <v>415.0</v>
      </c>
    </row>
    <row r="15">
      <c r="A15" s="23">
        <v>925019.0</v>
      </c>
      <c r="B15" s="24">
        <v>44931.0</v>
      </c>
      <c r="C15" s="25">
        <v>0.4053009259259259</v>
      </c>
      <c r="D15" s="26">
        <v>1.0</v>
      </c>
      <c r="E15" s="27" t="s">
        <v>6</v>
      </c>
      <c r="F15" s="23">
        <v>9.99999998E8</v>
      </c>
      <c r="G15" s="28" t="s">
        <v>56</v>
      </c>
      <c r="H15" s="13">
        <v>200.0</v>
      </c>
      <c r="I15" s="13">
        <v>45.0</v>
      </c>
      <c r="J15" s="13">
        <v>245.0</v>
      </c>
    </row>
    <row r="16">
      <c r="A16" s="23">
        <v>925020.0</v>
      </c>
      <c r="B16" s="24">
        <v>44931.0</v>
      </c>
      <c r="C16" s="25">
        <v>0.4494675925925926</v>
      </c>
      <c r="D16" s="26">
        <v>1.0</v>
      </c>
      <c r="E16" s="27" t="s">
        <v>6</v>
      </c>
      <c r="F16" s="23">
        <v>9.99999998E8</v>
      </c>
      <c r="G16" s="28" t="s">
        <v>56</v>
      </c>
      <c r="H16" s="13">
        <v>200.0</v>
      </c>
      <c r="I16" s="13">
        <v>8.5</v>
      </c>
      <c r="J16" s="13">
        <v>208.5</v>
      </c>
    </row>
    <row r="17">
      <c r="A17" s="23">
        <v>925021.0</v>
      </c>
      <c r="B17" s="24">
        <v>44931.0</v>
      </c>
      <c r="C17" s="25">
        <v>0.4528587962962963</v>
      </c>
      <c r="D17" s="26">
        <v>1.0</v>
      </c>
      <c r="E17" s="27" t="s">
        <v>6</v>
      </c>
      <c r="F17" s="23">
        <v>41127.0</v>
      </c>
      <c r="G17" s="28" t="s">
        <v>57</v>
      </c>
      <c r="H17" s="13">
        <v>0.0</v>
      </c>
      <c r="I17" s="13">
        <v>50.25</v>
      </c>
      <c r="J17" s="13">
        <v>50.25</v>
      </c>
    </row>
    <row r="18">
      <c r="A18" s="23">
        <v>925022.0</v>
      </c>
      <c r="B18" s="24">
        <v>44931.0</v>
      </c>
      <c r="C18" s="25">
        <v>0.46109953703703704</v>
      </c>
      <c r="D18" s="26">
        <v>1.0</v>
      </c>
      <c r="E18" s="27" t="s">
        <v>6</v>
      </c>
      <c r="F18" s="23">
        <v>49950.0</v>
      </c>
      <c r="G18" s="28" t="s">
        <v>58</v>
      </c>
      <c r="H18" s="13">
        <v>1030.0</v>
      </c>
      <c r="I18" s="13">
        <v>0.0</v>
      </c>
      <c r="J18" s="13">
        <v>1030.0</v>
      </c>
    </row>
    <row r="19">
      <c r="A19" s="23">
        <v>925023.0</v>
      </c>
      <c r="B19" s="24">
        <v>44931.0</v>
      </c>
      <c r="C19" s="25">
        <v>0.4642013888888889</v>
      </c>
      <c r="D19" s="26">
        <v>1.0</v>
      </c>
      <c r="E19" s="27" t="s">
        <v>6</v>
      </c>
      <c r="F19" s="23">
        <v>49950.0</v>
      </c>
      <c r="G19" s="28" t="s">
        <v>58</v>
      </c>
      <c r="H19" s="13">
        <v>3500.0</v>
      </c>
      <c r="I19" s="13">
        <v>1248.0</v>
      </c>
      <c r="J19" s="13">
        <v>4748.0</v>
      </c>
    </row>
    <row r="20">
      <c r="A20" s="23">
        <v>925024.0</v>
      </c>
      <c r="B20" s="24">
        <v>44931.0</v>
      </c>
      <c r="C20" s="25">
        <v>0.4661458333333333</v>
      </c>
      <c r="D20" s="26">
        <v>1.0</v>
      </c>
      <c r="E20" s="27" t="s">
        <v>6</v>
      </c>
      <c r="F20" s="23">
        <v>47179.0</v>
      </c>
      <c r="G20" s="28" t="s">
        <v>59</v>
      </c>
      <c r="H20" s="13">
        <v>0.0</v>
      </c>
      <c r="I20" s="13">
        <v>179.0</v>
      </c>
      <c r="J20" s="13">
        <v>179.0</v>
      </c>
    </row>
    <row r="21" ht="15.75" customHeight="1">
      <c r="A21" s="23">
        <v>925025.0</v>
      </c>
      <c r="B21" s="24">
        <v>44931.0</v>
      </c>
      <c r="C21" s="25">
        <v>0.4805671296296296</v>
      </c>
      <c r="D21" s="26">
        <v>1.0</v>
      </c>
      <c r="E21" s="27" t="s">
        <v>6</v>
      </c>
      <c r="F21" s="23">
        <v>9.99999998E8</v>
      </c>
      <c r="G21" s="28" t="s">
        <v>56</v>
      </c>
      <c r="H21" s="13">
        <v>270.0</v>
      </c>
      <c r="I21" s="13">
        <v>0.0</v>
      </c>
      <c r="J21" s="13">
        <v>270.0</v>
      </c>
    </row>
    <row r="22" ht="15.75" customHeight="1">
      <c r="A22" s="23">
        <v>925026.0</v>
      </c>
      <c r="B22" s="24">
        <v>44931.0</v>
      </c>
      <c r="C22" s="25">
        <v>0.4942361111111111</v>
      </c>
      <c r="D22" s="26">
        <v>1.0</v>
      </c>
      <c r="E22" s="27" t="s">
        <v>6</v>
      </c>
      <c r="F22" s="23">
        <v>9.99999999E8</v>
      </c>
      <c r="G22" s="28" t="s">
        <v>60</v>
      </c>
      <c r="H22" s="13">
        <v>0.0</v>
      </c>
      <c r="I22" s="13">
        <v>191.5</v>
      </c>
      <c r="J22" s="13">
        <v>191.5</v>
      </c>
    </row>
    <row r="23" ht="15.75" customHeight="1">
      <c r="A23" s="23">
        <v>925027.0</v>
      </c>
      <c r="B23" s="24">
        <v>44931.0</v>
      </c>
      <c r="C23" s="25">
        <v>0.5223263888888889</v>
      </c>
      <c r="D23" s="26">
        <v>1.0</v>
      </c>
      <c r="E23" s="27" t="s">
        <v>6</v>
      </c>
      <c r="F23" s="23">
        <v>54553.0</v>
      </c>
      <c r="G23" s="28" t="s">
        <v>61</v>
      </c>
      <c r="H23" s="13">
        <v>0.0</v>
      </c>
      <c r="I23" s="13">
        <v>39.25</v>
      </c>
      <c r="J23" s="13">
        <v>39.25</v>
      </c>
    </row>
    <row r="24" ht="15.75" customHeight="1">
      <c r="A24" s="23">
        <v>925028.0</v>
      </c>
      <c r="B24" s="24">
        <v>44931.0</v>
      </c>
      <c r="C24" s="25">
        <v>0.5324074074074074</v>
      </c>
      <c r="D24" s="26">
        <v>1.0</v>
      </c>
      <c r="E24" s="27" t="s">
        <v>6</v>
      </c>
      <c r="F24" s="23">
        <v>37645.0</v>
      </c>
      <c r="G24" s="28" t="s">
        <v>62</v>
      </c>
      <c r="H24" s="13">
        <v>3500.0</v>
      </c>
      <c r="I24" s="13">
        <v>2128.75</v>
      </c>
      <c r="J24" s="13">
        <v>5628.75</v>
      </c>
    </row>
    <row r="25" ht="15.75" customHeight="1">
      <c r="A25" s="23">
        <v>925029.0</v>
      </c>
      <c r="B25" s="24">
        <v>44931.0</v>
      </c>
      <c r="C25" s="25">
        <v>0.534074074074074</v>
      </c>
      <c r="D25" s="26">
        <v>1.0</v>
      </c>
      <c r="E25" s="27" t="s">
        <v>6</v>
      </c>
      <c r="F25" s="23">
        <v>41554.0</v>
      </c>
      <c r="G25" s="28" t="s">
        <v>63</v>
      </c>
      <c r="H25" s="13">
        <v>1030.0</v>
      </c>
      <c r="I25" s="13">
        <v>0.0</v>
      </c>
      <c r="J25" s="13">
        <v>1030.0</v>
      </c>
    </row>
    <row r="26" ht="15.75" customHeight="1">
      <c r="A26" s="23">
        <v>925030.0</v>
      </c>
      <c r="B26" s="24">
        <v>44931.0</v>
      </c>
      <c r="C26" s="25">
        <v>0.5394791666666666</v>
      </c>
      <c r="D26" s="26">
        <v>1.0</v>
      </c>
      <c r="E26" s="27" t="s">
        <v>6</v>
      </c>
      <c r="F26" s="23">
        <v>41554.0</v>
      </c>
      <c r="G26" s="28" t="s">
        <v>63</v>
      </c>
      <c r="H26" s="13">
        <v>3500.0</v>
      </c>
      <c r="I26" s="13">
        <v>1414.25</v>
      </c>
      <c r="J26" s="13">
        <v>4914.25</v>
      </c>
    </row>
    <row r="27" ht="15.75" customHeight="1">
      <c r="A27" s="23">
        <v>925031.0</v>
      </c>
      <c r="B27" s="24">
        <v>44931.0</v>
      </c>
      <c r="C27" s="25">
        <v>0.5409143518518519</v>
      </c>
      <c r="D27" s="26">
        <v>1.0</v>
      </c>
      <c r="E27" s="27" t="s">
        <v>6</v>
      </c>
      <c r="F27" s="23">
        <v>45689.0</v>
      </c>
      <c r="G27" s="28" t="s">
        <v>64</v>
      </c>
      <c r="H27" s="13">
        <v>1030.0</v>
      </c>
      <c r="I27" s="13">
        <v>0.0</v>
      </c>
      <c r="J27" s="13">
        <v>1030.0</v>
      </c>
    </row>
    <row r="28" ht="15.75" customHeight="1">
      <c r="A28" s="23">
        <v>925032.0</v>
      </c>
      <c r="B28" s="24">
        <v>44931.0</v>
      </c>
      <c r="C28" s="25">
        <v>0.5435300925925926</v>
      </c>
      <c r="D28" s="26">
        <v>1.0</v>
      </c>
      <c r="E28" s="27" t="s">
        <v>6</v>
      </c>
      <c r="F28" s="23">
        <v>45689.0</v>
      </c>
      <c r="G28" s="28" t="s">
        <v>64</v>
      </c>
      <c r="H28" s="13">
        <v>2787.75</v>
      </c>
      <c r="I28" s="13">
        <v>0.0</v>
      </c>
      <c r="J28" s="13">
        <v>2787.75</v>
      </c>
    </row>
    <row r="29" ht="15.75" customHeight="1">
      <c r="A29" s="23">
        <v>925033.0</v>
      </c>
      <c r="B29" s="24">
        <v>44931.0</v>
      </c>
      <c r="C29" s="25">
        <v>0.5451273148148148</v>
      </c>
      <c r="D29" s="26">
        <v>1.0</v>
      </c>
      <c r="E29" s="27" t="s">
        <v>6</v>
      </c>
      <c r="F29" s="23">
        <v>41409.0</v>
      </c>
      <c r="G29" s="28" t="s">
        <v>65</v>
      </c>
      <c r="H29" s="13">
        <v>0.0</v>
      </c>
      <c r="I29" s="13">
        <v>83.25</v>
      </c>
      <c r="J29" s="13">
        <v>83.25</v>
      </c>
    </row>
    <row r="30" ht="15.75" customHeight="1">
      <c r="A30" s="23">
        <v>925034.0</v>
      </c>
      <c r="B30" s="24">
        <v>44931.0</v>
      </c>
      <c r="C30" s="25">
        <v>0.5483680555555556</v>
      </c>
      <c r="D30" s="26">
        <v>1.0</v>
      </c>
      <c r="E30" s="27" t="s">
        <v>6</v>
      </c>
      <c r="F30" s="23">
        <v>49504.0</v>
      </c>
      <c r="G30" s="28" t="s">
        <v>66</v>
      </c>
      <c r="H30" s="13">
        <v>0.0</v>
      </c>
      <c r="I30" s="13">
        <v>55.25</v>
      </c>
      <c r="J30" s="13">
        <v>55.25</v>
      </c>
    </row>
    <row r="31" ht="15.75" customHeight="1">
      <c r="A31" s="23">
        <v>925035.0</v>
      </c>
      <c r="B31" s="24">
        <v>44931.0</v>
      </c>
      <c r="C31" s="25">
        <v>0.5490277777777778</v>
      </c>
      <c r="D31" s="26">
        <v>1.0</v>
      </c>
      <c r="E31" s="27" t="s">
        <v>6</v>
      </c>
      <c r="F31" s="23">
        <v>45689.0</v>
      </c>
      <c r="G31" s="28" t="s">
        <v>64</v>
      </c>
      <c r="H31" s="13">
        <v>0.0</v>
      </c>
      <c r="I31" s="13">
        <v>23.0</v>
      </c>
      <c r="J31" s="13">
        <v>23.0</v>
      </c>
    </row>
    <row r="32" ht="15.75" customHeight="1">
      <c r="A32" s="23">
        <v>925036.0</v>
      </c>
      <c r="B32" s="24">
        <v>44931.0</v>
      </c>
      <c r="C32" s="25">
        <v>0.5809953703703704</v>
      </c>
      <c r="D32" s="26">
        <v>1.0</v>
      </c>
      <c r="E32" s="27" t="s">
        <v>6</v>
      </c>
      <c r="F32" s="23">
        <v>9.99999998E8</v>
      </c>
      <c r="G32" s="28" t="s">
        <v>56</v>
      </c>
      <c r="H32" s="13">
        <v>102.0</v>
      </c>
      <c r="I32" s="13">
        <v>0.0</v>
      </c>
      <c r="J32" s="13">
        <v>102.0</v>
      </c>
    </row>
    <row r="33" ht="15.75" customHeight="1">
      <c r="A33" s="23">
        <v>925037.0</v>
      </c>
      <c r="B33" s="24">
        <v>44931.0</v>
      </c>
      <c r="C33" s="25">
        <v>0.6117476851851852</v>
      </c>
      <c r="D33" s="26">
        <v>1.0</v>
      </c>
      <c r="E33" s="27" t="s">
        <v>6</v>
      </c>
      <c r="F33" s="23">
        <v>34549.0</v>
      </c>
      <c r="G33" s="28" t="s">
        <v>67</v>
      </c>
      <c r="H33" s="13">
        <v>1030.25</v>
      </c>
      <c r="I33" s="13">
        <v>0.0</v>
      </c>
      <c r="J33" s="13">
        <v>1030.25</v>
      </c>
    </row>
    <row r="34" ht="15.75" customHeight="1">
      <c r="A34" s="23">
        <v>925038.0</v>
      </c>
      <c r="B34" s="24">
        <v>44931.0</v>
      </c>
      <c r="C34" s="25">
        <v>0.6147800925925926</v>
      </c>
      <c r="D34" s="26">
        <v>1.0</v>
      </c>
      <c r="E34" s="27" t="s">
        <v>6</v>
      </c>
      <c r="F34" s="23">
        <v>54210.0</v>
      </c>
      <c r="G34" s="28" t="s">
        <v>68</v>
      </c>
      <c r="H34" s="13">
        <v>806.5</v>
      </c>
      <c r="I34" s="13">
        <v>0.0</v>
      </c>
      <c r="J34" s="13">
        <v>806.5</v>
      </c>
    </row>
    <row r="35" ht="15.75" customHeight="1">
      <c r="A35" s="23">
        <v>925039.0</v>
      </c>
      <c r="B35" s="24">
        <v>44931.0</v>
      </c>
      <c r="C35" s="25">
        <v>0.6268981481481481</v>
      </c>
      <c r="D35" s="26">
        <v>1.0</v>
      </c>
      <c r="E35" s="27" t="s">
        <v>6</v>
      </c>
      <c r="F35" s="23">
        <v>46164.0</v>
      </c>
      <c r="G35" s="28" t="s">
        <v>69</v>
      </c>
      <c r="H35" s="13">
        <v>3500.0</v>
      </c>
      <c r="I35" s="13">
        <v>407.75</v>
      </c>
      <c r="J35" s="13">
        <v>3907.75</v>
      </c>
    </row>
    <row r="36" ht="15.75" customHeight="1">
      <c r="A36" s="23">
        <v>925040.0</v>
      </c>
      <c r="B36" s="24">
        <v>44931.0</v>
      </c>
      <c r="C36" s="25">
        <v>0.6281481481481481</v>
      </c>
      <c r="D36" s="26">
        <v>1.0</v>
      </c>
      <c r="E36" s="27" t="s">
        <v>6</v>
      </c>
      <c r="F36" s="23">
        <v>46164.0</v>
      </c>
      <c r="G36" s="28" t="s">
        <v>69</v>
      </c>
      <c r="H36" s="13">
        <v>1030.0</v>
      </c>
      <c r="I36" s="13">
        <v>0.0</v>
      </c>
      <c r="J36" s="13">
        <v>1030.0</v>
      </c>
    </row>
    <row r="37" ht="15.75" customHeight="1">
      <c r="A37" s="23">
        <v>925041.0</v>
      </c>
      <c r="B37" s="24">
        <v>44931.0</v>
      </c>
      <c r="C37" s="25">
        <v>0.6298842592592593</v>
      </c>
      <c r="D37" s="26">
        <v>1.0</v>
      </c>
      <c r="E37" s="27" t="s">
        <v>6</v>
      </c>
      <c r="F37" s="23">
        <v>47217.0</v>
      </c>
      <c r="G37" s="28" t="s">
        <v>70</v>
      </c>
      <c r="H37" s="13">
        <v>1030.0</v>
      </c>
      <c r="I37" s="13">
        <v>0.0</v>
      </c>
      <c r="J37" s="13">
        <v>1030.0</v>
      </c>
    </row>
    <row r="38" ht="15.75" customHeight="1">
      <c r="A38" s="23">
        <v>925042.0</v>
      </c>
      <c r="B38" s="24">
        <v>44931.0</v>
      </c>
      <c r="C38" s="25">
        <v>0.6341550925925926</v>
      </c>
      <c r="D38" s="26">
        <v>1.0</v>
      </c>
      <c r="E38" s="27" t="s">
        <v>6</v>
      </c>
      <c r="F38" s="23">
        <v>20662.0</v>
      </c>
      <c r="G38" s="28" t="s">
        <v>71</v>
      </c>
      <c r="H38" s="13">
        <v>1489.0</v>
      </c>
      <c r="I38" s="13">
        <v>0.0</v>
      </c>
      <c r="J38" s="13">
        <v>1489.0</v>
      </c>
    </row>
    <row r="39" ht="15.75" customHeight="1">
      <c r="A39" s="23">
        <v>925043.0</v>
      </c>
      <c r="B39" s="24">
        <v>44931.0</v>
      </c>
      <c r="C39" s="25">
        <v>0.6347222222222222</v>
      </c>
      <c r="D39" s="26">
        <v>1.0</v>
      </c>
      <c r="E39" s="27" t="s">
        <v>6</v>
      </c>
      <c r="F39" s="23">
        <v>20662.0</v>
      </c>
      <c r="G39" s="28" t="s">
        <v>71</v>
      </c>
      <c r="H39" s="13">
        <v>2060.0</v>
      </c>
      <c r="I39" s="13">
        <v>0.0</v>
      </c>
      <c r="J39" s="13">
        <v>2060.0</v>
      </c>
    </row>
    <row r="40" ht="15.75" customHeight="1">
      <c r="A40" s="23">
        <v>925044.0</v>
      </c>
      <c r="B40" s="24">
        <v>44931.0</v>
      </c>
      <c r="C40" s="25">
        <v>0.6393402777777778</v>
      </c>
      <c r="D40" s="26">
        <v>1.0</v>
      </c>
      <c r="E40" s="27" t="s">
        <v>6</v>
      </c>
      <c r="F40" s="23">
        <v>2289.0</v>
      </c>
      <c r="G40" s="28" t="s">
        <v>72</v>
      </c>
      <c r="H40" s="13">
        <v>2844.5</v>
      </c>
      <c r="I40" s="13">
        <v>0.0</v>
      </c>
      <c r="J40" s="13">
        <v>2844.5</v>
      </c>
    </row>
    <row r="41" ht="15.75" customHeight="1">
      <c r="A41" s="23">
        <v>925045.0</v>
      </c>
      <c r="B41" s="24">
        <v>44931.0</v>
      </c>
      <c r="C41" s="25">
        <v>0.6420486111111111</v>
      </c>
      <c r="D41" s="26">
        <v>1.0</v>
      </c>
      <c r="E41" s="27" t="s">
        <v>6</v>
      </c>
      <c r="F41" s="23">
        <v>21531.0</v>
      </c>
      <c r="G41" s="28" t="s">
        <v>73</v>
      </c>
      <c r="H41" s="13">
        <v>0.0</v>
      </c>
      <c r="I41" s="13">
        <v>420.75</v>
      </c>
      <c r="J41" s="13">
        <v>420.75</v>
      </c>
    </row>
    <row r="42" ht="15.75" customHeight="1">
      <c r="A42" s="23">
        <v>925046.0</v>
      </c>
      <c r="B42" s="24">
        <v>44931.0</v>
      </c>
      <c r="C42" s="25">
        <v>0.6475347222222222</v>
      </c>
      <c r="D42" s="26">
        <v>1.0</v>
      </c>
      <c r="E42" s="27" t="s">
        <v>6</v>
      </c>
      <c r="F42" s="23">
        <v>53229.0</v>
      </c>
      <c r="G42" s="28" t="s">
        <v>74</v>
      </c>
      <c r="H42" s="13">
        <v>1500.0</v>
      </c>
      <c r="I42" s="13">
        <v>4.0</v>
      </c>
      <c r="J42" s="13">
        <v>1504.0</v>
      </c>
    </row>
    <row r="43" ht="15.75" customHeight="1">
      <c r="A43" s="23">
        <v>925047.0</v>
      </c>
      <c r="B43" s="24">
        <v>44931.0</v>
      </c>
      <c r="C43" s="25">
        <v>0.6508217592592592</v>
      </c>
      <c r="D43" s="26">
        <v>1.0</v>
      </c>
      <c r="E43" s="27" t="s">
        <v>6</v>
      </c>
      <c r="F43" s="23">
        <v>47200.0</v>
      </c>
      <c r="G43" s="28" t="s">
        <v>75</v>
      </c>
      <c r="H43" s="13">
        <v>600.0</v>
      </c>
      <c r="I43" s="13">
        <v>10.0</v>
      </c>
      <c r="J43" s="13">
        <v>610.0</v>
      </c>
    </row>
    <row r="44" ht="15.75" customHeight="1">
      <c r="A44" s="23">
        <v>925048.0</v>
      </c>
      <c r="B44" s="24">
        <v>44931.0</v>
      </c>
      <c r="C44" s="25">
        <v>0.6534027777777778</v>
      </c>
      <c r="D44" s="26">
        <v>1.0</v>
      </c>
      <c r="E44" s="27" t="s">
        <v>6</v>
      </c>
      <c r="F44" s="23">
        <v>47182.0</v>
      </c>
      <c r="G44" s="28" t="s">
        <v>76</v>
      </c>
      <c r="H44" s="13">
        <v>260.0</v>
      </c>
      <c r="I44" s="13">
        <v>0.75</v>
      </c>
      <c r="J44" s="13">
        <v>260.75</v>
      </c>
    </row>
    <row r="45" ht="15.75" customHeight="1">
      <c r="A45" s="23">
        <v>925049.0</v>
      </c>
      <c r="B45" s="24">
        <v>44931.0</v>
      </c>
      <c r="C45" s="25">
        <v>0.6645601851851852</v>
      </c>
      <c r="D45" s="26">
        <v>1.0</v>
      </c>
      <c r="E45" s="27" t="s">
        <v>6</v>
      </c>
      <c r="F45" s="23">
        <v>28062.0</v>
      </c>
      <c r="G45" s="28" t="s">
        <v>77</v>
      </c>
      <c r="H45" s="13">
        <v>331.25</v>
      </c>
      <c r="I45" s="13">
        <v>0.0</v>
      </c>
      <c r="J45" s="13">
        <v>331.25</v>
      </c>
    </row>
    <row r="46" ht="15.75" customHeight="1">
      <c r="A46" s="23">
        <v>925050.0</v>
      </c>
      <c r="B46" s="24">
        <v>44931.0</v>
      </c>
      <c r="C46" s="25">
        <v>0.6653819444444444</v>
      </c>
      <c r="D46" s="26">
        <v>1.0</v>
      </c>
      <c r="E46" s="27" t="s">
        <v>6</v>
      </c>
      <c r="F46" s="23">
        <v>47179.0</v>
      </c>
      <c r="G46" s="28" t="s">
        <v>59</v>
      </c>
      <c r="H46" s="13">
        <v>0.0</v>
      </c>
      <c r="I46" s="13">
        <v>199.25</v>
      </c>
      <c r="J46" s="13">
        <v>199.25</v>
      </c>
    </row>
    <row r="47" ht="15.75" customHeight="1">
      <c r="A47" s="23">
        <v>925051.0</v>
      </c>
      <c r="B47" s="24">
        <v>44931.0</v>
      </c>
      <c r="C47" s="25">
        <v>0.6665393518518519</v>
      </c>
      <c r="D47" s="26">
        <v>1.0</v>
      </c>
      <c r="E47" s="27" t="s">
        <v>6</v>
      </c>
      <c r="F47" s="23">
        <v>49546.0</v>
      </c>
      <c r="G47" s="28" t="s">
        <v>78</v>
      </c>
      <c r="H47" s="13">
        <v>2060.0</v>
      </c>
      <c r="I47" s="13">
        <v>0.0</v>
      </c>
      <c r="J47" s="13">
        <v>2060.0</v>
      </c>
    </row>
    <row r="48" ht="15.75" customHeight="1">
      <c r="A48" s="23">
        <v>925052.0</v>
      </c>
      <c r="B48" s="24">
        <v>44931.0</v>
      </c>
      <c r="C48" s="25">
        <v>0.6766319444444444</v>
      </c>
      <c r="D48" s="26">
        <v>1.0</v>
      </c>
      <c r="E48" s="27" t="s">
        <v>6</v>
      </c>
      <c r="F48" s="23">
        <v>49546.0</v>
      </c>
      <c r="G48" s="28" t="s">
        <v>78</v>
      </c>
      <c r="H48" s="13">
        <v>3500.0</v>
      </c>
      <c r="I48" s="13">
        <v>8.25</v>
      </c>
      <c r="J48" s="13">
        <v>3508.25</v>
      </c>
    </row>
    <row r="49" ht="15.75" customHeight="1">
      <c r="A49" s="23">
        <v>925053.0</v>
      </c>
      <c r="B49" s="24">
        <v>44931.0</v>
      </c>
      <c r="C49" s="25">
        <v>0.6810416666666667</v>
      </c>
      <c r="D49" s="26">
        <v>1.0</v>
      </c>
      <c r="E49" s="27" t="s">
        <v>6</v>
      </c>
      <c r="F49" s="23">
        <v>29950.0</v>
      </c>
      <c r="G49" s="28" t="s">
        <v>79</v>
      </c>
      <c r="H49" s="13">
        <v>3384.0</v>
      </c>
      <c r="I49" s="13">
        <v>0.0</v>
      </c>
      <c r="J49" s="13">
        <v>3384.0</v>
      </c>
    </row>
    <row r="50" ht="15.75" customHeight="1">
      <c r="A50" s="23">
        <v>925054.0</v>
      </c>
      <c r="B50" s="24">
        <v>44931.0</v>
      </c>
      <c r="C50" s="25">
        <v>0.6834143518518518</v>
      </c>
      <c r="D50" s="26">
        <v>1.0</v>
      </c>
      <c r="E50" s="27" t="s">
        <v>6</v>
      </c>
      <c r="F50" s="23">
        <v>46211.0</v>
      </c>
      <c r="G50" s="28" t="s">
        <v>80</v>
      </c>
      <c r="H50" s="13">
        <v>2354.25</v>
      </c>
      <c r="I50" s="13">
        <v>0.0</v>
      </c>
      <c r="J50" s="13">
        <v>2354.25</v>
      </c>
    </row>
    <row r="51" ht="15.75" customHeight="1">
      <c r="A51" s="23">
        <v>925055.0</v>
      </c>
      <c r="B51" s="24">
        <v>44931.0</v>
      </c>
      <c r="C51" s="25">
        <v>0.6840162037037038</v>
      </c>
      <c r="D51" s="26">
        <v>1.0</v>
      </c>
      <c r="E51" s="27" t="s">
        <v>6</v>
      </c>
      <c r="F51" s="23">
        <v>48004.0</v>
      </c>
      <c r="G51" s="28" t="s">
        <v>81</v>
      </c>
      <c r="H51" s="13">
        <v>0.0</v>
      </c>
      <c r="I51" s="13">
        <v>17.0</v>
      </c>
      <c r="J51" s="13">
        <v>17.0</v>
      </c>
    </row>
    <row r="52" ht="15.75" customHeight="1">
      <c r="A52" s="23">
        <v>925056.0</v>
      </c>
      <c r="B52" s="24">
        <v>44931.0</v>
      </c>
      <c r="C52" s="25">
        <v>0.687511574074074</v>
      </c>
      <c r="D52" s="26">
        <v>1.0</v>
      </c>
      <c r="E52" s="27" t="s">
        <v>6</v>
      </c>
      <c r="F52" s="23">
        <v>9.99999998E8</v>
      </c>
      <c r="G52" s="28" t="s">
        <v>56</v>
      </c>
      <c r="H52" s="13">
        <v>87.5</v>
      </c>
      <c r="I52" s="13">
        <v>0.0</v>
      </c>
      <c r="J52" s="13">
        <v>87.5</v>
      </c>
    </row>
    <row r="53" ht="15.75" customHeight="1">
      <c r="A53" s="23">
        <v>925057.0</v>
      </c>
      <c r="B53" s="24">
        <v>44931.0</v>
      </c>
      <c r="C53" s="25">
        <v>0.6914699074074074</v>
      </c>
      <c r="D53" s="26">
        <v>1.0</v>
      </c>
      <c r="E53" s="27" t="s">
        <v>6</v>
      </c>
      <c r="F53" s="23">
        <v>9.99999998E8</v>
      </c>
      <c r="G53" s="28" t="s">
        <v>56</v>
      </c>
      <c r="H53" s="13">
        <v>163.75</v>
      </c>
      <c r="I53" s="13">
        <v>0.0</v>
      </c>
      <c r="J53" s="13">
        <v>163.75</v>
      </c>
    </row>
    <row r="54" ht="15.75" customHeight="1">
      <c r="A54" s="23">
        <v>925058.0</v>
      </c>
      <c r="B54" s="24">
        <v>44931.0</v>
      </c>
      <c r="C54" s="25">
        <v>0.6945486111111111</v>
      </c>
      <c r="D54" s="26">
        <v>1.0</v>
      </c>
      <c r="E54" s="27" t="s">
        <v>6</v>
      </c>
      <c r="F54" s="23">
        <v>9.99999999E8</v>
      </c>
      <c r="G54" s="28" t="s">
        <v>60</v>
      </c>
      <c r="H54" s="13">
        <v>0.0</v>
      </c>
      <c r="I54" s="13">
        <v>198.75</v>
      </c>
      <c r="J54" s="13">
        <v>198.75</v>
      </c>
    </row>
    <row r="55" ht="15.75" customHeight="1">
      <c r="A55" s="23">
        <v>925059.0</v>
      </c>
      <c r="B55" s="24">
        <v>44931.0</v>
      </c>
      <c r="C55" s="25">
        <v>0.6965509259259259</v>
      </c>
      <c r="D55" s="26">
        <v>1.0</v>
      </c>
      <c r="E55" s="27" t="s">
        <v>6</v>
      </c>
      <c r="F55" s="23">
        <v>9.99999998E8</v>
      </c>
      <c r="G55" s="28" t="s">
        <v>56</v>
      </c>
      <c r="H55" s="13">
        <v>715.0</v>
      </c>
      <c r="I55" s="13">
        <v>0.0</v>
      </c>
      <c r="J55" s="13">
        <v>715.0</v>
      </c>
    </row>
    <row r="56" ht="15.75" customHeight="1">
      <c r="A56" s="23">
        <v>925060.0</v>
      </c>
      <c r="B56" s="24">
        <v>44931.0</v>
      </c>
      <c r="C56" s="25">
        <v>0.7008680555555555</v>
      </c>
      <c r="D56" s="26">
        <v>1.0</v>
      </c>
      <c r="E56" s="27" t="s">
        <v>6</v>
      </c>
      <c r="F56" s="23">
        <v>46844.0</v>
      </c>
      <c r="G56" s="28" t="s">
        <v>82</v>
      </c>
      <c r="H56" s="13">
        <v>0.0</v>
      </c>
      <c r="I56" s="13">
        <v>13.0</v>
      </c>
      <c r="J56" s="13">
        <v>13.0</v>
      </c>
    </row>
    <row r="57" ht="15.75" customHeight="1">
      <c r="A57" s="23">
        <v>2144299.0</v>
      </c>
      <c r="B57" s="24">
        <v>44931.0</v>
      </c>
      <c r="C57" s="25">
        <v>0.35702546296296295</v>
      </c>
      <c r="D57" s="26">
        <v>2.0</v>
      </c>
      <c r="E57" s="27" t="s">
        <v>83</v>
      </c>
      <c r="F57" s="23">
        <v>12952.0</v>
      </c>
      <c r="G57" s="28" t="s">
        <v>84</v>
      </c>
      <c r="H57" s="13">
        <v>0.0</v>
      </c>
      <c r="I57" s="13">
        <v>21.5</v>
      </c>
      <c r="J57" s="13">
        <v>21.5</v>
      </c>
    </row>
    <row r="58" ht="15.75" customHeight="1">
      <c r="A58" s="23">
        <v>2144300.0</v>
      </c>
      <c r="B58" s="24">
        <v>44931.0</v>
      </c>
      <c r="C58" s="25">
        <v>0.3582638888888889</v>
      </c>
      <c r="D58" s="26">
        <v>2.0</v>
      </c>
      <c r="E58" s="27" t="s">
        <v>83</v>
      </c>
      <c r="F58" s="23">
        <v>34866.0</v>
      </c>
      <c r="G58" s="28" t="s">
        <v>85</v>
      </c>
      <c r="H58" s="13">
        <v>0.0</v>
      </c>
      <c r="I58" s="13">
        <v>52.5</v>
      </c>
      <c r="J58" s="13">
        <v>52.5</v>
      </c>
    </row>
    <row r="59" ht="15.75" customHeight="1">
      <c r="A59" s="23">
        <v>2144301.0</v>
      </c>
      <c r="B59" s="24">
        <v>44931.0</v>
      </c>
      <c r="C59" s="25">
        <v>0.3591666666666667</v>
      </c>
      <c r="D59" s="26">
        <v>2.0</v>
      </c>
      <c r="E59" s="27" t="s">
        <v>83</v>
      </c>
      <c r="F59" s="23">
        <v>51732.0</v>
      </c>
      <c r="G59" s="28" t="s">
        <v>86</v>
      </c>
      <c r="H59" s="13">
        <v>370.5</v>
      </c>
      <c r="I59" s="13">
        <v>195.5</v>
      </c>
      <c r="J59" s="13">
        <v>566.0</v>
      </c>
    </row>
    <row r="60" ht="15.75" customHeight="1">
      <c r="A60" s="23">
        <v>2144302.0</v>
      </c>
      <c r="B60" s="24">
        <v>44931.0</v>
      </c>
      <c r="C60" s="25">
        <v>0.37210648148148145</v>
      </c>
      <c r="D60" s="26">
        <v>2.0</v>
      </c>
      <c r="E60" s="27" t="s">
        <v>83</v>
      </c>
      <c r="F60" s="23">
        <v>48769.0</v>
      </c>
      <c r="G60" s="28" t="s">
        <v>87</v>
      </c>
      <c r="H60" s="13">
        <v>0.0</v>
      </c>
      <c r="I60" s="13">
        <v>70.0</v>
      </c>
      <c r="J60" s="13">
        <v>70.0</v>
      </c>
    </row>
    <row r="61" ht="15.75" customHeight="1">
      <c r="A61" s="23">
        <v>2144303.0</v>
      </c>
      <c r="B61" s="24">
        <v>44931.0</v>
      </c>
      <c r="C61" s="25">
        <v>0.3742476851851852</v>
      </c>
      <c r="D61" s="26">
        <v>2.0</v>
      </c>
      <c r="E61" s="27" t="s">
        <v>83</v>
      </c>
      <c r="F61" s="23">
        <v>16148.0</v>
      </c>
      <c r="G61" s="28" t="s">
        <v>88</v>
      </c>
      <c r="H61" s="13">
        <v>1252.75</v>
      </c>
      <c r="I61" s="13">
        <v>0.0</v>
      </c>
      <c r="J61" s="13">
        <v>1252.75</v>
      </c>
    </row>
    <row r="62" ht="15.75" customHeight="1">
      <c r="A62" s="23">
        <v>2144304.0</v>
      </c>
      <c r="B62" s="24">
        <v>44931.0</v>
      </c>
      <c r="C62" s="25">
        <v>0.37600694444444444</v>
      </c>
      <c r="D62" s="26">
        <v>2.0</v>
      </c>
      <c r="E62" s="27" t="s">
        <v>83</v>
      </c>
      <c r="F62" s="23">
        <v>42143.0</v>
      </c>
      <c r="G62" s="28" t="s">
        <v>89</v>
      </c>
      <c r="H62" s="13">
        <v>0.0</v>
      </c>
      <c r="I62" s="13">
        <v>842.75</v>
      </c>
      <c r="J62" s="13">
        <v>842.75</v>
      </c>
    </row>
    <row r="63" ht="15.75" customHeight="1">
      <c r="A63" s="23">
        <v>2144305.0</v>
      </c>
      <c r="B63" s="24">
        <v>44931.0</v>
      </c>
      <c r="C63" s="25">
        <v>0.376875</v>
      </c>
      <c r="D63" s="26">
        <v>2.0</v>
      </c>
      <c r="E63" s="27" t="s">
        <v>83</v>
      </c>
      <c r="F63" s="23">
        <v>12365.0</v>
      </c>
      <c r="G63" s="28" t="s">
        <v>90</v>
      </c>
      <c r="H63" s="13">
        <v>1030.0</v>
      </c>
      <c r="I63" s="13">
        <v>0.0</v>
      </c>
      <c r="J63" s="13">
        <v>1030.0</v>
      </c>
    </row>
    <row r="64" ht="15.75" customHeight="1">
      <c r="A64" s="23">
        <v>2144306.0</v>
      </c>
      <c r="B64" s="24">
        <v>44931.0</v>
      </c>
      <c r="C64" s="25">
        <v>0.38488425925925923</v>
      </c>
      <c r="D64" s="26">
        <v>2.0</v>
      </c>
      <c r="E64" s="27" t="s">
        <v>83</v>
      </c>
      <c r="F64" s="23">
        <v>39892.0</v>
      </c>
      <c r="G64" s="28" t="s">
        <v>91</v>
      </c>
      <c r="H64" s="13">
        <v>2060.0</v>
      </c>
      <c r="I64" s="13">
        <v>0.0</v>
      </c>
      <c r="J64" s="13">
        <v>2060.0</v>
      </c>
    </row>
    <row r="65" ht="15.75" customHeight="1">
      <c r="A65" s="23">
        <v>2144307.0</v>
      </c>
      <c r="B65" s="24">
        <v>44931.0</v>
      </c>
      <c r="C65" s="25">
        <v>0.3924537037037037</v>
      </c>
      <c r="D65" s="26">
        <v>2.0</v>
      </c>
      <c r="E65" s="27" t="s">
        <v>83</v>
      </c>
      <c r="F65" s="23">
        <v>39892.0</v>
      </c>
      <c r="G65" s="28" t="s">
        <v>91</v>
      </c>
      <c r="H65" s="13">
        <v>1758.0</v>
      </c>
      <c r="I65" s="13">
        <v>0.0</v>
      </c>
      <c r="J65" s="13">
        <v>1758.0</v>
      </c>
    </row>
    <row r="66" ht="15.75" customHeight="1">
      <c r="A66" s="23">
        <v>2144308.0</v>
      </c>
      <c r="B66" s="24">
        <v>44931.0</v>
      </c>
      <c r="C66" s="25">
        <v>0.3937037037037037</v>
      </c>
      <c r="D66" s="26">
        <v>2.0</v>
      </c>
      <c r="E66" s="27" t="s">
        <v>83</v>
      </c>
      <c r="F66" s="23">
        <v>46955.0</v>
      </c>
      <c r="G66" s="28" t="s">
        <v>92</v>
      </c>
      <c r="H66" s="13">
        <v>0.0</v>
      </c>
      <c r="I66" s="13">
        <v>30.0</v>
      </c>
      <c r="J66" s="13">
        <v>30.0</v>
      </c>
    </row>
    <row r="67" ht="15.75" customHeight="1">
      <c r="A67" s="23">
        <v>2144309.0</v>
      </c>
      <c r="B67" s="24">
        <v>44931.0</v>
      </c>
      <c r="C67" s="25">
        <v>0.3966550925925926</v>
      </c>
      <c r="D67" s="26">
        <v>2.0</v>
      </c>
      <c r="E67" s="27" t="s">
        <v>83</v>
      </c>
      <c r="F67" s="23">
        <v>11386.0</v>
      </c>
      <c r="G67" s="28" t="s">
        <v>93</v>
      </c>
      <c r="H67" s="13">
        <v>0.0</v>
      </c>
      <c r="I67" s="13">
        <v>346.75</v>
      </c>
      <c r="J67" s="13">
        <v>346.75</v>
      </c>
    </row>
    <row r="68" ht="15.75" customHeight="1">
      <c r="A68" s="23">
        <v>2144310.0</v>
      </c>
      <c r="B68" s="24">
        <v>44931.0</v>
      </c>
      <c r="C68" s="25">
        <v>0.4044675925925926</v>
      </c>
      <c r="D68" s="26">
        <v>2.0</v>
      </c>
      <c r="E68" s="27" t="s">
        <v>83</v>
      </c>
      <c r="F68" s="23">
        <v>10050.0</v>
      </c>
      <c r="G68" s="28" t="s">
        <v>94</v>
      </c>
      <c r="H68" s="13">
        <v>777.5</v>
      </c>
      <c r="I68" s="13">
        <v>0.0</v>
      </c>
      <c r="J68" s="13">
        <v>777.5</v>
      </c>
    </row>
    <row r="69" ht="15.75" customHeight="1">
      <c r="A69" s="23">
        <v>2144311.0</v>
      </c>
      <c r="B69" s="24">
        <v>44931.0</v>
      </c>
      <c r="C69" s="25">
        <v>0.41083333333333333</v>
      </c>
      <c r="D69" s="26">
        <v>2.0</v>
      </c>
      <c r="E69" s="27" t="s">
        <v>83</v>
      </c>
      <c r="F69" s="23">
        <v>21032.0</v>
      </c>
      <c r="G69" s="28" t="s">
        <v>95</v>
      </c>
      <c r="H69" s="13">
        <v>0.0</v>
      </c>
      <c r="I69" s="13">
        <v>39.0</v>
      </c>
      <c r="J69" s="13">
        <v>39.0</v>
      </c>
    </row>
    <row r="70" ht="15.75" customHeight="1">
      <c r="A70" s="23">
        <v>2144312.0</v>
      </c>
      <c r="B70" s="24">
        <v>44931.0</v>
      </c>
      <c r="C70" s="25">
        <v>0.41366898148148146</v>
      </c>
      <c r="D70" s="26">
        <v>2.0</v>
      </c>
      <c r="E70" s="27" t="s">
        <v>83</v>
      </c>
      <c r="F70" s="23">
        <v>42143.0</v>
      </c>
      <c r="G70" s="28" t="s">
        <v>89</v>
      </c>
      <c r="H70" s="13">
        <v>0.0</v>
      </c>
      <c r="I70" s="13">
        <v>194.25</v>
      </c>
      <c r="J70" s="13">
        <v>194.25</v>
      </c>
    </row>
    <row r="71" ht="15.75" customHeight="1">
      <c r="A71" s="23">
        <v>2144313.0</v>
      </c>
      <c r="B71" s="24">
        <v>44931.0</v>
      </c>
      <c r="C71" s="25">
        <v>0.4147222222222222</v>
      </c>
      <c r="D71" s="26">
        <v>2.0</v>
      </c>
      <c r="E71" s="27" t="s">
        <v>83</v>
      </c>
      <c r="F71" s="23">
        <v>31142.0</v>
      </c>
      <c r="G71" s="28" t="s">
        <v>96</v>
      </c>
      <c r="H71" s="13">
        <v>0.0</v>
      </c>
      <c r="I71" s="13">
        <v>418.0</v>
      </c>
      <c r="J71" s="13">
        <v>418.0</v>
      </c>
    </row>
    <row r="72" ht="15.75" customHeight="1">
      <c r="A72" s="23">
        <v>2144314.0</v>
      </c>
      <c r="B72" s="24">
        <v>44931.0</v>
      </c>
      <c r="C72" s="25">
        <v>0.4171875</v>
      </c>
      <c r="D72" s="26">
        <v>2.0</v>
      </c>
      <c r="E72" s="27" t="s">
        <v>83</v>
      </c>
      <c r="F72" s="23">
        <v>13891.0</v>
      </c>
      <c r="G72" s="28" t="s">
        <v>97</v>
      </c>
      <c r="H72" s="13">
        <v>2746.75</v>
      </c>
      <c r="I72" s="13">
        <v>0.0</v>
      </c>
      <c r="J72" s="13">
        <v>2746.75</v>
      </c>
    </row>
    <row r="73" ht="15.75" customHeight="1">
      <c r="A73" s="23">
        <v>2144315.0</v>
      </c>
      <c r="B73" s="24">
        <v>44931.0</v>
      </c>
      <c r="C73" s="25">
        <v>0.41847222222222225</v>
      </c>
      <c r="D73" s="26">
        <v>2.0</v>
      </c>
      <c r="E73" s="27" t="s">
        <v>83</v>
      </c>
      <c r="F73" s="23">
        <v>5358.0</v>
      </c>
      <c r="G73" s="28" t="s">
        <v>98</v>
      </c>
      <c r="H73" s="13">
        <v>0.0</v>
      </c>
      <c r="I73" s="13">
        <v>129.5</v>
      </c>
      <c r="J73" s="13">
        <v>129.5</v>
      </c>
    </row>
    <row r="74" ht="15.75" customHeight="1">
      <c r="A74" s="23">
        <v>2144316.0</v>
      </c>
      <c r="B74" s="24">
        <v>44931.0</v>
      </c>
      <c r="C74" s="25">
        <v>0.4258101851851852</v>
      </c>
      <c r="D74" s="26">
        <v>2.0</v>
      </c>
      <c r="E74" s="27" t="s">
        <v>83</v>
      </c>
      <c r="F74" s="23">
        <v>33349.0</v>
      </c>
      <c r="G74" s="28" t="s">
        <v>99</v>
      </c>
      <c r="H74" s="13">
        <v>1030.0</v>
      </c>
      <c r="I74" s="13">
        <v>0.0</v>
      </c>
      <c r="J74" s="13">
        <v>1030.0</v>
      </c>
    </row>
    <row r="75" ht="15.75" customHeight="1">
      <c r="A75" s="23">
        <v>2144317.0</v>
      </c>
      <c r="B75" s="24">
        <v>44931.0</v>
      </c>
      <c r="C75" s="25">
        <v>0.4292361111111111</v>
      </c>
      <c r="D75" s="26">
        <v>2.0</v>
      </c>
      <c r="E75" s="27" t="s">
        <v>83</v>
      </c>
      <c r="F75" s="23">
        <v>33349.0</v>
      </c>
      <c r="G75" s="28" t="s">
        <v>99</v>
      </c>
      <c r="H75" s="13">
        <v>3500.0</v>
      </c>
      <c r="I75" s="13">
        <v>67.0</v>
      </c>
      <c r="J75" s="13">
        <v>3567.0</v>
      </c>
    </row>
    <row r="76" ht="15.75" customHeight="1">
      <c r="A76" s="23">
        <v>2144318.0</v>
      </c>
      <c r="B76" s="24">
        <v>44931.0</v>
      </c>
      <c r="C76" s="25">
        <v>0.43472222222222223</v>
      </c>
      <c r="D76" s="26">
        <v>2.0</v>
      </c>
      <c r="E76" s="27" t="s">
        <v>83</v>
      </c>
      <c r="F76" s="23">
        <v>28071.0</v>
      </c>
      <c r="G76" s="28" t="s">
        <v>100</v>
      </c>
      <c r="H76" s="13">
        <v>0.0</v>
      </c>
      <c r="I76" s="13">
        <v>86.25</v>
      </c>
      <c r="J76" s="13">
        <v>86.25</v>
      </c>
    </row>
    <row r="77" ht="15.75" customHeight="1">
      <c r="A77" s="23">
        <v>2144319.0</v>
      </c>
      <c r="B77" s="24">
        <v>44931.0</v>
      </c>
      <c r="C77" s="25">
        <v>0.43546296296296294</v>
      </c>
      <c r="D77" s="26">
        <v>2.0</v>
      </c>
      <c r="E77" s="27" t="s">
        <v>83</v>
      </c>
      <c r="F77" s="23">
        <v>53148.0</v>
      </c>
      <c r="G77" s="28" t="s">
        <v>101</v>
      </c>
      <c r="H77" s="13">
        <v>0.0</v>
      </c>
      <c r="I77" s="13">
        <v>41.75</v>
      </c>
      <c r="J77" s="13">
        <v>41.75</v>
      </c>
    </row>
    <row r="78" ht="15.75" customHeight="1">
      <c r="A78" s="23">
        <v>2144320.0</v>
      </c>
      <c r="B78" s="24">
        <v>44931.0</v>
      </c>
      <c r="C78" s="25">
        <v>0.4387962962962963</v>
      </c>
      <c r="D78" s="26">
        <v>2.0</v>
      </c>
      <c r="E78" s="27" t="s">
        <v>83</v>
      </c>
      <c r="F78" s="23">
        <v>14612.0</v>
      </c>
      <c r="G78" s="28" t="s">
        <v>102</v>
      </c>
      <c r="H78" s="13">
        <v>998.25</v>
      </c>
      <c r="I78" s="13">
        <v>0.0</v>
      </c>
      <c r="J78" s="13">
        <v>998.25</v>
      </c>
    </row>
    <row r="79" ht="15.75" customHeight="1">
      <c r="A79" s="23">
        <v>2144321.0</v>
      </c>
      <c r="B79" s="24">
        <v>44931.0</v>
      </c>
      <c r="C79" s="25">
        <v>0.44144675925925925</v>
      </c>
      <c r="D79" s="26">
        <v>2.0</v>
      </c>
      <c r="E79" s="27" t="s">
        <v>83</v>
      </c>
      <c r="F79" s="23">
        <v>8481.0</v>
      </c>
      <c r="G79" s="28" t="s">
        <v>103</v>
      </c>
      <c r="H79" s="13">
        <v>0.0</v>
      </c>
      <c r="I79" s="13">
        <v>10300.0</v>
      </c>
      <c r="J79" s="13">
        <v>10300.0</v>
      </c>
    </row>
    <row r="80" ht="15.75" customHeight="1">
      <c r="A80" s="23">
        <v>2144322.0</v>
      </c>
      <c r="B80" s="24">
        <v>44931.0</v>
      </c>
      <c r="C80" s="25">
        <v>0.44324074074074077</v>
      </c>
      <c r="D80" s="26">
        <v>2.0</v>
      </c>
      <c r="E80" s="27" t="s">
        <v>83</v>
      </c>
      <c r="F80" s="23">
        <v>8481.0</v>
      </c>
      <c r="G80" s="28" t="s">
        <v>103</v>
      </c>
      <c r="H80" s="13">
        <v>0.0</v>
      </c>
      <c r="I80" s="13">
        <v>1407.0</v>
      </c>
      <c r="J80" s="13">
        <v>1407.0</v>
      </c>
    </row>
    <row r="81" ht="15.75" customHeight="1">
      <c r="A81" s="23">
        <v>2144323.0</v>
      </c>
      <c r="B81" s="24">
        <v>44931.0</v>
      </c>
      <c r="C81" s="25">
        <v>0.4443402777777778</v>
      </c>
      <c r="D81" s="26">
        <v>2.0</v>
      </c>
      <c r="E81" s="27" t="s">
        <v>83</v>
      </c>
      <c r="F81" s="23">
        <v>8481.0</v>
      </c>
      <c r="G81" s="28" t="s">
        <v>103</v>
      </c>
      <c r="H81" s="13">
        <v>0.0</v>
      </c>
      <c r="I81" s="13">
        <v>463.75</v>
      </c>
      <c r="J81" s="13">
        <v>463.75</v>
      </c>
    </row>
    <row r="82" ht="15.75" customHeight="1">
      <c r="A82" s="23">
        <v>2144324.0</v>
      </c>
      <c r="B82" s="24">
        <v>44931.0</v>
      </c>
      <c r="C82" s="25">
        <v>0.44525462962962964</v>
      </c>
      <c r="D82" s="26">
        <v>2.0</v>
      </c>
      <c r="E82" s="27" t="s">
        <v>83</v>
      </c>
      <c r="F82" s="23">
        <v>8481.0</v>
      </c>
      <c r="G82" s="28" t="s">
        <v>103</v>
      </c>
      <c r="H82" s="13">
        <v>0.0</v>
      </c>
      <c r="I82" s="13">
        <v>1030.0</v>
      </c>
      <c r="J82" s="13">
        <v>1030.0</v>
      </c>
    </row>
    <row r="83" ht="15.75" customHeight="1">
      <c r="A83" s="23">
        <v>2144325.0</v>
      </c>
      <c r="B83" s="24">
        <v>44931.0</v>
      </c>
      <c r="C83" s="25">
        <v>0.44601851851851854</v>
      </c>
      <c r="D83" s="26">
        <v>2.0</v>
      </c>
      <c r="E83" s="27" t="s">
        <v>83</v>
      </c>
      <c r="F83" s="23">
        <v>48769.0</v>
      </c>
      <c r="G83" s="28" t="s">
        <v>87</v>
      </c>
      <c r="H83" s="13">
        <v>0.0</v>
      </c>
      <c r="I83" s="13">
        <v>300.25</v>
      </c>
      <c r="J83" s="13">
        <v>300.25</v>
      </c>
    </row>
    <row r="84" ht="15.75" customHeight="1">
      <c r="A84" s="23">
        <v>2144326.0</v>
      </c>
      <c r="B84" s="24">
        <v>44931.0</v>
      </c>
      <c r="C84" s="25">
        <v>0.4466435185185185</v>
      </c>
      <c r="D84" s="26">
        <v>2.0</v>
      </c>
      <c r="E84" s="27" t="s">
        <v>83</v>
      </c>
      <c r="F84" s="23">
        <v>9403.0</v>
      </c>
      <c r="G84" s="28" t="s">
        <v>104</v>
      </c>
      <c r="H84" s="13">
        <v>0.0</v>
      </c>
      <c r="I84" s="13">
        <v>55.5</v>
      </c>
      <c r="J84" s="13">
        <v>55.5</v>
      </c>
    </row>
    <row r="85" ht="15.75" customHeight="1">
      <c r="A85" s="23">
        <v>2144327.0</v>
      </c>
      <c r="B85" s="24">
        <v>44931.0</v>
      </c>
      <c r="C85" s="25">
        <v>0.44858796296296294</v>
      </c>
      <c r="D85" s="26">
        <v>2.0</v>
      </c>
      <c r="E85" s="27" t="s">
        <v>83</v>
      </c>
      <c r="F85" s="23">
        <v>2108.0</v>
      </c>
      <c r="G85" s="28" t="s">
        <v>105</v>
      </c>
      <c r="H85" s="13">
        <v>966.25</v>
      </c>
      <c r="I85" s="13">
        <v>0.0</v>
      </c>
      <c r="J85" s="13">
        <v>966.25</v>
      </c>
    </row>
    <row r="86" ht="15.75" customHeight="1">
      <c r="A86" s="23">
        <v>2144328.0</v>
      </c>
      <c r="B86" s="24">
        <v>44931.0</v>
      </c>
      <c r="C86" s="25">
        <v>0.44993055555555556</v>
      </c>
      <c r="D86" s="26">
        <v>2.0</v>
      </c>
      <c r="E86" s="27" t="s">
        <v>83</v>
      </c>
      <c r="F86" s="23">
        <v>34527.0</v>
      </c>
      <c r="G86" s="28" t="s">
        <v>106</v>
      </c>
      <c r="H86" s="13">
        <v>0.0</v>
      </c>
      <c r="I86" s="13">
        <v>83.25</v>
      </c>
      <c r="J86" s="13">
        <v>83.25</v>
      </c>
    </row>
    <row r="87" ht="15.75" customHeight="1">
      <c r="A87" s="23">
        <v>2144329.0</v>
      </c>
      <c r="B87" s="24">
        <v>44931.0</v>
      </c>
      <c r="C87" s="25">
        <v>0.4512037037037037</v>
      </c>
      <c r="D87" s="26">
        <v>2.0</v>
      </c>
      <c r="E87" s="27" t="s">
        <v>83</v>
      </c>
      <c r="F87" s="23">
        <v>50905.0</v>
      </c>
      <c r="G87" s="28" t="s">
        <v>107</v>
      </c>
      <c r="H87" s="13">
        <v>0.0</v>
      </c>
      <c r="I87" s="13">
        <v>69.0</v>
      </c>
      <c r="J87" s="13">
        <v>69.0</v>
      </c>
    </row>
    <row r="88" ht="15.75" customHeight="1">
      <c r="A88" s="23">
        <v>2144330.0</v>
      </c>
      <c r="B88" s="24">
        <v>44931.0</v>
      </c>
      <c r="C88" s="25">
        <v>0.4563773148148148</v>
      </c>
      <c r="D88" s="26">
        <v>2.0</v>
      </c>
      <c r="E88" s="27" t="s">
        <v>83</v>
      </c>
      <c r="F88" s="23">
        <v>29436.0</v>
      </c>
      <c r="G88" s="28" t="s">
        <v>108</v>
      </c>
      <c r="H88" s="13">
        <v>3417.0</v>
      </c>
      <c r="I88" s="13">
        <v>776.5</v>
      </c>
      <c r="J88" s="13">
        <v>4193.5</v>
      </c>
    </row>
    <row r="89" ht="15.75" customHeight="1">
      <c r="A89" s="23">
        <v>2144331.0</v>
      </c>
      <c r="B89" s="24">
        <v>44931.0</v>
      </c>
      <c r="C89" s="25">
        <v>0.4589814814814815</v>
      </c>
      <c r="D89" s="26">
        <v>2.0</v>
      </c>
      <c r="E89" s="27" t="s">
        <v>83</v>
      </c>
      <c r="F89" s="23">
        <v>34866.0</v>
      </c>
      <c r="G89" s="28" t="s">
        <v>85</v>
      </c>
      <c r="H89" s="13">
        <v>0.0</v>
      </c>
      <c r="I89" s="13">
        <v>110.25</v>
      </c>
      <c r="J89" s="13">
        <v>110.25</v>
      </c>
    </row>
    <row r="90" ht="15.75" customHeight="1">
      <c r="A90" s="23">
        <v>2144332.0</v>
      </c>
      <c r="B90" s="24">
        <v>44931.0</v>
      </c>
      <c r="C90" s="25">
        <v>0.46552083333333333</v>
      </c>
      <c r="D90" s="26">
        <v>2.0</v>
      </c>
      <c r="E90" s="27" t="s">
        <v>83</v>
      </c>
      <c r="F90" s="23">
        <v>19942.0</v>
      </c>
      <c r="G90" s="28" t="s">
        <v>109</v>
      </c>
      <c r="H90" s="13">
        <v>2404.5</v>
      </c>
      <c r="I90" s="13">
        <v>0.0</v>
      </c>
      <c r="J90" s="13">
        <v>2404.5</v>
      </c>
    </row>
    <row r="91" ht="15.75" customHeight="1">
      <c r="A91" s="23">
        <v>2144333.0</v>
      </c>
      <c r="B91" s="24">
        <v>44931.0</v>
      </c>
      <c r="C91" s="25">
        <v>0.46621527777777777</v>
      </c>
      <c r="D91" s="26">
        <v>2.0</v>
      </c>
      <c r="E91" s="27" t="s">
        <v>83</v>
      </c>
      <c r="F91" s="23">
        <v>25799.0</v>
      </c>
      <c r="G91" s="28" t="s">
        <v>110</v>
      </c>
      <c r="H91" s="13">
        <v>0.0</v>
      </c>
      <c r="I91" s="13">
        <v>148.5</v>
      </c>
      <c r="J91" s="13">
        <v>148.5</v>
      </c>
    </row>
    <row r="92" ht="15.75" customHeight="1">
      <c r="A92" s="23">
        <v>2144334.0</v>
      </c>
      <c r="B92" s="24">
        <v>44931.0</v>
      </c>
      <c r="C92" s="25">
        <v>0.4668171296296296</v>
      </c>
      <c r="D92" s="26">
        <v>2.0</v>
      </c>
      <c r="E92" s="27" t="s">
        <v>83</v>
      </c>
      <c r="F92" s="23">
        <v>11547.0</v>
      </c>
      <c r="G92" s="28" t="s">
        <v>111</v>
      </c>
      <c r="H92" s="13">
        <v>0.0</v>
      </c>
      <c r="I92" s="13">
        <v>60.0</v>
      </c>
      <c r="J92" s="13">
        <v>60.0</v>
      </c>
    </row>
    <row r="93" ht="15.75" customHeight="1">
      <c r="A93" s="23">
        <v>2144335.0</v>
      </c>
      <c r="B93" s="24">
        <v>44931.0</v>
      </c>
      <c r="C93" s="25">
        <v>0.47300925925925924</v>
      </c>
      <c r="D93" s="26">
        <v>2.0</v>
      </c>
      <c r="E93" s="27" t="s">
        <v>83</v>
      </c>
      <c r="F93" s="23">
        <v>49824.0</v>
      </c>
      <c r="G93" s="28" t="s">
        <v>112</v>
      </c>
      <c r="H93" s="13">
        <v>0.0</v>
      </c>
      <c r="I93" s="13">
        <v>1026.0</v>
      </c>
      <c r="J93" s="13">
        <v>1026.0</v>
      </c>
    </row>
    <row r="94" ht="15.75" customHeight="1">
      <c r="A94" s="23">
        <v>2144336.0</v>
      </c>
      <c r="B94" s="24">
        <v>44931.0</v>
      </c>
      <c r="C94" s="25">
        <v>0.47430555555555554</v>
      </c>
      <c r="D94" s="26">
        <v>2.0</v>
      </c>
      <c r="E94" s="27" t="s">
        <v>83</v>
      </c>
      <c r="F94" s="23">
        <v>12410.0</v>
      </c>
      <c r="G94" s="28" t="s">
        <v>113</v>
      </c>
      <c r="H94" s="13">
        <v>2060.0</v>
      </c>
      <c r="I94" s="13">
        <v>0.0</v>
      </c>
      <c r="J94" s="13">
        <v>2060.0</v>
      </c>
    </row>
    <row r="95" ht="15.75" customHeight="1">
      <c r="A95" s="23">
        <v>2144337.0</v>
      </c>
      <c r="B95" s="24">
        <v>44931.0</v>
      </c>
      <c r="C95" s="25">
        <v>0.47706018518518517</v>
      </c>
      <c r="D95" s="26">
        <v>2.0</v>
      </c>
      <c r="E95" s="27" t="s">
        <v>83</v>
      </c>
      <c r="F95" s="23">
        <v>12410.0</v>
      </c>
      <c r="G95" s="28" t="s">
        <v>113</v>
      </c>
      <c r="H95" s="13">
        <v>3454.0</v>
      </c>
      <c r="I95" s="13">
        <v>0.0</v>
      </c>
      <c r="J95" s="13">
        <v>3454.0</v>
      </c>
    </row>
    <row r="96" ht="15.75" customHeight="1">
      <c r="A96" s="23">
        <v>2144338.0</v>
      </c>
      <c r="B96" s="24">
        <v>44931.0</v>
      </c>
      <c r="C96" s="25">
        <v>0.48042824074074075</v>
      </c>
      <c r="D96" s="26">
        <v>2.0</v>
      </c>
      <c r="E96" s="27" t="s">
        <v>83</v>
      </c>
      <c r="F96" s="23">
        <v>38856.0</v>
      </c>
      <c r="G96" s="28" t="s">
        <v>114</v>
      </c>
      <c r="H96" s="13">
        <v>2206.75</v>
      </c>
      <c r="I96" s="13">
        <v>0.0</v>
      </c>
      <c r="J96" s="13">
        <v>2206.75</v>
      </c>
    </row>
    <row r="97" ht="15.75" customHeight="1">
      <c r="A97" s="23">
        <v>2144339.0</v>
      </c>
      <c r="B97" s="24">
        <v>44931.0</v>
      </c>
      <c r="C97" s="25">
        <v>0.485775462962963</v>
      </c>
      <c r="D97" s="26">
        <v>2.0</v>
      </c>
      <c r="E97" s="27" t="s">
        <v>83</v>
      </c>
      <c r="F97" s="23">
        <v>52217.0</v>
      </c>
      <c r="G97" s="28" t="s">
        <v>115</v>
      </c>
      <c r="H97" s="13">
        <v>1500.0</v>
      </c>
      <c r="I97" s="13">
        <v>634.25</v>
      </c>
      <c r="J97" s="13">
        <v>2134.25</v>
      </c>
    </row>
    <row r="98" ht="15.75" customHeight="1">
      <c r="A98" s="23">
        <v>2144340.0</v>
      </c>
      <c r="B98" s="24">
        <v>44931.0</v>
      </c>
      <c r="C98" s="25">
        <v>0.48636574074074074</v>
      </c>
      <c r="D98" s="26">
        <v>2.0</v>
      </c>
      <c r="E98" s="27" t="s">
        <v>83</v>
      </c>
      <c r="F98" s="23">
        <v>52217.0</v>
      </c>
      <c r="G98" s="28" t="s">
        <v>115</v>
      </c>
      <c r="H98" s="13">
        <v>1030.0</v>
      </c>
      <c r="I98" s="13">
        <v>0.0</v>
      </c>
      <c r="J98" s="13">
        <v>1030.0</v>
      </c>
    </row>
    <row r="99" ht="15.75" customHeight="1">
      <c r="A99" s="23">
        <v>2144341.0</v>
      </c>
      <c r="B99" s="24">
        <v>44931.0</v>
      </c>
      <c r="C99" s="25">
        <v>0.4945023148148148</v>
      </c>
      <c r="D99" s="26">
        <v>2.0</v>
      </c>
      <c r="E99" s="27" t="s">
        <v>83</v>
      </c>
      <c r="F99" s="23">
        <v>21929.0</v>
      </c>
      <c r="G99" s="28" t="s">
        <v>116</v>
      </c>
      <c r="H99" s="13">
        <v>3500.0</v>
      </c>
      <c r="I99" s="13">
        <v>0.75</v>
      </c>
      <c r="J99" s="13">
        <v>3500.75</v>
      </c>
    </row>
    <row r="100" ht="15.75" customHeight="1">
      <c r="A100" s="23">
        <v>2144342.0</v>
      </c>
      <c r="B100" s="24">
        <v>44931.0</v>
      </c>
      <c r="C100" s="25">
        <v>0.5039467592592592</v>
      </c>
      <c r="D100" s="26">
        <v>2.0</v>
      </c>
      <c r="E100" s="27" t="s">
        <v>83</v>
      </c>
      <c r="F100" s="23">
        <v>31422.0</v>
      </c>
      <c r="G100" s="28" t="s">
        <v>117</v>
      </c>
      <c r="H100" s="13">
        <v>3500.0</v>
      </c>
      <c r="I100" s="13">
        <v>4072.75</v>
      </c>
      <c r="J100" s="13">
        <v>7572.75</v>
      </c>
    </row>
    <row r="101" ht="15.75" customHeight="1">
      <c r="A101" s="23">
        <v>2144343.0</v>
      </c>
      <c r="B101" s="24">
        <v>44931.0</v>
      </c>
      <c r="C101" s="25">
        <v>0.5070601851851851</v>
      </c>
      <c r="D101" s="26">
        <v>2.0</v>
      </c>
      <c r="E101" s="27" t="s">
        <v>83</v>
      </c>
      <c r="F101" s="23">
        <v>2809.0</v>
      </c>
      <c r="G101" s="28" t="s">
        <v>118</v>
      </c>
      <c r="H101" s="13">
        <v>4120.0</v>
      </c>
      <c r="I101" s="13">
        <v>0.0</v>
      </c>
      <c r="J101" s="13">
        <v>4120.0</v>
      </c>
    </row>
    <row r="102" ht="15.75" customHeight="1">
      <c r="A102" s="23">
        <v>2144344.0</v>
      </c>
      <c r="B102" s="24">
        <v>44931.0</v>
      </c>
      <c r="C102" s="25">
        <v>0.5104050925925926</v>
      </c>
      <c r="D102" s="26">
        <v>2.0</v>
      </c>
      <c r="E102" s="27" t="s">
        <v>83</v>
      </c>
      <c r="F102" s="23">
        <v>30649.0</v>
      </c>
      <c r="G102" s="28" t="s">
        <v>119</v>
      </c>
      <c r="H102" s="13">
        <v>2254.75</v>
      </c>
      <c r="I102" s="13">
        <v>0.0</v>
      </c>
      <c r="J102" s="13">
        <v>2254.75</v>
      </c>
    </row>
    <row r="103" ht="15.75" customHeight="1">
      <c r="A103" s="23">
        <v>2144345.0</v>
      </c>
      <c r="B103" s="24">
        <v>44931.0</v>
      </c>
      <c r="C103" s="25">
        <v>0.5155439814814815</v>
      </c>
      <c r="D103" s="26">
        <v>2.0</v>
      </c>
      <c r="E103" s="27" t="s">
        <v>83</v>
      </c>
      <c r="F103" s="23">
        <v>22906.0</v>
      </c>
      <c r="G103" s="28" t="s">
        <v>120</v>
      </c>
      <c r="H103" s="13">
        <v>3486.5</v>
      </c>
      <c r="I103" s="13">
        <v>0.0</v>
      </c>
      <c r="J103" s="13">
        <v>3486.5</v>
      </c>
    </row>
    <row r="104" ht="15.75" customHeight="1">
      <c r="A104" s="23">
        <v>2144346.0</v>
      </c>
      <c r="B104" s="24">
        <v>44931.0</v>
      </c>
      <c r="C104" s="25">
        <v>0.5270601851851852</v>
      </c>
      <c r="D104" s="26">
        <v>2.0</v>
      </c>
      <c r="E104" s="27" t="s">
        <v>83</v>
      </c>
      <c r="F104" s="23">
        <v>41808.0</v>
      </c>
      <c r="G104" s="28" t="s">
        <v>121</v>
      </c>
      <c r="H104" s="13">
        <v>3500.0</v>
      </c>
      <c r="I104" s="13">
        <v>827.5</v>
      </c>
      <c r="J104" s="13">
        <v>4327.5</v>
      </c>
    </row>
    <row r="105" ht="15.75" customHeight="1">
      <c r="A105" s="23">
        <v>2144347.0</v>
      </c>
      <c r="B105" s="24">
        <v>44931.0</v>
      </c>
      <c r="C105" s="25">
        <v>0.5305324074074074</v>
      </c>
      <c r="D105" s="26">
        <v>2.0</v>
      </c>
      <c r="E105" s="27" t="s">
        <v>83</v>
      </c>
      <c r="F105" s="23">
        <v>54553.0</v>
      </c>
      <c r="G105" s="28" t="s">
        <v>61</v>
      </c>
      <c r="H105" s="13">
        <v>1119.25</v>
      </c>
      <c r="I105" s="13">
        <v>0.0</v>
      </c>
      <c r="J105" s="13">
        <v>1119.25</v>
      </c>
    </row>
    <row r="106" ht="15.75" customHeight="1">
      <c r="A106" s="23">
        <v>2144348.0</v>
      </c>
      <c r="B106" s="24">
        <v>44931.0</v>
      </c>
      <c r="C106" s="25">
        <v>0.531261574074074</v>
      </c>
      <c r="D106" s="26">
        <v>2.0</v>
      </c>
      <c r="E106" s="27" t="s">
        <v>83</v>
      </c>
      <c r="F106" s="23">
        <v>54553.0</v>
      </c>
      <c r="G106" s="28" t="s">
        <v>61</v>
      </c>
      <c r="H106" s="13">
        <v>1030.0</v>
      </c>
      <c r="I106" s="13">
        <v>0.0</v>
      </c>
      <c r="J106" s="13">
        <v>1030.0</v>
      </c>
    </row>
    <row r="107" ht="15.75" customHeight="1">
      <c r="A107" s="23">
        <v>2144349.0</v>
      </c>
      <c r="B107" s="24">
        <v>44931.0</v>
      </c>
      <c r="C107" s="25">
        <v>0.5322569444444445</v>
      </c>
      <c r="D107" s="26">
        <v>2.0</v>
      </c>
      <c r="E107" s="27" t="s">
        <v>83</v>
      </c>
      <c r="F107" s="23">
        <v>2833.0</v>
      </c>
      <c r="G107" s="28" t="s">
        <v>122</v>
      </c>
      <c r="H107" s="13">
        <v>0.0</v>
      </c>
      <c r="I107" s="13">
        <v>82.0</v>
      </c>
      <c r="J107" s="13">
        <v>82.0</v>
      </c>
    </row>
    <row r="108" ht="15.75" customHeight="1">
      <c r="A108" s="23">
        <v>2144350.0</v>
      </c>
      <c r="B108" s="24">
        <v>44931.0</v>
      </c>
      <c r="C108" s="25">
        <v>0.5443634259259259</v>
      </c>
      <c r="D108" s="26">
        <v>2.0</v>
      </c>
      <c r="E108" s="27" t="s">
        <v>83</v>
      </c>
      <c r="F108" s="23">
        <v>47981.0</v>
      </c>
      <c r="G108" s="28" t="s">
        <v>123</v>
      </c>
      <c r="H108" s="13">
        <v>3500.0</v>
      </c>
      <c r="I108" s="13">
        <v>1380.0</v>
      </c>
      <c r="J108" s="13">
        <v>4880.0</v>
      </c>
    </row>
    <row r="109" ht="15.75" customHeight="1">
      <c r="A109" s="23">
        <v>2144351.0</v>
      </c>
      <c r="B109" s="24">
        <v>44931.0</v>
      </c>
      <c r="C109" s="25">
        <v>0.5543981481481481</v>
      </c>
      <c r="D109" s="26">
        <v>2.0</v>
      </c>
      <c r="E109" s="27" t="s">
        <v>83</v>
      </c>
      <c r="F109" s="23">
        <v>31958.0</v>
      </c>
      <c r="G109" s="28" t="s">
        <v>124</v>
      </c>
      <c r="H109" s="13">
        <v>195.75</v>
      </c>
      <c r="I109" s="13">
        <v>0.0</v>
      </c>
      <c r="J109" s="13">
        <v>195.75</v>
      </c>
    </row>
    <row r="110" ht="15.75" customHeight="1">
      <c r="A110" s="23">
        <v>2144352.0</v>
      </c>
      <c r="B110" s="24">
        <v>44931.0</v>
      </c>
      <c r="C110" s="25">
        <v>0.5572337962962963</v>
      </c>
      <c r="D110" s="26">
        <v>2.0</v>
      </c>
      <c r="E110" s="27" t="s">
        <v>83</v>
      </c>
      <c r="F110" s="23">
        <v>42150.0</v>
      </c>
      <c r="G110" s="28" t="s">
        <v>125</v>
      </c>
      <c r="H110" s="13">
        <v>2060.0</v>
      </c>
      <c r="I110" s="13">
        <v>0.0</v>
      </c>
      <c r="J110" s="13">
        <v>2060.0</v>
      </c>
    </row>
    <row r="111" ht="15.75" customHeight="1">
      <c r="A111" s="23">
        <v>2144353.0</v>
      </c>
      <c r="B111" s="24">
        <v>44931.0</v>
      </c>
      <c r="C111" s="25">
        <v>0.5580671296296297</v>
      </c>
      <c r="D111" s="26">
        <v>2.0</v>
      </c>
      <c r="E111" s="27" t="s">
        <v>83</v>
      </c>
      <c r="F111" s="23">
        <v>7174.0</v>
      </c>
      <c r="G111" s="28" t="s">
        <v>126</v>
      </c>
      <c r="H111" s="13">
        <v>0.0</v>
      </c>
      <c r="I111" s="13">
        <v>22.75</v>
      </c>
      <c r="J111" s="13">
        <v>22.75</v>
      </c>
    </row>
    <row r="112" ht="15.75" customHeight="1">
      <c r="A112" s="23">
        <v>2144354.0</v>
      </c>
      <c r="B112" s="24">
        <v>44931.0</v>
      </c>
      <c r="C112" s="25">
        <v>0.5757175925925926</v>
      </c>
      <c r="D112" s="26">
        <v>2.0</v>
      </c>
      <c r="E112" s="27" t="s">
        <v>83</v>
      </c>
      <c r="F112" s="23">
        <v>45495.0</v>
      </c>
      <c r="G112" s="28" t="s">
        <v>127</v>
      </c>
      <c r="H112" s="13">
        <v>2992.75</v>
      </c>
      <c r="I112" s="13">
        <v>0.0</v>
      </c>
      <c r="J112" s="13">
        <v>2992.75</v>
      </c>
    </row>
    <row r="113" ht="15.75" customHeight="1">
      <c r="A113" s="23">
        <v>2144355.0</v>
      </c>
      <c r="B113" s="24">
        <v>44931.0</v>
      </c>
      <c r="C113" s="25">
        <v>0.5868287037037037</v>
      </c>
      <c r="D113" s="26">
        <v>2.0</v>
      </c>
      <c r="E113" s="27" t="s">
        <v>83</v>
      </c>
      <c r="F113" s="23">
        <v>47287.0</v>
      </c>
      <c r="G113" s="28" t="s">
        <v>128</v>
      </c>
      <c r="H113" s="13">
        <v>2558.0</v>
      </c>
      <c r="I113" s="13">
        <v>0.0</v>
      </c>
      <c r="J113" s="13">
        <v>2558.0</v>
      </c>
    </row>
    <row r="114" ht="15.75" customHeight="1">
      <c r="A114" s="23">
        <v>2144356.0</v>
      </c>
      <c r="B114" s="24">
        <v>44931.0</v>
      </c>
      <c r="C114" s="25">
        <v>0.5878240740740741</v>
      </c>
      <c r="D114" s="26">
        <v>2.0</v>
      </c>
      <c r="E114" s="27" t="s">
        <v>83</v>
      </c>
      <c r="F114" s="23">
        <v>23403.0</v>
      </c>
      <c r="G114" s="28" t="s">
        <v>129</v>
      </c>
      <c r="H114" s="13">
        <v>0.0</v>
      </c>
      <c r="I114" s="13">
        <v>134.75</v>
      </c>
      <c r="J114" s="13">
        <v>134.75</v>
      </c>
    </row>
    <row r="115" ht="15.75" customHeight="1">
      <c r="A115" s="23">
        <v>2144357.0</v>
      </c>
      <c r="B115" s="24">
        <v>44931.0</v>
      </c>
      <c r="C115" s="25">
        <v>0.5886574074074075</v>
      </c>
      <c r="D115" s="26">
        <v>2.0</v>
      </c>
      <c r="E115" s="27" t="s">
        <v>83</v>
      </c>
      <c r="F115" s="23">
        <v>23403.0</v>
      </c>
      <c r="G115" s="28" t="s">
        <v>129</v>
      </c>
      <c r="H115" s="13">
        <v>0.0</v>
      </c>
      <c r="I115" s="13">
        <v>1030.0</v>
      </c>
      <c r="J115" s="13">
        <v>1030.0</v>
      </c>
    </row>
    <row r="116" ht="15.75" customHeight="1">
      <c r="A116" s="23">
        <v>2144358.0</v>
      </c>
      <c r="B116" s="24">
        <v>44931.0</v>
      </c>
      <c r="C116" s="25">
        <v>0.5890856481481481</v>
      </c>
      <c r="D116" s="26">
        <v>2.0</v>
      </c>
      <c r="E116" s="27" t="s">
        <v>83</v>
      </c>
      <c r="F116" s="23">
        <v>23403.0</v>
      </c>
      <c r="G116" s="28" t="s">
        <v>129</v>
      </c>
      <c r="H116" s="13">
        <v>0.0</v>
      </c>
      <c r="I116" s="13">
        <v>1030.0</v>
      </c>
      <c r="J116" s="13">
        <v>1030.0</v>
      </c>
    </row>
    <row r="117" ht="15.75" customHeight="1">
      <c r="A117" s="23">
        <v>2144359.0</v>
      </c>
      <c r="B117" s="24">
        <v>44931.0</v>
      </c>
      <c r="C117" s="25">
        <v>0.5922800925925926</v>
      </c>
      <c r="D117" s="26">
        <v>2.0</v>
      </c>
      <c r="E117" s="27" t="s">
        <v>83</v>
      </c>
      <c r="F117" s="23">
        <v>32224.0</v>
      </c>
      <c r="G117" s="28" t="s">
        <v>130</v>
      </c>
      <c r="H117" s="13">
        <v>1577.0</v>
      </c>
      <c r="I117" s="13">
        <v>0.0</v>
      </c>
      <c r="J117" s="13">
        <v>1577.0</v>
      </c>
    </row>
    <row r="118" ht="15.75" customHeight="1">
      <c r="A118" s="23">
        <v>2144360.0</v>
      </c>
      <c r="B118" s="24">
        <v>44931.0</v>
      </c>
      <c r="C118" s="25">
        <v>0.5937268518518518</v>
      </c>
      <c r="D118" s="26">
        <v>2.0</v>
      </c>
      <c r="E118" s="27" t="s">
        <v>83</v>
      </c>
      <c r="F118" s="23">
        <v>32224.0</v>
      </c>
      <c r="G118" s="28" t="s">
        <v>130</v>
      </c>
      <c r="H118" s="13">
        <v>1030.0</v>
      </c>
      <c r="I118" s="13">
        <v>0.0</v>
      </c>
      <c r="J118" s="13">
        <v>1030.0</v>
      </c>
    </row>
    <row r="119" ht="15.75" customHeight="1">
      <c r="A119" s="23">
        <v>2144361.0</v>
      </c>
      <c r="B119" s="24">
        <v>44931.0</v>
      </c>
      <c r="C119" s="25">
        <v>0.5971759259259259</v>
      </c>
      <c r="D119" s="26">
        <v>2.0</v>
      </c>
      <c r="E119" s="27" t="s">
        <v>83</v>
      </c>
      <c r="F119" s="23">
        <v>50522.0</v>
      </c>
      <c r="G119" s="28" t="s">
        <v>131</v>
      </c>
      <c r="H119" s="13">
        <v>1380.25</v>
      </c>
      <c r="I119" s="13">
        <v>0.0</v>
      </c>
      <c r="J119" s="13">
        <v>1380.25</v>
      </c>
    </row>
    <row r="120" ht="15.75" customHeight="1">
      <c r="A120" s="23">
        <v>2144362.0</v>
      </c>
      <c r="B120" s="24">
        <v>44931.0</v>
      </c>
      <c r="C120" s="25">
        <v>0.6002430555555556</v>
      </c>
      <c r="D120" s="26">
        <v>2.0</v>
      </c>
      <c r="E120" s="27" t="s">
        <v>83</v>
      </c>
      <c r="F120" s="23">
        <v>34894.0</v>
      </c>
      <c r="G120" s="28" t="s">
        <v>132</v>
      </c>
      <c r="H120" s="13">
        <v>0.0</v>
      </c>
      <c r="I120" s="13">
        <v>272.25</v>
      </c>
      <c r="J120" s="13">
        <v>272.25</v>
      </c>
    </row>
    <row r="121" ht="15.75" customHeight="1">
      <c r="A121" s="23">
        <v>2144363.0</v>
      </c>
      <c r="B121" s="24">
        <v>44931.0</v>
      </c>
      <c r="C121" s="25">
        <v>0.6039930555555556</v>
      </c>
      <c r="D121" s="26">
        <v>2.0</v>
      </c>
      <c r="E121" s="27" t="s">
        <v>83</v>
      </c>
      <c r="F121" s="23">
        <v>49504.0</v>
      </c>
      <c r="G121" s="28" t="s">
        <v>66</v>
      </c>
      <c r="H121" s="13">
        <v>0.0</v>
      </c>
      <c r="I121" s="13">
        <v>1366.75</v>
      </c>
      <c r="J121" s="13">
        <v>1366.75</v>
      </c>
    </row>
    <row r="122" ht="15.75" customHeight="1">
      <c r="A122" s="23">
        <v>2144364.0</v>
      </c>
      <c r="B122" s="24">
        <v>44931.0</v>
      </c>
      <c r="C122" s="25">
        <v>0.6059953703703703</v>
      </c>
      <c r="D122" s="26">
        <v>2.0</v>
      </c>
      <c r="E122" s="27" t="s">
        <v>83</v>
      </c>
      <c r="F122" s="23">
        <v>53628.0</v>
      </c>
      <c r="G122" s="28" t="s">
        <v>133</v>
      </c>
      <c r="H122" s="13">
        <v>2060.0</v>
      </c>
      <c r="I122" s="13">
        <v>0.0</v>
      </c>
      <c r="J122" s="13">
        <v>2060.0</v>
      </c>
    </row>
    <row r="123" ht="15.75" customHeight="1">
      <c r="A123" s="23">
        <v>2144365.0</v>
      </c>
      <c r="B123" s="24">
        <v>44931.0</v>
      </c>
      <c r="C123" s="25">
        <v>0.6103703703703703</v>
      </c>
      <c r="D123" s="26">
        <v>2.0</v>
      </c>
      <c r="E123" s="27" t="s">
        <v>83</v>
      </c>
      <c r="F123" s="23">
        <v>53628.0</v>
      </c>
      <c r="G123" s="28" t="s">
        <v>133</v>
      </c>
      <c r="H123" s="13">
        <v>1500.0</v>
      </c>
      <c r="I123" s="13">
        <v>1908.25</v>
      </c>
      <c r="J123" s="13">
        <v>3408.25</v>
      </c>
    </row>
    <row r="124" ht="15.75" customHeight="1">
      <c r="A124" s="23">
        <v>2144366.0</v>
      </c>
      <c r="B124" s="24">
        <v>44931.0</v>
      </c>
      <c r="C124" s="25">
        <v>0.6169560185185186</v>
      </c>
      <c r="D124" s="26">
        <v>2.0</v>
      </c>
      <c r="E124" s="27" t="s">
        <v>83</v>
      </c>
      <c r="F124" s="23">
        <v>12311.0</v>
      </c>
      <c r="G124" s="28" t="s">
        <v>134</v>
      </c>
      <c r="H124" s="13">
        <v>3375.5</v>
      </c>
      <c r="I124" s="13">
        <v>0.0</v>
      </c>
      <c r="J124" s="13">
        <v>3375.5</v>
      </c>
    </row>
    <row r="125" ht="15.75" customHeight="1">
      <c r="A125" s="23">
        <v>2144367.0</v>
      </c>
      <c r="B125" s="24">
        <v>44931.0</v>
      </c>
      <c r="C125" s="25">
        <v>0.6177893518518518</v>
      </c>
      <c r="D125" s="26">
        <v>2.0</v>
      </c>
      <c r="E125" s="27" t="s">
        <v>83</v>
      </c>
      <c r="F125" s="23">
        <v>50905.0</v>
      </c>
      <c r="G125" s="28" t="s">
        <v>107</v>
      </c>
      <c r="H125" s="13">
        <v>0.0</v>
      </c>
      <c r="I125" s="13">
        <v>48.0</v>
      </c>
      <c r="J125" s="13">
        <v>48.0</v>
      </c>
    </row>
    <row r="126" ht="15.75" customHeight="1">
      <c r="A126" s="23">
        <v>2144368.0</v>
      </c>
      <c r="B126" s="24">
        <v>44931.0</v>
      </c>
      <c r="C126" s="25">
        <v>0.6247337962962963</v>
      </c>
      <c r="D126" s="26">
        <v>2.0</v>
      </c>
      <c r="E126" s="27" t="s">
        <v>83</v>
      </c>
      <c r="F126" s="23">
        <v>41807.0</v>
      </c>
      <c r="G126" s="28" t="s">
        <v>135</v>
      </c>
      <c r="H126" s="13">
        <v>3500.0</v>
      </c>
      <c r="I126" s="13">
        <v>476.75</v>
      </c>
      <c r="J126" s="13">
        <v>3976.75</v>
      </c>
    </row>
    <row r="127" ht="15.75" customHeight="1">
      <c r="A127" s="23">
        <v>2144369.0</v>
      </c>
      <c r="B127" s="24">
        <v>44931.0</v>
      </c>
      <c r="C127" s="25">
        <v>0.6278472222222222</v>
      </c>
      <c r="D127" s="26">
        <v>2.0</v>
      </c>
      <c r="E127" s="27" t="s">
        <v>83</v>
      </c>
      <c r="F127" s="23">
        <v>41807.0</v>
      </c>
      <c r="G127" s="28" t="s">
        <v>135</v>
      </c>
      <c r="H127" s="13">
        <v>2060.0</v>
      </c>
      <c r="I127" s="13">
        <v>0.0</v>
      </c>
      <c r="J127" s="13">
        <v>2060.0</v>
      </c>
    </row>
    <row r="128" ht="15.75" customHeight="1">
      <c r="A128" s="23">
        <v>2144370.0</v>
      </c>
      <c r="B128" s="24">
        <v>44931.0</v>
      </c>
      <c r="C128" s="25">
        <v>0.6295486111111112</v>
      </c>
      <c r="D128" s="26">
        <v>2.0</v>
      </c>
      <c r="E128" s="27" t="s">
        <v>83</v>
      </c>
      <c r="F128" s="23">
        <v>20262.0</v>
      </c>
      <c r="G128" s="28" t="s">
        <v>136</v>
      </c>
      <c r="H128" s="13">
        <v>2060.0</v>
      </c>
      <c r="I128" s="13">
        <v>0.0</v>
      </c>
      <c r="J128" s="13">
        <v>2060.0</v>
      </c>
    </row>
    <row r="129" ht="15.75" customHeight="1">
      <c r="A129" s="23">
        <v>2144371.0</v>
      </c>
      <c r="B129" s="24">
        <v>44931.0</v>
      </c>
      <c r="C129" s="25">
        <v>0.6341435185185185</v>
      </c>
      <c r="D129" s="26">
        <v>2.0</v>
      </c>
      <c r="E129" s="27" t="s">
        <v>83</v>
      </c>
      <c r="F129" s="23">
        <v>20262.0</v>
      </c>
      <c r="G129" s="28" t="s">
        <v>136</v>
      </c>
      <c r="H129" s="13">
        <v>3500.0</v>
      </c>
      <c r="I129" s="13">
        <v>17.5</v>
      </c>
      <c r="J129" s="13">
        <v>3517.5</v>
      </c>
    </row>
    <row r="130" ht="15.75" customHeight="1">
      <c r="A130" s="23">
        <v>2144372.0</v>
      </c>
      <c r="B130" s="24">
        <v>44931.0</v>
      </c>
      <c r="C130" s="25">
        <v>0.6353356481481481</v>
      </c>
      <c r="D130" s="26">
        <v>2.0</v>
      </c>
      <c r="E130" s="27" t="s">
        <v>83</v>
      </c>
      <c r="F130" s="23">
        <v>53148.0</v>
      </c>
      <c r="G130" s="28" t="s">
        <v>101</v>
      </c>
      <c r="H130" s="13">
        <v>0.0</v>
      </c>
      <c r="I130" s="13">
        <v>22.5</v>
      </c>
      <c r="J130" s="13">
        <v>22.5</v>
      </c>
    </row>
    <row r="131" ht="15.75" customHeight="1">
      <c r="A131" s="23">
        <v>2144373.0</v>
      </c>
      <c r="B131" s="24">
        <v>44931.0</v>
      </c>
      <c r="C131" s="25">
        <v>0.6367476851851852</v>
      </c>
      <c r="D131" s="26">
        <v>2.0</v>
      </c>
      <c r="E131" s="27" t="s">
        <v>83</v>
      </c>
      <c r="F131" s="23">
        <v>26000.0</v>
      </c>
      <c r="G131" s="28" t="s">
        <v>137</v>
      </c>
      <c r="H131" s="13">
        <v>0.0</v>
      </c>
      <c r="I131" s="13">
        <v>915.75</v>
      </c>
      <c r="J131" s="13">
        <v>915.75</v>
      </c>
    </row>
    <row r="132" ht="15.75" customHeight="1">
      <c r="A132" s="23">
        <v>2144374.0</v>
      </c>
      <c r="B132" s="24">
        <v>44931.0</v>
      </c>
      <c r="C132" s="25">
        <v>0.6388888888888888</v>
      </c>
      <c r="D132" s="26">
        <v>2.0</v>
      </c>
      <c r="E132" s="27" t="s">
        <v>83</v>
      </c>
      <c r="F132" s="23">
        <v>17135.0</v>
      </c>
      <c r="G132" s="28" t="s">
        <v>138</v>
      </c>
      <c r="H132" s="13">
        <v>0.0</v>
      </c>
      <c r="I132" s="13">
        <v>20.0</v>
      </c>
      <c r="J132" s="13">
        <v>20.0</v>
      </c>
    </row>
    <row r="133" ht="15.75" customHeight="1">
      <c r="A133" s="23">
        <v>2144375.0</v>
      </c>
      <c r="B133" s="24">
        <v>44931.0</v>
      </c>
      <c r="C133" s="25">
        <v>0.6423032407407407</v>
      </c>
      <c r="D133" s="26">
        <v>2.0</v>
      </c>
      <c r="E133" s="27" t="s">
        <v>83</v>
      </c>
      <c r="F133" s="23">
        <v>41299.0</v>
      </c>
      <c r="G133" s="28" t="s">
        <v>139</v>
      </c>
      <c r="H133" s="13">
        <v>0.0</v>
      </c>
      <c r="I133" s="13">
        <v>115.75</v>
      </c>
      <c r="J133" s="13">
        <v>115.75</v>
      </c>
    </row>
    <row r="134" ht="15.75" customHeight="1">
      <c r="A134" s="23">
        <v>2144376.0</v>
      </c>
      <c r="B134" s="24">
        <v>44931.0</v>
      </c>
      <c r="C134" s="25">
        <v>0.6442013888888889</v>
      </c>
      <c r="D134" s="26">
        <v>2.0</v>
      </c>
      <c r="E134" s="27" t="s">
        <v>83</v>
      </c>
      <c r="F134" s="23">
        <v>46353.0</v>
      </c>
      <c r="G134" s="28" t="s">
        <v>140</v>
      </c>
      <c r="H134" s="13">
        <v>0.0</v>
      </c>
      <c r="I134" s="13">
        <v>32.25</v>
      </c>
      <c r="J134" s="13">
        <v>32.25</v>
      </c>
    </row>
    <row r="135" ht="15.75" customHeight="1">
      <c r="A135" s="23">
        <v>2144377.0</v>
      </c>
      <c r="B135" s="24">
        <v>44931.0</v>
      </c>
      <c r="C135" s="25">
        <v>0.6482986111111111</v>
      </c>
      <c r="D135" s="26">
        <v>2.0</v>
      </c>
      <c r="E135" s="27" t="s">
        <v>83</v>
      </c>
      <c r="F135" s="23">
        <v>24419.0</v>
      </c>
      <c r="G135" s="28" t="s">
        <v>141</v>
      </c>
      <c r="H135" s="13">
        <v>3500.0</v>
      </c>
      <c r="I135" s="13">
        <v>1185.5</v>
      </c>
      <c r="J135" s="13">
        <v>4685.5</v>
      </c>
    </row>
    <row r="136" ht="15.75" customHeight="1">
      <c r="A136" s="23">
        <v>2144378.0</v>
      </c>
      <c r="B136" s="24">
        <v>44931.0</v>
      </c>
      <c r="C136" s="25">
        <v>0.6500347222222222</v>
      </c>
      <c r="D136" s="26">
        <v>2.0</v>
      </c>
      <c r="E136" s="27" t="s">
        <v>83</v>
      </c>
      <c r="F136" s="23">
        <v>28071.0</v>
      </c>
      <c r="G136" s="28" t="s">
        <v>100</v>
      </c>
      <c r="H136" s="13">
        <v>0.0</v>
      </c>
      <c r="I136" s="13">
        <v>314.25</v>
      </c>
      <c r="J136" s="13">
        <v>314.25</v>
      </c>
    </row>
    <row r="137" ht="15.75" customHeight="1">
      <c r="A137" s="23">
        <v>2144379.0</v>
      </c>
      <c r="B137" s="24">
        <v>44931.0</v>
      </c>
      <c r="C137" s="25">
        <v>0.6509953703703704</v>
      </c>
      <c r="D137" s="26">
        <v>2.0</v>
      </c>
      <c r="E137" s="27" t="s">
        <v>83</v>
      </c>
      <c r="F137" s="23">
        <v>22747.0</v>
      </c>
      <c r="G137" s="28" t="s">
        <v>142</v>
      </c>
      <c r="H137" s="13">
        <v>0.0</v>
      </c>
      <c r="I137" s="13">
        <v>74.5</v>
      </c>
      <c r="J137" s="13">
        <v>74.5</v>
      </c>
    </row>
    <row r="138" ht="15.75" customHeight="1">
      <c r="A138" s="23">
        <v>2144380.0</v>
      </c>
      <c r="B138" s="24">
        <v>44931.0</v>
      </c>
      <c r="C138" s="25">
        <v>0.6532986111111111</v>
      </c>
      <c r="D138" s="26">
        <v>2.0</v>
      </c>
      <c r="E138" s="27" t="s">
        <v>83</v>
      </c>
      <c r="F138" s="23">
        <v>51766.0</v>
      </c>
      <c r="G138" s="28" t="s">
        <v>143</v>
      </c>
      <c r="H138" s="13">
        <v>0.0</v>
      </c>
      <c r="I138" s="13">
        <v>444.75</v>
      </c>
      <c r="J138" s="13">
        <v>444.75</v>
      </c>
    </row>
    <row r="139" ht="15.75" customHeight="1">
      <c r="A139" s="23">
        <v>2144381.0</v>
      </c>
      <c r="B139" s="24">
        <v>44931.0</v>
      </c>
      <c r="C139" s="25">
        <v>0.6547337962962962</v>
      </c>
      <c r="D139" s="26">
        <v>2.0</v>
      </c>
      <c r="E139" s="27" t="s">
        <v>83</v>
      </c>
      <c r="F139" s="23">
        <v>49546.0</v>
      </c>
      <c r="G139" s="28" t="s">
        <v>78</v>
      </c>
      <c r="H139" s="13">
        <v>0.0</v>
      </c>
      <c r="I139" s="13">
        <v>72.75</v>
      </c>
      <c r="J139" s="13">
        <v>72.75</v>
      </c>
    </row>
    <row r="140" ht="15.75" customHeight="1">
      <c r="A140" s="23">
        <v>2144382.0</v>
      </c>
      <c r="B140" s="24">
        <v>44931.0</v>
      </c>
      <c r="C140" s="25">
        <v>0.6556828703703703</v>
      </c>
      <c r="D140" s="26">
        <v>2.0</v>
      </c>
      <c r="E140" s="27" t="s">
        <v>83</v>
      </c>
      <c r="F140" s="23">
        <v>35082.0</v>
      </c>
      <c r="G140" s="28" t="s">
        <v>144</v>
      </c>
      <c r="H140" s="13">
        <v>0.0</v>
      </c>
      <c r="I140" s="13">
        <v>111.0</v>
      </c>
      <c r="J140" s="13">
        <v>111.0</v>
      </c>
    </row>
    <row r="141" ht="15.75" customHeight="1">
      <c r="A141" s="23">
        <v>2144383.0</v>
      </c>
      <c r="B141" s="24">
        <v>44931.0</v>
      </c>
      <c r="C141" s="25">
        <v>0.6566666666666666</v>
      </c>
      <c r="D141" s="26">
        <v>2.0</v>
      </c>
      <c r="E141" s="27" t="s">
        <v>83</v>
      </c>
      <c r="F141" s="23">
        <v>20322.0</v>
      </c>
      <c r="G141" s="28" t="s">
        <v>145</v>
      </c>
      <c r="H141" s="13">
        <v>0.0</v>
      </c>
      <c r="I141" s="13">
        <v>14.75</v>
      </c>
      <c r="J141" s="13">
        <v>14.75</v>
      </c>
    </row>
    <row r="142" ht="15.75" customHeight="1">
      <c r="A142" s="23">
        <v>2144384.0</v>
      </c>
      <c r="B142" s="24">
        <v>44931.0</v>
      </c>
      <c r="C142" s="25">
        <v>0.6580324074074074</v>
      </c>
      <c r="D142" s="26">
        <v>2.0</v>
      </c>
      <c r="E142" s="27" t="s">
        <v>83</v>
      </c>
      <c r="F142" s="23">
        <v>4341.0</v>
      </c>
      <c r="G142" s="28" t="s">
        <v>146</v>
      </c>
      <c r="H142" s="13">
        <v>0.0</v>
      </c>
      <c r="I142" s="13">
        <v>558.0</v>
      </c>
      <c r="J142" s="13">
        <v>558.0</v>
      </c>
    </row>
    <row r="143" ht="15.75" customHeight="1">
      <c r="A143" s="23">
        <v>2144385.0</v>
      </c>
      <c r="B143" s="24">
        <v>44931.0</v>
      </c>
      <c r="C143" s="25">
        <v>0.6590046296296296</v>
      </c>
      <c r="D143" s="26">
        <v>2.0</v>
      </c>
      <c r="E143" s="27" t="s">
        <v>83</v>
      </c>
      <c r="F143" s="23">
        <v>22746.0</v>
      </c>
      <c r="G143" s="28" t="s">
        <v>147</v>
      </c>
      <c r="H143" s="13">
        <v>1030.0</v>
      </c>
      <c r="I143" s="13">
        <v>0.0</v>
      </c>
      <c r="J143" s="13">
        <v>1030.0</v>
      </c>
    </row>
    <row r="144" ht="15.75" customHeight="1">
      <c r="A144" s="23">
        <v>2144386.0</v>
      </c>
      <c r="B144" s="24">
        <v>44931.0</v>
      </c>
      <c r="C144" s="25">
        <v>0.6605671296296296</v>
      </c>
      <c r="D144" s="26">
        <v>2.0</v>
      </c>
      <c r="E144" s="27" t="s">
        <v>83</v>
      </c>
      <c r="F144" s="23">
        <v>22746.0</v>
      </c>
      <c r="G144" s="28" t="s">
        <v>147</v>
      </c>
      <c r="H144" s="13">
        <v>968.75</v>
      </c>
      <c r="I144" s="13">
        <v>0.0</v>
      </c>
      <c r="J144" s="13">
        <v>968.75</v>
      </c>
    </row>
    <row r="145" ht="15.75" customHeight="1">
      <c r="A145" s="23">
        <v>2144387.0</v>
      </c>
      <c r="B145" s="24">
        <v>44931.0</v>
      </c>
      <c r="C145" s="25">
        <v>0.6672453703703703</v>
      </c>
      <c r="D145" s="26">
        <v>2.0</v>
      </c>
      <c r="E145" s="27" t="s">
        <v>83</v>
      </c>
      <c r="F145" s="23">
        <v>52656.0</v>
      </c>
      <c r="G145" s="28" t="s">
        <v>148</v>
      </c>
      <c r="H145" s="13">
        <v>1052.75</v>
      </c>
      <c r="I145" s="13">
        <v>0.0</v>
      </c>
      <c r="J145" s="13">
        <v>1052.75</v>
      </c>
    </row>
    <row r="146" ht="15.75" customHeight="1">
      <c r="A146" s="23">
        <v>2144388.0</v>
      </c>
      <c r="B146" s="24">
        <v>44931.0</v>
      </c>
      <c r="C146" s="25">
        <v>0.6745833333333333</v>
      </c>
      <c r="D146" s="26">
        <v>2.0</v>
      </c>
      <c r="E146" s="27" t="s">
        <v>83</v>
      </c>
      <c r="F146" s="23">
        <v>13589.0</v>
      </c>
      <c r="G146" s="28" t="s">
        <v>149</v>
      </c>
      <c r="H146" s="13">
        <v>3500.0</v>
      </c>
      <c r="I146" s="13">
        <v>224.0</v>
      </c>
      <c r="J146" s="13">
        <v>3724.0</v>
      </c>
    </row>
    <row r="147" ht="15.75" customHeight="1">
      <c r="A147" s="23">
        <v>2144389.0</v>
      </c>
      <c r="B147" s="24">
        <v>44931.0</v>
      </c>
      <c r="C147" s="25">
        <v>0.6753472222222222</v>
      </c>
      <c r="D147" s="26">
        <v>2.0</v>
      </c>
      <c r="E147" s="27" t="s">
        <v>83</v>
      </c>
      <c r="F147" s="23">
        <v>13589.0</v>
      </c>
      <c r="G147" s="28" t="s">
        <v>149</v>
      </c>
      <c r="H147" s="13">
        <v>2060.0</v>
      </c>
      <c r="I147" s="13">
        <v>0.0</v>
      </c>
      <c r="J147" s="13">
        <v>2060.0</v>
      </c>
    </row>
    <row r="148" ht="15.75" customHeight="1">
      <c r="A148" s="23">
        <v>2144390.0</v>
      </c>
      <c r="B148" s="24">
        <v>44931.0</v>
      </c>
      <c r="C148" s="25">
        <v>0.6826273148148149</v>
      </c>
      <c r="D148" s="26">
        <v>2.0</v>
      </c>
      <c r="E148" s="27" t="s">
        <v>83</v>
      </c>
      <c r="F148" s="23">
        <v>13589.0</v>
      </c>
      <c r="G148" s="28" t="s">
        <v>149</v>
      </c>
      <c r="H148" s="13">
        <v>0.0</v>
      </c>
      <c r="I148" s="13">
        <v>2819.75</v>
      </c>
      <c r="J148" s="13">
        <v>2819.75</v>
      </c>
    </row>
    <row r="149" ht="15.75" customHeight="1">
      <c r="A149" s="23">
        <v>2144391.0</v>
      </c>
      <c r="B149" s="24">
        <v>44931.0</v>
      </c>
      <c r="C149" s="25">
        <v>0.6865740740740741</v>
      </c>
      <c r="D149" s="26">
        <v>2.0</v>
      </c>
      <c r="E149" s="27" t="s">
        <v>83</v>
      </c>
      <c r="F149" s="23">
        <v>52476.0</v>
      </c>
      <c r="G149" s="28" t="s">
        <v>150</v>
      </c>
      <c r="H149" s="13">
        <v>1500.0</v>
      </c>
      <c r="I149" s="13">
        <v>27.5</v>
      </c>
      <c r="J149" s="13">
        <v>1527.5</v>
      </c>
    </row>
    <row r="150" ht="15.75" customHeight="1">
      <c r="A150" s="23">
        <v>2144392.0</v>
      </c>
      <c r="B150" s="24">
        <v>44931.0</v>
      </c>
      <c r="C150" s="25">
        <v>0.6888194444444444</v>
      </c>
      <c r="D150" s="26">
        <v>2.0</v>
      </c>
      <c r="E150" s="27" t="s">
        <v>83</v>
      </c>
      <c r="F150" s="23">
        <v>17645.0</v>
      </c>
      <c r="G150" s="28" t="s">
        <v>151</v>
      </c>
      <c r="H150" s="13">
        <v>0.0</v>
      </c>
      <c r="I150" s="13">
        <v>706.5</v>
      </c>
      <c r="J150" s="13">
        <v>706.5</v>
      </c>
    </row>
    <row r="151" ht="15.75" customHeight="1">
      <c r="A151" s="23">
        <v>2144393.0</v>
      </c>
      <c r="B151" s="24">
        <v>44931.0</v>
      </c>
      <c r="C151" s="25">
        <v>0.6913425925925926</v>
      </c>
      <c r="D151" s="26">
        <v>2.0</v>
      </c>
      <c r="E151" s="27" t="s">
        <v>83</v>
      </c>
      <c r="F151" s="23">
        <v>21398.0</v>
      </c>
      <c r="G151" s="28" t="s">
        <v>152</v>
      </c>
      <c r="H151" s="13">
        <v>0.0</v>
      </c>
      <c r="I151" s="13">
        <v>450.0</v>
      </c>
      <c r="J151" s="13">
        <v>450.0</v>
      </c>
    </row>
    <row r="152" ht="15.75" customHeight="1">
      <c r="A152" s="23">
        <v>2144394.0</v>
      </c>
      <c r="B152" s="24">
        <v>44931.0</v>
      </c>
      <c r="C152" s="25">
        <v>0.6921643518518519</v>
      </c>
      <c r="D152" s="26">
        <v>2.0</v>
      </c>
      <c r="E152" s="27" t="s">
        <v>83</v>
      </c>
      <c r="F152" s="23">
        <v>24135.0</v>
      </c>
      <c r="G152" s="28" t="s">
        <v>153</v>
      </c>
      <c r="H152" s="13">
        <v>0.0</v>
      </c>
      <c r="I152" s="13">
        <v>132.25</v>
      </c>
      <c r="J152" s="13">
        <v>132.25</v>
      </c>
    </row>
    <row r="153" ht="15.75" customHeight="1">
      <c r="A153" s="23">
        <v>2144395.0</v>
      </c>
      <c r="B153" s="24">
        <v>44931.0</v>
      </c>
      <c r="C153" s="25">
        <v>0.6938541666666667</v>
      </c>
      <c r="D153" s="26">
        <v>2.0</v>
      </c>
      <c r="E153" s="27" t="s">
        <v>83</v>
      </c>
      <c r="F153" s="23">
        <v>41299.0</v>
      </c>
      <c r="G153" s="28" t="s">
        <v>139</v>
      </c>
      <c r="H153" s="13">
        <v>0.0</v>
      </c>
      <c r="I153" s="13">
        <v>63.75</v>
      </c>
      <c r="J153" s="13">
        <v>63.75</v>
      </c>
    </row>
    <row r="154" ht="15.75" customHeight="1">
      <c r="A154" s="23">
        <v>2144396.0</v>
      </c>
      <c r="B154" s="24">
        <v>44931.0</v>
      </c>
      <c r="C154" s="25">
        <v>0.6964467592592593</v>
      </c>
      <c r="D154" s="26">
        <v>2.0</v>
      </c>
      <c r="E154" s="27" t="s">
        <v>83</v>
      </c>
      <c r="F154" s="23">
        <v>34380.0</v>
      </c>
      <c r="G154" s="28" t="s">
        <v>154</v>
      </c>
      <c r="H154" s="13">
        <v>0.0</v>
      </c>
      <c r="I154" s="13">
        <v>133.0</v>
      </c>
      <c r="J154" s="13">
        <v>133.0</v>
      </c>
    </row>
    <row r="155" ht="15.75" customHeight="1"/>
    <row r="156" ht="15.75" customHeight="1">
      <c r="H156" s="18" t="s">
        <v>155</v>
      </c>
      <c r="I156" s="29">
        <f>SUBTOTAL(9,H1:H155)</f>
        <v>148344.25</v>
      </c>
    </row>
    <row r="157" ht="15.75" customHeight="1">
      <c r="H157" s="18" t="s">
        <v>156</v>
      </c>
      <c r="I157" s="29">
        <f>SUBTOTAL(9,I1:I156)</f>
        <v>46853</v>
      </c>
    </row>
    <row r="158" ht="15.75" customHeight="1"/>
    <row r="159" ht="15.75" customHeight="1">
      <c r="H159" s="18" t="s">
        <v>157</v>
      </c>
      <c r="I159" s="29">
        <f>SUBTOTAL(9,J1:J158)</f>
        <v>195197.25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2023-01-27T01:16:51Z</dcterms:created>
  <dc:creator>edria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2023-01-27T01:20:08Z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cf0c85d6-defd-4866-a7c6-f598c9633234</vt:lpwstr>
  </property>
  <property fmtid="{D5CDD505-2E9C-101B-9397-08002B2CF9AE}" pid="7" name="MSIP_Label_defa4170-0d19-0005-0004-bc88714345d2_ActionId">
    <vt:lpwstr>e51c084c-9551-4ab2-a55d-56c0a2ce8ff2</vt:lpwstr>
  </property>
  <property fmtid="{D5CDD505-2E9C-101B-9397-08002B2CF9AE}" pid="8" name="MSIP_Label_defa4170-0d19-0005-0004-bc88714345d2_ContentBits">
    <vt:lpwstr>0</vt:lpwstr>
  </property>
</Properties>
</file>