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ELL\OneDrive\Desktop\"/>
    </mc:Choice>
  </mc:AlternateContent>
  <bookViews>
    <workbookView xWindow="0" yWindow="0" windowWidth="15345" windowHeight="3975" firstSheet="16" activeTab="26"/>
  </bookViews>
  <sheets>
    <sheet name="Q1" sheetId="2" r:id="rId1"/>
    <sheet name="Q2" sheetId="4" r:id="rId2"/>
    <sheet name="Q3" sheetId="1" r:id="rId3"/>
    <sheet name="Q4" sheetId="3" r:id="rId4"/>
    <sheet name="Q5" sheetId="6" r:id="rId5"/>
    <sheet name="Q6" sheetId="5" r:id="rId6"/>
    <sheet name="Q7" sheetId="7" r:id="rId7"/>
    <sheet name="Q8" sheetId="8" r:id="rId8"/>
    <sheet name="Q9" sheetId="9" r:id="rId9"/>
    <sheet name="Q10" sheetId="10" r:id="rId10"/>
    <sheet name="Q11" sheetId="11" r:id="rId11"/>
    <sheet name="Q12" sheetId="12" r:id="rId12"/>
    <sheet name="Q13" sheetId="16" r:id="rId13"/>
    <sheet name="Q14" sheetId="13" r:id="rId14"/>
    <sheet name="Q15" sheetId="21" r:id="rId15"/>
    <sheet name="Q16" sheetId="20" r:id="rId16"/>
    <sheet name="Q18" sheetId="18" r:id="rId17"/>
    <sheet name="Q19" sheetId="22" r:id="rId18"/>
    <sheet name="Q20" sheetId="24" r:id="rId19"/>
    <sheet name="Q21" sheetId="25" r:id="rId20"/>
    <sheet name="Q22" sheetId="26" r:id="rId21"/>
    <sheet name="Q23" sheetId="27" r:id="rId22"/>
    <sheet name="Q24" sheetId="28" r:id="rId23"/>
    <sheet name="Q25" sheetId="29" r:id="rId24"/>
    <sheet name="Q26" sheetId="30" r:id="rId25"/>
    <sheet name="Q27" sheetId="31" r:id="rId26"/>
    <sheet name="Q28" sheetId="32" r:id="rId27"/>
  </sheets>
  <definedNames>
    <definedName name="solver_adj" localSheetId="0" hidden="1">'Q1'!$F$6:$N$6</definedName>
    <definedName name="solver_adj" localSheetId="9" hidden="1">'Q10'!$U$3:$U$9</definedName>
    <definedName name="solver_adj" localSheetId="10" hidden="1">'Q11'!$D$26:$D$27</definedName>
    <definedName name="solver_adj" localSheetId="1" hidden="1">'Q2'!$C$6:$J$7</definedName>
    <definedName name="solver_adj" localSheetId="2" hidden="1">'Q3'!$C$6:$J$7</definedName>
    <definedName name="solver_adj" localSheetId="3" hidden="1">'Q4'!$N$5:$S$14</definedName>
    <definedName name="solver_adj" localSheetId="4" hidden="1">'Q5'!$I$7:$L$9</definedName>
    <definedName name="solver_adj" localSheetId="5" hidden="1">'Q6'!$I$7:$L$9</definedName>
    <definedName name="solver_adj" localSheetId="7" hidden="1">'Q8'!$G$12:$G$14</definedName>
    <definedName name="solver_adj" localSheetId="8" hidden="1">'Q9'!$O$4:$O$7</definedName>
    <definedName name="solver_cvg" localSheetId="0" hidden="1">0.0001</definedName>
    <definedName name="solver_cvg" localSheetId="9" hidden="1">0.0001</definedName>
    <definedName name="solver_cvg" localSheetId="10" hidden="1">0.0001</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cvg" localSheetId="5" hidden="1">0.0001</definedName>
    <definedName name="solver_cvg" localSheetId="7" hidden="1">0.0001</definedName>
    <definedName name="solver_cvg" localSheetId="8" hidden="1">0.0001</definedName>
    <definedName name="solver_drv" localSheetId="0" hidden="1">1</definedName>
    <definedName name="solver_drv" localSheetId="9" hidden="1">1</definedName>
    <definedName name="solver_drv" localSheetId="10" hidden="1">2</definedName>
    <definedName name="solver_drv" localSheetId="1" hidden="1">2</definedName>
    <definedName name="solver_drv" localSheetId="2" hidden="1">2</definedName>
    <definedName name="solver_drv" localSheetId="3" hidden="1">2</definedName>
    <definedName name="solver_drv" localSheetId="4" hidden="1">1</definedName>
    <definedName name="solver_drv" localSheetId="5" hidden="1">1</definedName>
    <definedName name="solver_drv" localSheetId="7" hidden="1">1</definedName>
    <definedName name="solver_drv" localSheetId="8" hidden="1">2</definedName>
    <definedName name="solver_eng" localSheetId="0" hidden="1">1</definedName>
    <definedName name="solver_eng" localSheetId="9" hidden="1">2</definedName>
    <definedName name="solver_eng" localSheetId="10" hidden="1">2</definedName>
    <definedName name="solver_eng" localSheetId="1" hidden="1">2</definedName>
    <definedName name="solver_eng" localSheetId="2" hidden="1">2</definedName>
    <definedName name="solver_eng" localSheetId="3" hidden="1">2</definedName>
    <definedName name="solver_eng" localSheetId="4" hidden="1">2</definedName>
    <definedName name="solver_eng" localSheetId="5" hidden="1">2</definedName>
    <definedName name="solver_eng" localSheetId="7" hidden="1">2</definedName>
    <definedName name="solver_eng" localSheetId="8" hidden="1">2</definedName>
    <definedName name="solver_est" localSheetId="0" hidden="1">1</definedName>
    <definedName name="solver_est" localSheetId="9" hidden="1">1</definedName>
    <definedName name="solver_est" localSheetId="10" hidden="1">1</definedName>
    <definedName name="solver_est" localSheetId="1" hidden="1">1</definedName>
    <definedName name="solver_est" localSheetId="2" hidden="1">1</definedName>
    <definedName name="solver_est" localSheetId="3" hidden="1">1</definedName>
    <definedName name="solver_est" localSheetId="4" hidden="1">1</definedName>
    <definedName name="solver_est" localSheetId="5" hidden="1">1</definedName>
    <definedName name="solver_est" localSheetId="7" hidden="1">1</definedName>
    <definedName name="solver_est" localSheetId="8" hidden="1">1</definedName>
    <definedName name="solver_itr" localSheetId="0" hidden="1">2147483647</definedName>
    <definedName name="solver_itr" localSheetId="9" hidden="1">2147483647</definedName>
    <definedName name="solver_itr" localSheetId="10" hidden="1">2147483647</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itr" localSheetId="5" hidden="1">2147483647</definedName>
    <definedName name="solver_itr" localSheetId="7" hidden="1">2147483647</definedName>
    <definedName name="solver_itr" localSheetId="8" hidden="1">2147483647</definedName>
    <definedName name="solver_lhs1" localSheetId="0" hidden="1">'Q1'!$F$6:$N$6</definedName>
    <definedName name="solver_lhs1" localSheetId="9" hidden="1">'Q10'!$P$15:$P$24</definedName>
    <definedName name="solver_lhs1" localSheetId="10" hidden="1">'Q11'!$D$26:$D$27</definedName>
    <definedName name="solver_lhs1" localSheetId="1" hidden="1">'Q2'!$C$6:$J$7</definedName>
    <definedName name="solver_lhs1" localSheetId="2" hidden="1">'Q3'!$C$6:$J$7</definedName>
    <definedName name="solver_lhs1" localSheetId="3" hidden="1">'Q4'!$N$15:$S$15</definedName>
    <definedName name="solver_lhs1" localSheetId="4" hidden="1">'Q5'!$I$7:$I$9</definedName>
    <definedName name="solver_lhs1" localSheetId="5" hidden="1">'Q6'!$I$7:$I$9</definedName>
    <definedName name="solver_lhs1" localSheetId="7" hidden="1">'Q8'!$G$12</definedName>
    <definedName name="solver_lhs1" localSheetId="8" hidden="1">'Q9'!$O$4</definedName>
    <definedName name="solver_lhs10" localSheetId="3" hidden="1">'Q4'!$L$7:$Q$7</definedName>
    <definedName name="solver_lhs11" localSheetId="3" hidden="1">'Q4'!$L$6:$Q$6</definedName>
    <definedName name="solver_lhs12" localSheetId="3" hidden="1">'Q4'!$L$5:$Q$5</definedName>
    <definedName name="solver_lhs13" localSheetId="3" hidden="1">'Q4'!$L$5:$Q$14</definedName>
    <definedName name="solver_lhs14" localSheetId="3" hidden="1">'Q4'!$L$5:$L$14</definedName>
    <definedName name="solver_lhs15" localSheetId="3" hidden="1">'Q4'!$L$14:$Q$14</definedName>
    <definedName name="solver_lhs16" localSheetId="3" hidden="1">'Q4'!$L$13:$Q$13</definedName>
    <definedName name="solver_lhs17" localSheetId="3" hidden="1">'Q4'!$L$12:$Q$12</definedName>
    <definedName name="solver_lhs18" localSheetId="3" hidden="1">'Q4'!$L$12:$Q$12</definedName>
    <definedName name="solver_lhs19" localSheetId="3" hidden="1">'Q4'!$L$12:$Q$12</definedName>
    <definedName name="solver_lhs2" localSheetId="0" hidden="1">'Q1'!$F$6:$N$6</definedName>
    <definedName name="solver_lhs2" localSheetId="9" hidden="1">'Q10'!$U$3:$U$9</definedName>
    <definedName name="solver_lhs2" localSheetId="10" hidden="1">'Q11'!$G$32</definedName>
    <definedName name="solver_lhs2" localSheetId="1" hidden="1">'Q2'!$C$8:$J$8</definedName>
    <definedName name="solver_lhs2" localSheetId="2" hidden="1">'Q3'!$C$8:$J$8</definedName>
    <definedName name="solver_lhs2" localSheetId="3" hidden="1">'Q4'!$N$5:$S$14</definedName>
    <definedName name="solver_lhs2" localSheetId="4" hidden="1">'Q5'!$J$10:$L$10</definedName>
    <definedName name="solver_lhs2" localSheetId="5" hidden="1">'Q6'!$J$10:$L$10</definedName>
    <definedName name="solver_lhs2" localSheetId="7" hidden="1">'Q8'!$G$13</definedName>
    <definedName name="solver_lhs2" localSheetId="8" hidden="1">'Q9'!$O$5:$O$7</definedName>
    <definedName name="solver_lhs3" localSheetId="0" hidden="1">'Q1'!$F$6:$N$6</definedName>
    <definedName name="solver_lhs3" localSheetId="10" hidden="1">'Q11'!$G$33</definedName>
    <definedName name="solver_lhs3" localSheetId="1" hidden="1">'Q2'!$K$6</definedName>
    <definedName name="solver_lhs3" localSheetId="2" hidden="1">'Q3'!$E$6</definedName>
    <definedName name="solver_lhs3" localSheetId="3" hidden="1">'Q4'!$T$5:$T$14</definedName>
    <definedName name="solver_lhs3" localSheetId="4" hidden="1">'Q5'!$J$7:$L$9</definedName>
    <definedName name="solver_lhs3" localSheetId="5" hidden="1">'Q6'!$J$7:$L$9</definedName>
    <definedName name="solver_lhs3" localSheetId="7" hidden="1">'Q8'!$G$13</definedName>
    <definedName name="solver_lhs3" localSheetId="8" hidden="1">'Q9'!$O$5:$O$7</definedName>
    <definedName name="solver_lhs4" localSheetId="0" hidden="1">'Q1'!$F$6:$N$6</definedName>
    <definedName name="solver_lhs4" localSheetId="10" hidden="1">'Q11'!$G$34</definedName>
    <definedName name="solver_lhs4" localSheetId="1" hidden="1">'Q2'!$K$7</definedName>
    <definedName name="solver_lhs4" localSheetId="2" hidden="1">'Q3'!$E$7</definedName>
    <definedName name="solver_lhs4" localSheetId="3" hidden="1">'Q4'!$M$5:$M$14</definedName>
    <definedName name="solver_lhs4" localSheetId="4" hidden="1">'Q5'!$J$7:$L$9</definedName>
    <definedName name="solver_lhs4" localSheetId="5" hidden="1">'Q6'!$J$7:$L$9</definedName>
    <definedName name="solver_lhs4" localSheetId="7" hidden="1">'Q8'!$G$13:$G$14</definedName>
    <definedName name="solver_lhs4" localSheetId="8" hidden="1">'Q9'!$Q$11</definedName>
    <definedName name="solver_lhs5" localSheetId="2" hidden="1">'Q3'!$K$6</definedName>
    <definedName name="solver_lhs5" localSheetId="3" hidden="1">'Q4'!$N$5:$N$14</definedName>
    <definedName name="solver_lhs5" localSheetId="4" hidden="1">'Q5'!$M$7:$M$9</definedName>
    <definedName name="solver_lhs5" localSheetId="5" hidden="1">'Q6'!$M$7:$M$9</definedName>
    <definedName name="solver_lhs5" localSheetId="7" hidden="1">'Q8'!$G$13:$G$14</definedName>
    <definedName name="solver_lhs5" localSheetId="8" hidden="1">'Q9'!$Q$11</definedName>
    <definedName name="solver_lhs6" localSheetId="2" hidden="1">'Q3'!$K$7</definedName>
    <definedName name="solver_lhs6" localSheetId="3" hidden="1">'Q4'!$O$5:$O$14</definedName>
    <definedName name="solver_lhs6" localSheetId="7" hidden="1">'Q8'!$G$14</definedName>
    <definedName name="solver_lhs6" localSheetId="8" hidden="1">'Q9'!$Q$12</definedName>
    <definedName name="solver_lhs7" localSheetId="3" hidden="1">'Q4'!$P$5:$P$14</definedName>
    <definedName name="solver_lhs7" localSheetId="7" hidden="1">'Q8'!$G$14</definedName>
    <definedName name="solver_lhs7" localSheetId="8" hidden="1">'Q9'!$Q$12</definedName>
    <definedName name="solver_lhs8" localSheetId="3" hidden="1">'Q4'!$L$9:$Q$9</definedName>
    <definedName name="solver_lhs8" localSheetId="7" hidden="1">'Q8'!$G$15</definedName>
    <definedName name="solver_lhs9" localSheetId="3" hidden="1">'Q4'!$L$8:$Q$8</definedName>
    <definedName name="solver_mip" localSheetId="0" hidden="1">2147483647</definedName>
    <definedName name="solver_mip" localSheetId="9" hidden="1">2147483647</definedName>
    <definedName name="solver_mip" localSheetId="10" hidden="1">2147483647</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ip" localSheetId="5" hidden="1">2147483647</definedName>
    <definedName name="solver_mip" localSheetId="7" hidden="1">2147483647</definedName>
    <definedName name="solver_mip" localSheetId="8" hidden="1">2147483647</definedName>
    <definedName name="solver_mni" localSheetId="0" hidden="1">30</definedName>
    <definedName name="solver_mni" localSheetId="9" hidden="1">30</definedName>
    <definedName name="solver_mni" localSheetId="10" hidden="1">30</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ni" localSheetId="5" hidden="1">30</definedName>
    <definedName name="solver_mni" localSheetId="7" hidden="1">30</definedName>
    <definedName name="solver_mni" localSheetId="8" hidden="1">30</definedName>
    <definedName name="solver_mrt" localSheetId="0" hidden="1">0.075</definedName>
    <definedName name="solver_mrt" localSheetId="9" hidden="1">0.075</definedName>
    <definedName name="solver_mrt" localSheetId="10" hidden="1">0.075</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rt" localSheetId="5" hidden="1">0.075</definedName>
    <definedName name="solver_mrt" localSheetId="7" hidden="1">0.075</definedName>
    <definedName name="solver_mrt" localSheetId="8" hidden="1">0.075</definedName>
    <definedName name="solver_msl" localSheetId="0" hidden="1">2</definedName>
    <definedName name="solver_msl" localSheetId="9" hidden="1">2</definedName>
    <definedName name="solver_msl" localSheetId="10" hidden="1">2</definedName>
    <definedName name="solver_msl" localSheetId="1" hidden="1">2</definedName>
    <definedName name="solver_msl" localSheetId="2" hidden="1">2</definedName>
    <definedName name="solver_msl" localSheetId="3" hidden="1">2</definedName>
    <definedName name="solver_msl" localSheetId="4" hidden="1">2</definedName>
    <definedName name="solver_msl" localSheetId="5" hidden="1">2</definedName>
    <definedName name="solver_msl" localSheetId="7" hidden="1">2</definedName>
    <definedName name="solver_msl" localSheetId="8" hidden="1">2</definedName>
    <definedName name="solver_neg" localSheetId="0" hidden="1">1</definedName>
    <definedName name="solver_neg" localSheetId="9" hidden="1">1</definedName>
    <definedName name="solver_neg" localSheetId="10" hidden="1">1</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eg" localSheetId="5" hidden="1">1</definedName>
    <definedName name="solver_neg" localSheetId="7" hidden="1">1</definedName>
    <definedName name="solver_neg" localSheetId="8" hidden="1">1</definedName>
    <definedName name="solver_nod" localSheetId="0" hidden="1">2147483647</definedName>
    <definedName name="solver_nod" localSheetId="9" hidden="1">2147483647</definedName>
    <definedName name="solver_nod" localSheetId="10" hidden="1">2147483647</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od" localSheetId="5" hidden="1">2147483647</definedName>
    <definedName name="solver_nod" localSheetId="7" hidden="1">2147483647</definedName>
    <definedName name="solver_nod" localSheetId="8" hidden="1">2147483647</definedName>
    <definedName name="solver_num" localSheetId="0" hidden="1">4</definedName>
    <definedName name="solver_num" localSheetId="9" hidden="1">2</definedName>
    <definedName name="solver_num" localSheetId="10" hidden="1">4</definedName>
    <definedName name="solver_num" localSheetId="1" hidden="1">4</definedName>
    <definedName name="solver_num" localSheetId="2" hidden="1">6</definedName>
    <definedName name="solver_num" localSheetId="3" hidden="1">3</definedName>
    <definedName name="solver_num" localSheetId="4" hidden="1">5</definedName>
    <definedName name="solver_num" localSheetId="5" hidden="1">5</definedName>
    <definedName name="solver_num" localSheetId="7" hidden="1">8</definedName>
    <definedName name="solver_num" localSheetId="8" hidden="1">7</definedName>
    <definedName name="solver_nwt" localSheetId="0" hidden="1">1</definedName>
    <definedName name="solver_nwt" localSheetId="9" hidden="1">1</definedName>
    <definedName name="solver_nwt" localSheetId="10" hidden="1">1</definedName>
    <definedName name="solver_nwt" localSheetId="1" hidden="1">1</definedName>
    <definedName name="solver_nwt" localSheetId="2" hidden="1">1</definedName>
    <definedName name="solver_nwt" localSheetId="3" hidden="1">1</definedName>
    <definedName name="solver_nwt" localSheetId="4" hidden="1">1</definedName>
    <definedName name="solver_nwt" localSheetId="5" hidden="1">1</definedName>
    <definedName name="solver_nwt" localSheetId="7" hidden="1">1</definedName>
    <definedName name="solver_nwt" localSheetId="8" hidden="1">1</definedName>
    <definedName name="solver_opt" localSheetId="0" hidden="1">'Q1'!$P$9</definedName>
    <definedName name="solver_opt" localSheetId="9" hidden="1">'Q10'!$M$12</definedName>
    <definedName name="solver_opt" localSheetId="10" hidden="1">'Q11'!$D$29</definedName>
    <definedName name="solver_opt" localSheetId="1" hidden="1">'Q2'!$K$8</definedName>
    <definedName name="solver_opt" localSheetId="2" hidden="1">'Q3'!$K$8</definedName>
    <definedName name="solver_opt" localSheetId="3" hidden="1">'Q4'!$J$8</definedName>
    <definedName name="solver_opt" localSheetId="4" hidden="1">'Q5'!$O$12</definedName>
    <definedName name="solver_opt" localSheetId="5" hidden="1">'Q6'!$O$12</definedName>
    <definedName name="solver_opt" localSheetId="7" hidden="1">'Q8'!$L$10</definedName>
    <definedName name="solver_opt" localSheetId="8" hidden="1">'Q9'!$O$9</definedName>
    <definedName name="solver_pre" localSheetId="0" hidden="1">0.000001</definedName>
    <definedName name="solver_pre" localSheetId="9" hidden="1">0.000001</definedName>
    <definedName name="solver_pre" localSheetId="10" hidden="1">0.000001</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pre" localSheetId="5" hidden="1">0.000001</definedName>
    <definedName name="solver_pre" localSheetId="7" hidden="1">0.000001</definedName>
    <definedName name="solver_pre" localSheetId="8" hidden="1">0.000001</definedName>
    <definedName name="solver_rbv" localSheetId="0" hidden="1">1</definedName>
    <definedName name="solver_rbv" localSheetId="9" hidden="1">1</definedName>
    <definedName name="solver_rbv" localSheetId="10" hidden="1">2</definedName>
    <definedName name="solver_rbv" localSheetId="1" hidden="1">2</definedName>
    <definedName name="solver_rbv" localSheetId="2" hidden="1">2</definedName>
    <definedName name="solver_rbv" localSheetId="3" hidden="1">2</definedName>
    <definedName name="solver_rbv" localSheetId="4" hidden="1">1</definedName>
    <definedName name="solver_rbv" localSheetId="5" hidden="1">1</definedName>
    <definedName name="solver_rbv" localSheetId="7" hidden="1">1</definedName>
    <definedName name="solver_rbv" localSheetId="8" hidden="1">2</definedName>
    <definedName name="solver_rel1" localSheetId="0" hidden="1">1</definedName>
    <definedName name="solver_rel1" localSheetId="9" hidden="1">3</definedName>
    <definedName name="solver_rel1" localSheetId="10" hidden="1">4</definedName>
    <definedName name="solver_rel1" localSheetId="1" hidden="1">5</definedName>
    <definedName name="solver_rel1" localSheetId="2" hidden="1">5</definedName>
    <definedName name="solver_rel1" localSheetId="3" hidden="1">1</definedName>
    <definedName name="solver_rel1" localSheetId="4" hidden="1">5</definedName>
    <definedName name="solver_rel1" localSheetId="5" hidden="1">5</definedName>
    <definedName name="solver_rel1" localSheetId="7" hidden="1">5</definedName>
    <definedName name="solver_rel1" localSheetId="8" hidden="1">5</definedName>
    <definedName name="solver_rel10" localSheetId="3" hidden="1">2</definedName>
    <definedName name="solver_rel11" localSheetId="3" hidden="1">2</definedName>
    <definedName name="solver_rel12" localSheetId="3" hidden="1">2</definedName>
    <definedName name="solver_rel13" localSheetId="3" hidden="1">4</definedName>
    <definedName name="solver_rel14" localSheetId="3" hidden="1">1</definedName>
    <definedName name="solver_rel15" localSheetId="3" hidden="1">2</definedName>
    <definedName name="solver_rel16" localSheetId="3" hidden="1">2</definedName>
    <definedName name="solver_rel17" localSheetId="3" hidden="1">2</definedName>
    <definedName name="solver_rel18" localSheetId="3" hidden="1">2</definedName>
    <definedName name="solver_rel19" localSheetId="3" hidden="1">2</definedName>
    <definedName name="solver_rel2" localSheetId="0" hidden="1">6</definedName>
    <definedName name="solver_rel2" localSheetId="9" hidden="1">5</definedName>
    <definedName name="solver_rel2" localSheetId="10" hidden="1">1</definedName>
    <definedName name="solver_rel2" localSheetId="1" hidden="1">2</definedName>
    <definedName name="solver_rel2" localSheetId="2" hidden="1">2</definedName>
    <definedName name="solver_rel2" localSheetId="3" hidden="1">5</definedName>
    <definedName name="solver_rel2" localSheetId="4" hidden="1">3</definedName>
    <definedName name="solver_rel2" localSheetId="5" hidden="1">3</definedName>
    <definedName name="solver_rel2" localSheetId="7" hidden="1">1</definedName>
    <definedName name="solver_rel2" localSheetId="8" hidden="1">4</definedName>
    <definedName name="solver_rel3" localSheetId="0" hidden="1">4</definedName>
    <definedName name="solver_rel3" localSheetId="10" hidden="1">1</definedName>
    <definedName name="solver_rel3" localSheetId="1" hidden="1">1</definedName>
    <definedName name="solver_rel3" localSheetId="2" hidden="1">2</definedName>
    <definedName name="solver_rel3" localSheetId="3" hidden="1">2</definedName>
    <definedName name="solver_rel3" localSheetId="4" hidden="1">4</definedName>
    <definedName name="solver_rel3" localSheetId="5" hidden="1">4</definedName>
    <definedName name="solver_rel3" localSheetId="7" hidden="1">1</definedName>
    <definedName name="solver_rel3" localSheetId="8" hidden="1">3</definedName>
    <definedName name="solver_rel4" localSheetId="0" hidden="1">3</definedName>
    <definedName name="solver_rel4" localSheetId="10" hidden="1">1</definedName>
    <definedName name="solver_rel4" localSheetId="1" hidden="1">1</definedName>
    <definedName name="solver_rel4" localSheetId="2" hidden="1">2</definedName>
    <definedName name="solver_rel4" localSheetId="3" hidden="1">1</definedName>
    <definedName name="solver_rel4" localSheetId="4" hidden="1">3</definedName>
    <definedName name="solver_rel4" localSheetId="5" hidden="1">3</definedName>
    <definedName name="solver_rel4" localSheetId="7" hidden="1">4</definedName>
    <definedName name="solver_rel4" localSheetId="8" hidden="1">1</definedName>
    <definedName name="solver_rel5" localSheetId="2" hidden="1">1</definedName>
    <definedName name="solver_rel5" localSheetId="3" hidden="1">1</definedName>
    <definedName name="solver_rel5" localSheetId="4" hidden="1">1</definedName>
    <definedName name="solver_rel5" localSheetId="5" hidden="1">1</definedName>
    <definedName name="solver_rel5" localSheetId="7" hidden="1">3</definedName>
    <definedName name="solver_rel5" localSheetId="8" hidden="1">1</definedName>
    <definedName name="solver_rel6" localSheetId="2" hidden="1">1</definedName>
    <definedName name="solver_rel6" localSheetId="3" hidden="1">1</definedName>
    <definedName name="solver_rel6" localSheetId="7" hidden="1">1</definedName>
    <definedName name="solver_rel6" localSheetId="8" hidden="1">1</definedName>
    <definedName name="solver_rel7" localSheetId="3" hidden="1">1</definedName>
    <definedName name="solver_rel7" localSheetId="7" hidden="1">1</definedName>
    <definedName name="solver_rel7" localSheetId="8" hidden="1">1</definedName>
    <definedName name="solver_rel8" localSheetId="3" hidden="1">2</definedName>
    <definedName name="solver_rel8" localSheetId="7" hidden="1">1</definedName>
    <definedName name="solver_rel9" localSheetId="3" hidden="1">2</definedName>
    <definedName name="solver_rhs1" localSheetId="0" hidden="1">9</definedName>
    <definedName name="solver_rhs1" localSheetId="9" hidden="1">'Q10'!$O$15:$O$24</definedName>
    <definedName name="solver_rhs1" localSheetId="10" hidden="1">integer</definedName>
    <definedName name="solver_rhs1" localSheetId="1" hidden="1">binary</definedName>
    <definedName name="solver_rhs1" localSheetId="2" hidden="1">binary</definedName>
    <definedName name="solver_rhs1" localSheetId="3" hidden="1">'Q4'!$N$17:$S$17</definedName>
    <definedName name="solver_rhs1" localSheetId="4" hidden="1">binary</definedName>
    <definedName name="solver_rhs1" localSheetId="5" hidden="1">binary</definedName>
    <definedName name="solver_rhs1" localSheetId="7" hidden="1">binary</definedName>
    <definedName name="solver_rhs1" localSheetId="8" hidden="1">binary</definedName>
    <definedName name="solver_rhs10" localSheetId="3" hidden="1">2</definedName>
    <definedName name="solver_rhs11" localSheetId="3" hidden="1">2</definedName>
    <definedName name="solver_rhs12" localSheetId="3" hidden="1">2</definedName>
    <definedName name="solver_rhs13" localSheetId="3" hidden="1">integer</definedName>
    <definedName name="solver_rhs14" localSheetId="3" hidden="1">6</definedName>
    <definedName name="solver_rhs15" localSheetId="3" hidden="1">2</definedName>
    <definedName name="solver_rhs16" localSheetId="3" hidden="1">2</definedName>
    <definedName name="solver_rhs17" localSheetId="3" hidden="1">2</definedName>
    <definedName name="solver_rhs18" localSheetId="3" hidden="1">2</definedName>
    <definedName name="solver_rhs19" localSheetId="3" hidden="1">2</definedName>
    <definedName name="solver_rhs2" localSheetId="0" hidden="1">AllDifferent</definedName>
    <definedName name="solver_rhs2" localSheetId="9" hidden="1">binary</definedName>
    <definedName name="solver_rhs2" localSheetId="10" hidden="1">'Q11'!$I$32</definedName>
    <definedName name="solver_rhs2" localSheetId="1" hidden="1">1</definedName>
    <definedName name="solver_rhs2" localSheetId="2" hidden="1">1</definedName>
    <definedName name="solver_rhs2" localSheetId="3" hidden="1">binary</definedName>
    <definedName name="solver_rhs2" localSheetId="4" hidden="1">'Q5'!$J$12:$L$12</definedName>
    <definedName name="solver_rhs2" localSheetId="5" hidden="1">'Q6'!$J$12:$L$12</definedName>
    <definedName name="solver_rhs2" localSheetId="7" hidden="1">'Q8'!$C$5+(60*'Q8'!$G$12)</definedName>
    <definedName name="solver_rhs2" localSheetId="8" hidden="1">integer</definedName>
    <definedName name="solver_rhs3" localSheetId="0" hidden="1">integer</definedName>
    <definedName name="solver_rhs3" localSheetId="10" hidden="1">'Q11'!$I$33</definedName>
    <definedName name="solver_rhs3" localSheetId="1" hidden="1">30</definedName>
    <definedName name="solver_rhs3" localSheetId="2" hidden="1">1-'Q3'!$F$6</definedName>
    <definedName name="solver_rhs3" localSheetId="3" hidden="1">'Q4'!$V$5:$V$14</definedName>
    <definedName name="solver_rhs3" localSheetId="4" hidden="1">integer</definedName>
    <definedName name="solver_rhs3" localSheetId="5" hidden="1">integer</definedName>
    <definedName name="solver_rhs3" localSheetId="7" hidden="1">'Q8'!$D$5+(1-'Q8'!$G$12)*60</definedName>
    <definedName name="solver_rhs3" localSheetId="8" hidden="1">0</definedName>
    <definedName name="solver_rhs4" localSheetId="0" hidden="1">1</definedName>
    <definedName name="solver_rhs4" localSheetId="10" hidden="1">'Q11'!$I$34</definedName>
    <definedName name="solver_rhs4" localSheetId="1" hidden="1">30</definedName>
    <definedName name="solver_rhs4" localSheetId="2" hidden="1">1-'Q3'!$F$7</definedName>
    <definedName name="solver_rhs4" localSheetId="3" hidden="1">8</definedName>
    <definedName name="solver_rhs4" localSheetId="4" hidden="1">0</definedName>
    <definedName name="solver_rhs4" localSheetId="5" hidden="1">0</definedName>
    <definedName name="solver_rhs4" localSheetId="7" hidden="1">integer</definedName>
    <definedName name="solver_rhs4" localSheetId="8" hidden="1">135+((1-'Q9'!$O$4)*'Q9'!$N$12)</definedName>
    <definedName name="solver_rhs5" localSheetId="2" hidden="1">30</definedName>
    <definedName name="solver_rhs5" localSheetId="3" hidden="1">5</definedName>
    <definedName name="solver_rhs5" localSheetId="4" hidden="1">'Q5'!$O$7:$O$9</definedName>
    <definedName name="solver_rhs5" localSheetId="5" hidden="1">'Q6'!$O$7:$O$9</definedName>
    <definedName name="solver_rhs5" localSheetId="7" hidden="1">0</definedName>
    <definedName name="solver_rhs5" localSheetId="8" hidden="1">150+('Q9'!$N$12*'Q9'!$O$4)</definedName>
    <definedName name="solver_rhs6" localSheetId="2" hidden="1">30</definedName>
    <definedName name="solver_rhs6" localSheetId="3" hidden="1">5</definedName>
    <definedName name="solver_rhs6" localSheetId="7" hidden="1">'Q8'!$C$6+(60*'Q8'!$G$12)</definedName>
    <definedName name="solver_rhs6" localSheetId="8" hidden="1">150+('Q9'!$N$12*'Q9'!$O$4)</definedName>
    <definedName name="solver_rhs7" localSheetId="3" hidden="1">6</definedName>
    <definedName name="solver_rhs7" localSheetId="7" hidden="1">'Q8'!$D$6+(1-'Q8'!$G$12)*60</definedName>
    <definedName name="solver_rhs7" localSheetId="8" hidden="1">180+((1-'Q9'!$O$4)*'Q9'!$N$12)</definedName>
    <definedName name="solver_rhs8" localSheetId="3" hidden="1">2</definedName>
    <definedName name="solver_rhs8" localSheetId="7" hidden="1">'Q8'!$I$15</definedName>
    <definedName name="solver_rhs9" localSheetId="3" hidden="1">2</definedName>
    <definedName name="solver_rlx" localSheetId="0" hidden="1">2</definedName>
    <definedName name="solver_rlx" localSheetId="9" hidden="1">2</definedName>
    <definedName name="solver_rlx" localSheetId="10" hidden="1">2</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lx" localSheetId="5" hidden="1">2</definedName>
    <definedName name="solver_rlx" localSheetId="7" hidden="1">2</definedName>
    <definedName name="solver_rlx" localSheetId="8" hidden="1">2</definedName>
    <definedName name="solver_rsd" localSheetId="0" hidden="1">0</definedName>
    <definedName name="solver_rsd" localSheetId="9" hidden="1">0</definedName>
    <definedName name="solver_rsd" localSheetId="10" hidden="1">0</definedName>
    <definedName name="solver_rsd" localSheetId="1" hidden="1">0</definedName>
    <definedName name="solver_rsd" localSheetId="2" hidden="1">0</definedName>
    <definedName name="solver_rsd" localSheetId="3" hidden="1">0</definedName>
    <definedName name="solver_rsd" localSheetId="4" hidden="1">0</definedName>
    <definedName name="solver_rsd" localSheetId="5" hidden="1">0</definedName>
    <definedName name="solver_rsd" localSheetId="7" hidden="1">0</definedName>
    <definedName name="solver_rsd" localSheetId="8" hidden="1">0</definedName>
    <definedName name="solver_scl" localSheetId="0" hidden="1">1</definedName>
    <definedName name="solver_scl" localSheetId="9" hidden="1">1</definedName>
    <definedName name="solver_scl" localSheetId="10" hidden="1">2</definedName>
    <definedName name="solver_scl" localSheetId="1" hidden="1">2</definedName>
    <definedName name="solver_scl" localSheetId="2" hidden="1">2</definedName>
    <definedName name="solver_scl" localSheetId="3" hidden="1">2</definedName>
    <definedName name="solver_scl" localSheetId="4" hidden="1">1</definedName>
    <definedName name="solver_scl" localSheetId="5" hidden="1">1</definedName>
    <definedName name="solver_scl" localSheetId="7" hidden="1">1</definedName>
    <definedName name="solver_scl" localSheetId="8" hidden="1">2</definedName>
    <definedName name="solver_sho" localSheetId="0" hidden="1">2</definedName>
    <definedName name="solver_sho" localSheetId="9" hidden="1">2</definedName>
    <definedName name="solver_sho" localSheetId="10" hidden="1">2</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ho" localSheetId="5" hidden="1">2</definedName>
    <definedName name="solver_sho" localSheetId="7" hidden="1">2</definedName>
    <definedName name="solver_sho" localSheetId="8" hidden="1">2</definedName>
    <definedName name="solver_ssz" localSheetId="0" hidden="1">100</definedName>
    <definedName name="solver_ssz" localSheetId="9" hidden="1">100</definedName>
    <definedName name="solver_ssz" localSheetId="10" hidden="1">100</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ssz" localSheetId="5" hidden="1">100</definedName>
    <definedName name="solver_ssz" localSheetId="7" hidden="1">100</definedName>
    <definedName name="solver_ssz" localSheetId="8" hidden="1">100</definedName>
    <definedName name="solver_tim" localSheetId="0" hidden="1">2147483647</definedName>
    <definedName name="solver_tim" localSheetId="9" hidden="1">2147483647</definedName>
    <definedName name="solver_tim" localSheetId="10" hidden="1">2147483647</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im" localSheetId="5" hidden="1">2147483647</definedName>
    <definedName name="solver_tim" localSheetId="7" hidden="1">2147483647</definedName>
    <definedName name="solver_tim" localSheetId="8" hidden="1">2147483647</definedName>
    <definedName name="solver_tol" localSheetId="0" hidden="1">0.01</definedName>
    <definedName name="solver_tol" localSheetId="9" hidden="1">0.01</definedName>
    <definedName name="solver_tol" localSheetId="10" hidden="1">0.01</definedName>
    <definedName name="solver_tol" localSheetId="1" hidden="1">0.01</definedName>
    <definedName name="solver_tol" localSheetId="2" hidden="1">0.01</definedName>
    <definedName name="solver_tol" localSheetId="3" hidden="1">0.01</definedName>
    <definedName name="solver_tol" localSheetId="4" hidden="1">0.01</definedName>
    <definedName name="solver_tol" localSheetId="5" hidden="1">0.01</definedName>
    <definedName name="solver_tol" localSheetId="7" hidden="1">0.01</definedName>
    <definedName name="solver_tol" localSheetId="8" hidden="1">0.01</definedName>
    <definedName name="solver_typ" localSheetId="0" hidden="1">2</definedName>
    <definedName name="solver_typ" localSheetId="9" hidden="1">2</definedName>
    <definedName name="solver_typ" localSheetId="10" hidden="1">1</definedName>
    <definedName name="solver_typ" localSheetId="1" hidden="1">3</definedName>
    <definedName name="solver_typ" localSheetId="2" hidden="1">3</definedName>
    <definedName name="solver_typ" localSheetId="3" hidden="1">1</definedName>
    <definedName name="solver_typ" localSheetId="4" hidden="1">2</definedName>
    <definedName name="solver_typ" localSheetId="5" hidden="1">2</definedName>
    <definedName name="solver_typ" localSheetId="7" hidden="1">1</definedName>
    <definedName name="solver_typ" localSheetId="8" hidden="1">1</definedName>
    <definedName name="solver_val" localSheetId="0" hidden="1">0</definedName>
    <definedName name="solver_val" localSheetId="9" hidden="1">0</definedName>
    <definedName name="solver_val" localSheetId="10" hidden="1">0</definedName>
    <definedName name="solver_val" localSheetId="1" hidden="1">55</definedName>
    <definedName name="solver_val" localSheetId="2" hidden="1">55</definedName>
    <definedName name="solver_val" localSheetId="3" hidden="1">0</definedName>
    <definedName name="solver_val" localSheetId="4" hidden="1">0</definedName>
    <definedName name="solver_val" localSheetId="5" hidden="1">0</definedName>
    <definedName name="solver_val" localSheetId="7" hidden="1">0</definedName>
    <definedName name="solver_val" localSheetId="8" hidden="1">0</definedName>
    <definedName name="solver_ver" localSheetId="0" hidden="1">3</definedName>
    <definedName name="solver_ver" localSheetId="9" hidden="1">3</definedName>
    <definedName name="solver_ver" localSheetId="10" hidden="1">3</definedName>
    <definedName name="solver_ver" localSheetId="1" hidden="1">3</definedName>
    <definedName name="solver_ver" localSheetId="2" hidden="1">3</definedName>
    <definedName name="solver_ver" localSheetId="3" hidden="1">3</definedName>
    <definedName name="solver_ver" localSheetId="4" hidden="1">3</definedName>
    <definedName name="solver_ver" localSheetId="5" hidden="1">3</definedName>
    <definedName name="solver_ver" localSheetId="7" hidden="1">3</definedName>
    <definedName name="solver_ver" localSheetId="8" hidden="1">3</definedName>
  </definedNames>
  <calcPr calcId="162913"/>
  <fileRecoveryPr repairLoad="1"/>
</workbook>
</file>

<file path=xl/calcChain.xml><?xml version="1.0" encoding="utf-8"?>
<calcChain xmlns="http://schemas.openxmlformats.org/spreadsheetml/2006/main">
  <c r="G197" i="32" l="1"/>
  <c r="H197" i="32"/>
  <c r="J197" i="32"/>
  <c r="K197" i="32"/>
  <c r="L197" i="32"/>
  <c r="M197" i="32"/>
  <c r="I197" i="32"/>
  <c r="G198" i="32"/>
  <c r="H198" i="32"/>
  <c r="H200" i="32" s="1"/>
  <c r="H201" i="32" s="1"/>
  <c r="J198" i="32"/>
  <c r="K198" i="32"/>
  <c r="L198" i="32"/>
  <c r="L200" i="32" s="1"/>
  <c r="L201" i="32" s="1"/>
  <c r="M198" i="32"/>
  <c r="I198" i="32"/>
  <c r="G199" i="32"/>
  <c r="H199" i="32"/>
  <c r="J199" i="32"/>
  <c r="K199" i="32"/>
  <c r="L199" i="32"/>
  <c r="M199" i="32"/>
  <c r="M200" i="32" s="1"/>
  <c r="I199" i="32"/>
  <c r="I200" i="32"/>
  <c r="I201" i="32" s="1"/>
  <c r="N181" i="32"/>
  <c r="N182" i="32"/>
  <c r="N180" i="32"/>
  <c r="I183" i="32"/>
  <c r="J183" i="32"/>
  <c r="K183" i="32"/>
  <c r="L183" i="32"/>
  <c r="M183" i="32"/>
  <c r="G182" i="32"/>
  <c r="H182" i="32"/>
  <c r="I182" i="32"/>
  <c r="K182" i="32"/>
  <c r="L182" i="32"/>
  <c r="M182" i="32"/>
  <c r="J182" i="32"/>
  <c r="G180" i="32"/>
  <c r="H180" i="32"/>
  <c r="H183" i="32" s="1"/>
  <c r="I180" i="32"/>
  <c r="K180" i="32"/>
  <c r="L180" i="32"/>
  <c r="M180" i="32"/>
  <c r="J180" i="32"/>
  <c r="G181" i="32"/>
  <c r="H181" i="32"/>
  <c r="I181" i="32"/>
  <c r="K181" i="32"/>
  <c r="L181" i="32"/>
  <c r="M181" i="32"/>
  <c r="J181" i="32"/>
  <c r="N164" i="32"/>
  <c r="N165" i="32"/>
  <c r="N163" i="32"/>
  <c r="I166" i="32"/>
  <c r="I167" i="32" s="1"/>
  <c r="J166" i="32"/>
  <c r="J167" i="32" s="1"/>
  <c r="K166" i="32"/>
  <c r="L166" i="32"/>
  <c r="M166" i="32"/>
  <c r="H166" i="32"/>
  <c r="H167" i="32" s="1"/>
  <c r="K167" i="32"/>
  <c r="L167" i="32"/>
  <c r="M167" i="32"/>
  <c r="G165" i="32"/>
  <c r="I165" i="32"/>
  <c r="J165" i="32"/>
  <c r="K165" i="32"/>
  <c r="L165" i="32"/>
  <c r="M165" i="32"/>
  <c r="H165" i="32"/>
  <c r="G164" i="32"/>
  <c r="I164" i="32"/>
  <c r="J164" i="32"/>
  <c r="K164" i="32"/>
  <c r="L164" i="32"/>
  <c r="M164" i="32"/>
  <c r="H164" i="32"/>
  <c r="G163" i="32"/>
  <c r="I163" i="32"/>
  <c r="J163" i="32"/>
  <c r="K163" i="32"/>
  <c r="L163" i="32"/>
  <c r="M163" i="32"/>
  <c r="H163" i="32"/>
  <c r="N147" i="32"/>
  <c r="N148" i="32"/>
  <c r="N146" i="32"/>
  <c r="I150" i="32"/>
  <c r="J150" i="32"/>
  <c r="K150" i="32"/>
  <c r="L150" i="32"/>
  <c r="M150" i="32"/>
  <c r="H150" i="32"/>
  <c r="I149" i="32"/>
  <c r="J149" i="32"/>
  <c r="K149" i="32"/>
  <c r="L149" i="32"/>
  <c r="M149" i="32"/>
  <c r="H149" i="32"/>
  <c r="I12" i="32"/>
  <c r="H13" i="32"/>
  <c r="H14" i="32"/>
  <c r="H12" i="32"/>
  <c r="E16" i="32"/>
  <c r="F15" i="32"/>
  <c r="G15" i="32"/>
  <c r="E15" i="32"/>
  <c r="K200" i="32" l="1"/>
  <c r="K201" i="32" s="1"/>
  <c r="J200" i="32"/>
  <c r="J201" i="32" s="1"/>
  <c r="M201" i="32"/>
  <c r="I184" i="32"/>
  <c r="L184" i="32"/>
  <c r="J184" i="32"/>
  <c r="K184" i="32"/>
  <c r="M184" i="32"/>
  <c r="H184" i="32"/>
  <c r="H6" i="31"/>
  <c r="G7" i="31"/>
  <c r="G8" i="31"/>
  <c r="G9" i="31"/>
  <c r="G6" i="31"/>
  <c r="D11" i="31"/>
  <c r="E10" i="31"/>
  <c r="F10" i="31"/>
  <c r="D10" i="31"/>
  <c r="D8" i="30"/>
  <c r="H5" i="30"/>
  <c r="G6" i="30"/>
  <c r="G5" i="30"/>
  <c r="E7" i="30"/>
  <c r="F7" i="30"/>
  <c r="D7" i="30"/>
  <c r="D13" i="29"/>
  <c r="G10" i="29"/>
  <c r="F11" i="29"/>
  <c r="F10" i="29"/>
  <c r="E12" i="29"/>
  <c r="D12" i="29"/>
  <c r="H185" i="25"/>
  <c r="H186" i="25" s="1"/>
  <c r="I185" i="25"/>
  <c r="J185" i="25"/>
  <c r="J186" i="25" s="1"/>
  <c r="K185" i="25"/>
  <c r="K186" i="25" s="1"/>
  <c r="L185" i="25"/>
  <c r="L186" i="25" s="1"/>
  <c r="G185" i="25"/>
  <c r="G186" i="25" s="1"/>
  <c r="I186" i="25"/>
  <c r="G173" i="25"/>
  <c r="H172" i="25"/>
  <c r="H173" i="25" s="1"/>
  <c r="I172" i="25"/>
  <c r="I173" i="25" s="1"/>
  <c r="J172" i="25"/>
  <c r="K172" i="25"/>
  <c r="K173" i="25" s="1"/>
  <c r="L172" i="25"/>
  <c r="L173" i="25" s="1"/>
  <c r="G172" i="25"/>
  <c r="J173" i="25"/>
  <c r="H158" i="25"/>
  <c r="I158" i="25"/>
  <c r="J158" i="25"/>
  <c r="K158" i="25"/>
  <c r="L158" i="25"/>
  <c r="G158" i="25"/>
  <c r="H157" i="25"/>
  <c r="I157" i="25"/>
  <c r="J157" i="25"/>
  <c r="K157" i="25"/>
  <c r="L157" i="25"/>
  <c r="G157" i="25"/>
  <c r="M141" i="25"/>
  <c r="H145" i="25"/>
  <c r="I145" i="25"/>
  <c r="J145" i="25"/>
  <c r="K145" i="25"/>
  <c r="L145" i="25"/>
  <c r="G145" i="25"/>
  <c r="D9" i="25" l="1"/>
  <c r="I5" i="25"/>
  <c r="H5" i="25"/>
  <c r="H6" i="25"/>
  <c r="H7" i="25"/>
  <c r="H4" i="25"/>
  <c r="D8" i="25"/>
  <c r="E8" i="25"/>
  <c r="F8" i="25"/>
  <c r="G8" i="25"/>
  <c r="C8" i="25"/>
  <c r="D10" i="26" l="1"/>
  <c r="H7" i="26"/>
  <c r="D9" i="26"/>
  <c r="E9" i="26"/>
  <c r="F9" i="26"/>
  <c r="C9" i="26"/>
  <c r="G7" i="26"/>
  <c r="G8" i="26"/>
  <c r="G6" i="26"/>
  <c r="L206" i="24" l="1"/>
  <c r="J204" i="24"/>
  <c r="P196" i="24"/>
  <c r="P206" i="24" s="1"/>
  <c r="G188" i="24"/>
  <c r="G198" i="24" s="1"/>
  <c r="J187" i="24"/>
  <c r="J197" i="24" s="1"/>
  <c r="J207" i="24" s="1"/>
  <c r="M186" i="24"/>
  <c r="M196" i="24" s="1"/>
  <c r="M206" i="24" s="1"/>
  <c r="N177" i="24"/>
  <c r="N187" i="24" s="1"/>
  <c r="N197" i="24" s="1"/>
  <c r="N207" i="24" s="1"/>
  <c r="O168" i="24"/>
  <c r="O178" i="24" s="1"/>
  <c r="O188" i="24" s="1"/>
  <c r="O198" i="24" s="1"/>
  <c r="O208" i="24" s="1"/>
  <c r="G168" i="24"/>
  <c r="G178" i="24" s="1"/>
  <c r="J167" i="24"/>
  <c r="J177" i="24" s="1"/>
  <c r="M166" i="24"/>
  <c r="M176" i="24" s="1"/>
  <c r="P165" i="24"/>
  <c r="P175" i="24" s="1"/>
  <c r="P185" i="24" s="1"/>
  <c r="H165" i="24"/>
  <c r="H175" i="24" s="1"/>
  <c r="H185" i="24" s="1"/>
  <c r="K164" i="24"/>
  <c r="K174" i="24" s="1"/>
  <c r="K184" i="24" s="1"/>
  <c r="K194" i="24" s="1"/>
  <c r="K204" i="24" s="1"/>
  <c r="F163" i="24"/>
  <c r="P158" i="24"/>
  <c r="P168" i="24" s="1"/>
  <c r="P178" i="24" s="1"/>
  <c r="O158" i="24"/>
  <c r="N158" i="24"/>
  <c r="N153" i="24" s="1"/>
  <c r="M158" i="24"/>
  <c r="M168" i="24" s="1"/>
  <c r="M178" i="24" s="1"/>
  <c r="L158" i="24"/>
  <c r="L168" i="24" s="1"/>
  <c r="L178" i="24" s="1"/>
  <c r="L188" i="24" s="1"/>
  <c r="L198" i="24" s="1"/>
  <c r="K158" i="24"/>
  <c r="J158" i="24"/>
  <c r="J168" i="24" s="1"/>
  <c r="J178" i="24" s="1"/>
  <c r="J188" i="24" s="1"/>
  <c r="J198" i="24" s="1"/>
  <c r="I158" i="24"/>
  <c r="I168" i="24" s="1"/>
  <c r="I178" i="24" s="1"/>
  <c r="I188" i="24" s="1"/>
  <c r="I198" i="24" s="1"/>
  <c r="H158" i="24"/>
  <c r="H168" i="24" s="1"/>
  <c r="H178" i="24" s="1"/>
  <c r="G158" i="24"/>
  <c r="F158" i="24"/>
  <c r="F153" i="24" s="1"/>
  <c r="P157" i="24"/>
  <c r="P167" i="24" s="1"/>
  <c r="P177" i="24" s="1"/>
  <c r="P187" i="24" s="1"/>
  <c r="P197" i="24" s="1"/>
  <c r="P207" i="24" s="1"/>
  <c r="O157" i="24"/>
  <c r="O167" i="24" s="1"/>
  <c r="O177" i="24" s="1"/>
  <c r="O187" i="24" s="1"/>
  <c r="O197" i="24" s="1"/>
  <c r="O207" i="24" s="1"/>
  <c r="N157" i="24"/>
  <c r="N167" i="24" s="1"/>
  <c r="M157" i="24"/>
  <c r="M167" i="24" s="1"/>
  <c r="M177" i="24" s="1"/>
  <c r="M187" i="24" s="1"/>
  <c r="M197" i="24" s="1"/>
  <c r="M207" i="24" s="1"/>
  <c r="L157" i="24"/>
  <c r="L167" i="24" s="1"/>
  <c r="L177" i="24" s="1"/>
  <c r="L187" i="24" s="1"/>
  <c r="L197" i="24" s="1"/>
  <c r="L207" i="24" s="1"/>
  <c r="J157" i="24"/>
  <c r="I157" i="24"/>
  <c r="I167" i="24" s="1"/>
  <c r="I177" i="24" s="1"/>
  <c r="I187" i="24" s="1"/>
  <c r="I197" i="24" s="1"/>
  <c r="I207" i="24" s="1"/>
  <c r="H157" i="24"/>
  <c r="H167" i="24" s="1"/>
  <c r="H177" i="24" s="1"/>
  <c r="H187" i="24" s="1"/>
  <c r="H197" i="24" s="1"/>
  <c r="H207" i="24" s="1"/>
  <c r="G157" i="24"/>
  <c r="G167" i="24" s="1"/>
  <c r="G177" i="24" s="1"/>
  <c r="G187" i="24" s="1"/>
  <c r="G197" i="24" s="1"/>
  <c r="G207" i="24" s="1"/>
  <c r="F157" i="24"/>
  <c r="F167" i="24" s="1"/>
  <c r="F177" i="24" s="1"/>
  <c r="F187" i="24" s="1"/>
  <c r="F197" i="24" s="1"/>
  <c r="F207" i="24" s="1"/>
  <c r="P156" i="24"/>
  <c r="P166" i="24" s="1"/>
  <c r="P176" i="24" s="1"/>
  <c r="P186" i="24" s="1"/>
  <c r="O156" i="24"/>
  <c r="O166" i="24" s="1"/>
  <c r="O176" i="24" s="1"/>
  <c r="O186" i="24" s="1"/>
  <c r="O196" i="24" s="1"/>
  <c r="O206" i="24" s="1"/>
  <c r="N156" i="24"/>
  <c r="N166" i="24" s="1"/>
  <c r="N176" i="24" s="1"/>
  <c r="N186" i="24" s="1"/>
  <c r="N196" i="24" s="1"/>
  <c r="N206" i="24" s="1"/>
  <c r="M156" i="24"/>
  <c r="L156" i="24"/>
  <c r="L166" i="24" s="1"/>
  <c r="L176" i="24" s="1"/>
  <c r="L186" i="24" s="1"/>
  <c r="L196" i="24" s="1"/>
  <c r="K156" i="24"/>
  <c r="K166" i="24" s="1"/>
  <c r="K176" i="24" s="1"/>
  <c r="K186" i="24" s="1"/>
  <c r="K196" i="24" s="1"/>
  <c r="K206" i="24" s="1"/>
  <c r="J156" i="24"/>
  <c r="J166" i="24" s="1"/>
  <c r="J176" i="24" s="1"/>
  <c r="J186" i="24" s="1"/>
  <c r="J196" i="24" s="1"/>
  <c r="J206" i="24" s="1"/>
  <c r="I156" i="24"/>
  <c r="I166" i="24" s="1"/>
  <c r="I176" i="24" s="1"/>
  <c r="I186" i="24" s="1"/>
  <c r="I196" i="24" s="1"/>
  <c r="I206" i="24" s="1"/>
  <c r="H156" i="24"/>
  <c r="H166" i="24" s="1"/>
  <c r="H176" i="24" s="1"/>
  <c r="H186" i="24" s="1"/>
  <c r="H196" i="24" s="1"/>
  <c r="H206" i="24" s="1"/>
  <c r="G156" i="24"/>
  <c r="G166" i="24" s="1"/>
  <c r="G176" i="24" s="1"/>
  <c r="G186" i="24" s="1"/>
  <c r="G196" i="24" s="1"/>
  <c r="G206" i="24" s="1"/>
  <c r="F156" i="24"/>
  <c r="F166" i="24" s="1"/>
  <c r="F176" i="24" s="1"/>
  <c r="F186" i="24" s="1"/>
  <c r="F196" i="24" s="1"/>
  <c r="F206" i="24" s="1"/>
  <c r="P155" i="24"/>
  <c r="O155" i="24"/>
  <c r="O165" i="24" s="1"/>
  <c r="O175" i="24" s="1"/>
  <c r="O185" i="24" s="1"/>
  <c r="N155" i="24"/>
  <c r="N165" i="24" s="1"/>
  <c r="N175" i="24" s="1"/>
  <c r="N185" i="24" s="1"/>
  <c r="M155" i="24"/>
  <c r="M165" i="24" s="1"/>
  <c r="M175" i="24" s="1"/>
  <c r="M185" i="24" s="1"/>
  <c r="L155" i="24"/>
  <c r="L165" i="24" s="1"/>
  <c r="L175" i="24" s="1"/>
  <c r="L185" i="24" s="1"/>
  <c r="K155" i="24"/>
  <c r="K165" i="24" s="1"/>
  <c r="K175" i="24" s="1"/>
  <c r="K185" i="24" s="1"/>
  <c r="J155" i="24"/>
  <c r="J165" i="24" s="1"/>
  <c r="J175" i="24" s="1"/>
  <c r="J185" i="24" s="1"/>
  <c r="I155" i="24"/>
  <c r="I165" i="24" s="1"/>
  <c r="I175" i="24" s="1"/>
  <c r="I185" i="24" s="1"/>
  <c r="H155" i="24"/>
  <c r="G155" i="24"/>
  <c r="G165" i="24" s="1"/>
  <c r="G175" i="24" s="1"/>
  <c r="G185" i="24" s="1"/>
  <c r="F155" i="24"/>
  <c r="F165" i="24" s="1"/>
  <c r="F175" i="24" s="1"/>
  <c r="F185" i="24" s="1"/>
  <c r="P154" i="24"/>
  <c r="P164" i="24" s="1"/>
  <c r="P174" i="24" s="1"/>
  <c r="P184" i="24" s="1"/>
  <c r="P194" i="24" s="1"/>
  <c r="P204" i="24" s="1"/>
  <c r="O154" i="24"/>
  <c r="O164" i="24" s="1"/>
  <c r="O174" i="24" s="1"/>
  <c r="O184" i="24" s="1"/>
  <c r="O194" i="24" s="1"/>
  <c r="O204" i="24" s="1"/>
  <c r="N154" i="24"/>
  <c r="N164" i="24" s="1"/>
  <c r="N174" i="24" s="1"/>
  <c r="N184" i="24" s="1"/>
  <c r="N194" i="24" s="1"/>
  <c r="N204" i="24" s="1"/>
  <c r="M154" i="24"/>
  <c r="M164" i="24" s="1"/>
  <c r="M174" i="24" s="1"/>
  <c r="M184" i="24" s="1"/>
  <c r="M194" i="24" s="1"/>
  <c r="M204" i="24" s="1"/>
  <c r="L154" i="24"/>
  <c r="L164" i="24" s="1"/>
  <c r="L174" i="24" s="1"/>
  <c r="L184" i="24" s="1"/>
  <c r="L194" i="24" s="1"/>
  <c r="L204" i="24" s="1"/>
  <c r="K154" i="24"/>
  <c r="J154" i="24"/>
  <c r="J164" i="24" s="1"/>
  <c r="J174" i="24" s="1"/>
  <c r="J184" i="24" s="1"/>
  <c r="J194" i="24" s="1"/>
  <c r="I154" i="24"/>
  <c r="I164" i="24" s="1"/>
  <c r="I174" i="24" s="1"/>
  <c r="I184" i="24" s="1"/>
  <c r="I194" i="24" s="1"/>
  <c r="I204" i="24" s="1"/>
  <c r="H154" i="24"/>
  <c r="H164" i="24" s="1"/>
  <c r="H174" i="24" s="1"/>
  <c r="H184" i="24" s="1"/>
  <c r="H194" i="24" s="1"/>
  <c r="H204" i="24" s="1"/>
  <c r="G154" i="24"/>
  <c r="G164" i="24" s="1"/>
  <c r="G174" i="24" s="1"/>
  <c r="G184" i="24" s="1"/>
  <c r="G194" i="24" s="1"/>
  <c r="G204" i="24" s="1"/>
  <c r="F154" i="24"/>
  <c r="F164" i="24" s="1"/>
  <c r="F174" i="24" s="1"/>
  <c r="F184" i="24" s="1"/>
  <c r="F194" i="24" s="1"/>
  <c r="F204" i="24" s="1"/>
  <c r="P153" i="24"/>
  <c r="P163" i="24" s="1"/>
  <c r="O153" i="24"/>
  <c r="M153" i="24"/>
  <c r="M159" i="24" s="1"/>
  <c r="L153" i="24"/>
  <c r="J153" i="24"/>
  <c r="H153" i="24"/>
  <c r="H163" i="24" s="1"/>
  <c r="G153" i="24"/>
  <c r="G163" i="24" s="1"/>
  <c r="Q149" i="24"/>
  <c r="P149" i="24"/>
  <c r="O149" i="24"/>
  <c r="N149" i="24"/>
  <c r="M149" i="24"/>
  <c r="L149" i="24"/>
  <c r="K149" i="24"/>
  <c r="J149" i="24"/>
  <c r="I149" i="24"/>
  <c r="H149" i="24"/>
  <c r="G149" i="24"/>
  <c r="R147" i="24"/>
  <c r="R143" i="24"/>
  <c r="M126" i="24"/>
  <c r="K124" i="24"/>
  <c r="P106" i="24"/>
  <c r="P116" i="24" s="1"/>
  <c r="P126" i="24" s="1"/>
  <c r="M106" i="24"/>
  <c r="M116" i="24" s="1"/>
  <c r="H106" i="24"/>
  <c r="H116" i="24" s="1"/>
  <c r="H126" i="24" s="1"/>
  <c r="P105" i="24"/>
  <c r="K105" i="24"/>
  <c r="H105" i="24"/>
  <c r="H115" i="24" s="1"/>
  <c r="H125" i="24" s="1"/>
  <c r="N104" i="24"/>
  <c r="N114" i="24" s="1"/>
  <c r="N124" i="24" s="1"/>
  <c r="K104" i="24"/>
  <c r="K114" i="24" s="1"/>
  <c r="F104" i="24"/>
  <c r="F114" i="24" s="1"/>
  <c r="F124" i="24" s="1"/>
  <c r="N103" i="24"/>
  <c r="N113" i="24" s="1"/>
  <c r="N123" i="24" s="1"/>
  <c r="I103" i="24"/>
  <c r="I113" i="24" s="1"/>
  <c r="I123" i="24" s="1"/>
  <c r="F103" i="24"/>
  <c r="F113" i="24" s="1"/>
  <c r="F123" i="24" s="1"/>
  <c r="L102" i="24"/>
  <c r="L112" i="24" s="1"/>
  <c r="L122" i="24" s="1"/>
  <c r="I102" i="24"/>
  <c r="I112" i="24" s="1"/>
  <c r="I122" i="24" s="1"/>
  <c r="L101" i="24"/>
  <c r="G97" i="24"/>
  <c r="P96" i="24"/>
  <c r="O96" i="24"/>
  <c r="O106" i="24" s="1"/>
  <c r="O116" i="24" s="1"/>
  <c r="O126" i="24" s="1"/>
  <c r="N96" i="24"/>
  <c r="N106" i="24" s="1"/>
  <c r="N116" i="24" s="1"/>
  <c r="N126" i="24" s="1"/>
  <c r="M96" i="24"/>
  <c r="L96" i="24"/>
  <c r="L106" i="24" s="1"/>
  <c r="L116" i="24" s="1"/>
  <c r="L126" i="24" s="1"/>
  <c r="K96" i="24"/>
  <c r="K106" i="24" s="1"/>
  <c r="K116" i="24" s="1"/>
  <c r="K126" i="24" s="1"/>
  <c r="J96" i="24"/>
  <c r="J106" i="24" s="1"/>
  <c r="J116" i="24" s="1"/>
  <c r="J126" i="24" s="1"/>
  <c r="I96" i="24"/>
  <c r="I106" i="24" s="1"/>
  <c r="I116" i="24" s="1"/>
  <c r="I126" i="24" s="1"/>
  <c r="H96" i="24"/>
  <c r="G96" i="24"/>
  <c r="G106" i="24" s="1"/>
  <c r="G116" i="24" s="1"/>
  <c r="G126" i="24" s="1"/>
  <c r="F96" i="24"/>
  <c r="F106" i="24" s="1"/>
  <c r="F116" i="24" s="1"/>
  <c r="F126" i="24" s="1"/>
  <c r="P95" i="24"/>
  <c r="O95" i="24"/>
  <c r="O105" i="24" s="1"/>
  <c r="O115" i="24" s="1"/>
  <c r="O125" i="24" s="1"/>
  <c r="N95" i="24"/>
  <c r="N105" i="24" s="1"/>
  <c r="N115" i="24" s="1"/>
  <c r="N125" i="24" s="1"/>
  <c r="M95" i="24"/>
  <c r="M105" i="24" s="1"/>
  <c r="M115" i="24" s="1"/>
  <c r="M125" i="24" s="1"/>
  <c r="L95" i="24"/>
  <c r="L105" i="24" s="1"/>
  <c r="L115" i="24" s="1"/>
  <c r="L125" i="24" s="1"/>
  <c r="K95" i="24"/>
  <c r="J95" i="24"/>
  <c r="J105" i="24" s="1"/>
  <c r="I95" i="24"/>
  <c r="I105" i="24" s="1"/>
  <c r="H95" i="24"/>
  <c r="G95" i="24"/>
  <c r="G105" i="24" s="1"/>
  <c r="G115" i="24" s="1"/>
  <c r="G125" i="24" s="1"/>
  <c r="F95" i="24"/>
  <c r="F105" i="24" s="1"/>
  <c r="F115" i="24" s="1"/>
  <c r="F125" i="24" s="1"/>
  <c r="P94" i="24"/>
  <c r="P104" i="24" s="1"/>
  <c r="P114" i="24" s="1"/>
  <c r="P124" i="24" s="1"/>
  <c r="O94" i="24"/>
  <c r="O104" i="24" s="1"/>
  <c r="O101" i="24" s="1"/>
  <c r="N94" i="24"/>
  <c r="M94" i="24"/>
  <c r="M104" i="24" s="1"/>
  <c r="M114" i="24" s="1"/>
  <c r="M124" i="24" s="1"/>
  <c r="L94" i="24"/>
  <c r="L104" i="24" s="1"/>
  <c r="L114" i="24" s="1"/>
  <c r="L124" i="24" s="1"/>
  <c r="K94" i="24"/>
  <c r="J94" i="24"/>
  <c r="J104" i="24" s="1"/>
  <c r="J114" i="24" s="1"/>
  <c r="J124" i="24" s="1"/>
  <c r="I94" i="24"/>
  <c r="I104" i="24" s="1"/>
  <c r="I114" i="24" s="1"/>
  <c r="I124" i="24" s="1"/>
  <c r="H94" i="24"/>
  <c r="H104" i="24" s="1"/>
  <c r="H114" i="24" s="1"/>
  <c r="H124" i="24" s="1"/>
  <c r="G94" i="24"/>
  <c r="G104" i="24" s="1"/>
  <c r="G101" i="24" s="1"/>
  <c r="F94" i="24"/>
  <c r="P93" i="24"/>
  <c r="P103" i="24" s="1"/>
  <c r="P113" i="24" s="1"/>
  <c r="P123" i="24" s="1"/>
  <c r="O93" i="24"/>
  <c r="O103" i="24" s="1"/>
  <c r="O113" i="24" s="1"/>
  <c r="O123" i="24" s="1"/>
  <c r="N93" i="24"/>
  <c r="M93" i="24"/>
  <c r="M103" i="24" s="1"/>
  <c r="M113" i="24" s="1"/>
  <c r="M123" i="24" s="1"/>
  <c r="L93" i="24"/>
  <c r="L103" i="24" s="1"/>
  <c r="L113" i="24" s="1"/>
  <c r="L123" i="24" s="1"/>
  <c r="K93" i="24"/>
  <c r="K103" i="24" s="1"/>
  <c r="K113" i="24" s="1"/>
  <c r="K123" i="24" s="1"/>
  <c r="J93" i="24"/>
  <c r="I93" i="24"/>
  <c r="H93" i="24"/>
  <c r="H103" i="24" s="1"/>
  <c r="H113" i="24" s="1"/>
  <c r="H123" i="24" s="1"/>
  <c r="G93" i="24"/>
  <c r="G103" i="24" s="1"/>
  <c r="G113" i="24" s="1"/>
  <c r="G123" i="24" s="1"/>
  <c r="F93" i="24"/>
  <c r="P92" i="24"/>
  <c r="P102" i="24" s="1"/>
  <c r="P112" i="24" s="1"/>
  <c r="P122" i="24" s="1"/>
  <c r="O92" i="24"/>
  <c r="O102" i="24" s="1"/>
  <c r="O112" i="24" s="1"/>
  <c r="O122" i="24" s="1"/>
  <c r="N92" i="24"/>
  <c r="N102" i="24" s="1"/>
  <c r="N112" i="24" s="1"/>
  <c r="N122" i="24" s="1"/>
  <c r="M92" i="24"/>
  <c r="L92" i="24"/>
  <c r="K92" i="24"/>
  <c r="K102" i="24" s="1"/>
  <c r="K112" i="24" s="1"/>
  <c r="K122" i="24" s="1"/>
  <c r="J92" i="24"/>
  <c r="J102" i="24" s="1"/>
  <c r="J112" i="24" s="1"/>
  <c r="J122" i="24" s="1"/>
  <c r="I92" i="24"/>
  <c r="H92" i="24"/>
  <c r="H102" i="24" s="1"/>
  <c r="H112" i="24" s="1"/>
  <c r="H122" i="24" s="1"/>
  <c r="G92" i="24"/>
  <c r="G102" i="24" s="1"/>
  <c r="G112" i="24" s="1"/>
  <c r="G122" i="24" s="1"/>
  <c r="F92" i="24"/>
  <c r="F102" i="24" s="1"/>
  <c r="F112" i="24" s="1"/>
  <c r="F122" i="24" s="1"/>
  <c r="P91" i="24"/>
  <c r="O91" i="24"/>
  <c r="N91" i="24"/>
  <c r="N101" i="24" s="1"/>
  <c r="L91" i="24"/>
  <c r="K91" i="24"/>
  <c r="K97" i="24" s="1"/>
  <c r="J91" i="24"/>
  <c r="J101" i="24" s="1"/>
  <c r="I91" i="24"/>
  <c r="I101" i="24" s="1"/>
  <c r="H91" i="24"/>
  <c r="G91" i="24"/>
  <c r="F91" i="24"/>
  <c r="F101" i="24" s="1"/>
  <c r="P87" i="24"/>
  <c r="O87" i="24"/>
  <c r="N87" i="24"/>
  <c r="M87" i="24"/>
  <c r="L87" i="24"/>
  <c r="K87" i="24"/>
  <c r="J87" i="24"/>
  <c r="I87" i="24"/>
  <c r="H87" i="24"/>
  <c r="G87" i="24"/>
  <c r="O35" i="24"/>
  <c r="O44" i="24" s="1"/>
  <c r="O53" i="24" s="1"/>
  <c r="N35" i="24"/>
  <c r="N44" i="24" s="1"/>
  <c r="N53" i="24" s="1"/>
  <c r="M35" i="24"/>
  <c r="M44" i="24" s="1"/>
  <c r="M53" i="24" s="1"/>
  <c r="G35" i="24"/>
  <c r="G44" i="24" s="1"/>
  <c r="G53" i="24" s="1"/>
  <c r="F35" i="24"/>
  <c r="F44" i="24" s="1"/>
  <c r="F53" i="24" s="1"/>
  <c r="O34" i="24"/>
  <c r="O43" i="24" s="1"/>
  <c r="O52" i="24" s="1"/>
  <c r="O61" i="24" s="1"/>
  <c r="I34" i="24"/>
  <c r="I43" i="24" s="1"/>
  <c r="I52" i="24" s="1"/>
  <c r="I61" i="24" s="1"/>
  <c r="H34" i="24"/>
  <c r="H43" i="24" s="1"/>
  <c r="H52" i="24" s="1"/>
  <c r="H61" i="24" s="1"/>
  <c r="G34" i="24"/>
  <c r="G43" i="24" s="1"/>
  <c r="G52" i="24" s="1"/>
  <c r="G61" i="24" s="1"/>
  <c r="K33" i="24"/>
  <c r="K42" i="24" s="1"/>
  <c r="J33" i="24"/>
  <c r="J42" i="24" s="1"/>
  <c r="I33" i="24"/>
  <c r="I42" i="24" s="1"/>
  <c r="M32" i="24"/>
  <c r="M41" i="24" s="1"/>
  <c r="M50" i="24" s="1"/>
  <c r="M59" i="24" s="1"/>
  <c r="L32" i="24"/>
  <c r="L41" i="24" s="1"/>
  <c r="L50" i="24" s="1"/>
  <c r="L59" i="24" s="1"/>
  <c r="K32" i="24"/>
  <c r="K41" i="24" s="1"/>
  <c r="K50" i="24" s="1"/>
  <c r="K59" i="24" s="1"/>
  <c r="O26" i="24"/>
  <c r="N26" i="24"/>
  <c r="M26" i="24"/>
  <c r="L26" i="24"/>
  <c r="L35" i="24" s="1"/>
  <c r="L44" i="24" s="1"/>
  <c r="L53" i="24" s="1"/>
  <c r="K26" i="24"/>
  <c r="K35" i="24" s="1"/>
  <c r="K44" i="24" s="1"/>
  <c r="K53" i="24" s="1"/>
  <c r="J26" i="24"/>
  <c r="J35" i="24" s="1"/>
  <c r="J44" i="24" s="1"/>
  <c r="J53" i="24" s="1"/>
  <c r="I26" i="24"/>
  <c r="I35" i="24" s="1"/>
  <c r="I44" i="24" s="1"/>
  <c r="I53" i="24" s="1"/>
  <c r="H26" i="24"/>
  <c r="H35" i="24" s="1"/>
  <c r="H44" i="24" s="1"/>
  <c r="H53" i="24" s="1"/>
  <c r="G26" i="24"/>
  <c r="F26" i="24"/>
  <c r="O25" i="24"/>
  <c r="N25" i="24"/>
  <c r="N34" i="24" s="1"/>
  <c r="N43" i="24" s="1"/>
  <c r="N52" i="24" s="1"/>
  <c r="N61" i="24" s="1"/>
  <c r="M25" i="24"/>
  <c r="M34" i="24" s="1"/>
  <c r="L25" i="24"/>
  <c r="L34" i="24" s="1"/>
  <c r="L43" i="24" s="1"/>
  <c r="L52" i="24" s="1"/>
  <c r="L61" i="24" s="1"/>
  <c r="K25" i="24"/>
  <c r="K34" i="24" s="1"/>
  <c r="K43" i="24" s="1"/>
  <c r="K52" i="24" s="1"/>
  <c r="K61" i="24" s="1"/>
  <c r="J25" i="24"/>
  <c r="J34" i="24" s="1"/>
  <c r="J43" i="24" s="1"/>
  <c r="J52" i="24" s="1"/>
  <c r="J61" i="24" s="1"/>
  <c r="I25" i="24"/>
  <c r="H25" i="24"/>
  <c r="G25" i="24"/>
  <c r="F25" i="24"/>
  <c r="F34" i="24" s="1"/>
  <c r="F43" i="24" s="1"/>
  <c r="F52" i="24" s="1"/>
  <c r="F61" i="24" s="1"/>
  <c r="O24" i="24"/>
  <c r="O33" i="24" s="1"/>
  <c r="O42" i="24" s="1"/>
  <c r="N24" i="24"/>
  <c r="N33" i="24" s="1"/>
  <c r="N42" i="24" s="1"/>
  <c r="M24" i="24"/>
  <c r="M33" i="24" s="1"/>
  <c r="M42" i="24" s="1"/>
  <c r="L24" i="24"/>
  <c r="L33" i="24" s="1"/>
  <c r="L42" i="24" s="1"/>
  <c r="K24" i="24"/>
  <c r="J24" i="24"/>
  <c r="I24" i="24"/>
  <c r="H24" i="24"/>
  <c r="H33" i="24" s="1"/>
  <c r="H42" i="24" s="1"/>
  <c r="G24" i="24"/>
  <c r="G33" i="24" s="1"/>
  <c r="G42" i="24" s="1"/>
  <c r="F24" i="24"/>
  <c r="F33" i="24" s="1"/>
  <c r="F42" i="24" s="1"/>
  <c r="O23" i="24"/>
  <c r="O22" i="24" s="1"/>
  <c r="N23" i="24"/>
  <c r="N22" i="24" s="1"/>
  <c r="M23" i="24"/>
  <c r="L23" i="24"/>
  <c r="K23" i="24"/>
  <c r="J23" i="24"/>
  <c r="J32" i="24" s="1"/>
  <c r="J41" i="24" s="1"/>
  <c r="J50" i="24" s="1"/>
  <c r="J59" i="24" s="1"/>
  <c r="I23" i="24"/>
  <c r="I32" i="24" s="1"/>
  <c r="I41" i="24" s="1"/>
  <c r="I50" i="24" s="1"/>
  <c r="I59" i="24" s="1"/>
  <c r="H23" i="24"/>
  <c r="H32" i="24" s="1"/>
  <c r="H41" i="24" s="1"/>
  <c r="H50" i="24" s="1"/>
  <c r="H59" i="24" s="1"/>
  <c r="G23" i="24"/>
  <c r="G22" i="24" s="1"/>
  <c r="F23" i="24"/>
  <c r="F22" i="24" s="1"/>
  <c r="M22" i="24"/>
  <c r="M27" i="24" s="1"/>
  <c r="L22" i="24"/>
  <c r="K22" i="24"/>
  <c r="J22" i="24"/>
  <c r="H22" i="24"/>
  <c r="O18" i="24"/>
  <c r="N18" i="24"/>
  <c r="M18" i="24"/>
  <c r="L18" i="24"/>
  <c r="K18" i="24"/>
  <c r="J18" i="24"/>
  <c r="I18" i="24"/>
  <c r="H18" i="24"/>
  <c r="G18" i="24"/>
  <c r="R953" i="22"/>
  <c r="R969" i="22" s="1"/>
  <c r="T929" i="22"/>
  <c r="T945" i="22" s="1"/>
  <c r="T961" i="22" s="1"/>
  <c r="N928" i="22"/>
  <c r="N944" i="22" s="1"/>
  <c r="N960" i="22" s="1"/>
  <c r="O921" i="22"/>
  <c r="O937" i="22" s="1"/>
  <c r="O953" i="22" s="1"/>
  <c r="O969" i="22" s="1"/>
  <c r="I921" i="22"/>
  <c r="I937" i="22" s="1"/>
  <c r="I953" i="22" s="1"/>
  <c r="I969" i="22" s="1"/>
  <c r="Q920" i="22"/>
  <c r="Q936" i="22" s="1"/>
  <c r="Q952" i="22" s="1"/>
  <c r="Q968" i="22" s="1"/>
  <c r="S919" i="22"/>
  <c r="S935" i="22" s="1"/>
  <c r="S951" i="22" s="1"/>
  <c r="S967" i="22" s="1"/>
  <c r="G917" i="22"/>
  <c r="G933" i="22" s="1"/>
  <c r="G949" i="22" s="1"/>
  <c r="G965" i="22" s="1"/>
  <c r="G914" i="22"/>
  <c r="G930" i="22" s="1"/>
  <c r="O913" i="22"/>
  <c r="R905" i="22"/>
  <c r="R921" i="22" s="1"/>
  <c r="R937" i="22" s="1"/>
  <c r="T904" i="22"/>
  <c r="T920" i="22" s="1"/>
  <c r="T936" i="22" s="1"/>
  <c r="T952" i="22" s="1"/>
  <c r="T968" i="22" s="1"/>
  <c r="V903" i="22"/>
  <c r="V919" i="22" s="1"/>
  <c r="V935" i="22" s="1"/>
  <c r="V951" i="22" s="1"/>
  <c r="V967" i="22" s="1"/>
  <c r="G903" i="22"/>
  <c r="G919" i="22" s="1"/>
  <c r="G935" i="22" s="1"/>
  <c r="G951" i="22" s="1"/>
  <c r="G967" i="22" s="1"/>
  <c r="E902" i="22"/>
  <c r="E918" i="22" s="1"/>
  <c r="E934" i="22" s="1"/>
  <c r="E950" i="22" s="1"/>
  <c r="E966" i="22" s="1"/>
  <c r="M901" i="22"/>
  <c r="M917" i="22" s="1"/>
  <c r="M933" i="22" s="1"/>
  <c r="M949" i="22" s="1"/>
  <c r="M965" i="22" s="1"/>
  <c r="K901" i="22"/>
  <c r="K917" i="22" s="1"/>
  <c r="K933" i="22" s="1"/>
  <c r="K949" i="22" s="1"/>
  <c r="K965" i="22" s="1"/>
  <c r="G901" i="22"/>
  <c r="E901" i="22"/>
  <c r="E917" i="22" s="1"/>
  <c r="E933" i="22" s="1"/>
  <c r="E949" i="22" s="1"/>
  <c r="E965" i="22" s="1"/>
  <c r="U900" i="22"/>
  <c r="U916" i="22" s="1"/>
  <c r="U932" i="22" s="1"/>
  <c r="U948" i="22" s="1"/>
  <c r="U964" i="22" s="1"/>
  <c r="Q900" i="22"/>
  <c r="Q895" i="22" s="1"/>
  <c r="M900" i="22"/>
  <c r="M916" i="22" s="1"/>
  <c r="M932" i="22" s="1"/>
  <c r="M948" i="22" s="1"/>
  <c r="M964" i="22" s="1"/>
  <c r="I900" i="22"/>
  <c r="E900" i="22"/>
  <c r="E916" i="22" s="1"/>
  <c r="E932" i="22" s="1"/>
  <c r="E948" i="22" s="1"/>
  <c r="E964" i="22" s="1"/>
  <c r="S899" i="22"/>
  <c r="Q899" i="22"/>
  <c r="O899" i="22"/>
  <c r="O915" i="22" s="1"/>
  <c r="O931" i="22" s="1"/>
  <c r="O947" i="22" s="1"/>
  <c r="O963" i="22" s="1"/>
  <c r="K899" i="22"/>
  <c r="I899" i="22"/>
  <c r="G899" i="22"/>
  <c r="G915" i="22" s="1"/>
  <c r="G931" i="22" s="1"/>
  <c r="G947" i="22" s="1"/>
  <c r="G963" i="22" s="1"/>
  <c r="U898" i="22"/>
  <c r="U914" i="22" s="1"/>
  <c r="U930" i="22" s="1"/>
  <c r="S898" i="22"/>
  <c r="S914" i="22" s="1"/>
  <c r="S930" i="22" s="1"/>
  <c r="Q898" i="22"/>
  <c r="Q914" i="22" s="1"/>
  <c r="Q930" i="22" s="1"/>
  <c r="M898" i="22"/>
  <c r="M914" i="22" s="1"/>
  <c r="M930" i="22" s="1"/>
  <c r="K898" i="22"/>
  <c r="K914" i="22" s="1"/>
  <c r="K930" i="22" s="1"/>
  <c r="I898" i="22"/>
  <c r="I914" i="22" s="1"/>
  <c r="I930" i="22" s="1"/>
  <c r="E898" i="22"/>
  <c r="E914" i="22" s="1"/>
  <c r="E930" i="22" s="1"/>
  <c r="U897" i="22"/>
  <c r="U913" i="22" s="1"/>
  <c r="S897" i="22"/>
  <c r="S913" i="22" s="1"/>
  <c r="O897" i="22"/>
  <c r="M897" i="22"/>
  <c r="M913" i="22" s="1"/>
  <c r="K897" i="22"/>
  <c r="K913" i="22" s="1"/>
  <c r="G897" i="22"/>
  <c r="G913" i="22" s="1"/>
  <c r="G929" i="22" s="1"/>
  <c r="G945" i="22" s="1"/>
  <c r="G961" i="22" s="1"/>
  <c r="E897" i="22"/>
  <c r="E913" i="22" s="1"/>
  <c r="U896" i="22"/>
  <c r="U912" i="22" s="1"/>
  <c r="U928" i="22" s="1"/>
  <c r="U944" i="22" s="1"/>
  <c r="Q896" i="22"/>
  <c r="Q912" i="22" s="1"/>
  <c r="Q928" i="22" s="1"/>
  <c r="Q944" i="22" s="1"/>
  <c r="O896" i="22"/>
  <c r="O912" i="22" s="1"/>
  <c r="O928" i="22" s="1"/>
  <c r="O944" i="22" s="1"/>
  <c r="O960" i="22" s="1"/>
  <c r="M896" i="22"/>
  <c r="M912" i="22" s="1"/>
  <c r="M928" i="22" s="1"/>
  <c r="M944" i="22" s="1"/>
  <c r="I896" i="22"/>
  <c r="I912" i="22" s="1"/>
  <c r="I928" i="22" s="1"/>
  <c r="I944" i="22" s="1"/>
  <c r="G896" i="22"/>
  <c r="G912" i="22" s="1"/>
  <c r="G928" i="22" s="1"/>
  <c r="G944" i="22" s="1"/>
  <c r="E896" i="22"/>
  <c r="E912" i="22" s="1"/>
  <c r="E928" i="22" s="1"/>
  <c r="E944" i="22" s="1"/>
  <c r="E960" i="22" s="1"/>
  <c r="K895" i="22"/>
  <c r="U894" i="22"/>
  <c r="M894" i="22"/>
  <c r="K894" i="22"/>
  <c r="E894" i="22"/>
  <c r="V889" i="22"/>
  <c r="V905" i="22" s="1"/>
  <c r="V921" i="22" s="1"/>
  <c r="V937" i="22" s="1"/>
  <c r="V953" i="22" s="1"/>
  <c r="V969" i="22" s="1"/>
  <c r="U889" i="22"/>
  <c r="U905" i="22" s="1"/>
  <c r="U921" i="22" s="1"/>
  <c r="U937" i="22" s="1"/>
  <c r="U953" i="22" s="1"/>
  <c r="U969" i="22" s="1"/>
  <c r="T889" i="22"/>
  <c r="T905" i="22" s="1"/>
  <c r="T921" i="22" s="1"/>
  <c r="T937" i="22" s="1"/>
  <c r="T953" i="22" s="1"/>
  <c r="T969" i="22" s="1"/>
  <c r="S889" i="22"/>
  <c r="S905" i="22" s="1"/>
  <c r="S921" i="22" s="1"/>
  <c r="S937" i="22" s="1"/>
  <c r="S953" i="22" s="1"/>
  <c r="S969" i="22" s="1"/>
  <c r="R889" i="22"/>
  <c r="Q889" i="22"/>
  <c r="Q905" i="22" s="1"/>
  <c r="Q921" i="22" s="1"/>
  <c r="Q937" i="22" s="1"/>
  <c r="Q953" i="22" s="1"/>
  <c r="Q969" i="22" s="1"/>
  <c r="P889" i="22"/>
  <c r="P905" i="22" s="1"/>
  <c r="P921" i="22" s="1"/>
  <c r="P937" i="22" s="1"/>
  <c r="P953" i="22" s="1"/>
  <c r="P969" i="22" s="1"/>
  <c r="O889" i="22"/>
  <c r="O905" i="22" s="1"/>
  <c r="N889" i="22"/>
  <c r="N905" i="22" s="1"/>
  <c r="N921" i="22" s="1"/>
  <c r="N937" i="22" s="1"/>
  <c r="N953" i="22" s="1"/>
  <c r="N969" i="22" s="1"/>
  <c r="M889" i="22"/>
  <c r="M905" i="22" s="1"/>
  <c r="M921" i="22" s="1"/>
  <c r="M937" i="22" s="1"/>
  <c r="M953" i="22" s="1"/>
  <c r="M969" i="22" s="1"/>
  <c r="L889" i="22"/>
  <c r="L905" i="22" s="1"/>
  <c r="L921" i="22" s="1"/>
  <c r="L937" i="22" s="1"/>
  <c r="L953" i="22" s="1"/>
  <c r="L969" i="22" s="1"/>
  <c r="K889" i="22"/>
  <c r="K905" i="22" s="1"/>
  <c r="K921" i="22" s="1"/>
  <c r="K937" i="22" s="1"/>
  <c r="K953" i="22" s="1"/>
  <c r="K969" i="22" s="1"/>
  <c r="J889" i="22"/>
  <c r="J905" i="22" s="1"/>
  <c r="J921" i="22" s="1"/>
  <c r="J937" i="22" s="1"/>
  <c r="J953" i="22" s="1"/>
  <c r="J969" i="22" s="1"/>
  <c r="I889" i="22"/>
  <c r="I905" i="22" s="1"/>
  <c r="H889" i="22"/>
  <c r="H905" i="22" s="1"/>
  <c r="H921" i="22" s="1"/>
  <c r="H937" i="22" s="1"/>
  <c r="H953" i="22" s="1"/>
  <c r="H969" i="22" s="1"/>
  <c r="G889" i="22"/>
  <c r="G905" i="22" s="1"/>
  <c r="G921" i="22" s="1"/>
  <c r="G937" i="22" s="1"/>
  <c r="G953" i="22" s="1"/>
  <c r="G969" i="22" s="1"/>
  <c r="F889" i="22"/>
  <c r="F905" i="22" s="1"/>
  <c r="F921" i="22" s="1"/>
  <c r="F937" i="22" s="1"/>
  <c r="F953" i="22" s="1"/>
  <c r="F969" i="22" s="1"/>
  <c r="E889" i="22"/>
  <c r="E905" i="22" s="1"/>
  <c r="E921" i="22" s="1"/>
  <c r="E937" i="22" s="1"/>
  <c r="E953" i="22" s="1"/>
  <c r="E969" i="22" s="1"/>
  <c r="V888" i="22"/>
  <c r="V904" i="22" s="1"/>
  <c r="V920" i="22" s="1"/>
  <c r="V936" i="22" s="1"/>
  <c r="V952" i="22" s="1"/>
  <c r="V968" i="22" s="1"/>
  <c r="U888" i="22"/>
  <c r="U904" i="22" s="1"/>
  <c r="U920" i="22" s="1"/>
  <c r="U936" i="22" s="1"/>
  <c r="U952" i="22" s="1"/>
  <c r="U968" i="22" s="1"/>
  <c r="T888" i="22"/>
  <c r="S888" i="22"/>
  <c r="S904" i="22" s="1"/>
  <c r="S920" i="22" s="1"/>
  <c r="S936" i="22" s="1"/>
  <c r="S952" i="22" s="1"/>
  <c r="S968" i="22" s="1"/>
  <c r="R888" i="22"/>
  <c r="R904" i="22" s="1"/>
  <c r="R920" i="22" s="1"/>
  <c r="R936" i="22" s="1"/>
  <c r="R952" i="22" s="1"/>
  <c r="R968" i="22" s="1"/>
  <c r="Q888" i="22"/>
  <c r="Q904" i="22" s="1"/>
  <c r="P888" i="22"/>
  <c r="P904" i="22" s="1"/>
  <c r="P920" i="22" s="1"/>
  <c r="P936" i="22" s="1"/>
  <c r="P952" i="22" s="1"/>
  <c r="P968" i="22" s="1"/>
  <c r="O888" i="22"/>
  <c r="O904" i="22" s="1"/>
  <c r="O920" i="22" s="1"/>
  <c r="O936" i="22" s="1"/>
  <c r="O952" i="22" s="1"/>
  <c r="O968" i="22" s="1"/>
  <c r="N888" i="22"/>
  <c r="N904" i="22" s="1"/>
  <c r="N920" i="22" s="1"/>
  <c r="N936" i="22" s="1"/>
  <c r="N952" i="22" s="1"/>
  <c r="N968" i="22" s="1"/>
  <c r="M888" i="22"/>
  <c r="M904" i="22" s="1"/>
  <c r="M920" i="22" s="1"/>
  <c r="M936" i="22" s="1"/>
  <c r="M952" i="22" s="1"/>
  <c r="M968" i="22" s="1"/>
  <c r="L888" i="22"/>
  <c r="L904" i="22" s="1"/>
  <c r="L920" i="22" s="1"/>
  <c r="L936" i="22" s="1"/>
  <c r="L952" i="22" s="1"/>
  <c r="L968" i="22" s="1"/>
  <c r="K888" i="22"/>
  <c r="K904" i="22" s="1"/>
  <c r="K920" i="22" s="1"/>
  <c r="J888" i="22"/>
  <c r="J904" i="22" s="1"/>
  <c r="J920" i="22" s="1"/>
  <c r="J936" i="22" s="1"/>
  <c r="J952" i="22" s="1"/>
  <c r="J968" i="22" s="1"/>
  <c r="I888" i="22"/>
  <c r="I904" i="22" s="1"/>
  <c r="I920" i="22" s="1"/>
  <c r="I936" i="22" s="1"/>
  <c r="I952" i="22" s="1"/>
  <c r="I968" i="22" s="1"/>
  <c r="H888" i="22"/>
  <c r="H904" i="22" s="1"/>
  <c r="H920" i="22" s="1"/>
  <c r="H936" i="22" s="1"/>
  <c r="H952" i="22" s="1"/>
  <c r="H968" i="22" s="1"/>
  <c r="G888" i="22"/>
  <c r="G904" i="22" s="1"/>
  <c r="G920" i="22" s="1"/>
  <c r="G936" i="22" s="1"/>
  <c r="G952" i="22" s="1"/>
  <c r="G968" i="22" s="1"/>
  <c r="F888" i="22"/>
  <c r="F904" i="22" s="1"/>
  <c r="F920" i="22" s="1"/>
  <c r="F936" i="22" s="1"/>
  <c r="F952" i="22" s="1"/>
  <c r="F968" i="22" s="1"/>
  <c r="E888" i="22"/>
  <c r="E904" i="22" s="1"/>
  <c r="E920" i="22" s="1"/>
  <c r="E936" i="22" s="1"/>
  <c r="E952" i="22" s="1"/>
  <c r="E968" i="22" s="1"/>
  <c r="V887" i="22"/>
  <c r="U887" i="22"/>
  <c r="U903" i="22" s="1"/>
  <c r="U919" i="22" s="1"/>
  <c r="U935" i="22" s="1"/>
  <c r="U951" i="22" s="1"/>
  <c r="U967" i="22" s="1"/>
  <c r="T887" i="22"/>
  <c r="T903" i="22" s="1"/>
  <c r="T919" i="22" s="1"/>
  <c r="T935" i="22" s="1"/>
  <c r="T951" i="22" s="1"/>
  <c r="T967" i="22" s="1"/>
  <c r="S887" i="22"/>
  <c r="S903" i="22" s="1"/>
  <c r="R887" i="22"/>
  <c r="R903" i="22" s="1"/>
  <c r="R919" i="22" s="1"/>
  <c r="R935" i="22" s="1"/>
  <c r="R951" i="22" s="1"/>
  <c r="R967" i="22" s="1"/>
  <c r="Q887" i="22"/>
  <c r="Q903" i="22" s="1"/>
  <c r="Q919" i="22" s="1"/>
  <c r="Q935" i="22" s="1"/>
  <c r="Q951" i="22" s="1"/>
  <c r="Q967" i="22" s="1"/>
  <c r="P887" i="22"/>
  <c r="P903" i="22" s="1"/>
  <c r="P919" i="22" s="1"/>
  <c r="P935" i="22" s="1"/>
  <c r="P951" i="22" s="1"/>
  <c r="P967" i="22" s="1"/>
  <c r="O887" i="22"/>
  <c r="O903" i="22" s="1"/>
  <c r="O919" i="22" s="1"/>
  <c r="O935" i="22" s="1"/>
  <c r="O951" i="22" s="1"/>
  <c r="O967" i="22" s="1"/>
  <c r="N887" i="22"/>
  <c r="N903" i="22" s="1"/>
  <c r="N919" i="22" s="1"/>
  <c r="N935" i="22" s="1"/>
  <c r="N951" i="22" s="1"/>
  <c r="N967" i="22" s="1"/>
  <c r="M887" i="22"/>
  <c r="M903" i="22" s="1"/>
  <c r="M919" i="22" s="1"/>
  <c r="M935" i="22" s="1"/>
  <c r="M951" i="22" s="1"/>
  <c r="M967" i="22" s="1"/>
  <c r="L887" i="22"/>
  <c r="L903" i="22" s="1"/>
  <c r="L919" i="22" s="1"/>
  <c r="L935" i="22" s="1"/>
  <c r="L951" i="22" s="1"/>
  <c r="L967" i="22" s="1"/>
  <c r="K887" i="22"/>
  <c r="K903" i="22" s="1"/>
  <c r="K919" i="22" s="1"/>
  <c r="K935" i="22" s="1"/>
  <c r="K951" i="22" s="1"/>
  <c r="K967" i="22" s="1"/>
  <c r="J887" i="22"/>
  <c r="J903" i="22" s="1"/>
  <c r="J919" i="22" s="1"/>
  <c r="J935" i="22" s="1"/>
  <c r="J951" i="22" s="1"/>
  <c r="J967" i="22" s="1"/>
  <c r="I887" i="22"/>
  <c r="I903" i="22" s="1"/>
  <c r="I919" i="22" s="1"/>
  <c r="I935" i="22" s="1"/>
  <c r="I951" i="22" s="1"/>
  <c r="I967" i="22" s="1"/>
  <c r="H887" i="22"/>
  <c r="H903" i="22" s="1"/>
  <c r="H919" i="22" s="1"/>
  <c r="H935" i="22" s="1"/>
  <c r="H951" i="22" s="1"/>
  <c r="H967" i="22" s="1"/>
  <c r="G887" i="22"/>
  <c r="F887" i="22"/>
  <c r="F903" i="22" s="1"/>
  <c r="F919" i="22" s="1"/>
  <c r="F935" i="22" s="1"/>
  <c r="F951" i="22" s="1"/>
  <c r="F967" i="22" s="1"/>
  <c r="E887" i="22"/>
  <c r="E903" i="22" s="1"/>
  <c r="E919" i="22" s="1"/>
  <c r="E935" i="22" s="1"/>
  <c r="E951" i="22" s="1"/>
  <c r="E967" i="22" s="1"/>
  <c r="V886" i="22"/>
  <c r="U886" i="22"/>
  <c r="T886" i="22"/>
  <c r="S886" i="22"/>
  <c r="R886" i="22"/>
  <c r="R902" i="22" s="1"/>
  <c r="R918" i="22" s="1"/>
  <c r="R934" i="22" s="1"/>
  <c r="R950" i="22" s="1"/>
  <c r="R966" i="22" s="1"/>
  <c r="Q886" i="22"/>
  <c r="P886" i="22"/>
  <c r="O886" i="22"/>
  <c r="N886" i="22"/>
  <c r="M886" i="22"/>
  <c r="M902" i="22" s="1"/>
  <c r="M918" i="22" s="1"/>
  <c r="M934" i="22" s="1"/>
  <c r="M950" i="22" s="1"/>
  <c r="M966" i="22" s="1"/>
  <c r="L886" i="22"/>
  <c r="K886" i="22"/>
  <c r="J886" i="22"/>
  <c r="J902" i="22" s="1"/>
  <c r="J918" i="22" s="1"/>
  <c r="J934" i="22" s="1"/>
  <c r="J950" i="22" s="1"/>
  <c r="J966" i="22" s="1"/>
  <c r="I886" i="22"/>
  <c r="H886" i="22"/>
  <c r="G886" i="22"/>
  <c r="F886" i="22"/>
  <c r="E886" i="22"/>
  <c r="V885" i="22"/>
  <c r="V901" i="22" s="1"/>
  <c r="V917" i="22" s="1"/>
  <c r="V933" i="22" s="1"/>
  <c r="V949" i="22" s="1"/>
  <c r="V965" i="22" s="1"/>
  <c r="U885" i="22"/>
  <c r="U901" i="22" s="1"/>
  <c r="U917" i="22" s="1"/>
  <c r="U933" i="22" s="1"/>
  <c r="U949" i="22" s="1"/>
  <c r="U965" i="22" s="1"/>
  <c r="T885" i="22"/>
  <c r="T901" i="22" s="1"/>
  <c r="T917" i="22" s="1"/>
  <c r="T933" i="22" s="1"/>
  <c r="T949" i="22" s="1"/>
  <c r="T965" i="22" s="1"/>
  <c r="S885" i="22"/>
  <c r="S901" i="22" s="1"/>
  <c r="S917" i="22" s="1"/>
  <c r="S933" i="22" s="1"/>
  <c r="S949" i="22" s="1"/>
  <c r="S965" i="22" s="1"/>
  <c r="R885" i="22"/>
  <c r="R901" i="22" s="1"/>
  <c r="R917" i="22" s="1"/>
  <c r="R933" i="22" s="1"/>
  <c r="R949" i="22" s="1"/>
  <c r="R965" i="22" s="1"/>
  <c r="Q885" i="22"/>
  <c r="Q901" i="22" s="1"/>
  <c r="Q917" i="22" s="1"/>
  <c r="Q933" i="22" s="1"/>
  <c r="Q949" i="22" s="1"/>
  <c r="Q965" i="22" s="1"/>
  <c r="P885" i="22"/>
  <c r="P901" i="22" s="1"/>
  <c r="P917" i="22" s="1"/>
  <c r="P933" i="22" s="1"/>
  <c r="P949" i="22" s="1"/>
  <c r="P965" i="22" s="1"/>
  <c r="O885" i="22"/>
  <c r="O901" i="22" s="1"/>
  <c r="O917" i="22" s="1"/>
  <c r="O933" i="22" s="1"/>
  <c r="O949" i="22" s="1"/>
  <c r="O965" i="22" s="1"/>
  <c r="N885" i="22"/>
  <c r="N901" i="22" s="1"/>
  <c r="N917" i="22" s="1"/>
  <c r="N933" i="22" s="1"/>
  <c r="N949" i="22" s="1"/>
  <c r="N965" i="22" s="1"/>
  <c r="M885" i="22"/>
  <c r="L885" i="22"/>
  <c r="L901" i="22" s="1"/>
  <c r="L917" i="22" s="1"/>
  <c r="L933" i="22" s="1"/>
  <c r="L949" i="22" s="1"/>
  <c r="L965" i="22" s="1"/>
  <c r="K885" i="22"/>
  <c r="J885" i="22"/>
  <c r="J901" i="22" s="1"/>
  <c r="J917" i="22" s="1"/>
  <c r="J933" i="22" s="1"/>
  <c r="J949" i="22" s="1"/>
  <c r="J965" i="22" s="1"/>
  <c r="I885" i="22"/>
  <c r="I901" i="22" s="1"/>
  <c r="I917" i="22" s="1"/>
  <c r="I933" i="22" s="1"/>
  <c r="I949" i="22" s="1"/>
  <c r="I965" i="22" s="1"/>
  <c r="H885" i="22"/>
  <c r="H901" i="22" s="1"/>
  <c r="H917" i="22" s="1"/>
  <c r="H933" i="22" s="1"/>
  <c r="H949" i="22" s="1"/>
  <c r="H965" i="22" s="1"/>
  <c r="G885" i="22"/>
  <c r="F885" i="22"/>
  <c r="F901" i="22" s="1"/>
  <c r="F917" i="22" s="1"/>
  <c r="F933" i="22" s="1"/>
  <c r="F949" i="22" s="1"/>
  <c r="F965" i="22" s="1"/>
  <c r="E885" i="22"/>
  <c r="U884" i="22"/>
  <c r="S884" i="22"/>
  <c r="S900" i="22" s="1"/>
  <c r="S894" i="22" s="1"/>
  <c r="R884" i="22"/>
  <c r="R900" i="22" s="1"/>
  <c r="R916" i="22" s="1"/>
  <c r="R932" i="22" s="1"/>
  <c r="R948" i="22" s="1"/>
  <c r="R964" i="22" s="1"/>
  <c r="Q884" i="22"/>
  <c r="P884" i="22"/>
  <c r="P900" i="22" s="1"/>
  <c r="P916" i="22" s="1"/>
  <c r="P932" i="22" s="1"/>
  <c r="P948" i="22" s="1"/>
  <c r="P964" i="22" s="1"/>
  <c r="M884" i="22"/>
  <c r="K884" i="22"/>
  <c r="K900" i="22" s="1"/>
  <c r="J884" i="22"/>
  <c r="J900" i="22" s="1"/>
  <c r="J916" i="22" s="1"/>
  <c r="J932" i="22" s="1"/>
  <c r="J948" i="22" s="1"/>
  <c r="J964" i="22" s="1"/>
  <c r="I884" i="22"/>
  <c r="H884" i="22"/>
  <c r="H900" i="22" s="1"/>
  <c r="E884" i="22"/>
  <c r="V883" i="22"/>
  <c r="V899" i="22" s="1"/>
  <c r="V915" i="22" s="1"/>
  <c r="V931" i="22" s="1"/>
  <c r="V947" i="22" s="1"/>
  <c r="V963" i="22" s="1"/>
  <c r="U883" i="22"/>
  <c r="U899" i="22" s="1"/>
  <c r="U915" i="22" s="1"/>
  <c r="U931" i="22" s="1"/>
  <c r="U947" i="22" s="1"/>
  <c r="U963" i="22" s="1"/>
  <c r="T883" i="22"/>
  <c r="T899" i="22" s="1"/>
  <c r="T915" i="22" s="1"/>
  <c r="T931" i="22" s="1"/>
  <c r="T947" i="22" s="1"/>
  <c r="T963" i="22" s="1"/>
  <c r="S883" i="22"/>
  <c r="R883" i="22"/>
  <c r="R899" i="22" s="1"/>
  <c r="Q883" i="22"/>
  <c r="P883" i="22"/>
  <c r="P899" i="22" s="1"/>
  <c r="P915" i="22" s="1"/>
  <c r="P931" i="22" s="1"/>
  <c r="P947" i="22" s="1"/>
  <c r="P963" i="22" s="1"/>
  <c r="O883" i="22"/>
  <c r="N883" i="22"/>
  <c r="N899" i="22" s="1"/>
  <c r="N915" i="22" s="1"/>
  <c r="N931" i="22" s="1"/>
  <c r="N947" i="22" s="1"/>
  <c r="N963" i="22" s="1"/>
  <c r="M883" i="22"/>
  <c r="M899" i="22" s="1"/>
  <c r="M915" i="22" s="1"/>
  <c r="M931" i="22" s="1"/>
  <c r="M947" i="22" s="1"/>
  <c r="M963" i="22" s="1"/>
  <c r="L883" i="22"/>
  <c r="L899" i="22" s="1"/>
  <c r="L915" i="22" s="1"/>
  <c r="L931" i="22" s="1"/>
  <c r="L947" i="22" s="1"/>
  <c r="L963" i="22" s="1"/>
  <c r="K883" i="22"/>
  <c r="J883" i="22"/>
  <c r="J899" i="22" s="1"/>
  <c r="I883" i="22"/>
  <c r="H883" i="22"/>
  <c r="H899" i="22" s="1"/>
  <c r="H915" i="22" s="1"/>
  <c r="H931" i="22" s="1"/>
  <c r="H947" i="22" s="1"/>
  <c r="H963" i="22" s="1"/>
  <c r="G883" i="22"/>
  <c r="F883" i="22"/>
  <c r="F899" i="22" s="1"/>
  <c r="F915" i="22" s="1"/>
  <c r="F931" i="22" s="1"/>
  <c r="F947" i="22" s="1"/>
  <c r="F963" i="22" s="1"/>
  <c r="E883" i="22"/>
  <c r="E899" i="22" s="1"/>
  <c r="E915" i="22" s="1"/>
  <c r="E931" i="22" s="1"/>
  <c r="E947" i="22" s="1"/>
  <c r="E963" i="22" s="1"/>
  <c r="V882" i="22"/>
  <c r="V898" i="22" s="1"/>
  <c r="V914" i="22" s="1"/>
  <c r="V930" i="22" s="1"/>
  <c r="U882" i="22"/>
  <c r="T882" i="22"/>
  <c r="T898" i="22" s="1"/>
  <c r="T914" i="22" s="1"/>
  <c r="T930" i="22" s="1"/>
  <c r="S882" i="22"/>
  <c r="R882" i="22"/>
  <c r="R898" i="22" s="1"/>
  <c r="R914" i="22" s="1"/>
  <c r="R930" i="22" s="1"/>
  <c r="Q882" i="22"/>
  <c r="P882" i="22"/>
  <c r="P898" i="22" s="1"/>
  <c r="P914" i="22" s="1"/>
  <c r="P930" i="22" s="1"/>
  <c r="O882" i="22"/>
  <c r="O898" i="22" s="1"/>
  <c r="O914" i="22" s="1"/>
  <c r="O930" i="22" s="1"/>
  <c r="N882" i="22"/>
  <c r="N898" i="22" s="1"/>
  <c r="N914" i="22" s="1"/>
  <c r="N930" i="22" s="1"/>
  <c r="M882" i="22"/>
  <c r="L882" i="22"/>
  <c r="L898" i="22" s="1"/>
  <c r="L914" i="22" s="1"/>
  <c r="L930" i="22" s="1"/>
  <c r="K882" i="22"/>
  <c r="J882" i="22"/>
  <c r="J898" i="22" s="1"/>
  <c r="J914" i="22" s="1"/>
  <c r="J930" i="22" s="1"/>
  <c r="I882" i="22"/>
  <c r="H882" i="22"/>
  <c r="H898" i="22" s="1"/>
  <c r="H914" i="22" s="1"/>
  <c r="H930" i="22" s="1"/>
  <c r="H946" i="22" s="1"/>
  <c r="H962" i="22" s="1"/>
  <c r="G882" i="22"/>
  <c r="G898" i="22" s="1"/>
  <c r="F882" i="22"/>
  <c r="F898" i="22" s="1"/>
  <c r="F914" i="22" s="1"/>
  <c r="F930" i="22" s="1"/>
  <c r="E882" i="22"/>
  <c r="V881" i="22"/>
  <c r="V897" i="22" s="1"/>
  <c r="V913" i="22" s="1"/>
  <c r="U881" i="22"/>
  <c r="T881" i="22"/>
  <c r="T897" i="22" s="1"/>
  <c r="T913" i="22" s="1"/>
  <c r="S881" i="22"/>
  <c r="R881" i="22"/>
  <c r="R897" i="22" s="1"/>
  <c r="R913" i="22" s="1"/>
  <c r="R929" i="22" s="1"/>
  <c r="R945" i="22" s="1"/>
  <c r="R961" i="22" s="1"/>
  <c r="Q881" i="22"/>
  <c r="Q897" i="22" s="1"/>
  <c r="Q913" i="22" s="1"/>
  <c r="Q929" i="22" s="1"/>
  <c r="Q945" i="22" s="1"/>
  <c r="Q961" i="22" s="1"/>
  <c r="P881" i="22"/>
  <c r="P897" i="22" s="1"/>
  <c r="P913" i="22" s="1"/>
  <c r="O881" i="22"/>
  <c r="N881" i="22"/>
  <c r="N897" i="22" s="1"/>
  <c r="N913" i="22" s="1"/>
  <c r="M881" i="22"/>
  <c r="L881" i="22"/>
  <c r="L897" i="22" s="1"/>
  <c r="L913" i="22" s="1"/>
  <c r="K881" i="22"/>
  <c r="J881" i="22"/>
  <c r="J897" i="22" s="1"/>
  <c r="J913" i="22" s="1"/>
  <c r="J929" i="22" s="1"/>
  <c r="J945" i="22" s="1"/>
  <c r="J961" i="22" s="1"/>
  <c r="I881" i="22"/>
  <c r="I897" i="22" s="1"/>
  <c r="I913" i="22" s="1"/>
  <c r="I929" i="22" s="1"/>
  <c r="I945" i="22" s="1"/>
  <c r="I961" i="22" s="1"/>
  <c r="H881" i="22"/>
  <c r="H897" i="22" s="1"/>
  <c r="H913" i="22" s="1"/>
  <c r="G881" i="22"/>
  <c r="F881" i="22"/>
  <c r="F897" i="22" s="1"/>
  <c r="F913" i="22" s="1"/>
  <c r="E881" i="22"/>
  <c r="V880" i="22"/>
  <c r="V896" i="22" s="1"/>
  <c r="V912" i="22" s="1"/>
  <c r="V928" i="22" s="1"/>
  <c r="V944" i="22" s="1"/>
  <c r="U880" i="22"/>
  <c r="T880" i="22"/>
  <c r="T896" i="22" s="1"/>
  <c r="T912" i="22" s="1"/>
  <c r="T928" i="22" s="1"/>
  <c r="T944" i="22" s="1"/>
  <c r="S880" i="22"/>
  <c r="S896" i="22" s="1"/>
  <c r="S912" i="22" s="1"/>
  <c r="S928" i="22" s="1"/>
  <c r="S944" i="22" s="1"/>
  <c r="S960" i="22" s="1"/>
  <c r="R880" i="22"/>
  <c r="R896" i="22" s="1"/>
  <c r="R912" i="22" s="1"/>
  <c r="R928" i="22" s="1"/>
  <c r="R944" i="22" s="1"/>
  <c r="R960" i="22" s="1"/>
  <c r="Q880" i="22"/>
  <c r="P880" i="22"/>
  <c r="P896" i="22" s="1"/>
  <c r="P912" i="22" s="1"/>
  <c r="P928" i="22" s="1"/>
  <c r="P944" i="22" s="1"/>
  <c r="O880" i="22"/>
  <c r="N880" i="22"/>
  <c r="N896" i="22" s="1"/>
  <c r="N912" i="22" s="1"/>
  <c r="M880" i="22"/>
  <c r="L880" i="22"/>
  <c r="L896" i="22" s="1"/>
  <c r="L912" i="22" s="1"/>
  <c r="L928" i="22" s="1"/>
  <c r="L944" i="22" s="1"/>
  <c r="L960" i="22" s="1"/>
  <c r="K880" i="22"/>
  <c r="K896" i="22" s="1"/>
  <c r="K912" i="22" s="1"/>
  <c r="K928" i="22" s="1"/>
  <c r="K944" i="22" s="1"/>
  <c r="K960" i="22" s="1"/>
  <c r="J880" i="22"/>
  <c r="J896" i="22" s="1"/>
  <c r="J912" i="22" s="1"/>
  <c r="J928" i="22" s="1"/>
  <c r="J944" i="22" s="1"/>
  <c r="I880" i="22"/>
  <c r="H880" i="22"/>
  <c r="H896" i="22" s="1"/>
  <c r="H912" i="22" s="1"/>
  <c r="H928" i="22" s="1"/>
  <c r="H944" i="22" s="1"/>
  <c r="G880" i="22"/>
  <c r="F880" i="22"/>
  <c r="F896" i="22" s="1"/>
  <c r="F912" i="22" s="1"/>
  <c r="F928" i="22" s="1"/>
  <c r="F944" i="22" s="1"/>
  <c r="F960" i="22" s="1"/>
  <c r="E880" i="22"/>
  <c r="U879" i="22"/>
  <c r="T879" i="22"/>
  <c r="S879" i="22"/>
  <c r="R879" i="22"/>
  <c r="R895" i="22" s="1"/>
  <c r="Q879" i="22"/>
  <c r="P879" i="22"/>
  <c r="P895" i="22" s="1"/>
  <c r="M879" i="22"/>
  <c r="M895" i="22" s="1"/>
  <c r="L879" i="22"/>
  <c r="K879" i="22"/>
  <c r="J879" i="22"/>
  <c r="J895" i="22" s="1"/>
  <c r="I879" i="22"/>
  <c r="H879" i="22"/>
  <c r="H895" i="22" s="1"/>
  <c r="E879" i="22"/>
  <c r="E895" i="22" s="1"/>
  <c r="V878" i="22"/>
  <c r="U878" i="22"/>
  <c r="T878" i="22"/>
  <c r="S878" i="22"/>
  <c r="S890" i="22" s="1"/>
  <c r="R878" i="22"/>
  <c r="R894" i="22" s="1"/>
  <c r="Q878" i="22"/>
  <c r="P878" i="22"/>
  <c r="N878" i="22"/>
  <c r="M878" i="22"/>
  <c r="L878" i="22"/>
  <c r="K878" i="22"/>
  <c r="K890" i="22" s="1"/>
  <c r="J878" i="22"/>
  <c r="J894" i="22" s="1"/>
  <c r="I878" i="22"/>
  <c r="H878" i="22"/>
  <c r="H894" i="22" s="1"/>
  <c r="F878" i="22"/>
  <c r="E878" i="22"/>
  <c r="W874" i="22"/>
  <c r="V874" i="22"/>
  <c r="U874" i="22"/>
  <c r="T874" i="22"/>
  <c r="S874" i="22"/>
  <c r="R874" i="22"/>
  <c r="Q874" i="22"/>
  <c r="P874" i="22"/>
  <c r="O874" i="22"/>
  <c r="N874" i="22"/>
  <c r="M874" i="22"/>
  <c r="L874" i="22"/>
  <c r="K874" i="22"/>
  <c r="J874" i="22"/>
  <c r="I874" i="22"/>
  <c r="H874" i="22"/>
  <c r="G874" i="22"/>
  <c r="F874" i="22"/>
  <c r="M838" i="22"/>
  <c r="H834" i="22"/>
  <c r="Q823" i="22"/>
  <c r="Q839" i="22" s="1"/>
  <c r="M822" i="22"/>
  <c r="U820" i="22"/>
  <c r="U836" i="22" s="1"/>
  <c r="M820" i="22"/>
  <c r="M836" i="22" s="1"/>
  <c r="I819" i="22"/>
  <c r="I835" i="22" s="1"/>
  <c r="S808" i="22"/>
  <c r="P808" i="22"/>
  <c r="T807" i="22"/>
  <c r="T823" i="22" s="1"/>
  <c r="T839" i="22" s="1"/>
  <c r="S807" i="22"/>
  <c r="S823" i="22" s="1"/>
  <c r="S839" i="22" s="1"/>
  <c r="L807" i="22"/>
  <c r="L823" i="22" s="1"/>
  <c r="L839" i="22" s="1"/>
  <c r="K807" i="22"/>
  <c r="K823" i="22" s="1"/>
  <c r="K839" i="22" s="1"/>
  <c r="X806" i="22"/>
  <c r="X822" i="22" s="1"/>
  <c r="X838" i="22" s="1"/>
  <c r="W806" i="22"/>
  <c r="W822" i="22" s="1"/>
  <c r="W838" i="22" s="1"/>
  <c r="P806" i="22"/>
  <c r="P822" i="22" s="1"/>
  <c r="P838" i="22" s="1"/>
  <c r="O806" i="22"/>
  <c r="O822" i="22" s="1"/>
  <c r="O838" i="22" s="1"/>
  <c r="K806" i="22"/>
  <c r="K822" i="22" s="1"/>
  <c r="K838" i="22" s="1"/>
  <c r="H806" i="22"/>
  <c r="H822" i="22" s="1"/>
  <c r="H838" i="22" s="1"/>
  <c r="G806" i="22"/>
  <c r="G822" i="22" s="1"/>
  <c r="G838" i="22" s="1"/>
  <c r="T805" i="22"/>
  <c r="T821" i="22" s="1"/>
  <c r="T837" i="22" s="1"/>
  <c r="S805" i="22"/>
  <c r="S821" i="22" s="1"/>
  <c r="S837" i="22" s="1"/>
  <c r="O805" i="22"/>
  <c r="O821" i="22" s="1"/>
  <c r="O837" i="22" s="1"/>
  <c r="L805" i="22"/>
  <c r="L821" i="22" s="1"/>
  <c r="L837" i="22" s="1"/>
  <c r="K805" i="22"/>
  <c r="K821" i="22" s="1"/>
  <c r="K837" i="22" s="1"/>
  <c r="X804" i="22"/>
  <c r="X820" i="22" s="1"/>
  <c r="X836" i="22" s="1"/>
  <c r="W804" i="22"/>
  <c r="W820" i="22" s="1"/>
  <c r="W836" i="22" s="1"/>
  <c r="S804" i="22"/>
  <c r="S820" i="22" s="1"/>
  <c r="S836" i="22" s="1"/>
  <c r="P804" i="22"/>
  <c r="P820" i="22" s="1"/>
  <c r="P836" i="22" s="1"/>
  <c r="O804" i="22"/>
  <c r="O820" i="22" s="1"/>
  <c r="O836" i="22" s="1"/>
  <c r="H804" i="22"/>
  <c r="H820" i="22" s="1"/>
  <c r="H836" i="22" s="1"/>
  <c r="G804" i="22"/>
  <c r="G820" i="22" s="1"/>
  <c r="G836" i="22" s="1"/>
  <c r="W803" i="22"/>
  <c r="W819" i="22" s="1"/>
  <c r="W835" i="22" s="1"/>
  <c r="T803" i="22"/>
  <c r="T819" i="22" s="1"/>
  <c r="T835" i="22" s="1"/>
  <c r="S803" i="22"/>
  <c r="S819" i="22" s="1"/>
  <c r="S835" i="22" s="1"/>
  <c r="L803" i="22"/>
  <c r="L819" i="22" s="1"/>
  <c r="L835" i="22" s="1"/>
  <c r="K803" i="22"/>
  <c r="K819" i="22" s="1"/>
  <c r="K835" i="22" s="1"/>
  <c r="G803" i="22"/>
  <c r="G819" i="22" s="1"/>
  <c r="G835" i="22" s="1"/>
  <c r="X802" i="22"/>
  <c r="X818" i="22" s="1"/>
  <c r="X834" i="22" s="1"/>
  <c r="W802" i="22"/>
  <c r="W818" i="22" s="1"/>
  <c r="W834" i="22" s="1"/>
  <c r="P802" i="22"/>
  <c r="P818" i="22" s="1"/>
  <c r="P834" i="22" s="1"/>
  <c r="O802" i="22"/>
  <c r="O818" i="22" s="1"/>
  <c r="O834" i="22" s="1"/>
  <c r="K802" i="22"/>
  <c r="K818" i="22" s="1"/>
  <c r="K834" i="22" s="1"/>
  <c r="H802" i="22"/>
  <c r="H818" i="22" s="1"/>
  <c r="G802" i="22"/>
  <c r="G818" i="22" s="1"/>
  <c r="G834" i="22" s="1"/>
  <c r="L801" i="22"/>
  <c r="X800" i="22"/>
  <c r="X816" i="22" s="1"/>
  <c r="X832" i="22" s="1"/>
  <c r="W800" i="22"/>
  <c r="S800" i="22"/>
  <c r="S816" i="22" s="1"/>
  <c r="S832" i="22" s="1"/>
  <c r="P800" i="22"/>
  <c r="P816" i="22" s="1"/>
  <c r="P832" i="22" s="1"/>
  <c r="O800" i="22"/>
  <c r="O816" i="22" s="1"/>
  <c r="O832" i="22" s="1"/>
  <c r="H800" i="22"/>
  <c r="G800" i="22"/>
  <c r="G816" i="22" s="1"/>
  <c r="G832" i="22" s="1"/>
  <c r="W799" i="22"/>
  <c r="W815" i="22" s="1"/>
  <c r="W831" i="22" s="1"/>
  <c r="T799" i="22"/>
  <c r="T815" i="22" s="1"/>
  <c r="T831" i="22" s="1"/>
  <c r="S799" i="22"/>
  <c r="S815" i="22" s="1"/>
  <c r="L799" i="22"/>
  <c r="L815" i="22" s="1"/>
  <c r="K799" i="22"/>
  <c r="K815" i="22" s="1"/>
  <c r="G799" i="22"/>
  <c r="G815" i="22" s="1"/>
  <c r="G831" i="22" s="1"/>
  <c r="X798" i="22"/>
  <c r="S798" i="22"/>
  <c r="H798" i="22"/>
  <c r="T797" i="22"/>
  <c r="S797" i="22"/>
  <c r="L797" i="22"/>
  <c r="K797" i="22"/>
  <c r="X793" i="22"/>
  <c r="S793" i="22"/>
  <c r="P793" i="22"/>
  <c r="H793" i="22"/>
  <c r="X792" i="22"/>
  <c r="W792" i="22"/>
  <c r="V792" i="22"/>
  <c r="U792" i="22"/>
  <c r="T792" i="22"/>
  <c r="T808" i="22" s="1"/>
  <c r="S792" i="22"/>
  <c r="R792" i="22"/>
  <c r="Q792" i="22"/>
  <c r="P792" i="22"/>
  <c r="O792" i="22"/>
  <c r="N792" i="22"/>
  <c r="M792" i="22"/>
  <c r="L792" i="22"/>
  <c r="K792" i="22"/>
  <c r="K808" i="22" s="1"/>
  <c r="J792" i="22"/>
  <c r="I792" i="22"/>
  <c r="H792" i="22"/>
  <c r="G792" i="22"/>
  <c r="F792" i="22"/>
  <c r="E792" i="22"/>
  <c r="X791" i="22"/>
  <c r="X807" i="22" s="1"/>
  <c r="X823" i="22" s="1"/>
  <c r="X839" i="22" s="1"/>
  <c r="W791" i="22"/>
  <c r="W807" i="22" s="1"/>
  <c r="W823" i="22" s="1"/>
  <c r="W839" i="22" s="1"/>
  <c r="V791" i="22"/>
  <c r="V807" i="22" s="1"/>
  <c r="V823" i="22" s="1"/>
  <c r="V839" i="22" s="1"/>
  <c r="U791" i="22"/>
  <c r="U807" i="22" s="1"/>
  <c r="U823" i="22" s="1"/>
  <c r="U839" i="22" s="1"/>
  <c r="T791" i="22"/>
  <c r="S791" i="22"/>
  <c r="R791" i="22"/>
  <c r="R807" i="22" s="1"/>
  <c r="R823" i="22" s="1"/>
  <c r="R839" i="22" s="1"/>
  <c r="Q791" i="22"/>
  <c r="Q807" i="22" s="1"/>
  <c r="P791" i="22"/>
  <c r="P807" i="22" s="1"/>
  <c r="P823" i="22" s="1"/>
  <c r="P839" i="22" s="1"/>
  <c r="O791" i="22"/>
  <c r="O807" i="22" s="1"/>
  <c r="O823" i="22" s="1"/>
  <c r="O839" i="22" s="1"/>
  <c r="N791" i="22"/>
  <c r="N807" i="22" s="1"/>
  <c r="N823" i="22" s="1"/>
  <c r="N839" i="22" s="1"/>
  <c r="M791" i="22"/>
  <c r="M807" i="22" s="1"/>
  <c r="M823" i="22" s="1"/>
  <c r="M839" i="22" s="1"/>
  <c r="L791" i="22"/>
  <c r="K791" i="22"/>
  <c r="J791" i="22"/>
  <c r="J807" i="22" s="1"/>
  <c r="J823" i="22" s="1"/>
  <c r="J839" i="22" s="1"/>
  <c r="I791" i="22"/>
  <c r="I807" i="22" s="1"/>
  <c r="I823" i="22" s="1"/>
  <c r="I839" i="22" s="1"/>
  <c r="H791" i="22"/>
  <c r="H807" i="22" s="1"/>
  <c r="H823" i="22" s="1"/>
  <c r="H839" i="22" s="1"/>
  <c r="G791" i="22"/>
  <c r="G807" i="22" s="1"/>
  <c r="G823" i="22" s="1"/>
  <c r="G839" i="22" s="1"/>
  <c r="F791" i="22"/>
  <c r="F807" i="22" s="1"/>
  <c r="F823" i="22" s="1"/>
  <c r="F839" i="22" s="1"/>
  <c r="E791" i="22"/>
  <c r="E807" i="22" s="1"/>
  <c r="E823" i="22" s="1"/>
  <c r="E839" i="22" s="1"/>
  <c r="X790" i="22"/>
  <c r="W790" i="22"/>
  <c r="V790" i="22"/>
  <c r="V806" i="22" s="1"/>
  <c r="V822" i="22" s="1"/>
  <c r="V838" i="22" s="1"/>
  <c r="U790" i="22"/>
  <c r="U806" i="22" s="1"/>
  <c r="U822" i="22" s="1"/>
  <c r="U838" i="22" s="1"/>
  <c r="T790" i="22"/>
  <c r="T806" i="22" s="1"/>
  <c r="T822" i="22" s="1"/>
  <c r="T838" i="22" s="1"/>
  <c r="S790" i="22"/>
  <c r="S806" i="22" s="1"/>
  <c r="S822" i="22" s="1"/>
  <c r="S838" i="22" s="1"/>
  <c r="R790" i="22"/>
  <c r="R806" i="22" s="1"/>
  <c r="R822" i="22" s="1"/>
  <c r="R838" i="22" s="1"/>
  <c r="Q790" i="22"/>
  <c r="Q806" i="22" s="1"/>
  <c r="Q822" i="22" s="1"/>
  <c r="Q838" i="22" s="1"/>
  <c r="P790" i="22"/>
  <c r="O790" i="22"/>
  <c r="N790" i="22"/>
  <c r="N806" i="22" s="1"/>
  <c r="N822" i="22" s="1"/>
  <c r="N838" i="22" s="1"/>
  <c r="M790" i="22"/>
  <c r="M806" i="22" s="1"/>
  <c r="L790" i="22"/>
  <c r="L806" i="22" s="1"/>
  <c r="L822" i="22" s="1"/>
  <c r="L838" i="22" s="1"/>
  <c r="K790" i="22"/>
  <c r="J790" i="22"/>
  <c r="J806" i="22" s="1"/>
  <c r="J822" i="22" s="1"/>
  <c r="J838" i="22" s="1"/>
  <c r="I790" i="22"/>
  <c r="I806" i="22" s="1"/>
  <c r="I822" i="22" s="1"/>
  <c r="I838" i="22" s="1"/>
  <c r="H790" i="22"/>
  <c r="G790" i="22"/>
  <c r="F790" i="22"/>
  <c r="F806" i="22" s="1"/>
  <c r="F822" i="22" s="1"/>
  <c r="F838" i="22" s="1"/>
  <c r="E790" i="22"/>
  <c r="E806" i="22" s="1"/>
  <c r="E822" i="22" s="1"/>
  <c r="X789" i="22"/>
  <c r="X805" i="22" s="1"/>
  <c r="X821" i="22" s="1"/>
  <c r="X837" i="22" s="1"/>
  <c r="W789" i="22"/>
  <c r="W782" i="22" s="1"/>
  <c r="V789" i="22"/>
  <c r="V805" i="22" s="1"/>
  <c r="V821" i="22" s="1"/>
  <c r="V837" i="22" s="1"/>
  <c r="U789" i="22"/>
  <c r="T789" i="22"/>
  <c r="S789" i="22"/>
  <c r="R789" i="22"/>
  <c r="R805" i="22" s="1"/>
  <c r="R821" i="22" s="1"/>
  <c r="R837" i="22" s="1"/>
  <c r="Q789" i="22"/>
  <c r="Q805" i="22" s="1"/>
  <c r="Q821" i="22" s="1"/>
  <c r="Q837" i="22" s="1"/>
  <c r="P789" i="22"/>
  <c r="P805" i="22" s="1"/>
  <c r="P821" i="22" s="1"/>
  <c r="P837" i="22" s="1"/>
  <c r="O789" i="22"/>
  <c r="O782" i="22" s="1"/>
  <c r="N789" i="22"/>
  <c r="N805" i="22" s="1"/>
  <c r="N821" i="22" s="1"/>
  <c r="N837" i="22" s="1"/>
  <c r="M789" i="22"/>
  <c r="L789" i="22"/>
  <c r="K789" i="22"/>
  <c r="J789" i="22"/>
  <c r="J805" i="22" s="1"/>
  <c r="J821" i="22" s="1"/>
  <c r="J837" i="22" s="1"/>
  <c r="I789" i="22"/>
  <c r="I805" i="22" s="1"/>
  <c r="I821" i="22" s="1"/>
  <c r="I837" i="22" s="1"/>
  <c r="H789" i="22"/>
  <c r="H805" i="22" s="1"/>
  <c r="H821" i="22" s="1"/>
  <c r="H837" i="22" s="1"/>
  <c r="G789" i="22"/>
  <c r="G782" i="22" s="1"/>
  <c r="F789" i="22"/>
  <c r="F805" i="22" s="1"/>
  <c r="F821" i="22" s="1"/>
  <c r="F837" i="22" s="1"/>
  <c r="E789" i="22"/>
  <c r="X788" i="22"/>
  <c r="W788" i="22"/>
  <c r="V788" i="22"/>
  <c r="V804" i="22" s="1"/>
  <c r="V820" i="22" s="1"/>
  <c r="V836" i="22" s="1"/>
  <c r="U788" i="22"/>
  <c r="U804" i="22" s="1"/>
  <c r="T788" i="22"/>
  <c r="T804" i="22" s="1"/>
  <c r="T820" i="22" s="1"/>
  <c r="T836" i="22" s="1"/>
  <c r="S788" i="22"/>
  <c r="R788" i="22"/>
  <c r="R804" i="22" s="1"/>
  <c r="R820" i="22" s="1"/>
  <c r="R836" i="22" s="1"/>
  <c r="Q788" i="22"/>
  <c r="Q804" i="22" s="1"/>
  <c r="Q820" i="22" s="1"/>
  <c r="Q836" i="22" s="1"/>
  <c r="P788" i="22"/>
  <c r="O788" i="22"/>
  <c r="N788" i="22"/>
  <c r="N804" i="22" s="1"/>
  <c r="N820" i="22" s="1"/>
  <c r="N836" i="22" s="1"/>
  <c r="M788" i="22"/>
  <c r="M804" i="22" s="1"/>
  <c r="L788" i="22"/>
  <c r="L804" i="22" s="1"/>
  <c r="L820" i="22" s="1"/>
  <c r="L836" i="22" s="1"/>
  <c r="K788" i="22"/>
  <c r="K804" i="22" s="1"/>
  <c r="K820" i="22" s="1"/>
  <c r="K836" i="22" s="1"/>
  <c r="J788" i="22"/>
  <c r="J804" i="22" s="1"/>
  <c r="J820" i="22" s="1"/>
  <c r="J836" i="22" s="1"/>
  <c r="I788" i="22"/>
  <c r="I804" i="22" s="1"/>
  <c r="I820" i="22" s="1"/>
  <c r="I836" i="22" s="1"/>
  <c r="H788" i="22"/>
  <c r="G788" i="22"/>
  <c r="F788" i="22"/>
  <c r="F804" i="22" s="1"/>
  <c r="F820" i="22" s="1"/>
  <c r="F836" i="22" s="1"/>
  <c r="E788" i="22"/>
  <c r="E804" i="22" s="1"/>
  <c r="E820" i="22" s="1"/>
  <c r="E836" i="22" s="1"/>
  <c r="X787" i="22"/>
  <c r="X803" i="22" s="1"/>
  <c r="X819" i="22" s="1"/>
  <c r="X835" i="22" s="1"/>
  <c r="W787" i="22"/>
  <c r="V787" i="22"/>
  <c r="V803" i="22" s="1"/>
  <c r="V819" i="22" s="1"/>
  <c r="V835" i="22" s="1"/>
  <c r="U787" i="22"/>
  <c r="U803" i="22" s="1"/>
  <c r="U819" i="22" s="1"/>
  <c r="U835" i="22" s="1"/>
  <c r="T787" i="22"/>
  <c r="S787" i="22"/>
  <c r="R787" i="22"/>
  <c r="R803" i="22" s="1"/>
  <c r="R819" i="22" s="1"/>
  <c r="R835" i="22" s="1"/>
  <c r="Q787" i="22"/>
  <c r="Q803" i="22" s="1"/>
  <c r="Q819" i="22" s="1"/>
  <c r="Q835" i="22" s="1"/>
  <c r="P787" i="22"/>
  <c r="P803" i="22" s="1"/>
  <c r="P819" i="22" s="1"/>
  <c r="P835" i="22" s="1"/>
  <c r="O787" i="22"/>
  <c r="O803" i="22" s="1"/>
  <c r="O819" i="22" s="1"/>
  <c r="O835" i="22" s="1"/>
  <c r="N787" i="22"/>
  <c r="N803" i="22" s="1"/>
  <c r="N819" i="22" s="1"/>
  <c r="N835" i="22" s="1"/>
  <c r="M787" i="22"/>
  <c r="M803" i="22" s="1"/>
  <c r="M819" i="22" s="1"/>
  <c r="M835" i="22" s="1"/>
  <c r="L787" i="22"/>
  <c r="K787" i="22"/>
  <c r="J787" i="22"/>
  <c r="J803" i="22" s="1"/>
  <c r="J819" i="22" s="1"/>
  <c r="J835" i="22" s="1"/>
  <c r="I787" i="22"/>
  <c r="I803" i="22" s="1"/>
  <c r="H787" i="22"/>
  <c r="H803" i="22" s="1"/>
  <c r="H819" i="22" s="1"/>
  <c r="H835" i="22" s="1"/>
  <c r="G787" i="22"/>
  <c r="F787" i="22"/>
  <c r="F803" i="22" s="1"/>
  <c r="F819" i="22" s="1"/>
  <c r="F835" i="22" s="1"/>
  <c r="E787" i="22"/>
  <c r="E803" i="22" s="1"/>
  <c r="E819" i="22" s="1"/>
  <c r="E835" i="22" s="1"/>
  <c r="X786" i="22"/>
  <c r="W786" i="22"/>
  <c r="V786" i="22"/>
  <c r="V802" i="22" s="1"/>
  <c r="V818" i="22" s="1"/>
  <c r="V834" i="22" s="1"/>
  <c r="U786" i="22"/>
  <c r="U802" i="22" s="1"/>
  <c r="U818" i="22" s="1"/>
  <c r="U834" i="22" s="1"/>
  <c r="T786" i="22"/>
  <c r="T802" i="22" s="1"/>
  <c r="T818" i="22" s="1"/>
  <c r="T834" i="22" s="1"/>
  <c r="S786" i="22"/>
  <c r="S802" i="22" s="1"/>
  <c r="S818" i="22" s="1"/>
  <c r="S834" i="22" s="1"/>
  <c r="R786" i="22"/>
  <c r="R802" i="22" s="1"/>
  <c r="R818" i="22" s="1"/>
  <c r="R834" i="22" s="1"/>
  <c r="Q786" i="22"/>
  <c r="Q802" i="22" s="1"/>
  <c r="Q818" i="22" s="1"/>
  <c r="Q834" i="22" s="1"/>
  <c r="P786" i="22"/>
  <c r="O786" i="22"/>
  <c r="N786" i="22"/>
  <c r="N802" i="22" s="1"/>
  <c r="N818" i="22" s="1"/>
  <c r="N834" i="22" s="1"/>
  <c r="M786" i="22"/>
  <c r="M802" i="22" s="1"/>
  <c r="M818" i="22" s="1"/>
  <c r="M834" i="22" s="1"/>
  <c r="L786" i="22"/>
  <c r="L802" i="22" s="1"/>
  <c r="L818" i="22" s="1"/>
  <c r="L834" i="22" s="1"/>
  <c r="K786" i="22"/>
  <c r="J786" i="22"/>
  <c r="J802" i="22" s="1"/>
  <c r="J818" i="22" s="1"/>
  <c r="J834" i="22" s="1"/>
  <c r="I786" i="22"/>
  <c r="I802" i="22" s="1"/>
  <c r="I818" i="22" s="1"/>
  <c r="I834" i="22" s="1"/>
  <c r="H786" i="22"/>
  <c r="G786" i="22"/>
  <c r="F786" i="22"/>
  <c r="F802" i="22" s="1"/>
  <c r="F818" i="22" s="1"/>
  <c r="F834" i="22" s="1"/>
  <c r="E786" i="22"/>
  <c r="E802" i="22" s="1"/>
  <c r="E818" i="22" s="1"/>
  <c r="E834" i="22" s="1"/>
  <c r="X785" i="22"/>
  <c r="W785" i="22"/>
  <c r="V785" i="22"/>
  <c r="U785" i="22"/>
  <c r="T785" i="22"/>
  <c r="S785" i="22"/>
  <c r="R785" i="22"/>
  <c r="Q785" i="22"/>
  <c r="P785" i="22"/>
  <c r="O785" i="22"/>
  <c r="N785" i="22"/>
  <c r="M785" i="22"/>
  <c r="L785" i="22"/>
  <c r="K785" i="22"/>
  <c r="J785" i="22"/>
  <c r="I785" i="22"/>
  <c r="H785" i="22"/>
  <c r="G785" i="22"/>
  <c r="F785" i="22"/>
  <c r="E785" i="22"/>
  <c r="X784" i="22"/>
  <c r="W784" i="22"/>
  <c r="V784" i="22"/>
  <c r="V800" i="22" s="1"/>
  <c r="V816" i="22" s="1"/>
  <c r="V832" i="22" s="1"/>
  <c r="U784" i="22"/>
  <c r="U800" i="22" s="1"/>
  <c r="U816" i="22" s="1"/>
  <c r="U832" i="22" s="1"/>
  <c r="T784" i="22"/>
  <c r="T800" i="22" s="1"/>
  <c r="T816" i="22" s="1"/>
  <c r="T832" i="22" s="1"/>
  <c r="S784" i="22"/>
  <c r="R784" i="22"/>
  <c r="R800" i="22" s="1"/>
  <c r="R816" i="22" s="1"/>
  <c r="R832" i="22" s="1"/>
  <c r="Q784" i="22"/>
  <c r="Q800" i="22" s="1"/>
  <c r="Q816" i="22" s="1"/>
  <c r="Q832" i="22" s="1"/>
  <c r="P784" i="22"/>
  <c r="O784" i="22"/>
  <c r="N784" i="22"/>
  <c r="N800" i="22" s="1"/>
  <c r="N816" i="22" s="1"/>
  <c r="N832" i="22" s="1"/>
  <c r="M784" i="22"/>
  <c r="M800" i="22" s="1"/>
  <c r="M816" i="22" s="1"/>
  <c r="M832" i="22" s="1"/>
  <c r="L784" i="22"/>
  <c r="L800" i="22" s="1"/>
  <c r="L816" i="22" s="1"/>
  <c r="L832" i="22" s="1"/>
  <c r="K784" i="22"/>
  <c r="K800" i="22" s="1"/>
  <c r="J784" i="22"/>
  <c r="J800" i="22" s="1"/>
  <c r="J816" i="22" s="1"/>
  <c r="J832" i="22" s="1"/>
  <c r="I784" i="22"/>
  <c r="I800" i="22" s="1"/>
  <c r="I816" i="22" s="1"/>
  <c r="I832" i="22" s="1"/>
  <c r="H784" i="22"/>
  <c r="G784" i="22"/>
  <c r="F784" i="22"/>
  <c r="F800" i="22" s="1"/>
  <c r="F816" i="22" s="1"/>
  <c r="F832" i="22" s="1"/>
  <c r="E784" i="22"/>
  <c r="E800" i="22" s="1"/>
  <c r="X783" i="22"/>
  <c r="X799" i="22" s="1"/>
  <c r="X815" i="22" s="1"/>
  <c r="X831" i="22" s="1"/>
  <c r="W783" i="22"/>
  <c r="V783" i="22"/>
  <c r="V799" i="22" s="1"/>
  <c r="V815" i="22" s="1"/>
  <c r="U783" i="22"/>
  <c r="U799" i="22" s="1"/>
  <c r="U815" i="22" s="1"/>
  <c r="T783" i="22"/>
  <c r="S783" i="22"/>
  <c r="R783" i="22"/>
  <c r="R799" i="22" s="1"/>
  <c r="R815" i="22" s="1"/>
  <c r="R831" i="22" s="1"/>
  <c r="Q783" i="22"/>
  <c r="Q799" i="22" s="1"/>
  <c r="Q815" i="22" s="1"/>
  <c r="Q831" i="22" s="1"/>
  <c r="P783" i="22"/>
  <c r="P799" i="22" s="1"/>
  <c r="P815" i="22" s="1"/>
  <c r="O783" i="22"/>
  <c r="O799" i="22" s="1"/>
  <c r="O815" i="22" s="1"/>
  <c r="O831" i="22" s="1"/>
  <c r="N783" i="22"/>
  <c r="N799" i="22" s="1"/>
  <c r="N815" i="22" s="1"/>
  <c r="M783" i="22"/>
  <c r="M799" i="22" s="1"/>
  <c r="M815" i="22" s="1"/>
  <c r="L783" i="22"/>
  <c r="K783" i="22"/>
  <c r="J783" i="22"/>
  <c r="J799" i="22" s="1"/>
  <c r="J815" i="22" s="1"/>
  <c r="J831" i="22" s="1"/>
  <c r="I783" i="22"/>
  <c r="I799" i="22" s="1"/>
  <c r="I815" i="22" s="1"/>
  <c r="I831" i="22" s="1"/>
  <c r="H783" i="22"/>
  <c r="H799" i="22" s="1"/>
  <c r="H815" i="22" s="1"/>
  <c r="H831" i="22" s="1"/>
  <c r="G783" i="22"/>
  <c r="F783" i="22"/>
  <c r="F799" i="22" s="1"/>
  <c r="F815" i="22" s="1"/>
  <c r="F831" i="22" s="1"/>
  <c r="E783" i="22"/>
  <c r="E799" i="22" s="1"/>
  <c r="E815" i="22" s="1"/>
  <c r="X782" i="22"/>
  <c r="V782" i="22"/>
  <c r="T782" i="22"/>
  <c r="T798" i="22" s="1"/>
  <c r="S782" i="22"/>
  <c r="R782" i="22"/>
  <c r="Q782" i="22"/>
  <c r="P782" i="22"/>
  <c r="N782" i="22"/>
  <c r="L782" i="22"/>
  <c r="L798" i="22" s="1"/>
  <c r="K782" i="22"/>
  <c r="J782" i="22"/>
  <c r="I782" i="22"/>
  <c r="H782" i="22"/>
  <c r="F782" i="22"/>
  <c r="X781" i="22"/>
  <c r="X797" i="22" s="1"/>
  <c r="X808" i="22" s="1"/>
  <c r="V781" i="22"/>
  <c r="U781" i="22"/>
  <c r="T781" i="22"/>
  <c r="T793" i="22" s="1"/>
  <c r="S781" i="22"/>
  <c r="R781" i="22"/>
  <c r="R793" i="22" s="1"/>
  <c r="Q781" i="22"/>
  <c r="Q797" i="22" s="1"/>
  <c r="P781" i="22"/>
  <c r="P797" i="22" s="1"/>
  <c r="N781" i="22"/>
  <c r="M781" i="22"/>
  <c r="L781" i="22"/>
  <c r="L793" i="22" s="1"/>
  <c r="K781" i="22"/>
  <c r="J781" i="22"/>
  <c r="J793" i="22" s="1"/>
  <c r="I781" i="22"/>
  <c r="I797" i="22" s="1"/>
  <c r="H781" i="22"/>
  <c r="H797" i="22" s="1"/>
  <c r="F781" i="22"/>
  <c r="E781" i="22"/>
  <c r="E797" i="22" s="1"/>
  <c r="Y777" i="22"/>
  <c r="X777" i="22"/>
  <c r="W777" i="22"/>
  <c r="V777" i="22"/>
  <c r="U777" i="22"/>
  <c r="T777" i="22"/>
  <c r="S777" i="22"/>
  <c r="R777" i="22"/>
  <c r="Q777" i="22"/>
  <c r="P777" i="22"/>
  <c r="O777" i="22"/>
  <c r="N777" i="22"/>
  <c r="M777" i="22"/>
  <c r="L777" i="22"/>
  <c r="K777" i="22"/>
  <c r="J777" i="22"/>
  <c r="I777" i="22"/>
  <c r="H777" i="22"/>
  <c r="G777" i="22"/>
  <c r="F777" i="22"/>
  <c r="V741" i="22"/>
  <c r="R739" i="22"/>
  <c r="T738" i="22"/>
  <c r="Q725" i="22"/>
  <c r="Q740" i="22" s="1"/>
  <c r="U724" i="22"/>
  <c r="U739" i="22" s="1"/>
  <c r="L721" i="22"/>
  <c r="L736" i="22" s="1"/>
  <c r="T719" i="22"/>
  <c r="N711" i="22"/>
  <c r="N726" i="22" s="1"/>
  <c r="N741" i="22" s="1"/>
  <c r="J711" i="22"/>
  <c r="J726" i="22" s="1"/>
  <c r="J741" i="22" s="1"/>
  <c r="I711" i="22"/>
  <c r="I726" i="22" s="1"/>
  <c r="I741" i="22" s="1"/>
  <c r="R710" i="22"/>
  <c r="R725" i="22" s="1"/>
  <c r="R740" i="22" s="1"/>
  <c r="M710" i="22"/>
  <c r="M725" i="22" s="1"/>
  <c r="M740" i="22" s="1"/>
  <c r="L710" i="22"/>
  <c r="L725" i="22" s="1"/>
  <c r="L740" i="22" s="1"/>
  <c r="H710" i="22"/>
  <c r="H725" i="22" s="1"/>
  <c r="H740" i="22" s="1"/>
  <c r="E710" i="22"/>
  <c r="E725" i="22" s="1"/>
  <c r="E740" i="22" s="1"/>
  <c r="V709" i="22"/>
  <c r="V724" i="22" s="1"/>
  <c r="V739" i="22" s="1"/>
  <c r="R709" i="22"/>
  <c r="R724" i="22" s="1"/>
  <c r="Q709" i="22"/>
  <c r="Q724" i="22" s="1"/>
  <c r="Q739" i="22" s="1"/>
  <c r="N709" i="22"/>
  <c r="N724" i="22" s="1"/>
  <c r="N739" i="22" s="1"/>
  <c r="T708" i="22"/>
  <c r="T723" i="22" s="1"/>
  <c r="L708" i="22"/>
  <c r="L723" i="22" s="1"/>
  <c r="L738" i="22" s="1"/>
  <c r="H708" i="22"/>
  <c r="H723" i="22" s="1"/>
  <c r="H738" i="22" s="1"/>
  <c r="R707" i="22"/>
  <c r="I707" i="22"/>
  <c r="Q706" i="22"/>
  <c r="Q721" i="22" s="1"/>
  <c r="Q736" i="22" s="1"/>
  <c r="M706" i="22"/>
  <c r="M721" i="22" s="1"/>
  <c r="M736" i="22" s="1"/>
  <c r="L706" i="22"/>
  <c r="I706" i="22"/>
  <c r="I721" i="22" s="1"/>
  <c r="I736" i="22" s="1"/>
  <c r="H706" i="22"/>
  <c r="H721" i="22" s="1"/>
  <c r="H736" i="22" s="1"/>
  <c r="E706" i="22"/>
  <c r="E721" i="22" s="1"/>
  <c r="E736" i="22" s="1"/>
  <c r="V705" i="22"/>
  <c r="R705" i="22"/>
  <c r="Q705" i="22"/>
  <c r="Q720" i="22" s="1"/>
  <c r="Q735" i="22" s="1"/>
  <c r="N705" i="22"/>
  <c r="U704" i="22"/>
  <c r="U719" i="22" s="1"/>
  <c r="T704" i="22"/>
  <c r="Q704" i="22"/>
  <c r="Q719" i="22" s="1"/>
  <c r="M704" i="22"/>
  <c r="M719" i="22" s="1"/>
  <c r="L704" i="22"/>
  <c r="L719" i="22" s="1"/>
  <c r="L734" i="22" s="1"/>
  <c r="I704" i="22"/>
  <c r="I719" i="22" s="1"/>
  <c r="H704" i="22"/>
  <c r="H719" i="22" s="1"/>
  <c r="Q702" i="22"/>
  <c r="M702" i="22"/>
  <c r="I702" i="22"/>
  <c r="H702" i="22"/>
  <c r="E702" i="22"/>
  <c r="V697" i="22"/>
  <c r="U697" i="22"/>
  <c r="T697" i="22"/>
  <c r="S697" i="22"/>
  <c r="S712" i="22" s="1"/>
  <c r="R697" i="22"/>
  <c r="R712" i="22" s="1"/>
  <c r="Q697" i="22"/>
  <c r="P697" i="22"/>
  <c r="O697" i="22"/>
  <c r="N697" i="22"/>
  <c r="M697" i="22"/>
  <c r="L697" i="22"/>
  <c r="K697" i="22"/>
  <c r="K712" i="22" s="1"/>
  <c r="J697" i="22"/>
  <c r="J712" i="22" s="1"/>
  <c r="I697" i="22"/>
  <c r="H697" i="22"/>
  <c r="G697" i="22"/>
  <c r="F697" i="22"/>
  <c r="E697" i="22"/>
  <c r="V696" i="22"/>
  <c r="V711" i="22" s="1"/>
  <c r="V726" i="22" s="1"/>
  <c r="U696" i="22"/>
  <c r="U711" i="22" s="1"/>
  <c r="U726" i="22" s="1"/>
  <c r="U741" i="22" s="1"/>
  <c r="T696" i="22"/>
  <c r="T711" i="22" s="1"/>
  <c r="T726" i="22" s="1"/>
  <c r="S696" i="22"/>
  <c r="S711" i="22" s="1"/>
  <c r="S726" i="22" s="1"/>
  <c r="S741" i="22" s="1"/>
  <c r="R696" i="22"/>
  <c r="R711" i="22" s="1"/>
  <c r="R726" i="22" s="1"/>
  <c r="R741" i="22" s="1"/>
  <c r="Q696" i="22"/>
  <c r="Q711" i="22" s="1"/>
  <c r="Q726" i="22" s="1"/>
  <c r="Q741" i="22" s="1"/>
  <c r="P696" i="22"/>
  <c r="P711" i="22" s="1"/>
  <c r="P726" i="22" s="1"/>
  <c r="P741" i="22" s="1"/>
  <c r="O696" i="22"/>
  <c r="O711" i="22" s="1"/>
  <c r="O726" i="22" s="1"/>
  <c r="O741" i="22" s="1"/>
  <c r="N696" i="22"/>
  <c r="M696" i="22"/>
  <c r="M711" i="22" s="1"/>
  <c r="M726" i="22" s="1"/>
  <c r="M741" i="22" s="1"/>
  <c r="L696" i="22"/>
  <c r="L711" i="22" s="1"/>
  <c r="L726" i="22" s="1"/>
  <c r="L741" i="22" s="1"/>
  <c r="K696" i="22"/>
  <c r="K711" i="22" s="1"/>
  <c r="K726" i="22" s="1"/>
  <c r="K741" i="22" s="1"/>
  <c r="J696" i="22"/>
  <c r="I696" i="22"/>
  <c r="H696" i="22"/>
  <c r="H711" i="22" s="1"/>
  <c r="H726" i="22" s="1"/>
  <c r="H741" i="22" s="1"/>
  <c r="G696" i="22"/>
  <c r="G711" i="22" s="1"/>
  <c r="G726" i="22" s="1"/>
  <c r="G741" i="22" s="1"/>
  <c r="F696" i="22"/>
  <c r="F711" i="22" s="1"/>
  <c r="F726" i="22" s="1"/>
  <c r="F741" i="22" s="1"/>
  <c r="E696" i="22"/>
  <c r="E711" i="22" s="1"/>
  <c r="E726" i="22" s="1"/>
  <c r="E741" i="22" s="1"/>
  <c r="V695" i="22"/>
  <c r="U695" i="22"/>
  <c r="U710" i="22" s="1"/>
  <c r="U725" i="22" s="1"/>
  <c r="U740" i="22" s="1"/>
  <c r="T695" i="22"/>
  <c r="T710" i="22" s="1"/>
  <c r="T725" i="22" s="1"/>
  <c r="T740" i="22" s="1"/>
  <c r="S695" i="22"/>
  <c r="S688" i="22" s="1"/>
  <c r="S703" i="22" s="1"/>
  <c r="R695" i="22"/>
  <c r="R688" i="22" s="1"/>
  <c r="R703" i="22" s="1"/>
  <c r="Q695" i="22"/>
  <c r="Q710" i="22" s="1"/>
  <c r="P695" i="22"/>
  <c r="P710" i="22" s="1"/>
  <c r="P725" i="22" s="1"/>
  <c r="P740" i="22" s="1"/>
  <c r="O695" i="22"/>
  <c r="O710" i="22" s="1"/>
  <c r="O725" i="22" s="1"/>
  <c r="O740" i="22" s="1"/>
  <c r="N695" i="22"/>
  <c r="M695" i="22"/>
  <c r="L695" i="22"/>
  <c r="K695" i="22"/>
  <c r="K688" i="22" s="1"/>
  <c r="K703" i="22" s="1"/>
  <c r="J695" i="22"/>
  <c r="J688" i="22" s="1"/>
  <c r="J703" i="22" s="1"/>
  <c r="I695" i="22"/>
  <c r="I710" i="22" s="1"/>
  <c r="I725" i="22" s="1"/>
  <c r="I740" i="22" s="1"/>
  <c r="H695" i="22"/>
  <c r="G695" i="22"/>
  <c r="G710" i="22" s="1"/>
  <c r="G725" i="22" s="1"/>
  <c r="G740" i="22" s="1"/>
  <c r="F695" i="22"/>
  <c r="E695" i="22"/>
  <c r="V694" i="22"/>
  <c r="U694" i="22"/>
  <c r="U709" i="22" s="1"/>
  <c r="T694" i="22"/>
  <c r="T709" i="22" s="1"/>
  <c r="T724" i="22" s="1"/>
  <c r="T739" i="22" s="1"/>
  <c r="T734" i="22" s="1"/>
  <c r="S694" i="22"/>
  <c r="S709" i="22" s="1"/>
  <c r="S724" i="22" s="1"/>
  <c r="S739" i="22" s="1"/>
  <c r="R694" i="22"/>
  <c r="Q694" i="22"/>
  <c r="P694" i="22"/>
  <c r="P709" i="22" s="1"/>
  <c r="P724" i="22" s="1"/>
  <c r="P739" i="22" s="1"/>
  <c r="O694" i="22"/>
  <c r="O709" i="22" s="1"/>
  <c r="O724" i="22" s="1"/>
  <c r="O739" i="22" s="1"/>
  <c r="N694" i="22"/>
  <c r="M694" i="22"/>
  <c r="M709" i="22" s="1"/>
  <c r="M724" i="22" s="1"/>
  <c r="M739" i="22" s="1"/>
  <c r="L694" i="22"/>
  <c r="L709" i="22" s="1"/>
  <c r="L724" i="22" s="1"/>
  <c r="L739" i="22" s="1"/>
  <c r="K694" i="22"/>
  <c r="K709" i="22" s="1"/>
  <c r="K724" i="22" s="1"/>
  <c r="K739" i="22" s="1"/>
  <c r="J694" i="22"/>
  <c r="J709" i="22" s="1"/>
  <c r="J724" i="22" s="1"/>
  <c r="J739" i="22" s="1"/>
  <c r="I694" i="22"/>
  <c r="I709" i="22" s="1"/>
  <c r="I724" i="22" s="1"/>
  <c r="I739" i="22" s="1"/>
  <c r="H694" i="22"/>
  <c r="H709" i="22" s="1"/>
  <c r="H724" i="22" s="1"/>
  <c r="H739" i="22" s="1"/>
  <c r="G694" i="22"/>
  <c r="G709" i="22" s="1"/>
  <c r="G724" i="22" s="1"/>
  <c r="G739" i="22" s="1"/>
  <c r="F694" i="22"/>
  <c r="F709" i="22" s="1"/>
  <c r="F724" i="22" s="1"/>
  <c r="F739" i="22" s="1"/>
  <c r="E694" i="22"/>
  <c r="E709" i="22" s="1"/>
  <c r="E724" i="22" s="1"/>
  <c r="E739" i="22" s="1"/>
  <c r="U693" i="22"/>
  <c r="U708" i="22" s="1"/>
  <c r="U723" i="22" s="1"/>
  <c r="U738" i="22" s="1"/>
  <c r="T693" i="22"/>
  <c r="S693" i="22"/>
  <c r="S708" i="22" s="1"/>
  <c r="S723" i="22" s="1"/>
  <c r="S738" i="22" s="1"/>
  <c r="R693" i="22"/>
  <c r="R708" i="22" s="1"/>
  <c r="R723" i="22" s="1"/>
  <c r="R738" i="22" s="1"/>
  <c r="P693" i="22"/>
  <c r="P708" i="22" s="1"/>
  <c r="P723" i="22" s="1"/>
  <c r="P738" i="22" s="1"/>
  <c r="O693" i="22"/>
  <c r="O708" i="22" s="1"/>
  <c r="O723" i="22" s="1"/>
  <c r="O738" i="22" s="1"/>
  <c r="M693" i="22"/>
  <c r="M708" i="22" s="1"/>
  <c r="M723" i="22" s="1"/>
  <c r="M738" i="22" s="1"/>
  <c r="L693" i="22"/>
  <c r="K693" i="22"/>
  <c r="K708" i="22" s="1"/>
  <c r="K723" i="22" s="1"/>
  <c r="K738" i="22" s="1"/>
  <c r="J693" i="22"/>
  <c r="J708" i="22" s="1"/>
  <c r="J723" i="22" s="1"/>
  <c r="J738" i="22" s="1"/>
  <c r="H693" i="22"/>
  <c r="G693" i="22"/>
  <c r="G708" i="22" s="1"/>
  <c r="G723" i="22" s="1"/>
  <c r="G738" i="22" s="1"/>
  <c r="E693" i="22"/>
  <c r="E708" i="22" s="1"/>
  <c r="E723" i="22" s="1"/>
  <c r="E738" i="22" s="1"/>
  <c r="V692" i="22"/>
  <c r="U692" i="22"/>
  <c r="T692" i="22"/>
  <c r="S692" i="22"/>
  <c r="R692" i="22"/>
  <c r="Q692" i="22"/>
  <c r="Q707" i="22" s="1"/>
  <c r="P692" i="22"/>
  <c r="O692" i="22"/>
  <c r="N692" i="22"/>
  <c r="M692" i="22"/>
  <c r="M707" i="22" s="1"/>
  <c r="L692" i="22"/>
  <c r="K692" i="22"/>
  <c r="K707" i="22" s="1"/>
  <c r="J692" i="22"/>
  <c r="I692" i="22"/>
  <c r="H692" i="22"/>
  <c r="G692" i="22"/>
  <c r="F692" i="22"/>
  <c r="E692" i="22"/>
  <c r="E707" i="22" s="1"/>
  <c r="V691" i="22"/>
  <c r="V706" i="22" s="1"/>
  <c r="V721" i="22" s="1"/>
  <c r="V736" i="22" s="1"/>
  <c r="U691" i="22"/>
  <c r="U706" i="22" s="1"/>
  <c r="U721" i="22" s="1"/>
  <c r="U736" i="22" s="1"/>
  <c r="T691" i="22"/>
  <c r="T706" i="22" s="1"/>
  <c r="T721" i="22" s="1"/>
  <c r="T736" i="22" s="1"/>
  <c r="S691" i="22"/>
  <c r="S706" i="22" s="1"/>
  <c r="S721" i="22" s="1"/>
  <c r="S736" i="22" s="1"/>
  <c r="R691" i="22"/>
  <c r="R706" i="22" s="1"/>
  <c r="R721" i="22" s="1"/>
  <c r="R736" i="22" s="1"/>
  <c r="Q691" i="22"/>
  <c r="P691" i="22"/>
  <c r="P706" i="22" s="1"/>
  <c r="P721" i="22" s="1"/>
  <c r="P736" i="22" s="1"/>
  <c r="O691" i="22"/>
  <c r="O706" i="22" s="1"/>
  <c r="O721" i="22" s="1"/>
  <c r="O736" i="22" s="1"/>
  <c r="N691" i="22"/>
  <c r="N706" i="22" s="1"/>
  <c r="N721" i="22" s="1"/>
  <c r="N736" i="22" s="1"/>
  <c r="M691" i="22"/>
  <c r="L691" i="22"/>
  <c r="K691" i="22"/>
  <c r="K706" i="22" s="1"/>
  <c r="K721" i="22" s="1"/>
  <c r="K736" i="22" s="1"/>
  <c r="J691" i="22"/>
  <c r="J706" i="22" s="1"/>
  <c r="J721" i="22" s="1"/>
  <c r="J736" i="22" s="1"/>
  <c r="I691" i="22"/>
  <c r="H691" i="22"/>
  <c r="G691" i="22"/>
  <c r="G706" i="22" s="1"/>
  <c r="G721" i="22" s="1"/>
  <c r="G736" i="22" s="1"/>
  <c r="F691" i="22"/>
  <c r="F706" i="22" s="1"/>
  <c r="F721" i="22" s="1"/>
  <c r="F736" i="22" s="1"/>
  <c r="E691" i="22"/>
  <c r="V690" i="22"/>
  <c r="U690" i="22"/>
  <c r="U705" i="22" s="1"/>
  <c r="T690" i="22"/>
  <c r="T705" i="22" s="1"/>
  <c r="S690" i="22"/>
  <c r="S705" i="22" s="1"/>
  <c r="S720" i="22" s="1"/>
  <c r="S735" i="22" s="1"/>
  <c r="R690" i="22"/>
  <c r="Q690" i="22"/>
  <c r="P690" i="22"/>
  <c r="P705" i="22" s="1"/>
  <c r="O690" i="22"/>
  <c r="O705" i="22" s="1"/>
  <c r="N690" i="22"/>
  <c r="M690" i="22"/>
  <c r="M705" i="22" s="1"/>
  <c r="L690" i="22"/>
  <c r="L705" i="22" s="1"/>
  <c r="K690" i="22"/>
  <c r="K705" i="22" s="1"/>
  <c r="K720" i="22" s="1"/>
  <c r="K735" i="22" s="1"/>
  <c r="J690" i="22"/>
  <c r="J705" i="22" s="1"/>
  <c r="J720" i="22" s="1"/>
  <c r="J735" i="22" s="1"/>
  <c r="I690" i="22"/>
  <c r="I705" i="22" s="1"/>
  <c r="H690" i="22"/>
  <c r="H705" i="22" s="1"/>
  <c r="H720" i="22" s="1"/>
  <c r="H735" i="22" s="1"/>
  <c r="G690" i="22"/>
  <c r="G705" i="22" s="1"/>
  <c r="G720" i="22" s="1"/>
  <c r="G735" i="22" s="1"/>
  <c r="F690" i="22"/>
  <c r="F705" i="22" s="1"/>
  <c r="E690" i="22"/>
  <c r="E705" i="22" s="1"/>
  <c r="V689" i="22"/>
  <c r="V704" i="22" s="1"/>
  <c r="V719" i="22" s="1"/>
  <c r="U689" i="22"/>
  <c r="T689" i="22"/>
  <c r="S689" i="22"/>
  <c r="S704" i="22" s="1"/>
  <c r="S719" i="22" s="1"/>
  <c r="R689" i="22"/>
  <c r="R704" i="22" s="1"/>
  <c r="R719" i="22" s="1"/>
  <c r="Q689" i="22"/>
  <c r="P689" i="22"/>
  <c r="P704" i="22" s="1"/>
  <c r="P719" i="22" s="1"/>
  <c r="O689" i="22"/>
  <c r="O704" i="22" s="1"/>
  <c r="O719" i="22" s="1"/>
  <c r="O734" i="22" s="1"/>
  <c r="N689" i="22"/>
  <c r="N704" i="22" s="1"/>
  <c r="N719" i="22" s="1"/>
  <c r="M689" i="22"/>
  <c r="L689" i="22"/>
  <c r="K689" i="22"/>
  <c r="K704" i="22" s="1"/>
  <c r="K719" i="22" s="1"/>
  <c r="J689" i="22"/>
  <c r="J704" i="22" s="1"/>
  <c r="J719" i="22" s="1"/>
  <c r="I689" i="22"/>
  <c r="H689" i="22"/>
  <c r="G689" i="22"/>
  <c r="G704" i="22" s="1"/>
  <c r="G719" i="22" s="1"/>
  <c r="F689" i="22"/>
  <c r="F704" i="22" s="1"/>
  <c r="F719" i="22" s="1"/>
  <c r="F734" i="22" s="1"/>
  <c r="E689" i="22"/>
  <c r="E704" i="22" s="1"/>
  <c r="E719" i="22" s="1"/>
  <c r="E734" i="22" s="1"/>
  <c r="U688" i="22"/>
  <c r="U703" i="22" s="1"/>
  <c r="T688" i="22"/>
  <c r="Q688" i="22"/>
  <c r="P688" i="22"/>
  <c r="M688" i="22"/>
  <c r="L688" i="22"/>
  <c r="I688" i="22"/>
  <c r="I703" i="22" s="1"/>
  <c r="H688" i="22"/>
  <c r="H698" i="22" s="1"/>
  <c r="E688" i="22"/>
  <c r="E703" i="22" s="1"/>
  <c r="U687" i="22"/>
  <c r="U702" i="22" s="1"/>
  <c r="T687" i="22"/>
  <c r="T702" i="22" s="1"/>
  <c r="S687" i="22"/>
  <c r="S702" i="22" s="1"/>
  <c r="R687" i="22"/>
  <c r="R702" i="22" s="1"/>
  <c r="Q687" i="22"/>
  <c r="P687" i="22"/>
  <c r="P702" i="22" s="1"/>
  <c r="O687" i="22"/>
  <c r="M687" i="22"/>
  <c r="L687" i="22"/>
  <c r="K687" i="22"/>
  <c r="K702" i="22" s="1"/>
  <c r="J687" i="22"/>
  <c r="J702" i="22" s="1"/>
  <c r="I687" i="22"/>
  <c r="L702" i="22" s="1"/>
  <c r="H687" i="22"/>
  <c r="G687" i="22"/>
  <c r="E687" i="22"/>
  <c r="W683" i="22"/>
  <c r="V683" i="22"/>
  <c r="U683" i="22"/>
  <c r="T683" i="22"/>
  <c r="S683" i="22"/>
  <c r="R683" i="22"/>
  <c r="Q683" i="22"/>
  <c r="P683" i="22"/>
  <c r="O683" i="22"/>
  <c r="N683" i="22"/>
  <c r="M683" i="22"/>
  <c r="L683" i="22"/>
  <c r="K683" i="22"/>
  <c r="J683" i="22"/>
  <c r="I683" i="22"/>
  <c r="H683" i="22"/>
  <c r="G683" i="22"/>
  <c r="F683" i="22"/>
  <c r="O650" i="22"/>
  <c r="T648" i="22"/>
  <c r="E647" i="22"/>
  <c r="J635" i="22"/>
  <c r="J650" i="22" s="1"/>
  <c r="I628" i="22"/>
  <c r="I643" i="22" s="1"/>
  <c r="Q621" i="22"/>
  <c r="Q636" i="22" s="1"/>
  <c r="Q651" i="22" s="1"/>
  <c r="G618" i="22"/>
  <c r="G633" i="22" s="1"/>
  <c r="G648" i="22" s="1"/>
  <c r="O614" i="22"/>
  <c r="O629" i="22" s="1"/>
  <c r="O644" i="22" s="1"/>
  <c r="I606" i="22"/>
  <c r="I621" i="22" s="1"/>
  <c r="I636" i="22" s="1"/>
  <c r="I651" i="22" s="1"/>
  <c r="L605" i="22"/>
  <c r="L620" i="22" s="1"/>
  <c r="L635" i="22" s="1"/>
  <c r="L650" i="22" s="1"/>
  <c r="L603" i="22"/>
  <c r="L618" i="22" s="1"/>
  <c r="L633" i="22" s="1"/>
  <c r="L648" i="22" s="1"/>
  <c r="I602" i="22"/>
  <c r="I617" i="22" s="1"/>
  <c r="I632" i="22" s="1"/>
  <c r="I647" i="22" s="1"/>
  <c r="T599" i="22"/>
  <c r="K599" i="22"/>
  <c r="Q598" i="22"/>
  <c r="Q613" i="22" s="1"/>
  <c r="Q628" i="22" s="1"/>
  <c r="V591" i="22"/>
  <c r="V606" i="22" s="1"/>
  <c r="V621" i="22" s="1"/>
  <c r="V636" i="22" s="1"/>
  <c r="V651" i="22" s="1"/>
  <c r="Q591" i="22"/>
  <c r="Q606" i="22" s="1"/>
  <c r="M591" i="22"/>
  <c r="M606" i="22" s="1"/>
  <c r="M621" i="22" s="1"/>
  <c r="M636" i="22" s="1"/>
  <c r="M651" i="22" s="1"/>
  <c r="I591" i="22"/>
  <c r="G591" i="22"/>
  <c r="G606" i="22" s="1"/>
  <c r="G621" i="22" s="1"/>
  <c r="G636" i="22" s="1"/>
  <c r="G651" i="22" s="1"/>
  <c r="Q590" i="22"/>
  <c r="Q605" i="22" s="1"/>
  <c r="Q620" i="22" s="1"/>
  <c r="Q635" i="22" s="1"/>
  <c r="Q650" i="22" s="1"/>
  <c r="P590" i="22"/>
  <c r="P605" i="22" s="1"/>
  <c r="P620" i="22" s="1"/>
  <c r="P635" i="22" s="1"/>
  <c r="P650" i="22" s="1"/>
  <c r="L590" i="22"/>
  <c r="H590" i="22"/>
  <c r="H605" i="22" s="1"/>
  <c r="H620" i="22" s="1"/>
  <c r="H635" i="22" s="1"/>
  <c r="H650" i="22" s="1"/>
  <c r="G590" i="22"/>
  <c r="G605" i="22" s="1"/>
  <c r="G620" i="22" s="1"/>
  <c r="G635" i="22" s="1"/>
  <c r="G650" i="22" s="1"/>
  <c r="R588" i="22"/>
  <c r="R603" i="22" s="1"/>
  <c r="R618" i="22" s="1"/>
  <c r="R633" i="22" s="1"/>
  <c r="R648" i="22" s="1"/>
  <c r="K587" i="22"/>
  <c r="K602" i="22" s="1"/>
  <c r="K617" i="22" s="1"/>
  <c r="K632" i="22" s="1"/>
  <c r="K647" i="22" s="1"/>
  <c r="O585" i="22"/>
  <c r="O600" i="22" s="1"/>
  <c r="O615" i="22" s="1"/>
  <c r="S583" i="22"/>
  <c r="S598" i="22" s="1"/>
  <c r="S613" i="22" s="1"/>
  <c r="S628" i="22" s="1"/>
  <c r="S643" i="22" s="1"/>
  <c r="U582" i="22"/>
  <c r="E582" i="22"/>
  <c r="I581" i="22"/>
  <c r="I596" i="22" s="1"/>
  <c r="V576" i="22"/>
  <c r="U576" i="22"/>
  <c r="U591" i="22" s="1"/>
  <c r="U606" i="22" s="1"/>
  <c r="U621" i="22" s="1"/>
  <c r="U636" i="22" s="1"/>
  <c r="U651" i="22" s="1"/>
  <c r="T576" i="22"/>
  <c r="T591" i="22" s="1"/>
  <c r="T606" i="22" s="1"/>
  <c r="T621" i="22" s="1"/>
  <c r="T636" i="22" s="1"/>
  <c r="T651" i="22" s="1"/>
  <c r="S576" i="22"/>
  <c r="S591" i="22" s="1"/>
  <c r="S606" i="22" s="1"/>
  <c r="S621" i="22" s="1"/>
  <c r="S636" i="22" s="1"/>
  <c r="S651" i="22" s="1"/>
  <c r="R576" i="22"/>
  <c r="R591" i="22" s="1"/>
  <c r="R606" i="22" s="1"/>
  <c r="R621" i="22" s="1"/>
  <c r="R636" i="22" s="1"/>
  <c r="R651" i="22" s="1"/>
  <c r="Q576" i="22"/>
  <c r="P576" i="22"/>
  <c r="P591" i="22" s="1"/>
  <c r="P606" i="22" s="1"/>
  <c r="P621" i="22" s="1"/>
  <c r="P636" i="22" s="1"/>
  <c r="P651" i="22" s="1"/>
  <c r="O576" i="22"/>
  <c r="O591" i="22" s="1"/>
  <c r="O606" i="22" s="1"/>
  <c r="O621" i="22" s="1"/>
  <c r="O636" i="22" s="1"/>
  <c r="O651" i="22" s="1"/>
  <c r="N576" i="22"/>
  <c r="N591" i="22" s="1"/>
  <c r="N606" i="22" s="1"/>
  <c r="N621" i="22" s="1"/>
  <c r="N636" i="22" s="1"/>
  <c r="N651" i="22" s="1"/>
  <c r="M576" i="22"/>
  <c r="L576" i="22"/>
  <c r="L591" i="22" s="1"/>
  <c r="L606" i="22" s="1"/>
  <c r="L621" i="22" s="1"/>
  <c r="L636" i="22" s="1"/>
  <c r="L651" i="22" s="1"/>
  <c r="K576" i="22"/>
  <c r="K591" i="22" s="1"/>
  <c r="K606" i="22" s="1"/>
  <c r="K621" i="22" s="1"/>
  <c r="K636" i="22" s="1"/>
  <c r="K651" i="22" s="1"/>
  <c r="J576" i="22"/>
  <c r="J591" i="22" s="1"/>
  <c r="J606" i="22" s="1"/>
  <c r="J621" i="22" s="1"/>
  <c r="J636" i="22" s="1"/>
  <c r="J651" i="22" s="1"/>
  <c r="I576" i="22"/>
  <c r="H576" i="22"/>
  <c r="H591" i="22" s="1"/>
  <c r="H606" i="22" s="1"/>
  <c r="H621" i="22" s="1"/>
  <c r="H636" i="22" s="1"/>
  <c r="H651" i="22" s="1"/>
  <c r="G576" i="22"/>
  <c r="F576" i="22"/>
  <c r="F591" i="22" s="1"/>
  <c r="F606" i="22" s="1"/>
  <c r="F621" i="22" s="1"/>
  <c r="F636" i="22" s="1"/>
  <c r="F651" i="22" s="1"/>
  <c r="E576" i="22"/>
  <c r="E591" i="22" s="1"/>
  <c r="E606" i="22" s="1"/>
  <c r="E621" i="22" s="1"/>
  <c r="E636" i="22" s="1"/>
  <c r="E651" i="22" s="1"/>
  <c r="V575" i="22"/>
  <c r="V590" i="22" s="1"/>
  <c r="V605" i="22" s="1"/>
  <c r="V620" i="22" s="1"/>
  <c r="V635" i="22" s="1"/>
  <c r="V650" i="22" s="1"/>
  <c r="U575" i="22"/>
  <c r="U590" i="22" s="1"/>
  <c r="U605" i="22" s="1"/>
  <c r="U620" i="22" s="1"/>
  <c r="U635" i="22" s="1"/>
  <c r="U650" i="22" s="1"/>
  <c r="T575" i="22"/>
  <c r="T590" i="22" s="1"/>
  <c r="T605" i="22" s="1"/>
  <c r="T620" i="22" s="1"/>
  <c r="T635" i="22" s="1"/>
  <c r="T650" i="22" s="1"/>
  <c r="S575" i="22"/>
  <c r="S590" i="22" s="1"/>
  <c r="S605" i="22" s="1"/>
  <c r="S620" i="22" s="1"/>
  <c r="S635" i="22" s="1"/>
  <c r="S650" i="22" s="1"/>
  <c r="R575" i="22"/>
  <c r="R590" i="22" s="1"/>
  <c r="R605" i="22" s="1"/>
  <c r="R620" i="22" s="1"/>
  <c r="R635" i="22" s="1"/>
  <c r="R650" i="22" s="1"/>
  <c r="Q575" i="22"/>
  <c r="P575" i="22"/>
  <c r="O575" i="22"/>
  <c r="O590" i="22" s="1"/>
  <c r="O605" i="22" s="1"/>
  <c r="O620" i="22" s="1"/>
  <c r="O635" i="22" s="1"/>
  <c r="N575" i="22"/>
  <c r="N590" i="22" s="1"/>
  <c r="N605" i="22" s="1"/>
  <c r="N620" i="22" s="1"/>
  <c r="N635" i="22" s="1"/>
  <c r="N650" i="22" s="1"/>
  <c r="M575" i="22"/>
  <c r="M590" i="22" s="1"/>
  <c r="M605" i="22" s="1"/>
  <c r="M620" i="22" s="1"/>
  <c r="M635" i="22" s="1"/>
  <c r="M650" i="22" s="1"/>
  <c r="L575" i="22"/>
  <c r="K575" i="22"/>
  <c r="K590" i="22" s="1"/>
  <c r="K605" i="22" s="1"/>
  <c r="K620" i="22" s="1"/>
  <c r="K635" i="22" s="1"/>
  <c r="K650" i="22" s="1"/>
  <c r="J575" i="22"/>
  <c r="J590" i="22" s="1"/>
  <c r="J605" i="22" s="1"/>
  <c r="J620" i="22" s="1"/>
  <c r="I575" i="22"/>
  <c r="I590" i="22" s="1"/>
  <c r="I605" i="22" s="1"/>
  <c r="I620" i="22" s="1"/>
  <c r="I635" i="22" s="1"/>
  <c r="I650" i="22" s="1"/>
  <c r="H575" i="22"/>
  <c r="G575" i="22"/>
  <c r="F575" i="22"/>
  <c r="F590" i="22" s="1"/>
  <c r="F605" i="22" s="1"/>
  <c r="F620" i="22" s="1"/>
  <c r="F635" i="22" s="1"/>
  <c r="F650" i="22" s="1"/>
  <c r="E575" i="22"/>
  <c r="E590" i="22" s="1"/>
  <c r="E605" i="22" s="1"/>
  <c r="E620" i="22" s="1"/>
  <c r="E635" i="22" s="1"/>
  <c r="E650" i="22" s="1"/>
  <c r="V574" i="22"/>
  <c r="U574" i="22"/>
  <c r="T574" i="22"/>
  <c r="T572" i="22" s="1"/>
  <c r="T587" i="22" s="1"/>
  <c r="T602" i="22" s="1"/>
  <c r="T617" i="22" s="1"/>
  <c r="T632" i="22" s="1"/>
  <c r="T647" i="22" s="1"/>
  <c r="S574" i="22"/>
  <c r="R574" i="22"/>
  <c r="Q574" i="22"/>
  <c r="Q572" i="22" s="1"/>
  <c r="Q587" i="22" s="1"/>
  <c r="Q602" i="22" s="1"/>
  <c r="Q617" i="22" s="1"/>
  <c r="Q632" i="22" s="1"/>
  <c r="Q647" i="22" s="1"/>
  <c r="P574" i="22"/>
  <c r="O574" i="22"/>
  <c r="N574" i="22"/>
  <c r="M574" i="22"/>
  <c r="L574" i="22"/>
  <c r="K574" i="22"/>
  <c r="J574" i="22"/>
  <c r="I574" i="22"/>
  <c r="I572" i="22" s="1"/>
  <c r="I587" i="22" s="1"/>
  <c r="H574" i="22"/>
  <c r="G574" i="22"/>
  <c r="F574" i="22"/>
  <c r="E574" i="22"/>
  <c r="V573" i="22"/>
  <c r="V588" i="22" s="1"/>
  <c r="V603" i="22" s="1"/>
  <c r="V618" i="22" s="1"/>
  <c r="V633" i="22" s="1"/>
  <c r="V648" i="22" s="1"/>
  <c r="U573" i="22"/>
  <c r="U588" i="22" s="1"/>
  <c r="U603" i="22" s="1"/>
  <c r="U618" i="22" s="1"/>
  <c r="U633" i="22" s="1"/>
  <c r="U648" i="22" s="1"/>
  <c r="T573" i="22"/>
  <c r="T588" i="22" s="1"/>
  <c r="T603" i="22" s="1"/>
  <c r="T618" i="22" s="1"/>
  <c r="T633" i="22" s="1"/>
  <c r="S573" i="22"/>
  <c r="S588" i="22" s="1"/>
  <c r="S603" i="22" s="1"/>
  <c r="S618" i="22" s="1"/>
  <c r="S633" i="22" s="1"/>
  <c r="S648" i="22" s="1"/>
  <c r="R573" i="22"/>
  <c r="Q573" i="22"/>
  <c r="Q588" i="22" s="1"/>
  <c r="Q603" i="22" s="1"/>
  <c r="Q618" i="22" s="1"/>
  <c r="Q633" i="22" s="1"/>
  <c r="Q648" i="22" s="1"/>
  <c r="P573" i="22"/>
  <c r="P588" i="22" s="1"/>
  <c r="P603" i="22" s="1"/>
  <c r="P618" i="22" s="1"/>
  <c r="P633" i="22" s="1"/>
  <c r="P648" i="22" s="1"/>
  <c r="O573" i="22"/>
  <c r="O588" i="22" s="1"/>
  <c r="O603" i="22" s="1"/>
  <c r="O618" i="22" s="1"/>
  <c r="O633" i="22" s="1"/>
  <c r="O648" i="22" s="1"/>
  <c r="N573" i="22"/>
  <c r="N588" i="22" s="1"/>
  <c r="N603" i="22" s="1"/>
  <c r="N618" i="22" s="1"/>
  <c r="N633" i="22" s="1"/>
  <c r="N648" i="22" s="1"/>
  <c r="M573" i="22"/>
  <c r="M588" i="22" s="1"/>
  <c r="M603" i="22" s="1"/>
  <c r="M618" i="22" s="1"/>
  <c r="M633" i="22" s="1"/>
  <c r="M648" i="22" s="1"/>
  <c r="L573" i="22"/>
  <c r="L588" i="22" s="1"/>
  <c r="K573" i="22"/>
  <c r="K588" i="22" s="1"/>
  <c r="K603" i="22" s="1"/>
  <c r="K618" i="22" s="1"/>
  <c r="K633" i="22" s="1"/>
  <c r="K648" i="22" s="1"/>
  <c r="J573" i="22"/>
  <c r="J588" i="22" s="1"/>
  <c r="J603" i="22" s="1"/>
  <c r="J618" i="22" s="1"/>
  <c r="J633" i="22" s="1"/>
  <c r="J648" i="22" s="1"/>
  <c r="I573" i="22"/>
  <c r="I588" i="22" s="1"/>
  <c r="I603" i="22" s="1"/>
  <c r="I618" i="22" s="1"/>
  <c r="I633" i="22" s="1"/>
  <c r="I648" i="22" s="1"/>
  <c r="H573" i="22"/>
  <c r="H588" i="22" s="1"/>
  <c r="H603" i="22" s="1"/>
  <c r="H618" i="22" s="1"/>
  <c r="H633" i="22" s="1"/>
  <c r="H648" i="22" s="1"/>
  <c r="G573" i="22"/>
  <c r="G588" i="22" s="1"/>
  <c r="G603" i="22" s="1"/>
  <c r="F573" i="22"/>
  <c r="F588" i="22" s="1"/>
  <c r="F603" i="22" s="1"/>
  <c r="F618" i="22" s="1"/>
  <c r="F633" i="22" s="1"/>
  <c r="F648" i="22" s="1"/>
  <c r="E573" i="22"/>
  <c r="E588" i="22" s="1"/>
  <c r="E603" i="22" s="1"/>
  <c r="E618" i="22" s="1"/>
  <c r="E633" i="22" s="1"/>
  <c r="E648" i="22" s="1"/>
  <c r="U572" i="22"/>
  <c r="U587" i="22" s="1"/>
  <c r="S572" i="22"/>
  <c r="S587" i="22" s="1"/>
  <c r="S602" i="22" s="1"/>
  <c r="S617" i="22" s="1"/>
  <c r="S632" i="22" s="1"/>
  <c r="S647" i="22" s="1"/>
  <c r="R572" i="22"/>
  <c r="R587" i="22" s="1"/>
  <c r="P572" i="22"/>
  <c r="P587" i="22" s="1"/>
  <c r="P602" i="22" s="1"/>
  <c r="P617" i="22" s="1"/>
  <c r="P632" i="22" s="1"/>
  <c r="P647" i="22" s="1"/>
  <c r="M572" i="22"/>
  <c r="M587" i="22" s="1"/>
  <c r="M602" i="22" s="1"/>
  <c r="M617" i="22" s="1"/>
  <c r="M632" i="22" s="1"/>
  <c r="M647" i="22" s="1"/>
  <c r="L572" i="22"/>
  <c r="L587" i="22" s="1"/>
  <c r="L602" i="22" s="1"/>
  <c r="L617" i="22" s="1"/>
  <c r="L632" i="22" s="1"/>
  <c r="L647" i="22" s="1"/>
  <c r="K572" i="22"/>
  <c r="J572" i="22"/>
  <c r="J587" i="22" s="1"/>
  <c r="J602" i="22" s="1"/>
  <c r="J617" i="22" s="1"/>
  <c r="J632" i="22" s="1"/>
  <c r="J647" i="22" s="1"/>
  <c r="E572" i="22"/>
  <c r="E587" i="22" s="1"/>
  <c r="E602" i="22" s="1"/>
  <c r="E617" i="22" s="1"/>
  <c r="E632" i="22" s="1"/>
  <c r="V571" i="22"/>
  <c r="V586" i="22" s="1"/>
  <c r="V601" i="22" s="1"/>
  <c r="V616" i="22" s="1"/>
  <c r="V631" i="22" s="1"/>
  <c r="V646" i="22" s="1"/>
  <c r="U571" i="22"/>
  <c r="U586" i="22" s="1"/>
  <c r="U601" i="22" s="1"/>
  <c r="U616" i="22" s="1"/>
  <c r="U631" i="22" s="1"/>
  <c r="U646" i="22" s="1"/>
  <c r="T571" i="22"/>
  <c r="T586" i="22" s="1"/>
  <c r="T601" i="22" s="1"/>
  <c r="T616" i="22" s="1"/>
  <c r="T631" i="22" s="1"/>
  <c r="T646" i="22" s="1"/>
  <c r="S571" i="22"/>
  <c r="S586" i="22" s="1"/>
  <c r="R571" i="22"/>
  <c r="R586" i="22" s="1"/>
  <c r="R601" i="22" s="1"/>
  <c r="R616" i="22" s="1"/>
  <c r="R631" i="22" s="1"/>
  <c r="R646" i="22" s="1"/>
  <c r="Q571" i="22"/>
  <c r="Q586" i="22" s="1"/>
  <c r="P571" i="22"/>
  <c r="P586" i="22" s="1"/>
  <c r="O571" i="22"/>
  <c r="O586" i="22" s="1"/>
  <c r="N571" i="22"/>
  <c r="N586" i="22" s="1"/>
  <c r="N601" i="22" s="1"/>
  <c r="N616" i="22" s="1"/>
  <c r="N631" i="22" s="1"/>
  <c r="N646" i="22" s="1"/>
  <c r="M571" i="22"/>
  <c r="M586" i="22" s="1"/>
  <c r="M601" i="22" s="1"/>
  <c r="M616" i="22" s="1"/>
  <c r="M631" i="22" s="1"/>
  <c r="M646" i="22" s="1"/>
  <c r="L571" i="22"/>
  <c r="L586" i="22" s="1"/>
  <c r="L601" i="22" s="1"/>
  <c r="L616" i="22" s="1"/>
  <c r="L631" i="22" s="1"/>
  <c r="L646" i="22" s="1"/>
  <c r="K571" i="22"/>
  <c r="K586" i="22" s="1"/>
  <c r="J571" i="22"/>
  <c r="J586" i="22" s="1"/>
  <c r="I571" i="22"/>
  <c r="I586" i="22" s="1"/>
  <c r="H571" i="22"/>
  <c r="H586" i="22" s="1"/>
  <c r="G571" i="22"/>
  <c r="G586" i="22" s="1"/>
  <c r="G601" i="22" s="1"/>
  <c r="G616" i="22" s="1"/>
  <c r="G631" i="22" s="1"/>
  <c r="G646" i="22" s="1"/>
  <c r="F571" i="22"/>
  <c r="F586" i="22" s="1"/>
  <c r="F601" i="22" s="1"/>
  <c r="F616" i="22" s="1"/>
  <c r="F631" i="22" s="1"/>
  <c r="F646" i="22" s="1"/>
  <c r="E571" i="22"/>
  <c r="E586" i="22" s="1"/>
  <c r="E601" i="22" s="1"/>
  <c r="E616" i="22" s="1"/>
  <c r="E631" i="22" s="1"/>
  <c r="E646" i="22" s="1"/>
  <c r="V570" i="22"/>
  <c r="V585" i="22" s="1"/>
  <c r="V600" i="22" s="1"/>
  <c r="V615" i="22" s="1"/>
  <c r="U570" i="22"/>
  <c r="U585" i="22" s="1"/>
  <c r="U600" i="22" s="1"/>
  <c r="U615" i="22" s="1"/>
  <c r="T570" i="22"/>
  <c r="T585" i="22" s="1"/>
  <c r="T600" i="22" s="1"/>
  <c r="T615" i="22" s="1"/>
  <c r="S570" i="22"/>
  <c r="S585" i="22" s="1"/>
  <c r="S600" i="22" s="1"/>
  <c r="S615" i="22" s="1"/>
  <c r="R570" i="22"/>
  <c r="R585" i="22" s="1"/>
  <c r="R600" i="22" s="1"/>
  <c r="R615" i="22" s="1"/>
  <c r="Q570" i="22"/>
  <c r="Q585" i="22" s="1"/>
  <c r="Q600" i="22" s="1"/>
  <c r="Q615" i="22" s="1"/>
  <c r="P570" i="22"/>
  <c r="P585" i="22" s="1"/>
  <c r="P600" i="22" s="1"/>
  <c r="P615" i="22" s="1"/>
  <c r="O570" i="22"/>
  <c r="N570" i="22"/>
  <c r="N585" i="22" s="1"/>
  <c r="N600" i="22" s="1"/>
  <c r="N615" i="22" s="1"/>
  <c r="M570" i="22"/>
  <c r="M585" i="22" s="1"/>
  <c r="M600" i="22" s="1"/>
  <c r="M615" i="22" s="1"/>
  <c r="L570" i="22"/>
  <c r="L585" i="22" s="1"/>
  <c r="L600" i="22" s="1"/>
  <c r="L615" i="22" s="1"/>
  <c r="K570" i="22"/>
  <c r="K585" i="22" s="1"/>
  <c r="K600" i="22" s="1"/>
  <c r="K615" i="22" s="1"/>
  <c r="J570" i="22"/>
  <c r="J585" i="22" s="1"/>
  <c r="J600" i="22" s="1"/>
  <c r="J615" i="22" s="1"/>
  <c r="I570" i="22"/>
  <c r="I585" i="22" s="1"/>
  <c r="I600" i="22" s="1"/>
  <c r="I615" i="22" s="1"/>
  <c r="H570" i="22"/>
  <c r="H585" i="22" s="1"/>
  <c r="H600" i="22" s="1"/>
  <c r="H615" i="22" s="1"/>
  <c r="G570" i="22"/>
  <c r="G585" i="22" s="1"/>
  <c r="G600" i="22" s="1"/>
  <c r="G615" i="22" s="1"/>
  <c r="F570" i="22"/>
  <c r="F585" i="22" s="1"/>
  <c r="F600" i="22" s="1"/>
  <c r="F615" i="22" s="1"/>
  <c r="E570" i="22"/>
  <c r="E585" i="22" s="1"/>
  <c r="E600" i="22" s="1"/>
  <c r="E615" i="22" s="1"/>
  <c r="V569" i="22"/>
  <c r="V584" i="22" s="1"/>
  <c r="V599" i="22" s="1"/>
  <c r="V614" i="22" s="1"/>
  <c r="V629" i="22" s="1"/>
  <c r="V644" i="22" s="1"/>
  <c r="U569" i="22"/>
  <c r="U584" i="22" s="1"/>
  <c r="U599" i="22" s="1"/>
  <c r="T569" i="22"/>
  <c r="T584" i="22" s="1"/>
  <c r="S569" i="22"/>
  <c r="S584" i="22" s="1"/>
  <c r="S599" i="22" s="1"/>
  <c r="R569" i="22"/>
  <c r="R584" i="22" s="1"/>
  <c r="R599" i="22" s="1"/>
  <c r="R614" i="22" s="1"/>
  <c r="R629" i="22" s="1"/>
  <c r="R644" i="22" s="1"/>
  <c r="Q569" i="22"/>
  <c r="Q584" i="22" s="1"/>
  <c r="Q599" i="22" s="1"/>
  <c r="Q614" i="22" s="1"/>
  <c r="Q629" i="22" s="1"/>
  <c r="Q644" i="22" s="1"/>
  <c r="P569" i="22"/>
  <c r="P584" i="22" s="1"/>
  <c r="P599" i="22" s="1"/>
  <c r="P614" i="22" s="1"/>
  <c r="P629" i="22" s="1"/>
  <c r="P644" i="22" s="1"/>
  <c r="O569" i="22"/>
  <c r="O584" i="22" s="1"/>
  <c r="O599" i="22" s="1"/>
  <c r="N569" i="22"/>
  <c r="N584" i="22" s="1"/>
  <c r="N599" i="22" s="1"/>
  <c r="N614" i="22" s="1"/>
  <c r="N629" i="22" s="1"/>
  <c r="N644" i="22" s="1"/>
  <c r="M569" i="22"/>
  <c r="M584" i="22" s="1"/>
  <c r="M599" i="22" s="1"/>
  <c r="L569" i="22"/>
  <c r="L584" i="22" s="1"/>
  <c r="L599" i="22" s="1"/>
  <c r="K569" i="22"/>
  <c r="K584" i="22" s="1"/>
  <c r="J569" i="22"/>
  <c r="J584" i="22" s="1"/>
  <c r="J599" i="22" s="1"/>
  <c r="J614" i="22" s="1"/>
  <c r="J629" i="22" s="1"/>
  <c r="J644" i="22" s="1"/>
  <c r="I569" i="22"/>
  <c r="I584" i="22" s="1"/>
  <c r="I599" i="22" s="1"/>
  <c r="I614" i="22" s="1"/>
  <c r="I629" i="22" s="1"/>
  <c r="I644" i="22" s="1"/>
  <c r="H569" i="22"/>
  <c r="H584" i="22" s="1"/>
  <c r="H599" i="22" s="1"/>
  <c r="G569" i="22"/>
  <c r="G584" i="22" s="1"/>
  <c r="G599" i="22" s="1"/>
  <c r="F569" i="22"/>
  <c r="F584" i="22" s="1"/>
  <c r="F599" i="22" s="1"/>
  <c r="F614" i="22" s="1"/>
  <c r="F629" i="22" s="1"/>
  <c r="F644" i="22" s="1"/>
  <c r="E569" i="22"/>
  <c r="E584" i="22" s="1"/>
  <c r="E599" i="22" s="1"/>
  <c r="V568" i="22"/>
  <c r="V583" i="22" s="1"/>
  <c r="V598" i="22" s="1"/>
  <c r="V613" i="22" s="1"/>
  <c r="V628" i="22" s="1"/>
  <c r="U568" i="22"/>
  <c r="U583" i="22" s="1"/>
  <c r="U598" i="22" s="1"/>
  <c r="U613" i="22" s="1"/>
  <c r="U628" i="22" s="1"/>
  <c r="T568" i="22"/>
  <c r="T583" i="22" s="1"/>
  <c r="T598" i="22" s="1"/>
  <c r="T613" i="22" s="1"/>
  <c r="T628" i="22" s="1"/>
  <c r="T643" i="22" s="1"/>
  <c r="S568" i="22"/>
  <c r="R568" i="22"/>
  <c r="R583" i="22" s="1"/>
  <c r="R598" i="22" s="1"/>
  <c r="R613" i="22" s="1"/>
  <c r="R628" i="22" s="1"/>
  <c r="R643" i="22" s="1"/>
  <c r="Q568" i="22"/>
  <c r="Q583" i="22" s="1"/>
  <c r="P568" i="22"/>
  <c r="P583" i="22" s="1"/>
  <c r="P598" i="22" s="1"/>
  <c r="P613" i="22" s="1"/>
  <c r="P628" i="22" s="1"/>
  <c r="P643" i="22" s="1"/>
  <c r="O568" i="22"/>
  <c r="O583" i="22" s="1"/>
  <c r="O598" i="22" s="1"/>
  <c r="O613" i="22" s="1"/>
  <c r="O628" i="22" s="1"/>
  <c r="N568" i="22"/>
  <c r="N583" i="22" s="1"/>
  <c r="N598" i="22" s="1"/>
  <c r="N613" i="22" s="1"/>
  <c r="N628" i="22" s="1"/>
  <c r="M568" i="22"/>
  <c r="M583" i="22" s="1"/>
  <c r="M598" i="22" s="1"/>
  <c r="M613" i="22" s="1"/>
  <c r="M628" i="22" s="1"/>
  <c r="L568" i="22"/>
  <c r="L583" i="22" s="1"/>
  <c r="L598" i="22" s="1"/>
  <c r="L613" i="22" s="1"/>
  <c r="L628" i="22" s="1"/>
  <c r="L643" i="22" s="1"/>
  <c r="K568" i="22"/>
  <c r="K583" i="22" s="1"/>
  <c r="K598" i="22" s="1"/>
  <c r="K613" i="22" s="1"/>
  <c r="K628" i="22" s="1"/>
  <c r="K643" i="22" s="1"/>
  <c r="J568" i="22"/>
  <c r="J583" i="22" s="1"/>
  <c r="J598" i="22" s="1"/>
  <c r="J613" i="22" s="1"/>
  <c r="J628" i="22" s="1"/>
  <c r="J643" i="22" s="1"/>
  <c r="I568" i="22"/>
  <c r="I583" i="22" s="1"/>
  <c r="I598" i="22" s="1"/>
  <c r="I613" i="22" s="1"/>
  <c r="H568" i="22"/>
  <c r="H583" i="22" s="1"/>
  <c r="H598" i="22" s="1"/>
  <c r="H613" i="22" s="1"/>
  <c r="H628" i="22" s="1"/>
  <c r="H643" i="22" s="1"/>
  <c r="G568" i="22"/>
  <c r="G583" i="22" s="1"/>
  <c r="G598" i="22" s="1"/>
  <c r="G613" i="22" s="1"/>
  <c r="G628" i="22" s="1"/>
  <c r="F568" i="22"/>
  <c r="F583" i="22" s="1"/>
  <c r="F598" i="22" s="1"/>
  <c r="F613" i="22" s="1"/>
  <c r="F628" i="22" s="1"/>
  <c r="F643" i="22" s="1"/>
  <c r="E568" i="22"/>
  <c r="E583" i="22" s="1"/>
  <c r="E598" i="22" s="1"/>
  <c r="E613" i="22" s="1"/>
  <c r="E628" i="22" s="1"/>
  <c r="W567" i="22"/>
  <c r="V567" i="22"/>
  <c r="U567" i="22"/>
  <c r="S567" i="22"/>
  <c r="S577" i="22" s="1"/>
  <c r="R567" i="22"/>
  <c r="N567" i="22"/>
  <c r="M567" i="22"/>
  <c r="K567" i="22"/>
  <c r="J567" i="22"/>
  <c r="F567" i="22"/>
  <c r="E567" i="22"/>
  <c r="V566" i="22"/>
  <c r="U566" i="22"/>
  <c r="S566" i="22"/>
  <c r="R566" i="22"/>
  <c r="R581" i="22" s="1"/>
  <c r="Q566" i="22"/>
  <c r="N566" i="22"/>
  <c r="M566" i="22"/>
  <c r="K566" i="22"/>
  <c r="K581" i="22" s="1"/>
  <c r="J566" i="22"/>
  <c r="J581" i="22" s="1"/>
  <c r="I566" i="22"/>
  <c r="F566" i="22"/>
  <c r="E566" i="22"/>
  <c r="W566" i="22" s="1"/>
  <c r="V562" i="22"/>
  <c r="U562" i="22"/>
  <c r="T562" i="22"/>
  <c r="S562" i="22"/>
  <c r="R562" i="22"/>
  <c r="Q562" i="22"/>
  <c r="P562" i="22"/>
  <c r="O562" i="22"/>
  <c r="N562" i="22"/>
  <c r="M562" i="22"/>
  <c r="L562" i="22"/>
  <c r="K562" i="22"/>
  <c r="J562" i="22"/>
  <c r="I562" i="22"/>
  <c r="H562" i="22"/>
  <c r="G562" i="22"/>
  <c r="F562" i="22"/>
  <c r="K528" i="22"/>
  <c r="H522" i="22"/>
  <c r="AK515" i="22"/>
  <c r="P514" i="22"/>
  <c r="P528" i="22" s="1"/>
  <c r="O514" i="22"/>
  <c r="O528" i="22" s="1"/>
  <c r="H514" i="22"/>
  <c r="H528" i="22" s="1"/>
  <c r="R513" i="22"/>
  <c r="R527" i="22" s="1"/>
  <c r="F513" i="22"/>
  <c r="F527" i="22" s="1"/>
  <c r="F511" i="22"/>
  <c r="E511" i="22"/>
  <c r="AF510" i="22"/>
  <c r="H510" i="22"/>
  <c r="H524" i="22" s="1"/>
  <c r="J509" i="22"/>
  <c r="M508" i="22"/>
  <c r="M522" i="22" s="1"/>
  <c r="L508" i="22"/>
  <c r="L522" i="22" s="1"/>
  <c r="T507" i="22"/>
  <c r="J507" i="22"/>
  <c r="H507" i="22"/>
  <c r="R506" i="22"/>
  <c r="J506" i="22"/>
  <c r="R502" i="22"/>
  <c r="AR501" i="22"/>
  <c r="AR515" i="22" s="1"/>
  <c r="U501" i="22"/>
  <c r="T501" i="22"/>
  <c r="T515" i="22" s="1"/>
  <c r="S501" i="22"/>
  <c r="R501" i="22"/>
  <c r="R515" i="22" s="1"/>
  <c r="Q501" i="22"/>
  <c r="P501" i="22"/>
  <c r="O501" i="22"/>
  <c r="N501" i="22"/>
  <c r="M501" i="22"/>
  <c r="L501" i="22"/>
  <c r="L515" i="22" s="1"/>
  <c r="K501" i="22"/>
  <c r="J501" i="22"/>
  <c r="I501" i="22"/>
  <c r="H501" i="22"/>
  <c r="G501" i="22"/>
  <c r="F501" i="22"/>
  <c r="E501" i="22"/>
  <c r="AT500" i="22"/>
  <c r="AT514" i="22" s="1"/>
  <c r="AS500" i="22"/>
  <c r="AS514" i="22" s="1"/>
  <c r="AL500" i="22"/>
  <c r="AL514" i="22" s="1"/>
  <c r="AK500" i="22"/>
  <c r="AK514" i="22" s="1"/>
  <c r="AD500" i="22"/>
  <c r="AD514" i="22" s="1"/>
  <c r="U500" i="22"/>
  <c r="T500" i="22"/>
  <c r="T492" i="22" s="1"/>
  <c r="S500" i="22"/>
  <c r="S514" i="22" s="1"/>
  <c r="S528" i="22" s="1"/>
  <c r="R500" i="22"/>
  <c r="R514" i="22" s="1"/>
  <c r="R528" i="22" s="1"/>
  <c r="Q500" i="22"/>
  <c r="Q514" i="22" s="1"/>
  <c r="Q528" i="22" s="1"/>
  <c r="P500" i="22"/>
  <c r="O500" i="22"/>
  <c r="N500" i="22"/>
  <c r="M500" i="22"/>
  <c r="L500" i="22"/>
  <c r="L514" i="22" s="1"/>
  <c r="L528" i="22" s="1"/>
  <c r="K500" i="22"/>
  <c r="K514" i="22" s="1"/>
  <c r="J500" i="22"/>
  <c r="J514" i="22" s="1"/>
  <c r="J528" i="22" s="1"/>
  <c r="I500" i="22"/>
  <c r="I514" i="22" s="1"/>
  <c r="I528" i="22" s="1"/>
  <c r="H500" i="22"/>
  <c r="G500" i="22"/>
  <c r="G514" i="22" s="1"/>
  <c r="G528" i="22" s="1"/>
  <c r="F500" i="22"/>
  <c r="E500" i="22"/>
  <c r="U499" i="22"/>
  <c r="U513" i="22" s="1"/>
  <c r="U527" i="22" s="1"/>
  <c r="T499" i="22"/>
  <c r="T513" i="22" s="1"/>
  <c r="T527" i="22" s="1"/>
  <c r="S499" i="22"/>
  <c r="S513" i="22" s="1"/>
  <c r="S527" i="22" s="1"/>
  <c r="R499" i="22"/>
  <c r="Q499" i="22"/>
  <c r="Q513" i="22" s="1"/>
  <c r="Q527" i="22" s="1"/>
  <c r="P499" i="22"/>
  <c r="P513" i="22" s="1"/>
  <c r="P527" i="22" s="1"/>
  <c r="O499" i="22"/>
  <c r="O513" i="22" s="1"/>
  <c r="O527" i="22" s="1"/>
  <c r="N499" i="22"/>
  <c r="N513" i="22" s="1"/>
  <c r="N527" i="22" s="1"/>
  <c r="M499" i="22"/>
  <c r="M513" i="22" s="1"/>
  <c r="M527" i="22" s="1"/>
  <c r="L499" i="22"/>
  <c r="L513" i="22" s="1"/>
  <c r="L527" i="22" s="1"/>
  <c r="K499" i="22"/>
  <c r="K513" i="22" s="1"/>
  <c r="K527" i="22" s="1"/>
  <c r="J499" i="22"/>
  <c r="J513" i="22" s="1"/>
  <c r="J527" i="22" s="1"/>
  <c r="I499" i="22"/>
  <c r="I513" i="22" s="1"/>
  <c r="I527" i="22" s="1"/>
  <c r="H499" i="22"/>
  <c r="H513" i="22" s="1"/>
  <c r="H527" i="22" s="1"/>
  <c r="G499" i="22"/>
  <c r="G513" i="22" s="1"/>
  <c r="G527" i="22" s="1"/>
  <c r="F499" i="22"/>
  <c r="E499" i="22"/>
  <c r="E513" i="22" s="1"/>
  <c r="E527" i="22" s="1"/>
  <c r="AO498" i="22"/>
  <c r="AO512" i="22" s="1"/>
  <c r="AG498" i="22"/>
  <c r="AG512" i="22" s="1"/>
  <c r="S498" i="22"/>
  <c r="S512" i="22" s="1"/>
  <c r="S526" i="22" s="1"/>
  <c r="R498" i="22"/>
  <c r="R512" i="22" s="1"/>
  <c r="R526" i="22" s="1"/>
  <c r="Q498" i="22"/>
  <c r="Q512" i="22" s="1"/>
  <c r="Q526" i="22" s="1"/>
  <c r="P498" i="22"/>
  <c r="P512" i="22" s="1"/>
  <c r="P526" i="22" s="1"/>
  <c r="O498" i="22"/>
  <c r="O512" i="22" s="1"/>
  <c r="O526" i="22" s="1"/>
  <c r="K498" i="22"/>
  <c r="K512" i="22" s="1"/>
  <c r="K526" i="22" s="1"/>
  <c r="J498" i="22"/>
  <c r="J512" i="22" s="1"/>
  <c r="J526" i="22" s="1"/>
  <c r="I498" i="22"/>
  <c r="I512" i="22" s="1"/>
  <c r="I526" i="22" s="1"/>
  <c r="H498" i="22"/>
  <c r="H512" i="22" s="1"/>
  <c r="H526" i="22" s="1"/>
  <c r="G498" i="22"/>
  <c r="G512" i="22" s="1"/>
  <c r="G526" i="22" s="1"/>
  <c r="AS497" i="22"/>
  <c r="AQ497" i="22"/>
  <c r="AK497" i="22"/>
  <c r="AJ497" i="22"/>
  <c r="AI497" i="22"/>
  <c r="U497" i="22"/>
  <c r="U511" i="22" s="1"/>
  <c r="T497" i="22"/>
  <c r="T511" i="22" s="1"/>
  <c r="S497" i="22"/>
  <c r="S511" i="22" s="1"/>
  <c r="R497" i="22"/>
  <c r="R511" i="22" s="1"/>
  <c r="Q497" i="22"/>
  <c r="Q511" i="22" s="1"/>
  <c r="P497" i="22"/>
  <c r="P511" i="22" s="1"/>
  <c r="O497" i="22"/>
  <c r="O511" i="22" s="1"/>
  <c r="N497" i="22"/>
  <c r="N511" i="22" s="1"/>
  <c r="M497" i="22"/>
  <c r="M511" i="22" s="1"/>
  <c r="L497" i="22"/>
  <c r="L511" i="22" s="1"/>
  <c r="K497" i="22"/>
  <c r="K511" i="22" s="1"/>
  <c r="J497" i="22"/>
  <c r="J511" i="22" s="1"/>
  <c r="I497" i="22"/>
  <c r="I511" i="22" s="1"/>
  <c r="H497" i="22"/>
  <c r="H511" i="22" s="1"/>
  <c r="G497" i="22"/>
  <c r="G511" i="22" s="1"/>
  <c r="F497" i="22"/>
  <c r="E497" i="22"/>
  <c r="AT496" i="22"/>
  <c r="AT510" i="22" s="1"/>
  <c r="AL496" i="22"/>
  <c r="AL510" i="22" s="1"/>
  <c r="AD496" i="22"/>
  <c r="AD510" i="22" s="1"/>
  <c r="U496" i="22"/>
  <c r="U510" i="22" s="1"/>
  <c r="U524" i="22" s="1"/>
  <c r="T496" i="22"/>
  <c r="T510" i="22" s="1"/>
  <c r="T524" i="22" s="1"/>
  <c r="S496" i="22"/>
  <c r="S510" i="22" s="1"/>
  <c r="S524" i="22" s="1"/>
  <c r="R496" i="22"/>
  <c r="R510" i="22" s="1"/>
  <c r="R524" i="22" s="1"/>
  <c r="Q496" i="22"/>
  <c r="Q510" i="22" s="1"/>
  <c r="Q524" i="22" s="1"/>
  <c r="P496" i="22"/>
  <c r="P510" i="22" s="1"/>
  <c r="P524" i="22" s="1"/>
  <c r="O496" i="22"/>
  <c r="O510" i="22" s="1"/>
  <c r="O524" i="22" s="1"/>
  <c r="N496" i="22"/>
  <c r="N510" i="22" s="1"/>
  <c r="N524" i="22" s="1"/>
  <c r="M496" i="22"/>
  <c r="M510" i="22" s="1"/>
  <c r="M524" i="22" s="1"/>
  <c r="L496" i="22"/>
  <c r="L510" i="22" s="1"/>
  <c r="L524" i="22" s="1"/>
  <c r="K496" i="22"/>
  <c r="K510" i="22" s="1"/>
  <c r="K524" i="22" s="1"/>
  <c r="J496" i="22"/>
  <c r="J510" i="22" s="1"/>
  <c r="J524" i="22" s="1"/>
  <c r="I496" i="22"/>
  <c r="I510" i="22" s="1"/>
  <c r="I524" i="22" s="1"/>
  <c r="H496" i="22"/>
  <c r="G496" i="22"/>
  <c r="G510" i="22" s="1"/>
  <c r="G524" i="22" s="1"/>
  <c r="F496" i="22"/>
  <c r="F510" i="22" s="1"/>
  <c r="F524" i="22" s="1"/>
  <c r="E496" i="22"/>
  <c r="E510" i="22" s="1"/>
  <c r="E524" i="22" s="1"/>
  <c r="AO495" i="22"/>
  <c r="AO509" i="22" s="1"/>
  <c r="AM495" i="22"/>
  <c r="AM509" i="22" s="1"/>
  <c r="AG495" i="22"/>
  <c r="AG509" i="22" s="1"/>
  <c r="AE495" i="22"/>
  <c r="AE509" i="22" s="1"/>
  <c r="U495" i="22"/>
  <c r="T495" i="22"/>
  <c r="S495" i="22"/>
  <c r="S509" i="22" s="1"/>
  <c r="R495" i="22"/>
  <c r="R509" i="22" s="1"/>
  <c r="Q495" i="22"/>
  <c r="P495" i="22"/>
  <c r="P509" i="22" s="1"/>
  <c r="O495" i="22"/>
  <c r="N495" i="22"/>
  <c r="M495" i="22"/>
  <c r="L495" i="22"/>
  <c r="K495" i="22"/>
  <c r="J495" i="22"/>
  <c r="I495" i="22"/>
  <c r="H495" i="22"/>
  <c r="H509" i="22" s="1"/>
  <c r="G495" i="22"/>
  <c r="F495" i="22"/>
  <c r="E495" i="22"/>
  <c r="AP494" i="22"/>
  <c r="AP508" i="22" s="1"/>
  <c r="U494" i="22"/>
  <c r="U508" i="22" s="1"/>
  <c r="U522" i="22" s="1"/>
  <c r="T494" i="22"/>
  <c r="T508" i="22" s="1"/>
  <c r="T522" i="22" s="1"/>
  <c r="S494" i="22"/>
  <c r="S508" i="22" s="1"/>
  <c r="S522" i="22" s="1"/>
  <c r="R494" i="22"/>
  <c r="R508" i="22" s="1"/>
  <c r="R522" i="22" s="1"/>
  <c r="Q494" i="22"/>
  <c r="Q508" i="22" s="1"/>
  <c r="Q522" i="22" s="1"/>
  <c r="P494" i="22"/>
  <c r="P508" i="22" s="1"/>
  <c r="P522" i="22" s="1"/>
  <c r="O494" i="22"/>
  <c r="O508" i="22" s="1"/>
  <c r="O522" i="22" s="1"/>
  <c r="N494" i="22"/>
  <c r="N508" i="22" s="1"/>
  <c r="N522" i="22" s="1"/>
  <c r="M494" i="22"/>
  <c r="L494" i="22"/>
  <c r="K494" i="22"/>
  <c r="K508" i="22" s="1"/>
  <c r="K522" i="22" s="1"/>
  <c r="J494" i="22"/>
  <c r="J508" i="22" s="1"/>
  <c r="J522" i="22" s="1"/>
  <c r="I494" i="22"/>
  <c r="I508" i="22" s="1"/>
  <c r="I522" i="22" s="1"/>
  <c r="H494" i="22"/>
  <c r="H508" i="22" s="1"/>
  <c r="G494" i="22"/>
  <c r="G508" i="22" s="1"/>
  <c r="G522" i="22" s="1"/>
  <c r="F494" i="22"/>
  <c r="F508" i="22" s="1"/>
  <c r="F522" i="22" s="1"/>
  <c r="E494" i="22"/>
  <c r="E508" i="22" s="1"/>
  <c r="E522" i="22" s="1"/>
  <c r="V493" i="22"/>
  <c r="U493" i="22"/>
  <c r="U507" i="22" s="1"/>
  <c r="T493" i="22"/>
  <c r="S493" i="22"/>
  <c r="S507" i="22" s="1"/>
  <c r="R493" i="22"/>
  <c r="R507" i="22" s="1"/>
  <c r="Q493" i="22"/>
  <c r="P493" i="22"/>
  <c r="P507" i="22" s="1"/>
  <c r="O493" i="22"/>
  <c r="O507" i="22" s="1"/>
  <c r="N493" i="22"/>
  <c r="N507" i="22" s="1"/>
  <c r="M493" i="22"/>
  <c r="M507" i="22" s="1"/>
  <c r="M515" i="22" s="1"/>
  <c r="L493" i="22"/>
  <c r="L507" i="22" s="1"/>
  <c r="K493" i="22"/>
  <c r="K507" i="22" s="1"/>
  <c r="K509" i="22" s="1"/>
  <c r="J493" i="22"/>
  <c r="I493" i="22"/>
  <c r="H493" i="22"/>
  <c r="G493" i="22"/>
  <c r="G507" i="22" s="1"/>
  <c r="F493" i="22"/>
  <c r="F507" i="22" s="1"/>
  <c r="E493" i="22"/>
  <c r="E507" i="22" s="1"/>
  <c r="S492" i="22"/>
  <c r="R492" i="22"/>
  <c r="Q492" i="22"/>
  <c r="Q502" i="22" s="1"/>
  <c r="P492" i="22"/>
  <c r="O492" i="22"/>
  <c r="K492" i="22"/>
  <c r="K506" i="22" s="1"/>
  <c r="J492" i="22"/>
  <c r="I492" i="22"/>
  <c r="I502" i="22" s="1"/>
  <c r="H492" i="22"/>
  <c r="G492" i="22"/>
  <c r="G506" i="22" s="1"/>
  <c r="V488" i="22"/>
  <c r="U488" i="22"/>
  <c r="T488" i="22"/>
  <c r="S488" i="22"/>
  <c r="R488" i="22"/>
  <c r="Q488" i="22"/>
  <c r="P488" i="22"/>
  <c r="O488" i="22"/>
  <c r="N488" i="22"/>
  <c r="M488" i="22"/>
  <c r="L488" i="22"/>
  <c r="K488" i="22"/>
  <c r="J488" i="22"/>
  <c r="I488" i="22"/>
  <c r="H488" i="22"/>
  <c r="G488" i="22"/>
  <c r="F488" i="22"/>
  <c r="AT487" i="22"/>
  <c r="AT501" i="22" s="1"/>
  <c r="AT515" i="22" s="1"/>
  <c r="AS487" i="22"/>
  <c r="AS501" i="22" s="1"/>
  <c r="AS515" i="22" s="1"/>
  <c r="AR487" i="22"/>
  <c r="AQ487" i="22"/>
  <c r="AP487" i="22"/>
  <c r="AP501" i="22" s="1"/>
  <c r="AP515" i="22" s="1"/>
  <c r="AO487" i="22"/>
  <c r="AO501" i="22" s="1"/>
  <c r="AO515" i="22" s="1"/>
  <c r="AN487" i="22"/>
  <c r="AM487" i="22"/>
  <c r="AM501" i="22" s="1"/>
  <c r="AM515" i="22" s="1"/>
  <c r="AL487" i="22"/>
  <c r="AL501" i="22" s="1"/>
  <c r="AL515" i="22" s="1"/>
  <c r="AK487" i="22"/>
  <c r="AK501" i="22" s="1"/>
  <c r="AJ487" i="22"/>
  <c r="AI487" i="22"/>
  <c r="AH487" i="22"/>
  <c r="AH501" i="22" s="1"/>
  <c r="AH515" i="22" s="1"/>
  <c r="AG487" i="22"/>
  <c r="AG501" i="22" s="1"/>
  <c r="AG515" i="22" s="1"/>
  <c r="AF487" i="22"/>
  <c r="AE487" i="22"/>
  <c r="AE501" i="22" s="1"/>
  <c r="AE515" i="22" s="1"/>
  <c r="AD487" i="22"/>
  <c r="AD501" i="22" s="1"/>
  <c r="AD515" i="22" s="1"/>
  <c r="AT486" i="22"/>
  <c r="AS486" i="22"/>
  <c r="AR486" i="22"/>
  <c r="AR500" i="22" s="1"/>
  <c r="AR514" i="22" s="1"/>
  <c r="AQ486" i="22"/>
  <c r="AQ500" i="22" s="1"/>
  <c r="AQ514" i="22" s="1"/>
  <c r="AP486" i="22"/>
  <c r="AP500" i="22" s="1"/>
  <c r="AP514" i="22" s="1"/>
  <c r="AO486" i="22"/>
  <c r="AO500" i="22" s="1"/>
  <c r="AO514" i="22" s="1"/>
  <c r="AN486" i="22"/>
  <c r="AN500" i="22" s="1"/>
  <c r="AN514" i="22" s="1"/>
  <c r="AM486" i="22"/>
  <c r="AM500" i="22" s="1"/>
  <c r="AM514" i="22" s="1"/>
  <c r="AL486" i="22"/>
  <c r="AK486" i="22"/>
  <c r="AJ486" i="22"/>
  <c r="AJ500" i="22" s="1"/>
  <c r="AJ514" i="22" s="1"/>
  <c r="AI486" i="22"/>
  <c r="AI500" i="22" s="1"/>
  <c r="AI514" i="22" s="1"/>
  <c r="AH486" i="22"/>
  <c r="AH500" i="22" s="1"/>
  <c r="AH514" i="22" s="1"/>
  <c r="AG486" i="22"/>
  <c r="AG500" i="22" s="1"/>
  <c r="AG514" i="22" s="1"/>
  <c r="AF486" i="22"/>
  <c r="AF500" i="22" s="1"/>
  <c r="AF514" i="22" s="1"/>
  <c r="AE486" i="22"/>
  <c r="AE500" i="22" s="1"/>
  <c r="AE514" i="22" s="1"/>
  <c r="AD486" i="22"/>
  <c r="AT485" i="22"/>
  <c r="AS485" i="22"/>
  <c r="AS499" i="22" s="1"/>
  <c r="AR485" i="22"/>
  <c r="AQ485" i="22"/>
  <c r="AP485" i="22"/>
  <c r="AO485" i="22"/>
  <c r="AN485" i="22"/>
  <c r="AM485" i="22"/>
  <c r="AL485" i="22"/>
  <c r="AL499" i="22" s="1"/>
  <c r="AK485" i="22"/>
  <c r="AK499" i="22" s="1"/>
  <c r="AJ485" i="22"/>
  <c r="AI485" i="22"/>
  <c r="AH485" i="22"/>
  <c r="AG485" i="22"/>
  <c r="AF485" i="22"/>
  <c r="AE485" i="22"/>
  <c r="AD485" i="22"/>
  <c r="AT484" i="22"/>
  <c r="AT498" i="22" s="1"/>
  <c r="AT512" i="22" s="1"/>
  <c r="AS484" i="22"/>
  <c r="AS498" i="22" s="1"/>
  <c r="AS512" i="22" s="1"/>
  <c r="AO484" i="22"/>
  <c r="AM484" i="22"/>
  <c r="AM498" i="22" s="1"/>
  <c r="AM512" i="22" s="1"/>
  <c r="AL484" i="22"/>
  <c r="AL498" i="22" s="1"/>
  <c r="AL512" i="22" s="1"/>
  <c r="AK484" i="22"/>
  <c r="AK498" i="22" s="1"/>
  <c r="AK512" i="22" s="1"/>
  <c r="AG484" i="22"/>
  <c r="AE484" i="22"/>
  <c r="AE498" i="22" s="1"/>
  <c r="AE512" i="22" s="1"/>
  <c r="AD484" i="22"/>
  <c r="AD498" i="22" s="1"/>
  <c r="AD512" i="22" s="1"/>
  <c r="AT483" i="22"/>
  <c r="AT497" i="22" s="1"/>
  <c r="AS483" i="22"/>
  <c r="AR483" i="22"/>
  <c r="AR497" i="22" s="1"/>
  <c r="AQ483" i="22"/>
  <c r="AP483" i="22"/>
  <c r="AP497" i="22" s="1"/>
  <c r="AO483" i="22"/>
  <c r="AO497" i="22" s="1"/>
  <c r="AN483" i="22"/>
  <c r="AN497" i="22" s="1"/>
  <c r="AM483" i="22"/>
  <c r="AM497" i="22" s="1"/>
  <c r="AL483" i="22"/>
  <c r="AL497" i="22" s="1"/>
  <c r="AK483" i="22"/>
  <c r="AJ483" i="22"/>
  <c r="AI483" i="22"/>
  <c r="AH483" i="22"/>
  <c r="AH497" i="22" s="1"/>
  <c r="AG483" i="22"/>
  <c r="AG497" i="22" s="1"/>
  <c r="AF483" i="22"/>
  <c r="AF497" i="22" s="1"/>
  <c r="AE483" i="22"/>
  <c r="AE497" i="22" s="1"/>
  <c r="AD483" i="22"/>
  <c r="AD497" i="22" s="1"/>
  <c r="AT482" i="22"/>
  <c r="AS482" i="22"/>
  <c r="AS496" i="22" s="1"/>
  <c r="AS510" i="22" s="1"/>
  <c r="AR482" i="22"/>
  <c r="AR496" i="22" s="1"/>
  <c r="AR510" i="22" s="1"/>
  <c r="AQ482" i="22"/>
  <c r="AQ496" i="22" s="1"/>
  <c r="AQ510" i="22" s="1"/>
  <c r="AP482" i="22"/>
  <c r="AP496" i="22" s="1"/>
  <c r="AP510" i="22" s="1"/>
  <c r="AO482" i="22"/>
  <c r="AO496" i="22" s="1"/>
  <c r="AO510" i="22" s="1"/>
  <c r="AN482" i="22"/>
  <c r="AN496" i="22" s="1"/>
  <c r="AN510" i="22" s="1"/>
  <c r="AM482" i="22"/>
  <c r="AM496" i="22" s="1"/>
  <c r="AM510" i="22" s="1"/>
  <c r="AL482" i="22"/>
  <c r="AK482" i="22"/>
  <c r="AK496" i="22" s="1"/>
  <c r="AK510" i="22" s="1"/>
  <c r="AJ482" i="22"/>
  <c r="AJ496" i="22" s="1"/>
  <c r="AJ510" i="22" s="1"/>
  <c r="AI482" i="22"/>
  <c r="AI496" i="22" s="1"/>
  <c r="AI510" i="22" s="1"/>
  <c r="AH482" i="22"/>
  <c r="AH496" i="22" s="1"/>
  <c r="AH510" i="22" s="1"/>
  <c r="AG482" i="22"/>
  <c r="AG496" i="22" s="1"/>
  <c r="AG510" i="22" s="1"/>
  <c r="AF482" i="22"/>
  <c r="AF496" i="22" s="1"/>
  <c r="AE482" i="22"/>
  <c r="AE496" i="22" s="1"/>
  <c r="AE510" i="22" s="1"/>
  <c r="AD482" i="22"/>
  <c r="AT481" i="22"/>
  <c r="AT495" i="22" s="1"/>
  <c r="AT509" i="22" s="1"/>
  <c r="AS481" i="22"/>
  <c r="AS495" i="22" s="1"/>
  <c r="AS509" i="22" s="1"/>
  <c r="AR481" i="22"/>
  <c r="AR495" i="22" s="1"/>
  <c r="AR509" i="22" s="1"/>
  <c r="AQ481" i="22"/>
  <c r="AQ495" i="22" s="1"/>
  <c r="AQ509" i="22" s="1"/>
  <c r="AP481" i="22"/>
  <c r="AP495" i="22" s="1"/>
  <c r="AP509" i="22" s="1"/>
  <c r="AO481" i="22"/>
  <c r="AN481" i="22"/>
  <c r="AN495" i="22" s="1"/>
  <c r="AN509" i="22" s="1"/>
  <c r="AM481" i="22"/>
  <c r="AL481" i="22"/>
  <c r="AL495" i="22" s="1"/>
  <c r="AL509" i="22" s="1"/>
  <c r="AK481" i="22"/>
  <c r="AK495" i="22" s="1"/>
  <c r="AK509" i="22" s="1"/>
  <c r="AJ481" i="22"/>
  <c r="AJ495" i="22" s="1"/>
  <c r="AJ509" i="22" s="1"/>
  <c r="AI481" i="22"/>
  <c r="AI495" i="22" s="1"/>
  <c r="AI509" i="22" s="1"/>
  <c r="AH481" i="22"/>
  <c r="AH495" i="22" s="1"/>
  <c r="AH509" i="22" s="1"/>
  <c r="AG481" i="22"/>
  <c r="AF481" i="22"/>
  <c r="AF495" i="22" s="1"/>
  <c r="AF509" i="22" s="1"/>
  <c r="AE481" i="22"/>
  <c r="AD481" i="22"/>
  <c r="AD495" i="22" s="1"/>
  <c r="AD509" i="22" s="1"/>
  <c r="AT480" i="22"/>
  <c r="AT494" i="22" s="1"/>
  <c r="AT508" i="22" s="1"/>
  <c r="AS480" i="22"/>
  <c r="AS494" i="22" s="1"/>
  <c r="AS508" i="22" s="1"/>
  <c r="AR480" i="22"/>
  <c r="AR494" i="22" s="1"/>
  <c r="AR508" i="22" s="1"/>
  <c r="AQ480" i="22"/>
  <c r="AQ494" i="22" s="1"/>
  <c r="AQ508" i="22" s="1"/>
  <c r="AP480" i="22"/>
  <c r="AO480" i="22"/>
  <c r="AO494" i="22" s="1"/>
  <c r="AO508" i="22" s="1"/>
  <c r="AN480" i="22"/>
  <c r="AN494" i="22" s="1"/>
  <c r="AN508" i="22" s="1"/>
  <c r="AM480" i="22"/>
  <c r="AM494" i="22" s="1"/>
  <c r="AM508" i="22" s="1"/>
  <c r="AL480" i="22"/>
  <c r="AL494" i="22" s="1"/>
  <c r="AL508" i="22" s="1"/>
  <c r="AK480" i="22"/>
  <c r="AK494" i="22" s="1"/>
  <c r="AK508" i="22" s="1"/>
  <c r="AJ480" i="22"/>
  <c r="AJ494" i="22" s="1"/>
  <c r="AJ508" i="22" s="1"/>
  <c r="AI480" i="22"/>
  <c r="AI494" i="22" s="1"/>
  <c r="AI508" i="22" s="1"/>
  <c r="AH480" i="22"/>
  <c r="AH494" i="22" s="1"/>
  <c r="AH508" i="22" s="1"/>
  <c r="AG480" i="22"/>
  <c r="AG494" i="22" s="1"/>
  <c r="AG508" i="22" s="1"/>
  <c r="AF480" i="22"/>
  <c r="AF494" i="22" s="1"/>
  <c r="AF508" i="22" s="1"/>
  <c r="AE480" i="22"/>
  <c r="AE494" i="22" s="1"/>
  <c r="AE508" i="22" s="1"/>
  <c r="AD480" i="22"/>
  <c r="AD494" i="22" s="1"/>
  <c r="AD508" i="22" s="1"/>
  <c r="AT479" i="22"/>
  <c r="AT493" i="22" s="1"/>
  <c r="AS479" i="22"/>
  <c r="AS493" i="22" s="1"/>
  <c r="AR479" i="22"/>
  <c r="AR493" i="22" s="1"/>
  <c r="AO479" i="22"/>
  <c r="AM479" i="22"/>
  <c r="AM493" i="22" s="1"/>
  <c r="AL479" i="22"/>
  <c r="AL493" i="22" s="1"/>
  <c r="AK479" i="22"/>
  <c r="AK493" i="22" s="1"/>
  <c r="AJ479" i="22"/>
  <c r="AJ493" i="22" s="1"/>
  <c r="AG479" i="22"/>
  <c r="AE479" i="22"/>
  <c r="AE493" i="22" s="1"/>
  <c r="AD479" i="22"/>
  <c r="AU479" i="22" s="1"/>
  <c r="W479" i="22"/>
  <c r="AT478" i="22"/>
  <c r="AS478" i="22"/>
  <c r="AO478" i="22"/>
  <c r="AM478" i="22"/>
  <c r="AL478" i="22"/>
  <c r="AK478" i="22"/>
  <c r="AG478" i="22"/>
  <c r="AE478" i="22"/>
  <c r="AD478" i="22"/>
  <c r="W478" i="22"/>
  <c r="AU474" i="22"/>
  <c r="AT474" i="22"/>
  <c r="AS474" i="22"/>
  <c r="AR474" i="22"/>
  <c r="AQ474" i="22"/>
  <c r="AP474" i="22"/>
  <c r="AO474" i="22"/>
  <c r="AN474" i="22"/>
  <c r="AM474" i="22"/>
  <c r="AL474" i="22"/>
  <c r="AK474" i="22"/>
  <c r="AJ474" i="22"/>
  <c r="AI474" i="22"/>
  <c r="AH474" i="22"/>
  <c r="AG474" i="22"/>
  <c r="AF474" i="22"/>
  <c r="AE474" i="22"/>
  <c r="AV465" i="22"/>
  <c r="AV464" i="22"/>
  <c r="O456" i="22"/>
  <c r="AI441" i="22"/>
  <c r="S430" i="22"/>
  <c r="AI424" i="22"/>
  <c r="AI438" i="22" s="1"/>
  <c r="R424" i="22"/>
  <c r="N423" i="22"/>
  <c r="N437" i="22" s="1"/>
  <c r="T416" i="22"/>
  <c r="T430" i="22" s="1"/>
  <c r="O416" i="22"/>
  <c r="O430" i="22" s="1"/>
  <c r="N416" i="22"/>
  <c r="N430" i="22" s="1"/>
  <c r="L416" i="22"/>
  <c r="L430" i="22" s="1"/>
  <c r="G416" i="22"/>
  <c r="G430" i="22" s="1"/>
  <c r="G444" i="22" s="1"/>
  <c r="G458" i="22" s="1"/>
  <c r="F416" i="22"/>
  <c r="F430" i="22" s="1"/>
  <c r="AO414" i="22"/>
  <c r="AL414" i="22"/>
  <c r="AG414" i="22"/>
  <c r="AG428" i="22" s="1"/>
  <c r="AG442" i="22" s="1"/>
  <c r="AD414" i="22"/>
  <c r="Q414" i="22"/>
  <c r="Q428" i="22" s="1"/>
  <c r="Q442" i="22" s="1"/>
  <c r="Q456" i="22" s="1"/>
  <c r="P414" i="22"/>
  <c r="P428" i="22" s="1"/>
  <c r="P442" i="22" s="1"/>
  <c r="P456" i="22" s="1"/>
  <c r="N414" i="22"/>
  <c r="N428" i="22" s="1"/>
  <c r="N442" i="22" s="1"/>
  <c r="N456" i="22" s="1"/>
  <c r="I414" i="22"/>
  <c r="I428" i="22" s="1"/>
  <c r="I442" i="22" s="1"/>
  <c r="I456" i="22" s="1"/>
  <c r="H414" i="22"/>
  <c r="H428" i="22" s="1"/>
  <c r="H442" i="22" s="1"/>
  <c r="H456" i="22" s="1"/>
  <c r="F414" i="22"/>
  <c r="F428" i="22" s="1"/>
  <c r="F442" i="22" s="1"/>
  <c r="F456" i="22" s="1"/>
  <c r="AP413" i="22"/>
  <c r="AP427" i="22" s="1"/>
  <c r="T412" i="22"/>
  <c r="S412" i="22"/>
  <c r="R412" i="22"/>
  <c r="L412" i="22"/>
  <c r="K412" i="22"/>
  <c r="J412" i="22"/>
  <c r="U411" i="22"/>
  <c r="U425" i="22" s="1"/>
  <c r="U439" i="22" s="1"/>
  <c r="U453" i="22" s="1"/>
  <c r="T411" i="22"/>
  <c r="T425" i="22" s="1"/>
  <c r="T439" i="22" s="1"/>
  <c r="T453" i="22" s="1"/>
  <c r="R411" i="22"/>
  <c r="R425" i="22" s="1"/>
  <c r="R439" i="22" s="1"/>
  <c r="R453" i="22" s="1"/>
  <c r="M411" i="22"/>
  <c r="M425" i="22" s="1"/>
  <c r="M439" i="22" s="1"/>
  <c r="M453" i="22" s="1"/>
  <c r="L411" i="22"/>
  <c r="L425" i="22" s="1"/>
  <c r="L439" i="22" s="1"/>
  <c r="L453" i="22" s="1"/>
  <c r="J411" i="22"/>
  <c r="J425" i="22" s="1"/>
  <c r="J439" i="22" s="1"/>
  <c r="J453" i="22" s="1"/>
  <c r="E411" i="22"/>
  <c r="E425" i="22" s="1"/>
  <c r="E439" i="22" s="1"/>
  <c r="E453" i="22" s="1"/>
  <c r="AQ410" i="22"/>
  <c r="AQ424" i="22" s="1"/>
  <c r="AQ438" i="22" s="1"/>
  <c r="AL410" i="22"/>
  <c r="AL424" i="22" s="1"/>
  <c r="AL438" i="22" s="1"/>
  <c r="AI410" i="22"/>
  <c r="AD410" i="22"/>
  <c r="AD424" i="22" s="1"/>
  <c r="AD438" i="22" s="1"/>
  <c r="U410" i="22"/>
  <c r="U424" i="22" s="1"/>
  <c r="S410" i="22"/>
  <c r="S424" i="22" s="1"/>
  <c r="N410" i="22"/>
  <c r="N424" i="22" s="1"/>
  <c r="M410" i="22"/>
  <c r="M424" i="22" s="1"/>
  <c r="K410" i="22"/>
  <c r="K424" i="22" s="1"/>
  <c r="F410" i="22"/>
  <c r="F424" i="22" s="1"/>
  <c r="E410" i="22"/>
  <c r="E424" i="22" s="1"/>
  <c r="AR409" i="22"/>
  <c r="AJ409" i="22"/>
  <c r="T409" i="22"/>
  <c r="T423" i="22" s="1"/>
  <c r="T437" i="22" s="1"/>
  <c r="O409" i="22"/>
  <c r="O423" i="22" s="1"/>
  <c r="O437" i="22" s="1"/>
  <c r="N409" i="22"/>
  <c r="L409" i="22"/>
  <c r="L423" i="22" s="1"/>
  <c r="L437" i="22" s="1"/>
  <c r="G409" i="22"/>
  <c r="G423" i="22" s="1"/>
  <c r="G437" i="22" s="1"/>
  <c r="G451" i="22" s="1"/>
  <c r="F409" i="22"/>
  <c r="F423" i="22" s="1"/>
  <c r="F437" i="22" s="1"/>
  <c r="F451" i="22" s="1"/>
  <c r="U402" i="22"/>
  <c r="U416" i="22" s="1"/>
  <c r="U430" i="22" s="1"/>
  <c r="U444" i="22" s="1"/>
  <c r="U458" i="22" s="1"/>
  <c r="T402" i="22"/>
  <c r="S402" i="22"/>
  <c r="S416" i="22" s="1"/>
  <c r="R402" i="22"/>
  <c r="R416" i="22" s="1"/>
  <c r="R430" i="22" s="1"/>
  <c r="Q402" i="22"/>
  <c r="Q416" i="22" s="1"/>
  <c r="Q430" i="22" s="1"/>
  <c r="P402" i="22"/>
  <c r="P416" i="22" s="1"/>
  <c r="P430" i="22" s="1"/>
  <c r="O402" i="22"/>
  <c r="N402" i="22"/>
  <c r="M402" i="22"/>
  <c r="M416" i="22" s="1"/>
  <c r="M430" i="22" s="1"/>
  <c r="M444" i="22" s="1"/>
  <c r="M458" i="22" s="1"/>
  <c r="L402" i="22"/>
  <c r="K402" i="22"/>
  <c r="K416" i="22" s="1"/>
  <c r="K430" i="22" s="1"/>
  <c r="J402" i="22"/>
  <c r="J416" i="22" s="1"/>
  <c r="J430" i="22" s="1"/>
  <c r="I402" i="22"/>
  <c r="I416" i="22" s="1"/>
  <c r="I430" i="22" s="1"/>
  <c r="H402" i="22"/>
  <c r="H416" i="22" s="1"/>
  <c r="H430" i="22" s="1"/>
  <c r="H444" i="22" s="1"/>
  <c r="H458" i="22" s="1"/>
  <c r="G402" i="22"/>
  <c r="F402" i="22"/>
  <c r="E402" i="22"/>
  <c r="E416" i="22" s="1"/>
  <c r="E430" i="22" s="1"/>
  <c r="E444" i="22" s="1"/>
  <c r="E458" i="22" s="1"/>
  <c r="AR401" i="22"/>
  <c r="AR415" i="22" s="1"/>
  <c r="AR429" i="22" s="1"/>
  <c r="AR443" i="22" s="1"/>
  <c r="AQ401" i="22"/>
  <c r="AQ415" i="22" s="1"/>
  <c r="AQ429" i="22" s="1"/>
  <c r="AQ443" i="22" s="1"/>
  <c r="AJ401" i="22"/>
  <c r="AJ415" i="22" s="1"/>
  <c r="AJ429" i="22" s="1"/>
  <c r="AJ443" i="22" s="1"/>
  <c r="AI401" i="22"/>
  <c r="AI415" i="22" s="1"/>
  <c r="AI429" i="22" s="1"/>
  <c r="AI443" i="22" s="1"/>
  <c r="AG401" i="22"/>
  <c r="AG415" i="22" s="1"/>
  <c r="AG429" i="22" s="1"/>
  <c r="AG443" i="22" s="1"/>
  <c r="U401" i="22"/>
  <c r="U399" i="22" s="1"/>
  <c r="T401" i="22"/>
  <c r="S401" i="22"/>
  <c r="R401" i="22"/>
  <c r="Q401" i="22"/>
  <c r="P401" i="22"/>
  <c r="O401" i="22"/>
  <c r="N401" i="22"/>
  <c r="M401" i="22"/>
  <c r="M399" i="22" s="1"/>
  <c r="L401" i="22"/>
  <c r="K401" i="22"/>
  <c r="J401" i="22"/>
  <c r="I401" i="22"/>
  <c r="H401" i="22"/>
  <c r="G401" i="22"/>
  <c r="F401" i="22"/>
  <c r="E401" i="22"/>
  <c r="E399" i="22" s="1"/>
  <c r="AR400" i="22"/>
  <c r="AR414" i="22" s="1"/>
  <c r="AP400" i="22"/>
  <c r="AP414" i="22" s="1"/>
  <c r="AL400" i="22"/>
  <c r="AJ400" i="22"/>
  <c r="AJ414" i="22" s="1"/>
  <c r="AH400" i="22"/>
  <c r="AH414" i="22" s="1"/>
  <c r="AH428" i="22" s="1"/>
  <c r="AH442" i="22" s="1"/>
  <c r="AD400" i="22"/>
  <c r="U400" i="22"/>
  <c r="U414" i="22" s="1"/>
  <c r="U428" i="22" s="1"/>
  <c r="U442" i="22" s="1"/>
  <c r="U456" i="22" s="1"/>
  <c r="T400" i="22"/>
  <c r="T414" i="22" s="1"/>
  <c r="T428" i="22" s="1"/>
  <c r="T442" i="22" s="1"/>
  <c r="T456" i="22" s="1"/>
  <c r="T451" i="22" s="1"/>
  <c r="S400" i="22"/>
  <c r="S414" i="22" s="1"/>
  <c r="S428" i="22" s="1"/>
  <c r="S442" i="22" s="1"/>
  <c r="S456" i="22" s="1"/>
  <c r="R400" i="22"/>
  <c r="R414" i="22" s="1"/>
  <c r="R428" i="22" s="1"/>
  <c r="R442" i="22" s="1"/>
  <c r="R456" i="22" s="1"/>
  <c r="Q400" i="22"/>
  <c r="P400" i="22"/>
  <c r="O400" i="22"/>
  <c r="O414" i="22" s="1"/>
  <c r="O428" i="22" s="1"/>
  <c r="O442" i="22" s="1"/>
  <c r="N400" i="22"/>
  <c r="M400" i="22"/>
  <c r="M414" i="22" s="1"/>
  <c r="M428" i="22" s="1"/>
  <c r="M442" i="22" s="1"/>
  <c r="M456" i="22" s="1"/>
  <c r="L400" i="22"/>
  <c r="L414" i="22" s="1"/>
  <c r="L428" i="22" s="1"/>
  <c r="L442" i="22" s="1"/>
  <c r="L456" i="22" s="1"/>
  <c r="K400" i="22"/>
  <c r="K414" i="22" s="1"/>
  <c r="K428" i="22" s="1"/>
  <c r="K442" i="22" s="1"/>
  <c r="K456" i="22" s="1"/>
  <c r="J400" i="22"/>
  <c r="J414" i="22" s="1"/>
  <c r="J428" i="22" s="1"/>
  <c r="J442" i="22" s="1"/>
  <c r="J456" i="22" s="1"/>
  <c r="I400" i="22"/>
  <c r="H400" i="22"/>
  <c r="G400" i="22"/>
  <c r="G414" i="22" s="1"/>
  <c r="G428" i="22" s="1"/>
  <c r="G442" i="22" s="1"/>
  <c r="G456" i="22" s="1"/>
  <c r="F400" i="22"/>
  <c r="E400" i="22"/>
  <c r="E414" i="22" s="1"/>
  <c r="E428" i="22" s="1"/>
  <c r="E442" i="22" s="1"/>
  <c r="E456" i="22" s="1"/>
  <c r="AQ399" i="22"/>
  <c r="AQ413" i="22" s="1"/>
  <c r="AQ427" i="22" s="1"/>
  <c r="AL399" i="22"/>
  <c r="AL413" i="22" s="1"/>
  <c r="AL427" i="22" s="1"/>
  <c r="AI399" i="22"/>
  <c r="AI413" i="22" s="1"/>
  <c r="AI427" i="22" s="1"/>
  <c r="AD399" i="22"/>
  <c r="AD413" i="22" s="1"/>
  <c r="AD427" i="22" s="1"/>
  <c r="T399" i="22"/>
  <c r="R399" i="22"/>
  <c r="P399" i="22"/>
  <c r="O399" i="22"/>
  <c r="N399" i="22"/>
  <c r="J399" i="22"/>
  <c r="H399" i="22"/>
  <c r="G399" i="22"/>
  <c r="F399" i="22"/>
  <c r="AF398" i="22"/>
  <c r="AF412" i="22" s="1"/>
  <c r="AF426" i="22" s="1"/>
  <c r="AF440" i="22" s="1"/>
  <c r="U398" i="22"/>
  <c r="U412" i="22" s="1"/>
  <c r="T398" i="22"/>
  <c r="S398" i="22"/>
  <c r="R398" i="22"/>
  <c r="Q398" i="22"/>
  <c r="Q412" i="22" s="1"/>
  <c r="P398" i="22"/>
  <c r="P412" i="22" s="1"/>
  <c r="O398" i="22"/>
  <c r="O412" i="22" s="1"/>
  <c r="N398" i="22"/>
  <c r="N412" i="22" s="1"/>
  <c r="M398" i="22"/>
  <c r="M412" i="22" s="1"/>
  <c r="L398" i="22"/>
  <c r="K398" i="22"/>
  <c r="J398" i="22"/>
  <c r="I398" i="22"/>
  <c r="I412" i="22" s="1"/>
  <c r="H398" i="22"/>
  <c r="H412" i="22" s="1"/>
  <c r="G398" i="22"/>
  <c r="G412" i="22" s="1"/>
  <c r="F398" i="22"/>
  <c r="F412" i="22" s="1"/>
  <c r="E398" i="22"/>
  <c r="E412" i="22" s="1"/>
  <c r="AP397" i="22"/>
  <c r="AO397" i="22"/>
  <c r="AL397" i="22"/>
  <c r="AH397" i="22"/>
  <c r="AG397" i="22"/>
  <c r="AD397" i="22"/>
  <c r="AD411" i="22" s="1"/>
  <c r="U397" i="22"/>
  <c r="T397" i="22"/>
  <c r="S397" i="22"/>
  <c r="S411" i="22" s="1"/>
  <c r="S425" i="22" s="1"/>
  <c r="S439" i="22" s="1"/>
  <c r="S453" i="22" s="1"/>
  <c r="R397" i="22"/>
  <c r="Q397" i="22"/>
  <c r="Q411" i="22" s="1"/>
  <c r="Q425" i="22" s="1"/>
  <c r="Q439" i="22" s="1"/>
  <c r="Q453" i="22" s="1"/>
  <c r="P397" i="22"/>
  <c r="P411" i="22" s="1"/>
  <c r="P425" i="22" s="1"/>
  <c r="P439" i="22" s="1"/>
  <c r="P453" i="22" s="1"/>
  <c r="O397" i="22"/>
  <c r="O411" i="22" s="1"/>
  <c r="O425" i="22" s="1"/>
  <c r="O439" i="22" s="1"/>
  <c r="O453" i="22" s="1"/>
  <c r="N397" i="22"/>
  <c r="N411" i="22" s="1"/>
  <c r="N425" i="22" s="1"/>
  <c r="N439" i="22" s="1"/>
  <c r="N453" i="22" s="1"/>
  <c r="M397" i="22"/>
  <c r="L397" i="22"/>
  <c r="K397" i="22"/>
  <c r="K411" i="22" s="1"/>
  <c r="K425" i="22" s="1"/>
  <c r="K439" i="22" s="1"/>
  <c r="K453" i="22" s="1"/>
  <c r="J397" i="22"/>
  <c r="I397" i="22"/>
  <c r="I411" i="22" s="1"/>
  <c r="I425" i="22" s="1"/>
  <c r="I439" i="22" s="1"/>
  <c r="I453" i="22" s="1"/>
  <c r="H397" i="22"/>
  <c r="H411" i="22" s="1"/>
  <c r="H425" i="22" s="1"/>
  <c r="H439" i="22" s="1"/>
  <c r="H453" i="22" s="1"/>
  <c r="G397" i="22"/>
  <c r="G411" i="22" s="1"/>
  <c r="G425" i="22" s="1"/>
  <c r="G439" i="22" s="1"/>
  <c r="G453" i="22" s="1"/>
  <c r="F397" i="22"/>
  <c r="F411" i="22" s="1"/>
  <c r="F425" i="22" s="1"/>
  <c r="F439" i="22" s="1"/>
  <c r="F453" i="22" s="1"/>
  <c r="E397" i="22"/>
  <c r="AQ396" i="22"/>
  <c r="AP396" i="22"/>
  <c r="AP410" i="22" s="1"/>
  <c r="AP424" i="22" s="1"/>
  <c r="AP438" i="22" s="1"/>
  <c r="AI396" i="22"/>
  <c r="AH396" i="22"/>
  <c r="AH410" i="22" s="1"/>
  <c r="AH424" i="22" s="1"/>
  <c r="AH438" i="22" s="1"/>
  <c r="AG396" i="22"/>
  <c r="AG410" i="22" s="1"/>
  <c r="AG424" i="22" s="1"/>
  <c r="AG438" i="22" s="1"/>
  <c r="U396" i="22"/>
  <c r="T396" i="22"/>
  <c r="T410" i="22" s="1"/>
  <c r="T424" i="22" s="1"/>
  <c r="S396" i="22"/>
  <c r="R396" i="22"/>
  <c r="R410" i="22" s="1"/>
  <c r="Q396" i="22"/>
  <c r="Q410" i="22" s="1"/>
  <c r="Q424" i="22" s="1"/>
  <c r="P396" i="22"/>
  <c r="P410" i="22" s="1"/>
  <c r="P424" i="22" s="1"/>
  <c r="O396" i="22"/>
  <c r="O410" i="22" s="1"/>
  <c r="O424" i="22" s="1"/>
  <c r="N396" i="22"/>
  <c r="M396" i="22"/>
  <c r="L396" i="22"/>
  <c r="L410" i="22" s="1"/>
  <c r="L424" i="22" s="1"/>
  <c r="K396" i="22"/>
  <c r="J396" i="22"/>
  <c r="J410" i="22" s="1"/>
  <c r="J424" i="22" s="1"/>
  <c r="I396" i="22"/>
  <c r="I410" i="22" s="1"/>
  <c r="I424" i="22" s="1"/>
  <c r="H396" i="22"/>
  <c r="H410" i="22" s="1"/>
  <c r="H424" i="22" s="1"/>
  <c r="G396" i="22"/>
  <c r="G410" i="22" s="1"/>
  <c r="G424" i="22" s="1"/>
  <c r="G438" i="22" s="1"/>
  <c r="G452" i="22" s="1"/>
  <c r="F396" i="22"/>
  <c r="E396" i="22"/>
  <c r="AR395" i="22"/>
  <c r="AQ395" i="22"/>
  <c r="AQ409" i="22" s="1"/>
  <c r="AP395" i="22"/>
  <c r="AP409" i="22" s="1"/>
  <c r="AN395" i="22"/>
  <c r="AN409" i="22" s="1"/>
  <c r="AJ395" i="22"/>
  <c r="AI395" i="22"/>
  <c r="AI409" i="22" s="1"/>
  <c r="AI423" i="22" s="1"/>
  <c r="AI437" i="22" s="1"/>
  <c r="AH395" i="22"/>
  <c r="AH409" i="22" s="1"/>
  <c r="AF395" i="22"/>
  <c r="AF409" i="22" s="1"/>
  <c r="AF423" i="22" s="1"/>
  <c r="AF437" i="22" s="1"/>
  <c r="U395" i="22"/>
  <c r="U409" i="22" s="1"/>
  <c r="U423" i="22" s="1"/>
  <c r="U437" i="22" s="1"/>
  <c r="T395" i="22"/>
  <c r="S395" i="22"/>
  <c r="S409" i="22" s="1"/>
  <c r="S423" i="22" s="1"/>
  <c r="S437" i="22" s="1"/>
  <c r="S451" i="22" s="1"/>
  <c r="R395" i="22"/>
  <c r="R409" i="22" s="1"/>
  <c r="R423" i="22" s="1"/>
  <c r="R437" i="22" s="1"/>
  <c r="R451" i="22" s="1"/>
  <c r="Q395" i="22"/>
  <c r="Q409" i="22" s="1"/>
  <c r="Q423" i="22" s="1"/>
  <c r="Q437" i="22" s="1"/>
  <c r="P395" i="22"/>
  <c r="P409" i="22" s="1"/>
  <c r="P423" i="22" s="1"/>
  <c r="P437" i="22" s="1"/>
  <c r="P451" i="22" s="1"/>
  <c r="O395" i="22"/>
  <c r="N395" i="22"/>
  <c r="M395" i="22"/>
  <c r="M409" i="22" s="1"/>
  <c r="M423" i="22" s="1"/>
  <c r="M437" i="22" s="1"/>
  <c r="L395" i="22"/>
  <c r="K395" i="22"/>
  <c r="K409" i="22" s="1"/>
  <c r="K423" i="22" s="1"/>
  <c r="K437" i="22" s="1"/>
  <c r="K451" i="22" s="1"/>
  <c r="J395" i="22"/>
  <c r="J409" i="22" s="1"/>
  <c r="J423" i="22" s="1"/>
  <c r="J437" i="22" s="1"/>
  <c r="I395" i="22"/>
  <c r="I409" i="22" s="1"/>
  <c r="I423" i="22" s="1"/>
  <c r="I437" i="22" s="1"/>
  <c r="H395" i="22"/>
  <c r="H409" i="22" s="1"/>
  <c r="H423" i="22" s="1"/>
  <c r="H437" i="22" s="1"/>
  <c r="H451" i="22" s="1"/>
  <c r="G395" i="22"/>
  <c r="F395" i="22"/>
  <c r="E395" i="22"/>
  <c r="E409" i="22" s="1"/>
  <c r="E423" i="22" s="1"/>
  <c r="E437" i="22" s="1"/>
  <c r="E451" i="22" s="1"/>
  <c r="AR394" i="22"/>
  <c r="AR408" i="22" s="1"/>
  <c r="AR422" i="22" s="1"/>
  <c r="AQ394" i="22"/>
  <c r="AQ408" i="22" s="1"/>
  <c r="AQ422" i="22" s="1"/>
  <c r="AQ436" i="22" s="1"/>
  <c r="AO394" i="22"/>
  <c r="AO408" i="22" s="1"/>
  <c r="AO422" i="22" s="1"/>
  <c r="AO436" i="22" s="1"/>
  <c r="AJ394" i="22"/>
  <c r="AJ408" i="22" s="1"/>
  <c r="AJ422" i="22" s="1"/>
  <c r="AI394" i="22"/>
  <c r="AI408" i="22" s="1"/>
  <c r="AI422" i="22" s="1"/>
  <c r="AI436" i="22" s="1"/>
  <c r="AG394" i="22"/>
  <c r="AG408" i="22" s="1"/>
  <c r="AG422" i="22" s="1"/>
  <c r="AG436" i="22" s="1"/>
  <c r="U394" i="22"/>
  <c r="R394" i="22"/>
  <c r="P394" i="22"/>
  <c r="O394" i="22"/>
  <c r="N394" i="22"/>
  <c r="M394" i="22"/>
  <c r="J394" i="22"/>
  <c r="H394" i="22"/>
  <c r="G394" i="22"/>
  <c r="F394" i="22"/>
  <c r="E394" i="22"/>
  <c r="AQ393" i="22"/>
  <c r="R393" i="22"/>
  <c r="P393" i="22"/>
  <c r="O393" i="22"/>
  <c r="N393" i="22"/>
  <c r="J393" i="22"/>
  <c r="H393" i="22"/>
  <c r="G393" i="22"/>
  <c r="F393" i="22"/>
  <c r="AT392" i="22"/>
  <c r="AP392" i="22"/>
  <c r="AH392" i="22"/>
  <c r="AD392" i="22"/>
  <c r="AD406" i="22" s="1"/>
  <c r="U389" i="22"/>
  <c r="T389" i="22"/>
  <c r="S389" i="22"/>
  <c r="R389" i="22"/>
  <c r="Q389" i="22"/>
  <c r="P389" i="22"/>
  <c r="O389" i="22"/>
  <c r="N389" i="22"/>
  <c r="M389" i="22"/>
  <c r="L389" i="22"/>
  <c r="K389" i="22"/>
  <c r="J389" i="22"/>
  <c r="I389" i="22"/>
  <c r="H389" i="22"/>
  <c r="G389" i="22"/>
  <c r="F389" i="22"/>
  <c r="AL388" i="22"/>
  <c r="AH388" i="22"/>
  <c r="AS387" i="22"/>
  <c r="AS401" i="22" s="1"/>
  <c r="AS415" i="22" s="1"/>
  <c r="AS429" i="22" s="1"/>
  <c r="AS443" i="22" s="1"/>
  <c r="AR387" i="22"/>
  <c r="AQ387" i="22"/>
  <c r="AP387" i="22"/>
  <c r="AP401" i="22" s="1"/>
  <c r="AP415" i="22" s="1"/>
  <c r="AP429" i="22" s="1"/>
  <c r="AP443" i="22" s="1"/>
  <c r="AO387" i="22"/>
  <c r="AO401" i="22" s="1"/>
  <c r="AO415" i="22" s="1"/>
  <c r="AO429" i="22" s="1"/>
  <c r="AO443" i="22" s="1"/>
  <c r="AN387" i="22"/>
  <c r="AN401" i="22" s="1"/>
  <c r="AN415" i="22" s="1"/>
  <c r="AN429" i="22" s="1"/>
  <c r="AN443" i="22" s="1"/>
  <c r="AM387" i="22"/>
  <c r="AM401" i="22" s="1"/>
  <c r="AM415" i="22" s="1"/>
  <c r="AM429" i="22" s="1"/>
  <c r="AM443" i="22" s="1"/>
  <c r="AL387" i="22"/>
  <c r="AL401" i="22" s="1"/>
  <c r="AL415" i="22" s="1"/>
  <c r="AL429" i="22" s="1"/>
  <c r="AL443" i="22" s="1"/>
  <c r="AK387" i="22"/>
  <c r="AK401" i="22" s="1"/>
  <c r="AK415" i="22" s="1"/>
  <c r="AK429" i="22" s="1"/>
  <c r="AK443" i="22" s="1"/>
  <c r="AJ387" i="22"/>
  <c r="AI387" i="22"/>
  <c r="AH387" i="22"/>
  <c r="AH401" i="22" s="1"/>
  <c r="AH415" i="22" s="1"/>
  <c r="AH429" i="22" s="1"/>
  <c r="AH443" i="22" s="1"/>
  <c r="AG387" i="22"/>
  <c r="AF387" i="22"/>
  <c r="AF401" i="22" s="1"/>
  <c r="AF415" i="22" s="1"/>
  <c r="AF429" i="22" s="1"/>
  <c r="AF443" i="22" s="1"/>
  <c r="AE387" i="22"/>
  <c r="AE401" i="22" s="1"/>
  <c r="AE415" i="22" s="1"/>
  <c r="AE429" i="22" s="1"/>
  <c r="AE443" i="22" s="1"/>
  <c r="AD387" i="22"/>
  <c r="AD401" i="22" s="1"/>
  <c r="AD415" i="22" s="1"/>
  <c r="AD429" i="22" s="1"/>
  <c r="AD443" i="22" s="1"/>
  <c r="AS386" i="22"/>
  <c r="AS400" i="22" s="1"/>
  <c r="AS414" i="22" s="1"/>
  <c r="AS428" i="22" s="1"/>
  <c r="AS442" i="22" s="1"/>
  <c r="AR386" i="22"/>
  <c r="AQ386" i="22"/>
  <c r="AQ400" i="22" s="1"/>
  <c r="AQ414" i="22" s="1"/>
  <c r="AQ428" i="22" s="1"/>
  <c r="AQ442" i="22" s="1"/>
  <c r="AP386" i="22"/>
  <c r="AO386" i="22"/>
  <c r="AO400" i="22" s="1"/>
  <c r="AN386" i="22"/>
  <c r="AN400" i="22" s="1"/>
  <c r="AN414" i="22" s="1"/>
  <c r="AM386" i="22"/>
  <c r="AM400" i="22" s="1"/>
  <c r="AM414" i="22" s="1"/>
  <c r="AM428" i="22" s="1"/>
  <c r="AM442" i="22" s="1"/>
  <c r="AL386" i="22"/>
  <c r="AK386" i="22"/>
  <c r="AK400" i="22" s="1"/>
  <c r="AK414" i="22" s="1"/>
  <c r="AK428" i="22" s="1"/>
  <c r="AK442" i="22" s="1"/>
  <c r="AJ386" i="22"/>
  <c r="AI386" i="22"/>
  <c r="AI400" i="22" s="1"/>
  <c r="AI414" i="22" s="1"/>
  <c r="AI428" i="22" s="1"/>
  <c r="AI442" i="22" s="1"/>
  <c r="AH386" i="22"/>
  <c r="AG386" i="22"/>
  <c r="AG400" i="22" s="1"/>
  <c r="AF386" i="22"/>
  <c r="AF400" i="22" s="1"/>
  <c r="AF414" i="22" s="1"/>
  <c r="AF428" i="22" s="1"/>
  <c r="AF442" i="22" s="1"/>
  <c r="AE386" i="22"/>
  <c r="AE400" i="22" s="1"/>
  <c r="AE414" i="22" s="1"/>
  <c r="AE428" i="22" s="1"/>
  <c r="AE442" i="22" s="1"/>
  <c r="AD386" i="22"/>
  <c r="AS385" i="22"/>
  <c r="AR385" i="22"/>
  <c r="AR399" i="22" s="1"/>
  <c r="AR413" i="22" s="1"/>
  <c r="AR427" i="22" s="1"/>
  <c r="AQ385" i="22"/>
  <c r="AP385" i="22"/>
  <c r="AP399" i="22" s="1"/>
  <c r="AO385" i="22"/>
  <c r="AO399" i="22" s="1"/>
  <c r="AO413" i="22" s="1"/>
  <c r="AO427" i="22" s="1"/>
  <c r="AN385" i="22"/>
  <c r="AM385" i="22"/>
  <c r="AL385" i="22"/>
  <c r="AK385" i="22"/>
  <c r="AJ385" i="22"/>
  <c r="AJ399" i="22" s="1"/>
  <c r="AJ413" i="22" s="1"/>
  <c r="AJ427" i="22" s="1"/>
  <c r="AI385" i="22"/>
  <c r="AH385" i="22"/>
  <c r="AH399" i="22" s="1"/>
  <c r="AH413" i="22" s="1"/>
  <c r="AH427" i="22" s="1"/>
  <c r="AG385" i="22"/>
  <c r="AG399" i="22" s="1"/>
  <c r="AG413" i="22" s="1"/>
  <c r="AG427" i="22" s="1"/>
  <c r="AF385" i="22"/>
  <c r="AE385" i="22"/>
  <c r="AD385" i="22"/>
  <c r="AS384" i="22"/>
  <c r="AS398" i="22" s="1"/>
  <c r="AS412" i="22" s="1"/>
  <c r="AS426" i="22" s="1"/>
  <c r="AS440" i="22" s="1"/>
  <c r="AR384" i="22"/>
  <c r="AR398" i="22" s="1"/>
  <c r="AR412" i="22" s="1"/>
  <c r="AR426" i="22" s="1"/>
  <c r="AR440" i="22" s="1"/>
  <c r="AQ384" i="22"/>
  <c r="AQ398" i="22" s="1"/>
  <c r="AQ412" i="22" s="1"/>
  <c r="AQ426" i="22" s="1"/>
  <c r="AQ440" i="22" s="1"/>
  <c r="AP384" i="22"/>
  <c r="AP398" i="22" s="1"/>
  <c r="AP412" i="22" s="1"/>
  <c r="AP426" i="22" s="1"/>
  <c r="AP440" i="22" s="1"/>
  <c r="AO384" i="22"/>
  <c r="AN384" i="22"/>
  <c r="AN398" i="22" s="1"/>
  <c r="AN412" i="22" s="1"/>
  <c r="AN426" i="22" s="1"/>
  <c r="AN440" i="22" s="1"/>
  <c r="AM384" i="22"/>
  <c r="AM398" i="22" s="1"/>
  <c r="AM412" i="22" s="1"/>
  <c r="AM426" i="22" s="1"/>
  <c r="AM440" i="22" s="1"/>
  <c r="AL384" i="22"/>
  <c r="AL398" i="22" s="1"/>
  <c r="AL412" i="22" s="1"/>
  <c r="AL426" i="22" s="1"/>
  <c r="AL440" i="22" s="1"/>
  <c r="AK384" i="22"/>
  <c r="AK398" i="22" s="1"/>
  <c r="AK412" i="22" s="1"/>
  <c r="AK426" i="22" s="1"/>
  <c r="AK440" i="22" s="1"/>
  <c r="AJ384" i="22"/>
  <c r="AJ398" i="22" s="1"/>
  <c r="AJ412" i="22" s="1"/>
  <c r="AJ426" i="22" s="1"/>
  <c r="AJ440" i="22" s="1"/>
  <c r="AI384" i="22"/>
  <c r="AI398" i="22" s="1"/>
  <c r="AI412" i="22" s="1"/>
  <c r="AI426" i="22" s="1"/>
  <c r="AI440" i="22" s="1"/>
  <c r="AH384" i="22"/>
  <c r="AH398" i="22" s="1"/>
  <c r="AH412" i="22" s="1"/>
  <c r="AH426" i="22" s="1"/>
  <c r="AH440" i="22" s="1"/>
  <c r="AG384" i="22"/>
  <c r="AF384" i="22"/>
  <c r="AE384" i="22"/>
  <c r="AE398" i="22" s="1"/>
  <c r="AE412" i="22" s="1"/>
  <c r="AE426" i="22" s="1"/>
  <c r="AE440" i="22" s="1"/>
  <c r="AD384" i="22"/>
  <c r="AD398" i="22" s="1"/>
  <c r="AD412" i="22" s="1"/>
  <c r="AD426" i="22" s="1"/>
  <c r="AD440" i="22" s="1"/>
  <c r="AS383" i="22"/>
  <c r="AS397" i="22" s="1"/>
  <c r="AR383" i="22"/>
  <c r="AR397" i="22" s="1"/>
  <c r="AQ383" i="22"/>
  <c r="AQ397" i="22" s="1"/>
  <c r="AP383" i="22"/>
  <c r="AO383" i="22"/>
  <c r="AN383" i="22"/>
  <c r="AN397" i="22" s="1"/>
  <c r="AM383" i="22"/>
  <c r="AM397" i="22" s="1"/>
  <c r="AL383" i="22"/>
  <c r="AK383" i="22"/>
  <c r="AK397" i="22" s="1"/>
  <c r="AJ383" i="22"/>
  <c r="AJ397" i="22" s="1"/>
  <c r="AI383" i="22"/>
  <c r="AI397" i="22" s="1"/>
  <c r="AH383" i="22"/>
  <c r="AG383" i="22"/>
  <c r="AF383" i="22"/>
  <c r="AF397" i="22" s="1"/>
  <c r="AE383" i="22"/>
  <c r="AE397" i="22" s="1"/>
  <c r="AD383" i="22"/>
  <c r="AS382" i="22"/>
  <c r="AS396" i="22" s="1"/>
  <c r="AS410" i="22" s="1"/>
  <c r="AS424" i="22" s="1"/>
  <c r="AS438" i="22" s="1"/>
  <c r="AR382" i="22"/>
  <c r="AR396" i="22" s="1"/>
  <c r="AR410" i="22" s="1"/>
  <c r="AR424" i="22" s="1"/>
  <c r="AR438" i="22" s="1"/>
  <c r="AQ382" i="22"/>
  <c r="AP382" i="22"/>
  <c r="AO382" i="22"/>
  <c r="AO396" i="22" s="1"/>
  <c r="AO410" i="22" s="1"/>
  <c r="AO424" i="22" s="1"/>
  <c r="AO438" i="22" s="1"/>
  <c r="AN382" i="22"/>
  <c r="AN396" i="22" s="1"/>
  <c r="AN410" i="22" s="1"/>
  <c r="AN424" i="22" s="1"/>
  <c r="AN438" i="22" s="1"/>
  <c r="AM382" i="22"/>
  <c r="AM396" i="22" s="1"/>
  <c r="AM410" i="22" s="1"/>
  <c r="AM424" i="22" s="1"/>
  <c r="AM438" i="22" s="1"/>
  <c r="AL382" i="22"/>
  <c r="AL396" i="22" s="1"/>
  <c r="AK382" i="22"/>
  <c r="AK396" i="22" s="1"/>
  <c r="AK410" i="22" s="1"/>
  <c r="AK424" i="22" s="1"/>
  <c r="AK438" i="22" s="1"/>
  <c r="AJ382" i="22"/>
  <c r="AJ396" i="22" s="1"/>
  <c r="AJ410" i="22" s="1"/>
  <c r="AJ424" i="22" s="1"/>
  <c r="AJ438" i="22" s="1"/>
  <c r="AI382" i="22"/>
  <c r="AH382" i="22"/>
  <c r="AG382" i="22"/>
  <c r="AF382" i="22"/>
  <c r="AF396" i="22" s="1"/>
  <c r="AF410" i="22" s="1"/>
  <c r="AF424" i="22" s="1"/>
  <c r="AF438" i="22" s="1"/>
  <c r="AE382" i="22"/>
  <c r="AE396" i="22" s="1"/>
  <c r="AE410" i="22" s="1"/>
  <c r="AE424" i="22" s="1"/>
  <c r="AE438" i="22" s="1"/>
  <c r="AD382" i="22"/>
  <c r="AD396" i="22" s="1"/>
  <c r="AS381" i="22"/>
  <c r="AS395" i="22" s="1"/>
  <c r="AS409" i="22" s="1"/>
  <c r="AR381" i="22"/>
  <c r="AQ381" i="22"/>
  <c r="AP381" i="22"/>
  <c r="AO381" i="22"/>
  <c r="AO395" i="22" s="1"/>
  <c r="AO409" i="22" s="1"/>
  <c r="AN381" i="22"/>
  <c r="AM381" i="22"/>
  <c r="AM395" i="22" s="1"/>
  <c r="AM409" i="22" s="1"/>
  <c r="AM423" i="22" s="1"/>
  <c r="AM437" i="22" s="1"/>
  <c r="AL381" i="22"/>
  <c r="AL395" i="22" s="1"/>
  <c r="AL409" i="22" s="1"/>
  <c r="AK381" i="22"/>
  <c r="AK395" i="22" s="1"/>
  <c r="AK409" i="22" s="1"/>
  <c r="AK423" i="22" s="1"/>
  <c r="AK437" i="22" s="1"/>
  <c r="AJ381" i="22"/>
  <c r="AI381" i="22"/>
  <c r="AH381" i="22"/>
  <c r="AG381" i="22"/>
  <c r="AG395" i="22" s="1"/>
  <c r="AG409" i="22" s="1"/>
  <c r="AF381" i="22"/>
  <c r="AE381" i="22"/>
  <c r="AE395" i="22" s="1"/>
  <c r="AE409" i="22" s="1"/>
  <c r="AE423" i="22" s="1"/>
  <c r="AE437" i="22" s="1"/>
  <c r="AD381" i="22"/>
  <c r="AD395" i="22" s="1"/>
  <c r="AD409" i="22" s="1"/>
  <c r="AS380" i="22"/>
  <c r="AS394" i="22" s="1"/>
  <c r="AS408" i="22" s="1"/>
  <c r="AS422" i="22" s="1"/>
  <c r="AS436" i="22" s="1"/>
  <c r="AR380" i="22"/>
  <c r="AQ380" i="22"/>
  <c r="AP380" i="22"/>
  <c r="AP394" i="22" s="1"/>
  <c r="AP408" i="22" s="1"/>
  <c r="AP422" i="22" s="1"/>
  <c r="AO380" i="22"/>
  <c r="AN380" i="22"/>
  <c r="AN394" i="22" s="1"/>
  <c r="AN408" i="22" s="1"/>
  <c r="AN422" i="22" s="1"/>
  <c r="AN436" i="22" s="1"/>
  <c r="AM380" i="22"/>
  <c r="AM394" i="22" s="1"/>
  <c r="AM408" i="22" s="1"/>
  <c r="AM422" i="22" s="1"/>
  <c r="AM436" i="22" s="1"/>
  <c r="AL380" i="22"/>
  <c r="AL394" i="22" s="1"/>
  <c r="AL408" i="22" s="1"/>
  <c r="AL422" i="22" s="1"/>
  <c r="AK380" i="22"/>
  <c r="AK394" i="22" s="1"/>
  <c r="AK408" i="22" s="1"/>
  <c r="AK422" i="22" s="1"/>
  <c r="AK436" i="22" s="1"/>
  <c r="AJ380" i="22"/>
  <c r="AI380" i="22"/>
  <c r="AH380" i="22"/>
  <c r="AH394" i="22" s="1"/>
  <c r="AH408" i="22" s="1"/>
  <c r="AH422" i="22" s="1"/>
  <c r="AG380" i="22"/>
  <c r="AF380" i="22"/>
  <c r="AF394" i="22" s="1"/>
  <c r="AF408" i="22" s="1"/>
  <c r="AF422" i="22" s="1"/>
  <c r="AF436" i="22" s="1"/>
  <c r="AE380" i="22"/>
  <c r="AE394" i="22" s="1"/>
  <c r="AE408" i="22" s="1"/>
  <c r="AE422" i="22" s="1"/>
  <c r="AE436" i="22" s="1"/>
  <c r="AD380" i="22"/>
  <c r="AD394" i="22" s="1"/>
  <c r="AD408" i="22" s="1"/>
  <c r="AD422" i="22" s="1"/>
  <c r="V380" i="22"/>
  <c r="AQ379" i="22"/>
  <c r="AP379" i="22"/>
  <c r="AO379" i="22"/>
  <c r="AL379" i="22"/>
  <c r="AI379" i="22"/>
  <c r="AL393" i="22" s="1"/>
  <c r="AH379" i="22"/>
  <c r="AG379" i="22"/>
  <c r="AG393" i="22" s="1"/>
  <c r="AD379" i="22"/>
  <c r="V379" i="22"/>
  <c r="AR378" i="22"/>
  <c r="AQ378" i="22"/>
  <c r="AP378" i="22"/>
  <c r="AO378" i="22"/>
  <c r="AL378" i="22"/>
  <c r="AJ378" i="22"/>
  <c r="AI378" i="22"/>
  <c r="AH378" i="22"/>
  <c r="AG378" i="22"/>
  <c r="AG392" i="22" s="1"/>
  <c r="AD378" i="22"/>
  <c r="AT374" i="22"/>
  <c r="AS374" i="22"/>
  <c r="AR374" i="22"/>
  <c r="AQ374" i="22"/>
  <c r="AP374" i="22"/>
  <c r="AO374" i="22"/>
  <c r="AN374" i="22"/>
  <c r="AM374" i="22"/>
  <c r="AL374" i="22"/>
  <c r="AK374" i="22"/>
  <c r="AJ374" i="22"/>
  <c r="AI374" i="22"/>
  <c r="AH374" i="22"/>
  <c r="AG374" i="22"/>
  <c r="AF374" i="22"/>
  <c r="AE374" i="22"/>
  <c r="AU365" i="22"/>
  <c r="U342" i="22"/>
  <c r="N340" i="22"/>
  <c r="N353" i="22" s="1"/>
  <c r="F340" i="22"/>
  <c r="F353" i="22" s="1"/>
  <c r="O338" i="22"/>
  <c r="O351" i="22" s="1"/>
  <c r="Q330" i="22"/>
  <c r="Q343" i="22" s="1"/>
  <c r="Q356" i="22" s="1"/>
  <c r="S327" i="22"/>
  <c r="S340" i="22" s="1"/>
  <c r="S353" i="22" s="1"/>
  <c r="O327" i="22"/>
  <c r="O340" i="22" s="1"/>
  <c r="O353" i="22" s="1"/>
  <c r="E326" i="22"/>
  <c r="O325" i="22"/>
  <c r="K325" i="22"/>
  <c r="K338" i="22" s="1"/>
  <c r="K351" i="22" s="1"/>
  <c r="AK317" i="22"/>
  <c r="T317" i="22"/>
  <c r="T330" i="22" s="1"/>
  <c r="T343" i="22" s="1"/>
  <c r="T356" i="22" s="1"/>
  <c r="O317" i="22"/>
  <c r="O330" i="22" s="1"/>
  <c r="O343" i="22" s="1"/>
  <c r="O356" i="22" s="1"/>
  <c r="H317" i="22"/>
  <c r="H330" i="22" s="1"/>
  <c r="H343" i="22" s="1"/>
  <c r="H356" i="22" s="1"/>
  <c r="G317" i="22"/>
  <c r="G330" i="22" s="1"/>
  <c r="G343" i="22" s="1"/>
  <c r="G356" i="22" s="1"/>
  <c r="AO316" i="22"/>
  <c r="AG316" i="22"/>
  <c r="AE316" i="22"/>
  <c r="AD316" i="22"/>
  <c r="AL315" i="22"/>
  <c r="AE315" i="22"/>
  <c r="AD315" i="22"/>
  <c r="U315" i="22"/>
  <c r="R315" i="22"/>
  <c r="J315" i="22"/>
  <c r="S314" i="22"/>
  <c r="O314" i="22"/>
  <c r="N314" i="22"/>
  <c r="N327" i="22" s="1"/>
  <c r="K314" i="22"/>
  <c r="K327" i="22" s="1"/>
  <c r="K340" i="22" s="1"/>
  <c r="K353" i="22" s="1"/>
  <c r="F314" i="22"/>
  <c r="F327" i="22" s="1"/>
  <c r="AN313" i="22"/>
  <c r="AE313" i="22"/>
  <c r="G313" i="22"/>
  <c r="G326" i="22" s="1"/>
  <c r="S312" i="22"/>
  <c r="S325" i="22" s="1"/>
  <c r="S338" i="22" s="1"/>
  <c r="S351" i="22" s="1"/>
  <c r="N312" i="22"/>
  <c r="N325" i="22" s="1"/>
  <c r="N338" i="22" s="1"/>
  <c r="N351" i="22" s="1"/>
  <c r="K312" i="22"/>
  <c r="I312" i="22"/>
  <c r="I325" i="22" s="1"/>
  <c r="I338" i="22" s="1"/>
  <c r="I351" i="22" s="1"/>
  <c r="F312" i="22"/>
  <c r="F325" i="22" s="1"/>
  <c r="F338" i="22" s="1"/>
  <c r="F351" i="22" s="1"/>
  <c r="AN311" i="22"/>
  <c r="AF311" i="22"/>
  <c r="L306" i="22"/>
  <c r="T305" i="22"/>
  <c r="S305" i="22"/>
  <c r="S303" i="22" s="1"/>
  <c r="R305" i="22"/>
  <c r="Q305" i="22"/>
  <c r="P305" i="22"/>
  <c r="O305" i="22"/>
  <c r="O298" i="22" s="1"/>
  <c r="N305" i="22"/>
  <c r="M305" i="22"/>
  <c r="L305" i="22"/>
  <c r="K305" i="22"/>
  <c r="K303" i="22" s="1"/>
  <c r="K316" i="22" s="1"/>
  <c r="K329" i="22" s="1"/>
  <c r="K342" i="22" s="1"/>
  <c r="J305" i="22"/>
  <c r="J303" i="22" s="1"/>
  <c r="I305" i="22"/>
  <c r="H305" i="22"/>
  <c r="G305" i="22"/>
  <c r="F305" i="22"/>
  <c r="E305" i="22"/>
  <c r="AT304" i="22"/>
  <c r="AS304" i="22"/>
  <c r="AQ304" i="22"/>
  <c r="AQ317" i="22" s="1"/>
  <c r="AP304" i="22"/>
  <c r="AK304" i="22"/>
  <c r="AH304" i="22"/>
  <c r="AE304" i="22"/>
  <c r="AD304" i="22"/>
  <c r="AU304" i="22" s="1"/>
  <c r="T304" i="22"/>
  <c r="S304" i="22"/>
  <c r="S317" i="22" s="1"/>
  <c r="S330" i="22" s="1"/>
  <c r="S343" i="22" s="1"/>
  <c r="S356" i="22" s="1"/>
  <c r="R304" i="22"/>
  <c r="R317" i="22" s="1"/>
  <c r="R330" i="22" s="1"/>
  <c r="R343" i="22" s="1"/>
  <c r="R356" i="22" s="1"/>
  <c r="Q304" i="22"/>
  <c r="Q317" i="22" s="1"/>
  <c r="P304" i="22"/>
  <c r="P317" i="22" s="1"/>
  <c r="P330" i="22" s="1"/>
  <c r="P343" i="22" s="1"/>
  <c r="P356" i="22" s="1"/>
  <c r="O304" i="22"/>
  <c r="N304" i="22"/>
  <c r="N317" i="22" s="1"/>
  <c r="N330" i="22" s="1"/>
  <c r="N343" i="22" s="1"/>
  <c r="N356" i="22" s="1"/>
  <c r="M304" i="22"/>
  <c r="M317" i="22" s="1"/>
  <c r="M330" i="22" s="1"/>
  <c r="M343" i="22" s="1"/>
  <c r="M356" i="22" s="1"/>
  <c r="L304" i="22"/>
  <c r="L317" i="22" s="1"/>
  <c r="L330" i="22" s="1"/>
  <c r="L343" i="22" s="1"/>
  <c r="L356" i="22" s="1"/>
  <c r="K304" i="22"/>
  <c r="K317" i="22" s="1"/>
  <c r="K330" i="22" s="1"/>
  <c r="K343" i="22" s="1"/>
  <c r="K356" i="22" s="1"/>
  <c r="J304" i="22"/>
  <c r="J317" i="22" s="1"/>
  <c r="J330" i="22" s="1"/>
  <c r="J343" i="22" s="1"/>
  <c r="J356" i="22" s="1"/>
  <c r="I304" i="22"/>
  <c r="I317" i="22" s="1"/>
  <c r="I330" i="22" s="1"/>
  <c r="I343" i="22" s="1"/>
  <c r="I356" i="22" s="1"/>
  <c r="H304" i="22"/>
  <c r="G304" i="22"/>
  <c r="F304" i="22"/>
  <c r="F317" i="22" s="1"/>
  <c r="F330" i="22" s="1"/>
  <c r="F343" i="22" s="1"/>
  <c r="F356" i="22" s="1"/>
  <c r="E304" i="22"/>
  <c r="E317" i="22" s="1"/>
  <c r="E330" i="22" s="1"/>
  <c r="E343" i="22" s="1"/>
  <c r="E356" i="22" s="1"/>
  <c r="AT303" i="22"/>
  <c r="AS303" i="22"/>
  <c r="AS316" i="22" s="1"/>
  <c r="AR303" i="22"/>
  <c r="AR316" i="22" s="1"/>
  <c r="AQ303" i="22"/>
  <c r="AQ316" i="22" s="1"/>
  <c r="AP303" i="22"/>
  <c r="AP316" i="22" s="1"/>
  <c r="AO303" i="22"/>
  <c r="AN303" i="22"/>
  <c r="AN316" i="22" s="1"/>
  <c r="AM303" i="22"/>
  <c r="AM316" i="22" s="1"/>
  <c r="AL303" i="22"/>
  <c r="AL316" i="22" s="1"/>
  <c r="AK303" i="22"/>
  <c r="AK316" i="22" s="1"/>
  <c r="AJ303" i="22"/>
  <c r="AJ316" i="22" s="1"/>
  <c r="AI303" i="22"/>
  <c r="AI316" i="22" s="1"/>
  <c r="AH303" i="22"/>
  <c r="AH316" i="22" s="1"/>
  <c r="AG303" i="22"/>
  <c r="AF303" i="22"/>
  <c r="AF316" i="22" s="1"/>
  <c r="AE303" i="22"/>
  <c r="AD303" i="22"/>
  <c r="T303" i="22"/>
  <c r="R303" i="22"/>
  <c r="O303" i="22"/>
  <c r="M303" i="22"/>
  <c r="L303" i="22"/>
  <c r="H303" i="22"/>
  <c r="G303" i="22"/>
  <c r="F303" i="22"/>
  <c r="E303" i="22"/>
  <c r="E316" i="22" s="1"/>
  <c r="AT302" i="22"/>
  <c r="AS302" i="22"/>
  <c r="AS315" i="22" s="1"/>
  <c r="AR302" i="22"/>
  <c r="AR315" i="22" s="1"/>
  <c r="AQ302" i="22"/>
  <c r="AQ315" i="22" s="1"/>
  <c r="AP302" i="22"/>
  <c r="AP315" i="22" s="1"/>
  <c r="AO302" i="22"/>
  <c r="AO315" i="22" s="1"/>
  <c r="AN302" i="22"/>
  <c r="AN315" i="22" s="1"/>
  <c r="AM302" i="22"/>
  <c r="AM315" i="22" s="1"/>
  <c r="AL302" i="22"/>
  <c r="AK302" i="22"/>
  <c r="AK315" i="22" s="1"/>
  <c r="AJ302" i="22"/>
  <c r="AJ315" i="22" s="1"/>
  <c r="AI302" i="22"/>
  <c r="AI315" i="22" s="1"/>
  <c r="AH302" i="22"/>
  <c r="AH315" i="22" s="1"/>
  <c r="AG302" i="22"/>
  <c r="AG315" i="22" s="1"/>
  <c r="AF302" i="22"/>
  <c r="AF315" i="22" s="1"/>
  <c r="AE302" i="22"/>
  <c r="AD302" i="22"/>
  <c r="T302" i="22"/>
  <c r="T315" i="22" s="1"/>
  <c r="S302" i="22"/>
  <c r="S315" i="22" s="1"/>
  <c r="R302" i="22"/>
  <c r="Q302" i="22"/>
  <c r="Q315" i="22" s="1"/>
  <c r="P302" i="22"/>
  <c r="P315" i="22" s="1"/>
  <c r="O302" i="22"/>
  <c r="O315" i="22" s="1"/>
  <c r="N302" i="22"/>
  <c r="N315" i="22" s="1"/>
  <c r="M302" i="22"/>
  <c r="M315" i="22" s="1"/>
  <c r="L302" i="22"/>
  <c r="L315" i="22" s="1"/>
  <c r="K302" i="22"/>
  <c r="K315" i="22" s="1"/>
  <c r="J302" i="22"/>
  <c r="I302" i="22"/>
  <c r="I315" i="22" s="1"/>
  <c r="H302" i="22"/>
  <c r="H315" i="22" s="1"/>
  <c r="G302" i="22"/>
  <c r="G315" i="22" s="1"/>
  <c r="F302" i="22"/>
  <c r="F315" i="22" s="1"/>
  <c r="E302" i="22"/>
  <c r="E315" i="22" s="1"/>
  <c r="AT301" i="22"/>
  <c r="AS301" i="22"/>
  <c r="AR301" i="22"/>
  <c r="AQ301" i="22"/>
  <c r="AP301" i="22"/>
  <c r="AO301" i="22"/>
  <c r="AN301" i="22"/>
  <c r="AM301" i="22"/>
  <c r="AL301" i="22"/>
  <c r="AK301" i="22"/>
  <c r="AJ301" i="22"/>
  <c r="AI301" i="22"/>
  <c r="AH301" i="22"/>
  <c r="AG301" i="22"/>
  <c r="AF301" i="22"/>
  <c r="AE301" i="22"/>
  <c r="AD301" i="22"/>
  <c r="T301" i="22"/>
  <c r="T314" i="22" s="1"/>
  <c r="T327" i="22" s="1"/>
  <c r="T340" i="22" s="1"/>
  <c r="T353" i="22" s="1"/>
  <c r="S301" i="22"/>
  <c r="R301" i="22"/>
  <c r="R314" i="22" s="1"/>
  <c r="R327" i="22" s="1"/>
  <c r="R340" i="22" s="1"/>
  <c r="R353" i="22" s="1"/>
  <c r="Q301" i="22"/>
  <c r="Q314" i="22" s="1"/>
  <c r="Q327" i="22" s="1"/>
  <c r="Q340" i="22" s="1"/>
  <c r="Q353" i="22" s="1"/>
  <c r="P301" i="22"/>
  <c r="P314" i="22" s="1"/>
  <c r="P327" i="22" s="1"/>
  <c r="P340" i="22" s="1"/>
  <c r="P353" i="22" s="1"/>
  <c r="O301" i="22"/>
  <c r="N301" i="22"/>
  <c r="M301" i="22"/>
  <c r="M314" i="22" s="1"/>
  <c r="M327" i="22" s="1"/>
  <c r="M340" i="22" s="1"/>
  <c r="M353" i="22" s="1"/>
  <c r="L301" i="22"/>
  <c r="L314" i="22" s="1"/>
  <c r="L327" i="22" s="1"/>
  <c r="L340" i="22" s="1"/>
  <c r="L353" i="22" s="1"/>
  <c r="K301" i="22"/>
  <c r="J301" i="22"/>
  <c r="J314" i="22" s="1"/>
  <c r="J327" i="22" s="1"/>
  <c r="J340" i="22" s="1"/>
  <c r="J353" i="22" s="1"/>
  <c r="I301" i="22"/>
  <c r="I314" i="22" s="1"/>
  <c r="I327" i="22" s="1"/>
  <c r="I340" i="22" s="1"/>
  <c r="I353" i="22" s="1"/>
  <c r="H301" i="22"/>
  <c r="H314" i="22" s="1"/>
  <c r="H327" i="22" s="1"/>
  <c r="H340" i="22" s="1"/>
  <c r="H353" i="22" s="1"/>
  <c r="G301" i="22"/>
  <c r="G314" i="22" s="1"/>
  <c r="G327" i="22" s="1"/>
  <c r="G340" i="22" s="1"/>
  <c r="G353" i="22" s="1"/>
  <c r="F301" i="22"/>
  <c r="E301" i="22"/>
  <c r="E314" i="22" s="1"/>
  <c r="E327" i="22" s="1"/>
  <c r="E340" i="22" s="1"/>
  <c r="E353" i="22" s="1"/>
  <c r="AT300" i="22"/>
  <c r="AS300" i="22"/>
  <c r="AS313" i="22" s="1"/>
  <c r="AR300" i="22"/>
  <c r="AR313" i="22" s="1"/>
  <c r="AQ300" i="22"/>
  <c r="AQ313" i="22" s="1"/>
  <c r="AP300" i="22"/>
  <c r="AP313" i="22" s="1"/>
  <c r="AO300" i="22"/>
  <c r="AO313" i="22" s="1"/>
  <c r="AN300" i="22"/>
  <c r="AM300" i="22"/>
  <c r="AM313" i="22" s="1"/>
  <c r="AL300" i="22"/>
  <c r="AL313" i="22" s="1"/>
  <c r="AK300" i="22"/>
  <c r="AK313" i="22" s="1"/>
  <c r="AJ300" i="22"/>
  <c r="AJ313" i="22" s="1"/>
  <c r="AI300" i="22"/>
  <c r="AI313" i="22" s="1"/>
  <c r="AH300" i="22"/>
  <c r="AH313" i="22" s="1"/>
  <c r="AG300" i="22"/>
  <c r="AG313" i="22" s="1"/>
  <c r="AF300" i="22"/>
  <c r="AF313" i="22" s="1"/>
  <c r="AE300" i="22"/>
  <c r="AD300" i="22"/>
  <c r="AD313" i="22" s="1"/>
  <c r="T300" i="22"/>
  <c r="T313" i="22" s="1"/>
  <c r="T326" i="22" s="1"/>
  <c r="S300" i="22"/>
  <c r="S313" i="22" s="1"/>
  <c r="S326" i="22" s="1"/>
  <c r="R300" i="22"/>
  <c r="R313" i="22" s="1"/>
  <c r="R326" i="22" s="1"/>
  <c r="Q300" i="22"/>
  <c r="Q313" i="22" s="1"/>
  <c r="Q326" i="22" s="1"/>
  <c r="P300" i="22"/>
  <c r="P313" i="22" s="1"/>
  <c r="P326" i="22" s="1"/>
  <c r="O300" i="22"/>
  <c r="O313" i="22" s="1"/>
  <c r="O326" i="22" s="1"/>
  <c r="N300" i="22"/>
  <c r="N313" i="22" s="1"/>
  <c r="N326" i="22" s="1"/>
  <c r="M300" i="22"/>
  <c r="M313" i="22" s="1"/>
  <c r="M326" i="22" s="1"/>
  <c r="L300" i="22"/>
  <c r="L313" i="22" s="1"/>
  <c r="L326" i="22" s="1"/>
  <c r="K300" i="22"/>
  <c r="K313" i="22" s="1"/>
  <c r="K326" i="22" s="1"/>
  <c r="J300" i="22"/>
  <c r="J313" i="22" s="1"/>
  <c r="J326" i="22" s="1"/>
  <c r="I300" i="22"/>
  <c r="I313" i="22" s="1"/>
  <c r="I326" i="22" s="1"/>
  <c r="H300" i="22"/>
  <c r="H313" i="22" s="1"/>
  <c r="H326" i="22" s="1"/>
  <c r="G300" i="22"/>
  <c r="F300" i="22"/>
  <c r="F313" i="22" s="1"/>
  <c r="F326" i="22" s="1"/>
  <c r="E300" i="22"/>
  <c r="E313" i="22" s="1"/>
  <c r="AS299" i="22"/>
  <c r="AQ299" i="22"/>
  <c r="AQ312" i="22" s="1"/>
  <c r="AP299" i="22"/>
  <c r="AN299" i="22"/>
  <c r="AJ299" i="22"/>
  <c r="AI299" i="22"/>
  <c r="AH299" i="22"/>
  <c r="AD299" i="22"/>
  <c r="T299" i="22"/>
  <c r="T312" i="22" s="1"/>
  <c r="T325" i="22" s="1"/>
  <c r="T338" i="22" s="1"/>
  <c r="T351" i="22" s="1"/>
  <c r="S299" i="22"/>
  <c r="R299" i="22"/>
  <c r="R312" i="22" s="1"/>
  <c r="R325" i="22" s="1"/>
  <c r="R338" i="22" s="1"/>
  <c r="R351" i="22" s="1"/>
  <c r="Q299" i="22"/>
  <c r="Q312" i="22" s="1"/>
  <c r="Q325" i="22" s="1"/>
  <c r="Q338" i="22" s="1"/>
  <c r="Q351" i="22" s="1"/>
  <c r="P299" i="22"/>
  <c r="P312" i="22" s="1"/>
  <c r="P325" i="22" s="1"/>
  <c r="P338" i="22" s="1"/>
  <c r="P351" i="22" s="1"/>
  <c r="O299" i="22"/>
  <c r="O312" i="22" s="1"/>
  <c r="N299" i="22"/>
  <c r="M299" i="22"/>
  <c r="M312" i="22" s="1"/>
  <c r="M325" i="22" s="1"/>
  <c r="M338" i="22" s="1"/>
  <c r="M351" i="22" s="1"/>
  <c r="L299" i="22"/>
  <c r="L312" i="22" s="1"/>
  <c r="L325" i="22" s="1"/>
  <c r="L338" i="22" s="1"/>
  <c r="L351" i="22" s="1"/>
  <c r="K299" i="22"/>
  <c r="J299" i="22"/>
  <c r="J312" i="22" s="1"/>
  <c r="J325" i="22" s="1"/>
  <c r="J338" i="22" s="1"/>
  <c r="J351" i="22" s="1"/>
  <c r="I299" i="22"/>
  <c r="H299" i="22"/>
  <c r="H312" i="22" s="1"/>
  <c r="H325" i="22" s="1"/>
  <c r="H338" i="22" s="1"/>
  <c r="H351" i="22" s="1"/>
  <c r="G299" i="22"/>
  <c r="G312" i="22" s="1"/>
  <c r="G325" i="22" s="1"/>
  <c r="G338" i="22" s="1"/>
  <c r="G351" i="22" s="1"/>
  <c r="F299" i="22"/>
  <c r="E299" i="22"/>
  <c r="E312" i="22" s="1"/>
  <c r="E325" i="22" s="1"/>
  <c r="E338" i="22" s="1"/>
  <c r="E351" i="22" s="1"/>
  <c r="AT298" i="22"/>
  <c r="AS298" i="22"/>
  <c r="AS311" i="22" s="1"/>
  <c r="AR298" i="22"/>
  <c r="AR311" i="22" s="1"/>
  <c r="AQ298" i="22"/>
  <c r="AQ311" i="22" s="1"/>
  <c r="AP298" i="22"/>
  <c r="AP311" i="22" s="1"/>
  <c r="AO298" i="22"/>
  <c r="AO311" i="22" s="1"/>
  <c r="AN298" i="22"/>
  <c r="AM298" i="22"/>
  <c r="AM311" i="22" s="1"/>
  <c r="AL298" i="22"/>
  <c r="AL311" i="22" s="1"/>
  <c r="AK298" i="22"/>
  <c r="AK311" i="22" s="1"/>
  <c r="AJ298" i="22"/>
  <c r="AJ311" i="22" s="1"/>
  <c r="AI298" i="22"/>
  <c r="AI311" i="22" s="1"/>
  <c r="AH298" i="22"/>
  <c r="AH311" i="22" s="1"/>
  <c r="AG298" i="22"/>
  <c r="AG311" i="22" s="1"/>
  <c r="AF298" i="22"/>
  <c r="AE298" i="22"/>
  <c r="AE311" i="22" s="1"/>
  <c r="AD298" i="22"/>
  <c r="AD311" i="22" s="1"/>
  <c r="T298" i="22"/>
  <c r="S298" i="22"/>
  <c r="R298" i="22"/>
  <c r="Q298" i="22"/>
  <c r="M298" i="22"/>
  <c r="L298" i="22"/>
  <c r="K298" i="22"/>
  <c r="J298" i="22"/>
  <c r="I298" i="22"/>
  <c r="G298" i="22"/>
  <c r="E298" i="22"/>
  <c r="AT297" i="22"/>
  <c r="AT299" i="22" s="1"/>
  <c r="AS297" i="22"/>
  <c r="AR297" i="22"/>
  <c r="AR299" i="22" s="1"/>
  <c r="AQ297" i="22"/>
  <c r="AP297" i="22"/>
  <c r="AO297" i="22"/>
  <c r="AO296" i="22" s="1"/>
  <c r="AN297" i="22"/>
  <c r="AN304" i="22" s="1"/>
  <c r="AM297" i="22"/>
  <c r="AM299" i="22" s="1"/>
  <c r="AL297" i="22"/>
  <c r="AK297" i="22"/>
  <c r="AJ297" i="22"/>
  <c r="AI297" i="22"/>
  <c r="AH297" i="22"/>
  <c r="AG297" i="22"/>
  <c r="AG304" i="22" s="1"/>
  <c r="AG317" i="22" s="1"/>
  <c r="AF297" i="22"/>
  <c r="AF304" i="22" s="1"/>
  <c r="AE297" i="22"/>
  <c r="AE299" i="22" s="1"/>
  <c r="AD297" i="22"/>
  <c r="T297" i="22"/>
  <c r="S297" i="22"/>
  <c r="Q297" i="22"/>
  <c r="P297" i="22"/>
  <c r="N297" i="22"/>
  <c r="M297" i="22"/>
  <c r="M306" i="22" s="1"/>
  <c r="L297" i="22"/>
  <c r="K297" i="22"/>
  <c r="I297" i="22"/>
  <c r="H297" i="22"/>
  <c r="G297" i="22"/>
  <c r="E297" i="22"/>
  <c r="AR296" i="22"/>
  <c r="AQ296" i="22"/>
  <c r="AP296" i="22"/>
  <c r="AN296" i="22"/>
  <c r="AM296" i="22"/>
  <c r="AL296" i="22"/>
  <c r="AI296" i="22"/>
  <c r="AH296" i="22"/>
  <c r="AG296" i="22"/>
  <c r="AF296" i="22"/>
  <c r="AD296" i="22"/>
  <c r="T293" i="22"/>
  <c r="S293" i="22"/>
  <c r="R293" i="22"/>
  <c r="Q293" i="22"/>
  <c r="P293" i="22"/>
  <c r="O293" i="22"/>
  <c r="N293" i="22"/>
  <c r="M293" i="22"/>
  <c r="L293" i="22"/>
  <c r="K293" i="22"/>
  <c r="J293" i="22"/>
  <c r="I293" i="22"/>
  <c r="H293" i="22"/>
  <c r="G293" i="22"/>
  <c r="F293" i="22"/>
  <c r="AT292" i="22"/>
  <c r="AS292" i="22"/>
  <c r="AR292" i="22"/>
  <c r="AQ292" i="22"/>
  <c r="AP292" i="22"/>
  <c r="AO292" i="22"/>
  <c r="AN292" i="22"/>
  <c r="AM292" i="22"/>
  <c r="AL292" i="22"/>
  <c r="AK292" i="22"/>
  <c r="AJ292" i="22"/>
  <c r="AI292" i="22"/>
  <c r="AH292" i="22"/>
  <c r="AG292" i="22"/>
  <c r="AF292" i="22"/>
  <c r="AE292" i="22"/>
  <c r="U292" i="22"/>
  <c r="U290" i="22"/>
  <c r="U285" i="22"/>
  <c r="AU284" i="22"/>
  <c r="U284" i="22"/>
  <c r="T249" i="22"/>
  <c r="AT247" i="22"/>
  <c r="AP246" i="22"/>
  <c r="AP259" i="22" s="1"/>
  <c r="AL244" i="22"/>
  <c r="AL257" i="22" s="1"/>
  <c r="AS237" i="22"/>
  <c r="AK237" i="22"/>
  <c r="M237" i="22"/>
  <c r="M250" i="22" s="1"/>
  <c r="M263" i="22" s="1"/>
  <c r="E237" i="22"/>
  <c r="E250" i="22" s="1"/>
  <c r="E263" i="22" s="1"/>
  <c r="I269" i="22" s="1"/>
  <c r="AR236" i="22"/>
  <c r="AR249" i="22" s="1"/>
  <c r="AJ236" i="22"/>
  <c r="AJ249" i="22" s="1"/>
  <c r="L236" i="22"/>
  <c r="L249" i="22" s="1"/>
  <c r="AJ233" i="22"/>
  <c r="AJ246" i="22" s="1"/>
  <c r="AJ259" i="22" s="1"/>
  <c r="T233" i="22"/>
  <c r="AJ231" i="22"/>
  <c r="AJ244" i="22" s="1"/>
  <c r="AJ257" i="22" s="1"/>
  <c r="R231" i="22"/>
  <c r="R244" i="22" s="1"/>
  <c r="J231" i="22"/>
  <c r="J244" i="22" s="1"/>
  <c r="AS224" i="22"/>
  <c r="AQ224" i="22"/>
  <c r="AQ237" i="22" s="1"/>
  <c r="AO224" i="22"/>
  <c r="AO237" i="22" s="1"/>
  <c r="AM224" i="22"/>
  <c r="AM237" i="22" s="1"/>
  <c r="AK224" i="22"/>
  <c r="AG224" i="22"/>
  <c r="AG237" i="22" s="1"/>
  <c r="AE224" i="22"/>
  <c r="AE237" i="22" s="1"/>
  <c r="S224" i="22"/>
  <c r="S237" i="22" s="1"/>
  <c r="S250" i="22" s="1"/>
  <c r="S263" i="22" s="1"/>
  <c r="P224" i="22"/>
  <c r="P237" i="22" s="1"/>
  <c r="P250" i="22" s="1"/>
  <c r="P263" i="22" s="1"/>
  <c r="O224" i="22"/>
  <c r="O237" i="22" s="1"/>
  <c r="O250" i="22" s="1"/>
  <c r="O263" i="22" s="1"/>
  <c r="M224" i="22"/>
  <c r="K224" i="22"/>
  <c r="K237" i="22" s="1"/>
  <c r="K250" i="22" s="1"/>
  <c r="K263" i="22" s="1"/>
  <c r="E224" i="22"/>
  <c r="AR223" i="22"/>
  <c r="AP223" i="22"/>
  <c r="AP236" i="22" s="1"/>
  <c r="AP249" i="22" s="1"/>
  <c r="AN223" i="22"/>
  <c r="AN236" i="22" s="1"/>
  <c r="AN249" i="22" s="1"/>
  <c r="AL223" i="22"/>
  <c r="AL236" i="22" s="1"/>
  <c r="AL249" i="22" s="1"/>
  <c r="AJ223" i="22"/>
  <c r="AF223" i="22"/>
  <c r="AF236" i="22" s="1"/>
  <c r="AF249" i="22" s="1"/>
  <c r="AD223" i="22"/>
  <c r="AD236" i="22" s="1"/>
  <c r="AD249" i="22" s="1"/>
  <c r="R223" i="22"/>
  <c r="R236" i="22" s="1"/>
  <c r="R249" i="22" s="1"/>
  <c r="O223" i="22"/>
  <c r="O236" i="22" s="1"/>
  <c r="O249" i="22" s="1"/>
  <c r="O262" i="22" s="1"/>
  <c r="N223" i="22"/>
  <c r="N236" i="22" s="1"/>
  <c r="N249" i="22" s="1"/>
  <c r="L223" i="22"/>
  <c r="J223" i="22"/>
  <c r="J236" i="22" s="1"/>
  <c r="J249" i="22" s="1"/>
  <c r="M222" i="22"/>
  <c r="M235" i="22" s="1"/>
  <c r="M248" i="22" s="1"/>
  <c r="M261" i="22" s="1"/>
  <c r="G222" i="22"/>
  <c r="G235" i="22" s="1"/>
  <c r="G248" i="22" s="1"/>
  <c r="G261" i="22" s="1"/>
  <c r="E222" i="22"/>
  <c r="E235" i="22" s="1"/>
  <c r="E248" i="22" s="1"/>
  <c r="E261" i="22" s="1"/>
  <c r="AN221" i="22"/>
  <c r="AF221" i="22"/>
  <c r="AD221" i="22"/>
  <c r="AN220" i="22"/>
  <c r="AN233" i="22" s="1"/>
  <c r="AN246" i="22" s="1"/>
  <c r="AN259" i="22" s="1"/>
  <c r="AF220" i="22"/>
  <c r="AF233" i="22" s="1"/>
  <c r="AF246" i="22" s="1"/>
  <c r="AF259" i="22" s="1"/>
  <c r="AD220" i="22"/>
  <c r="AD233" i="22" s="1"/>
  <c r="AD246" i="22" s="1"/>
  <c r="AD259" i="22" s="1"/>
  <c r="N220" i="22"/>
  <c r="N233" i="22" s="1"/>
  <c r="F220" i="22"/>
  <c r="F233" i="22" s="1"/>
  <c r="AS219" i="22"/>
  <c r="AS232" i="22" s="1"/>
  <c r="AM219" i="22"/>
  <c r="AM232" i="22" s="1"/>
  <c r="AE219" i="22"/>
  <c r="AE232" i="22" s="1"/>
  <c r="T219" i="22"/>
  <c r="Q219" i="22"/>
  <c r="O219" i="22"/>
  <c r="M219" i="22"/>
  <c r="I219" i="22"/>
  <c r="G219" i="22"/>
  <c r="AL218" i="22"/>
  <c r="AL231" i="22" s="1"/>
  <c r="P218" i="22"/>
  <c r="P231" i="22" s="1"/>
  <c r="P244" i="22" s="1"/>
  <c r="N218" i="22"/>
  <c r="N231" i="22" s="1"/>
  <c r="N244" i="22" s="1"/>
  <c r="L218" i="22"/>
  <c r="L231" i="22" s="1"/>
  <c r="L244" i="22" s="1"/>
  <c r="H218" i="22"/>
  <c r="H231" i="22" s="1"/>
  <c r="H244" i="22" s="1"/>
  <c r="H257" i="22" s="1"/>
  <c r="F218" i="22"/>
  <c r="F231" i="22" s="1"/>
  <c r="F244" i="22" s="1"/>
  <c r="AJ217" i="22"/>
  <c r="S212" i="22"/>
  <c r="AS211" i="22"/>
  <c r="AR211" i="22"/>
  <c r="AR224" i="22" s="1"/>
  <c r="AR237" i="22" s="1"/>
  <c r="AQ211" i="22"/>
  <c r="AP211" i="22"/>
  <c r="AP224" i="22" s="1"/>
  <c r="AP237" i="22" s="1"/>
  <c r="AO211" i="22"/>
  <c r="AN211" i="22"/>
  <c r="AN224" i="22" s="1"/>
  <c r="AN237" i="22" s="1"/>
  <c r="AM211" i="22"/>
  <c r="AL211" i="22"/>
  <c r="AL224" i="22" s="1"/>
  <c r="AL237" i="22" s="1"/>
  <c r="AK211" i="22"/>
  <c r="AJ211" i="22"/>
  <c r="AJ224" i="22" s="1"/>
  <c r="AJ237" i="22" s="1"/>
  <c r="AI211" i="22"/>
  <c r="AI224" i="22" s="1"/>
  <c r="AI237" i="22" s="1"/>
  <c r="AH211" i="22"/>
  <c r="AH224" i="22" s="1"/>
  <c r="AH237" i="22" s="1"/>
  <c r="AH250" i="22" s="1"/>
  <c r="AH263" i="22" s="1"/>
  <c r="AG211" i="22"/>
  <c r="AF211" i="22"/>
  <c r="AF224" i="22" s="1"/>
  <c r="AF237" i="22" s="1"/>
  <c r="AF250" i="22" s="1"/>
  <c r="AF263" i="22" s="1"/>
  <c r="AE211" i="22"/>
  <c r="AD211" i="22"/>
  <c r="AD224" i="22" s="1"/>
  <c r="AD237" i="22" s="1"/>
  <c r="S211" i="22"/>
  <c r="S209" i="22" s="1"/>
  <c r="S222" i="22" s="1"/>
  <c r="S235" i="22" s="1"/>
  <c r="S248" i="22" s="1"/>
  <c r="S261" i="22" s="1"/>
  <c r="R211" i="22"/>
  <c r="R224" i="22" s="1"/>
  <c r="R237" i="22" s="1"/>
  <c r="R250" i="22" s="1"/>
  <c r="R263" i="22" s="1"/>
  <c r="Q211" i="22"/>
  <c r="Q224" i="22" s="1"/>
  <c r="Q237" i="22" s="1"/>
  <c r="Q250" i="22" s="1"/>
  <c r="Q263" i="22" s="1"/>
  <c r="P211" i="22"/>
  <c r="P204" i="22" s="1"/>
  <c r="O211" i="22"/>
  <c r="O203" i="22" s="1"/>
  <c r="N211" i="22"/>
  <c r="M211" i="22"/>
  <c r="L211" i="22"/>
  <c r="L224" i="22" s="1"/>
  <c r="L237" i="22" s="1"/>
  <c r="L250" i="22" s="1"/>
  <c r="L263" i="22" s="1"/>
  <c r="K211" i="22"/>
  <c r="K209" i="22" s="1"/>
  <c r="K222" i="22" s="1"/>
  <c r="K235" i="22" s="1"/>
  <c r="K248" i="22" s="1"/>
  <c r="K261" i="22" s="1"/>
  <c r="J211" i="22"/>
  <c r="J224" i="22" s="1"/>
  <c r="J237" i="22" s="1"/>
  <c r="J250" i="22" s="1"/>
  <c r="J263" i="22" s="1"/>
  <c r="I211" i="22"/>
  <c r="H211" i="22"/>
  <c r="H204" i="22" s="1"/>
  <c r="G211" i="22"/>
  <c r="G203" i="22" s="1"/>
  <c r="F211" i="22"/>
  <c r="E211" i="22"/>
  <c r="AS210" i="22"/>
  <c r="AS223" i="22" s="1"/>
  <c r="AS236" i="22" s="1"/>
  <c r="AS249" i="22" s="1"/>
  <c r="AR210" i="22"/>
  <c r="AQ210" i="22"/>
  <c r="AQ223" i="22" s="1"/>
  <c r="AQ236" i="22" s="1"/>
  <c r="AQ249" i="22" s="1"/>
  <c r="AQ262" i="22" s="1"/>
  <c r="AP210" i="22"/>
  <c r="AO210" i="22"/>
  <c r="AO204" i="22" s="1"/>
  <c r="AO217" i="22" s="1"/>
  <c r="AN210" i="22"/>
  <c r="AM210" i="22"/>
  <c r="AL210" i="22"/>
  <c r="AK210" i="22"/>
  <c r="AK223" i="22" s="1"/>
  <c r="AK236" i="22" s="1"/>
  <c r="AK249" i="22" s="1"/>
  <c r="AJ210" i="22"/>
  <c r="AI210" i="22"/>
  <c r="AI223" i="22" s="1"/>
  <c r="AI236" i="22" s="1"/>
  <c r="AI249" i="22" s="1"/>
  <c r="AH210" i="22"/>
  <c r="AG210" i="22"/>
  <c r="AG223" i="22" s="1"/>
  <c r="AG236" i="22" s="1"/>
  <c r="AG249" i="22" s="1"/>
  <c r="AF210" i="22"/>
  <c r="AE210" i="22"/>
  <c r="AD210" i="22"/>
  <c r="S210" i="22"/>
  <c r="S223" i="22" s="1"/>
  <c r="S236" i="22" s="1"/>
  <c r="S249" i="22" s="1"/>
  <c r="S262" i="22" s="1"/>
  <c r="R210" i="22"/>
  <c r="Q210" i="22"/>
  <c r="Q223" i="22" s="1"/>
  <c r="Q236" i="22" s="1"/>
  <c r="Q249" i="22" s="1"/>
  <c r="P210" i="22"/>
  <c r="P223" i="22" s="1"/>
  <c r="P236" i="22" s="1"/>
  <c r="P249" i="22" s="1"/>
  <c r="P262" i="22" s="1"/>
  <c r="O210" i="22"/>
  <c r="N210" i="22"/>
  <c r="M210" i="22"/>
  <c r="M223" i="22" s="1"/>
  <c r="M236" i="22" s="1"/>
  <c r="M249" i="22" s="1"/>
  <c r="M262" i="22" s="1"/>
  <c r="L210" i="22"/>
  <c r="K210" i="22"/>
  <c r="K223" i="22" s="1"/>
  <c r="K236" i="22" s="1"/>
  <c r="K249" i="22" s="1"/>
  <c r="K262" i="22" s="1"/>
  <c r="J210" i="22"/>
  <c r="I210" i="22"/>
  <c r="I223" i="22" s="1"/>
  <c r="I236" i="22" s="1"/>
  <c r="I249" i="22" s="1"/>
  <c r="I262" i="22" s="1"/>
  <c r="H210" i="22"/>
  <c r="H223" i="22" s="1"/>
  <c r="H236" i="22" s="1"/>
  <c r="H249" i="22" s="1"/>
  <c r="H262" i="22" s="1"/>
  <c r="G210" i="22"/>
  <c r="G223" i="22" s="1"/>
  <c r="G236" i="22" s="1"/>
  <c r="G249" i="22" s="1"/>
  <c r="G262" i="22" s="1"/>
  <c r="F210" i="22"/>
  <c r="F223" i="22" s="1"/>
  <c r="F236" i="22" s="1"/>
  <c r="F249" i="22" s="1"/>
  <c r="F262" i="22" s="1"/>
  <c r="E210" i="22"/>
  <c r="E223" i="22" s="1"/>
  <c r="E236" i="22" s="1"/>
  <c r="E249" i="22" s="1"/>
  <c r="E262" i="22" s="1"/>
  <c r="AS209" i="22"/>
  <c r="AR209" i="22"/>
  <c r="AQ209" i="22"/>
  <c r="AP209" i="22"/>
  <c r="AO209" i="22"/>
  <c r="AN209" i="22"/>
  <c r="AM209" i="22"/>
  <c r="AL209" i="22"/>
  <c r="AK209" i="22"/>
  <c r="AJ209" i="22"/>
  <c r="AI209" i="22"/>
  <c r="AH209" i="22"/>
  <c r="AG209" i="22"/>
  <c r="AF209" i="22"/>
  <c r="AE209" i="22"/>
  <c r="AD209" i="22"/>
  <c r="P209" i="22"/>
  <c r="P222" i="22" s="1"/>
  <c r="P235" i="22" s="1"/>
  <c r="P248" i="22" s="1"/>
  <c r="P261" i="22" s="1"/>
  <c r="O209" i="22"/>
  <c r="O222" i="22" s="1"/>
  <c r="O235" i="22" s="1"/>
  <c r="O248" i="22" s="1"/>
  <c r="O261" i="22" s="1"/>
  <c r="M209" i="22"/>
  <c r="L209" i="22"/>
  <c r="L222" i="22" s="1"/>
  <c r="L235" i="22" s="1"/>
  <c r="L248" i="22" s="1"/>
  <c r="L261" i="22" s="1"/>
  <c r="H209" i="22"/>
  <c r="H222" i="22" s="1"/>
  <c r="H235" i="22" s="1"/>
  <c r="H248" i="22" s="1"/>
  <c r="H261" i="22" s="1"/>
  <c r="G209" i="22"/>
  <c r="E209" i="22"/>
  <c r="AS208" i="22"/>
  <c r="AS221" i="22" s="1"/>
  <c r="AR208" i="22"/>
  <c r="AR221" i="22" s="1"/>
  <c r="AQ208" i="22"/>
  <c r="AQ221" i="22" s="1"/>
  <c r="AP208" i="22"/>
  <c r="AP221" i="22" s="1"/>
  <c r="AO208" i="22"/>
  <c r="AO221" i="22" s="1"/>
  <c r="AN208" i="22"/>
  <c r="AM208" i="22"/>
  <c r="AM221" i="22" s="1"/>
  <c r="AL208" i="22"/>
  <c r="AL221" i="22" s="1"/>
  <c r="AK208" i="22"/>
  <c r="AK221" i="22" s="1"/>
  <c r="AJ208" i="22"/>
  <c r="AJ221" i="22" s="1"/>
  <c r="AI208" i="22"/>
  <c r="AI221" i="22" s="1"/>
  <c r="AH208" i="22"/>
  <c r="AH221" i="22" s="1"/>
  <c r="AG208" i="22"/>
  <c r="AG221" i="22" s="1"/>
  <c r="AF208" i="22"/>
  <c r="AE208" i="22"/>
  <c r="AE221" i="22" s="1"/>
  <c r="AD208" i="22"/>
  <c r="T208" i="22"/>
  <c r="S208" i="22"/>
  <c r="R208" i="22"/>
  <c r="Q208" i="22"/>
  <c r="P208" i="22"/>
  <c r="O208" i="22"/>
  <c r="N208" i="22"/>
  <c r="M208" i="22"/>
  <c r="L208" i="22"/>
  <c r="K208" i="22"/>
  <c r="J208" i="22"/>
  <c r="I208" i="22"/>
  <c r="H208" i="22"/>
  <c r="G208" i="22"/>
  <c r="F208" i="22"/>
  <c r="E208" i="22"/>
  <c r="AS207" i="22"/>
  <c r="AS220" i="22" s="1"/>
  <c r="AS233" i="22" s="1"/>
  <c r="AS246" i="22" s="1"/>
  <c r="AS259" i="22" s="1"/>
  <c r="AR207" i="22"/>
  <c r="AR220" i="22" s="1"/>
  <c r="AR233" i="22" s="1"/>
  <c r="AR246" i="22" s="1"/>
  <c r="AR259" i="22" s="1"/>
  <c r="AQ207" i="22"/>
  <c r="AQ220" i="22" s="1"/>
  <c r="AQ233" i="22" s="1"/>
  <c r="AQ246" i="22" s="1"/>
  <c r="AQ259" i="22" s="1"/>
  <c r="AP207" i="22"/>
  <c r="AP220" i="22" s="1"/>
  <c r="AP233" i="22" s="1"/>
  <c r="AO207" i="22"/>
  <c r="AO220" i="22" s="1"/>
  <c r="AO233" i="22" s="1"/>
  <c r="AO246" i="22" s="1"/>
  <c r="AO259" i="22" s="1"/>
  <c r="AN207" i="22"/>
  <c r="AM207" i="22"/>
  <c r="AM220" i="22" s="1"/>
  <c r="AM233" i="22" s="1"/>
  <c r="AM246" i="22" s="1"/>
  <c r="AM259" i="22" s="1"/>
  <c r="AL207" i="22"/>
  <c r="AL220" i="22" s="1"/>
  <c r="AL233" i="22" s="1"/>
  <c r="AL246" i="22" s="1"/>
  <c r="AL259" i="22" s="1"/>
  <c r="AK207" i="22"/>
  <c r="AK220" i="22" s="1"/>
  <c r="AK233" i="22" s="1"/>
  <c r="AK246" i="22" s="1"/>
  <c r="AK259" i="22" s="1"/>
  <c r="AJ207" i="22"/>
  <c r="AJ220" i="22" s="1"/>
  <c r="AI207" i="22"/>
  <c r="AI220" i="22" s="1"/>
  <c r="AI233" i="22" s="1"/>
  <c r="AI246" i="22" s="1"/>
  <c r="AI259" i="22" s="1"/>
  <c r="AH207" i="22"/>
  <c r="AH220" i="22" s="1"/>
  <c r="AH233" i="22" s="1"/>
  <c r="AH246" i="22" s="1"/>
  <c r="AH259" i="22" s="1"/>
  <c r="AG207" i="22"/>
  <c r="AG220" i="22" s="1"/>
  <c r="AG233" i="22" s="1"/>
  <c r="AG246" i="22" s="1"/>
  <c r="AG259" i="22" s="1"/>
  <c r="AF207" i="22"/>
  <c r="AE207" i="22"/>
  <c r="AE220" i="22" s="1"/>
  <c r="AE233" i="22" s="1"/>
  <c r="AE246" i="22" s="1"/>
  <c r="AE259" i="22" s="1"/>
  <c r="AD207" i="22"/>
  <c r="S207" i="22"/>
  <c r="S220" i="22" s="1"/>
  <c r="S233" i="22" s="1"/>
  <c r="R207" i="22"/>
  <c r="R220" i="22" s="1"/>
  <c r="R233" i="22" s="1"/>
  <c r="Q207" i="22"/>
  <c r="Q220" i="22" s="1"/>
  <c r="Q233" i="22" s="1"/>
  <c r="P207" i="22"/>
  <c r="P220" i="22" s="1"/>
  <c r="P233" i="22" s="1"/>
  <c r="O207" i="22"/>
  <c r="O220" i="22" s="1"/>
  <c r="O233" i="22" s="1"/>
  <c r="N207" i="22"/>
  <c r="M207" i="22"/>
  <c r="M220" i="22" s="1"/>
  <c r="M233" i="22" s="1"/>
  <c r="L207" i="22"/>
  <c r="L220" i="22" s="1"/>
  <c r="L233" i="22" s="1"/>
  <c r="K207" i="22"/>
  <c r="K220" i="22" s="1"/>
  <c r="K233" i="22" s="1"/>
  <c r="J207" i="22"/>
  <c r="J220" i="22" s="1"/>
  <c r="J233" i="22" s="1"/>
  <c r="I207" i="22"/>
  <c r="I220" i="22" s="1"/>
  <c r="I233" i="22" s="1"/>
  <c r="H207" i="22"/>
  <c r="H220" i="22" s="1"/>
  <c r="H233" i="22" s="1"/>
  <c r="G207" i="22"/>
  <c r="G220" i="22" s="1"/>
  <c r="G233" i="22" s="1"/>
  <c r="F207" i="22"/>
  <c r="E207" i="22"/>
  <c r="E220" i="22" s="1"/>
  <c r="E233" i="22" s="1"/>
  <c r="AS206" i="22"/>
  <c r="AR206" i="22"/>
  <c r="AR219" i="22" s="1"/>
  <c r="AR232" i="22" s="1"/>
  <c r="AQ206" i="22"/>
  <c r="AQ219" i="22" s="1"/>
  <c r="AQ232" i="22" s="1"/>
  <c r="AP206" i="22"/>
  <c r="AP219" i="22" s="1"/>
  <c r="AP232" i="22" s="1"/>
  <c r="AO206" i="22"/>
  <c r="AO219" i="22" s="1"/>
  <c r="AO232" i="22" s="1"/>
  <c r="AN206" i="22"/>
  <c r="AN219" i="22" s="1"/>
  <c r="AN232" i="22" s="1"/>
  <c r="AM206" i="22"/>
  <c r="AL206" i="22"/>
  <c r="AL219" i="22" s="1"/>
  <c r="AL232" i="22" s="1"/>
  <c r="AK206" i="22"/>
  <c r="AK219" i="22" s="1"/>
  <c r="AK232" i="22" s="1"/>
  <c r="AJ206" i="22"/>
  <c r="AJ219" i="22" s="1"/>
  <c r="AJ232" i="22" s="1"/>
  <c r="AI206" i="22"/>
  <c r="AI219" i="22" s="1"/>
  <c r="AI232" i="22" s="1"/>
  <c r="AH206" i="22"/>
  <c r="AH219" i="22" s="1"/>
  <c r="AH232" i="22" s="1"/>
  <c r="AG206" i="22"/>
  <c r="AG219" i="22" s="1"/>
  <c r="AG232" i="22" s="1"/>
  <c r="AF206" i="22"/>
  <c r="AF219" i="22" s="1"/>
  <c r="AF232" i="22" s="1"/>
  <c r="AE206" i="22"/>
  <c r="AD206" i="22"/>
  <c r="AD219" i="22" s="1"/>
  <c r="AD232" i="22" s="1"/>
  <c r="S206" i="22"/>
  <c r="S219" i="22" s="1"/>
  <c r="R206" i="22"/>
  <c r="R219" i="22" s="1"/>
  <c r="Q206" i="22"/>
  <c r="P206" i="22"/>
  <c r="P219" i="22" s="1"/>
  <c r="O206" i="22"/>
  <c r="N206" i="22"/>
  <c r="N219" i="22" s="1"/>
  <c r="M206" i="22"/>
  <c r="L206" i="22"/>
  <c r="L219" i="22" s="1"/>
  <c r="K206" i="22"/>
  <c r="K219" i="22" s="1"/>
  <c r="J206" i="22"/>
  <c r="J219" i="22" s="1"/>
  <c r="I206" i="22"/>
  <c r="H206" i="22"/>
  <c r="H219" i="22" s="1"/>
  <c r="G206" i="22"/>
  <c r="F206" i="22"/>
  <c r="F219" i="22" s="1"/>
  <c r="E206" i="22"/>
  <c r="E219" i="22" s="1"/>
  <c r="AS205" i="22"/>
  <c r="AS218" i="22" s="1"/>
  <c r="AS231" i="22" s="1"/>
  <c r="AS244" i="22" s="1"/>
  <c r="AS257" i="22" s="1"/>
  <c r="AR205" i="22"/>
  <c r="AR218" i="22" s="1"/>
  <c r="AR231" i="22" s="1"/>
  <c r="AR244" i="22" s="1"/>
  <c r="AR257" i="22" s="1"/>
  <c r="AQ205" i="22"/>
  <c r="AQ218" i="22" s="1"/>
  <c r="AQ231" i="22" s="1"/>
  <c r="AQ244" i="22" s="1"/>
  <c r="AQ257" i="22" s="1"/>
  <c r="AL205" i="22"/>
  <c r="AK205" i="22"/>
  <c r="AK218" i="22" s="1"/>
  <c r="AK231" i="22" s="1"/>
  <c r="AK244" i="22" s="1"/>
  <c r="AK257" i="22" s="1"/>
  <c r="AJ205" i="22"/>
  <c r="AJ218" i="22" s="1"/>
  <c r="AI205" i="22"/>
  <c r="AI218" i="22" s="1"/>
  <c r="AI231" i="22" s="1"/>
  <c r="AI244" i="22" s="1"/>
  <c r="AI257" i="22" s="1"/>
  <c r="AG205" i="22"/>
  <c r="AG218" i="22" s="1"/>
  <c r="AG231" i="22" s="1"/>
  <c r="AG244" i="22" s="1"/>
  <c r="AD205" i="22"/>
  <c r="AD218" i="22" s="1"/>
  <c r="AD231" i="22" s="1"/>
  <c r="AD244" i="22" s="1"/>
  <c r="AD257" i="22" s="1"/>
  <c r="AD262" i="22" s="1"/>
  <c r="S205" i="22"/>
  <c r="S218" i="22" s="1"/>
  <c r="S231" i="22" s="1"/>
  <c r="S244" i="22" s="1"/>
  <c r="R205" i="22"/>
  <c r="R218" i="22" s="1"/>
  <c r="Q205" i="22"/>
  <c r="Q218" i="22" s="1"/>
  <c r="Q231" i="22" s="1"/>
  <c r="Q244" i="22" s="1"/>
  <c r="P205" i="22"/>
  <c r="O205" i="22"/>
  <c r="O218" i="22" s="1"/>
  <c r="O231" i="22" s="1"/>
  <c r="O244" i="22" s="1"/>
  <c r="O257" i="22" s="1"/>
  <c r="N205" i="22"/>
  <c r="M205" i="22"/>
  <c r="M218" i="22" s="1"/>
  <c r="M231" i="22" s="1"/>
  <c r="M244" i="22" s="1"/>
  <c r="L205" i="22"/>
  <c r="K205" i="22"/>
  <c r="K218" i="22" s="1"/>
  <c r="K231" i="22" s="1"/>
  <c r="K244" i="22" s="1"/>
  <c r="J205" i="22"/>
  <c r="J218" i="22" s="1"/>
  <c r="I205" i="22"/>
  <c r="I218" i="22" s="1"/>
  <c r="I231" i="22" s="1"/>
  <c r="I244" i="22" s="1"/>
  <c r="I257" i="22" s="1"/>
  <c r="H205" i="22"/>
  <c r="G205" i="22"/>
  <c r="G218" i="22" s="1"/>
  <c r="G231" i="22" s="1"/>
  <c r="G244" i="22" s="1"/>
  <c r="G257" i="22" s="1"/>
  <c r="F205" i="22"/>
  <c r="E205" i="22"/>
  <c r="E218" i="22" s="1"/>
  <c r="E231" i="22" s="1"/>
  <c r="E244" i="22" s="1"/>
  <c r="AS204" i="22"/>
  <c r="AS217" i="22" s="1"/>
  <c r="AR204" i="22"/>
  <c r="AQ204" i="22"/>
  <c r="AQ217" i="22" s="1"/>
  <c r="AL204" i="22"/>
  <c r="AK204" i="22"/>
  <c r="AK217" i="22" s="1"/>
  <c r="AJ204" i="22"/>
  <c r="AI204" i="22"/>
  <c r="AI217" i="22" s="1"/>
  <c r="AD204" i="22"/>
  <c r="AT204" i="22" s="1"/>
  <c r="S204" i="22"/>
  <c r="R204" i="22"/>
  <c r="Q204" i="22"/>
  <c r="O204" i="22"/>
  <c r="M204" i="22"/>
  <c r="K204" i="22"/>
  <c r="K212" i="22" s="1"/>
  <c r="I204" i="22"/>
  <c r="G204" i="22"/>
  <c r="E204" i="22"/>
  <c r="AS203" i="22"/>
  <c r="AR203" i="22"/>
  <c r="AQ203" i="22"/>
  <c r="AP203" i="22"/>
  <c r="AO203" i="22"/>
  <c r="AN203" i="22"/>
  <c r="AM203" i="22"/>
  <c r="AL203" i="22"/>
  <c r="AK203" i="22"/>
  <c r="AJ203" i="22"/>
  <c r="AI203" i="22"/>
  <c r="AH203" i="22"/>
  <c r="AG203" i="22"/>
  <c r="AF203" i="22"/>
  <c r="AE203" i="22"/>
  <c r="AD203" i="22"/>
  <c r="S203" i="22"/>
  <c r="R203" i="22"/>
  <c r="M203" i="22"/>
  <c r="L203" i="22"/>
  <c r="K203" i="22"/>
  <c r="J203" i="22"/>
  <c r="E203" i="22"/>
  <c r="AS199" i="22"/>
  <c r="AR199" i="22"/>
  <c r="AQ199" i="22"/>
  <c r="AP199" i="22"/>
  <c r="AO199" i="22"/>
  <c r="AN199" i="22"/>
  <c r="AM199" i="22"/>
  <c r="AL199" i="22"/>
  <c r="AK199" i="22"/>
  <c r="AJ199" i="22"/>
  <c r="AI199" i="22"/>
  <c r="AH199" i="22"/>
  <c r="AG199" i="22"/>
  <c r="AF199" i="22"/>
  <c r="AE199" i="22"/>
  <c r="S199" i="22"/>
  <c r="R199" i="22"/>
  <c r="Q199" i="22"/>
  <c r="P199" i="22"/>
  <c r="O199" i="22"/>
  <c r="N199" i="22"/>
  <c r="M199" i="22"/>
  <c r="L199" i="22"/>
  <c r="K199" i="22"/>
  <c r="J199" i="22"/>
  <c r="I199" i="22"/>
  <c r="H199" i="22"/>
  <c r="G199" i="22"/>
  <c r="F199" i="22"/>
  <c r="T198" i="22"/>
  <c r="T196" i="22"/>
  <c r="AT192" i="22"/>
  <c r="AT191" i="22"/>
  <c r="T191" i="22"/>
  <c r="T190" i="22"/>
  <c r="F167" i="22"/>
  <c r="J155" i="22"/>
  <c r="J167" i="22" s="1"/>
  <c r="G155" i="22"/>
  <c r="G167" i="22" s="1"/>
  <c r="F155" i="22"/>
  <c r="AI152" i="22"/>
  <c r="AN143" i="22"/>
  <c r="AN155" i="22" s="1"/>
  <c r="AN167" i="22" s="1"/>
  <c r="G143" i="22"/>
  <c r="E143" i="22"/>
  <c r="E155" i="22" s="1"/>
  <c r="J142" i="22"/>
  <c r="F142" i="22"/>
  <c r="AQ140" i="22"/>
  <c r="AQ152" i="22" s="1"/>
  <c r="AI140" i="22"/>
  <c r="P140" i="22"/>
  <c r="P152" i="22" s="1"/>
  <c r="P164" i="22" s="1"/>
  <c r="AE139" i="22"/>
  <c r="AI138" i="22"/>
  <c r="AI150" i="22" s="1"/>
  <c r="AI162" i="22" s="1"/>
  <c r="AN131" i="22"/>
  <c r="AJ131" i="22"/>
  <c r="AJ143" i="22" s="1"/>
  <c r="AJ155" i="22" s="1"/>
  <c r="AJ167" i="22" s="1"/>
  <c r="AI131" i="22"/>
  <c r="AI143" i="22" s="1"/>
  <c r="AI155" i="22" s="1"/>
  <c r="AI167" i="22" s="1"/>
  <c r="AH131" i="22"/>
  <c r="AH143" i="22" s="1"/>
  <c r="AH155" i="22" s="1"/>
  <c r="AH167" i="22" s="1"/>
  <c r="AF131" i="22"/>
  <c r="AF143" i="22" s="1"/>
  <c r="AF155" i="22" s="1"/>
  <c r="AF167" i="22" s="1"/>
  <c r="O131" i="22"/>
  <c r="O143" i="22" s="1"/>
  <c r="O155" i="22" s="1"/>
  <c r="O167" i="22" s="1"/>
  <c r="M131" i="22"/>
  <c r="M143" i="22" s="1"/>
  <c r="M155" i="22" s="1"/>
  <c r="M167" i="22" s="1"/>
  <c r="I131" i="22"/>
  <c r="I143" i="22" s="1"/>
  <c r="I155" i="22" s="1"/>
  <c r="I167" i="22" s="1"/>
  <c r="G131" i="22"/>
  <c r="E131" i="22"/>
  <c r="O130" i="22"/>
  <c r="O142" i="22" s="1"/>
  <c r="K130" i="22"/>
  <c r="K142" i="22" s="1"/>
  <c r="F130" i="22"/>
  <c r="E130" i="22"/>
  <c r="E142" i="22" s="1"/>
  <c r="AR129" i="22"/>
  <c r="AJ129" i="22"/>
  <c r="AP128" i="22"/>
  <c r="AP140" i="22" s="1"/>
  <c r="AP152" i="22" s="1"/>
  <c r="AH128" i="22"/>
  <c r="AH140" i="22" s="1"/>
  <c r="AH152" i="22" s="1"/>
  <c r="J128" i="22"/>
  <c r="J140" i="22" s="1"/>
  <c r="J152" i="22" s="1"/>
  <c r="J164" i="22" s="1"/>
  <c r="G128" i="22"/>
  <c r="G140" i="22" s="1"/>
  <c r="G152" i="22" s="1"/>
  <c r="G164" i="22" s="1"/>
  <c r="AP127" i="22"/>
  <c r="AP139" i="22" s="1"/>
  <c r="AM127" i="22"/>
  <c r="AM139" i="22" s="1"/>
  <c r="AE127" i="22"/>
  <c r="R127" i="22"/>
  <c r="O127" i="22"/>
  <c r="K127" i="22"/>
  <c r="J127" i="22"/>
  <c r="H127" i="22"/>
  <c r="G127" i="22"/>
  <c r="AI126" i="22"/>
  <c r="R126" i="22"/>
  <c r="P126" i="22"/>
  <c r="O126" i="22"/>
  <c r="H126" i="22"/>
  <c r="G126" i="22"/>
  <c r="E126" i="22"/>
  <c r="AH125" i="22"/>
  <c r="AH130" i="22" s="1"/>
  <c r="R120" i="22"/>
  <c r="AR119" i="22"/>
  <c r="AR131" i="22" s="1"/>
  <c r="AR143" i="22" s="1"/>
  <c r="AR155" i="22" s="1"/>
  <c r="AR167" i="22" s="1"/>
  <c r="AQ119" i="22"/>
  <c r="AQ114" i="22" s="1"/>
  <c r="AQ126" i="22" s="1"/>
  <c r="AQ138" i="22" s="1"/>
  <c r="AQ150" i="22" s="1"/>
  <c r="AQ162" i="22" s="1"/>
  <c r="AP119" i="22"/>
  <c r="AP131" i="22" s="1"/>
  <c r="AP143" i="22" s="1"/>
  <c r="AP155" i="22" s="1"/>
  <c r="AP167" i="22" s="1"/>
  <c r="AO119" i="22"/>
  <c r="AN119" i="22"/>
  <c r="AM119" i="22"/>
  <c r="AM113" i="22" s="1"/>
  <c r="AM125" i="22" s="1"/>
  <c r="AL119" i="22"/>
  <c r="AL114" i="22" s="1"/>
  <c r="AL126" i="22" s="1"/>
  <c r="AL138" i="22" s="1"/>
  <c r="AL150" i="22" s="1"/>
  <c r="AL162" i="22" s="1"/>
  <c r="AK119" i="22"/>
  <c r="AK131" i="22" s="1"/>
  <c r="AK143" i="22" s="1"/>
  <c r="AK155" i="22" s="1"/>
  <c r="AK167" i="22" s="1"/>
  <c r="AJ119" i="22"/>
  <c r="AI119" i="22"/>
  <c r="AI114" i="22" s="1"/>
  <c r="AH119" i="22"/>
  <c r="AH114" i="22" s="1"/>
  <c r="AH126" i="22" s="1"/>
  <c r="AH138" i="22" s="1"/>
  <c r="AH150" i="22" s="1"/>
  <c r="AH162" i="22" s="1"/>
  <c r="AG119" i="22"/>
  <c r="AF119" i="22"/>
  <c r="AE119" i="22"/>
  <c r="AE113" i="22" s="1"/>
  <c r="AE125" i="22" s="1"/>
  <c r="AD119" i="22"/>
  <c r="AD112" i="22" s="1"/>
  <c r="R119" i="22"/>
  <c r="R131" i="22" s="1"/>
  <c r="R143" i="22" s="1"/>
  <c r="R155" i="22" s="1"/>
  <c r="R167" i="22" s="1"/>
  <c r="Q119" i="22"/>
  <c r="Q131" i="22" s="1"/>
  <c r="Q143" i="22" s="1"/>
  <c r="Q155" i="22" s="1"/>
  <c r="Q167" i="22" s="1"/>
  <c r="P119" i="22"/>
  <c r="P131" i="22" s="1"/>
  <c r="P143" i="22" s="1"/>
  <c r="P155" i="22" s="1"/>
  <c r="P167" i="22" s="1"/>
  <c r="O119" i="22"/>
  <c r="N119" i="22"/>
  <c r="N131" i="22" s="1"/>
  <c r="N143" i="22" s="1"/>
  <c r="N155" i="22" s="1"/>
  <c r="N167" i="22" s="1"/>
  <c r="M119" i="22"/>
  <c r="L119" i="22"/>
  <c r="L131" i="22" s="1"/>
  <c r="L143" i="22" s="1"/>
  <c r="L155" i="22" s="1"/>
  <c r="L167" i="22" s="1"/>
  <c r="K119" i="22"/>
  <c r="K131" i="22" s="1"/>
  <c r="K143" i="22" s="1"/>
  <c r="K155" i="22" s="1"/>
  <c r="K167" i="22" s="1"/>
  <c r="J119" i="22"/>
  <c r="J131" i="22" s="1"/>
  <c r="J143" i="22" s="1"/>
  <c r="I119" i="22"/>
  <c r="H119" i="22"/>
  <c r="H131" i="22" s="1"/>
  <c r="H143" i="22" s="1"/>
  <c r="H155" i="22" s="1"/>
  <c r="H167" i="22" s="1"/>
  <c r="G119" i="22"/>
  <c r="F119" i="22"/>
  <c r="F131" i="22" s="1"/>
  <c r="F143" i="22" s="1"/>
  <c r="E119" i="22"/>
  <c r="AR118" i="22"/>
  <c r="AQ118" i="22"/>
  <c r="AP118" i="22"/>
  <c r="AO118" i="22"/>
  <c r="AN118" i="22"/>
  <c r="AM118" i="22"/>
  <c r="AL118" i="22"/>
  <c r="AK118" i="22"/>
  <c r="AJ118" i="22"/>
  <c r="AI118" i="22"/>
  <c r="AH118" i="22"/>
  <c r="AG118" i="22"/>
  <c r="AF118" i="22"/>
  <c r="AF130" i="22" s="1"/>
  <c r="AE118" i="22"/>
  <c r="AD118" i="22"/>
  <c r="R118" i="22"/>
  <c r="R130" i="22" s="1"/>
  <c r="R142" i="22" s="1"/>
  <c r="Q118" i="22"/>
  <c r="Q130" i="22" s="1"/>
  <c r="Q142" i="22" s="1"/>
  <c r="P118" i="22"/>
  <c r="P130" i="22" s="1"/>
  <c r="P142" i="22" s="1"/>
  <c r="O118" i="22"/>
  <c r="N118" i="22"/>
  <c r="N113" i="22" s="1"/>
  <c r="M118" i="22"/>
  <c r="M112" i="22" s="1"/>
  <c r="L118" i="22"/>
  <c r="L130" i="22" s="1"/>
  <c r="L142" i="22" s="1"/>
  <c r="K118" i="22"/>
  <c r="J118" i="22"/>
  <c r="J130" i="22" s="1"/>
  <c r="I118" i="22"/>
  <c r="I112" i="22" s="1"/>
  <c r="H118" i="22"/>
  <c r="H130" i="22" s="1"/>
  <c r="H142" i="22" s="1"/>
  <c r="G118" i="22"/>
  <c r="G130" i="22" s="1"/>
  <c r="G142" i="22" s="1"/>
  <c r="F118" i="22"/>
  <c r="F113" i="22" s="1"/>
  <c r="E118" i="22"/>
  <c r="E112" i="22" s="1"/>
  <c r="AR117" i="22"/>
  <c r="AQ117" i="22"/>
  <c r="AQ129" i="22" s="1"/>
  <c r="AP117" i="22"/>
  <c r="AP129" i="22" s="1"/>
  <c r="AO117" i="22"/>
  <c r="AO129" i="22" s="1"/>
  <c r="AN117" i="22"/>
  <c r="AN129" i="22" s="1"/>
  <c r="AM117" i="22"/>
  <c r="AM129" i="22" s="1"/>
  <c r="AL117" i="22"/>
  <c r="AL129" i="22" s="1"/>
  <c r="AK117" i="22"/>
  <c r="AK129" i="22" s="1"/>
  <c r="AJ117" i="22"/>
  <c r="AI117" i="22"/>
  <c r="AI129" i="22" s="1"/>
  <c r="AH117" i="22"/>
  <c r="AH129" i="22" s="1"/>
  <c r="AG117" i="22"/>
  <c r="AG129" i="22" s="1"/>
  <c r="AF117" i="22"/>
  <c r="AF129" i="22" s="1"/>
  <c r="AE117" i="22"/>
  <c r="AE129" i="22" s="1"/>
  <c r="AD117" i="22"/>
  <c r="AD129" i="22" s="1"/>
  <c r="R117" i="22"/>
  <c r="Q117" i="22"/>
  <c r="P117" i="22"/>
  <c r="O117" i="22"/>
  <c r="N117" i="22"/>
  <c r="M117" i="22"/>
  <c r="L117" i="22"/>
  <c r="K117" i="22"/>
  <c r="J117" i="22"/>
  <c r="I117" i="22"/>
  <c r="H117" i="22"/>
  <c r="G117" i="22"/>
  <c r="F117" i="22"/>
  <c r="E117" i="22"/>
  <c r="S117" i="22" s="1"/>
  <c r="AR116" i="22"/>
  <c r="AR128" i="22" s="1"/>
  <c r="AR140" i="22" s="1"/>
  <c r="AR152" i="22" s="1"/>
  <c r="AQ116" i="22"/>
  <c r="AQ128" i="22" s="1"/>
  <c r="AP116" i="22"/>
  <c r="AO116" i="22"/>
  <c r="AO128" i="22" s="1"/>
  <c r="AO140" i="22" s="1"/>
  <c r="AO152" i="22" s="1"/>
  <c r="AN116" i="22"/>
  <c r="AN128" i="22" s="1"/>
  <c r="AN140" i="22" s="1"/>
  <c r="AN152" i="22" s="1"/>
  <c r="AM116" i="22"/>
  <c r="AM128" i="22" s="1"/>
  <c r="AM140" i="22" s="1"/>
  <c r="AM152" i="22" s="1"/>
  <c r="AL116" i="22"/>
  <c r="AL128" i="22" s="1"/>
  <c r="AL140" i="22" s="1"/>
  <c r="AL152" i="22" s="1"/>
  <c r="AK116" i="22"/>
  <c r="AK128" i="22" s="1"/>
  <c r="AK140" i="22" s="1"/>
  <c r="AK152" i="22" s="1"/>
  <c r="AJ116" i="22"/>
  <c r="AJ128" i="22" s="1"/>
  <c r="AJ140" i="22" s="1"/>
  <c r="AJ152" i="22" s="1"/>
  <c r="AI116" i="22"/>
  <c r="AI128" i="22" s="1"/>
  <c r="AH116" i="22"/>
  <c r="AG116" i="22"/>
  <c r="AG128" i="22" s="1"/>
  <c r="AG140" i="22" s="1"/>
  <c r="AG152" i="22" s="1"/>
  <c r="AF116" i="22"/>
  <c r="AF128" i="22" s="1"/>
  <c r="AF140" i="22" s="1"/>
  <c r="AF152" i="22" s="1"/>
  <c r="AE116" i="22"/>
  <c r="AE128" i="22" s="1"/>
  <c r="AE140" i="22" s="1"/>
  <c r="AE152" i="22" s="1"/>
  <c r="AD116" i="22"/>
  <c r="AD128" i="22" s="1"/>
  <c r="AD140" i="22" s="1"/>
  <c r="AD152" i="22" s="1"/>
  <c r="R116" i="22"/>
  <c r="R128" i="22" s="1"/>
  <c r="R140" i="22" s="1"/>
  <c r="R152" i="22" s="1"/>
  <c r="R164" i="22" s="1"/>
  <c r="Q116" i="22"/>
  <c r="Q128" i="22" s="1"/>
  <c r="Q140" i="22" s="1"/>
  <c r="Q152" i="22" s="1"/>
  <c r="Q164" i="22" s="1"/>
  <c r="P116" i="22"/>
  <c r="P128" i="22" s="1"/>
  <c r="O116" i="22"/>
  <c r="O128" i="22" s="1"/>
  <c r="O140" i="22" s="1"/>
  <c r="O152" i="22" s="1"/>
  <c r="O164" i="22" s="1"/>
  <c r="N116" i="22"/>
  <c r="N128" i="22" s="1"/>
  <c r="N140" i="22" s="1"/>
  <c r="N152" i="22" s="1"/>
  <c r="N164" i="22" s="1"/>
  <c r="M116" i="22"/>
  <c r="M128" i="22" s="1"/>
  <c r="M140" i="22" s="1"/>
  <c r="M152" i="22" s="1"/>
  <c r="M164" i="22" s="1"/>
  <c r="L116" i="22"/>
  <c r="L128" i="22" s="1"/>
  <c r="L140" i="22" s="1"/>
  <c r="L152" i="22" s="1"/>
  <c r="L164" i="22" s="1"/>
  <c r="K116" i="22"/>
  <c r="K128" i="22" s="1"/>
  <c r="K140" i="22" s="1"/>
  <c r="K152" i="22" s="1"/>
  <c r="K164" i="22" s="1"/>
  <c r="J116" i="22"/>
  <c r="I116" i="22"/>
  <c r="I128" i="22" s="1"/>
  <c r="I140" i="22" s="1"/>
  <c r="I152" i="22" s="1"/>
  <c r="I164" i="22" s="1"/>
  <c r="H116" i="22"/>
  <c r="H128" i="22" s="1"/>
  <c r="H140" i="22" s="1"/>
  <c r="H152" i="22" s="1"/>
  <c r="H164" i="22" s="1"/>
  <c r="G116" i="22"/>
  <c r="F116" i="22"/>
  <c r="F128" i="22" s="1"/>
  <c r="F140" i="22" s="1"/>
  <c r="F152" i="22" s="1"/>
  <c r="F164" i="22" s="1"/>
  <c r="E116" i="22"/>
  <c r="E128" i="22" s="1"/>
  <c r="E140" i="22" s="1"/>
  <c r="E152" i="22" s="1"/>
  <c r="E164" i="22" s="1"/>
  <c r="AR115" i="22"/>
  <c r="AR127" i="22" s="1"/>
  <c r="AR139" i="22" s="1"/>
  <c r="AQ115" i="22"/>
  <c r="AQ127" i="22" s="1"/>
  <c r="AQ139" i="22" s="1"/>
  <c r="AP115" i="22"/>
  <c r="AO115" i="22"/>
  <c r="AO127" i="22" s="1"/>
  <c r="AO139" i="22" s="1"/>
  <c r="AN115" i="22"/>
  <c r="AN127" i="22" s="1"/>
  <c r="AN139" i="22" s="1"/>
  <c r="AM115" i="22"/>
  <c r="AL115" i="22"/>
  <c r="AL127" i="22" s="1"/>
  <c r="AL139" i="22" s="1"/>
  <c r="AK115" i="22"/>
  <c r="AK127" i="22" s="1"/>
  <c r="AK139" i="22" s="1"/>
  <c r="AJ115" i="22"/>
  <c r="AJ127" i="22" s="1"/>
  <c r="AJ139" i="22" s="1"/>
  <c r="AI115" i="22"/>
  <c r="AI127" i="22" s="1"/>
  <c r="AI139" i="22" s="1"/>
  <c r="AH115" i="22"/>
  <c r="AH127" i="22" s="1"/>
  <c r="AH139" i="22" s="1"/>
  <c r="AG115" i="22"/>
  <c r="AG127" i="22" s="1"/>
  <c r="AG139" i="22" s="1"/>
  <c r="AF115" i="22"/>
  <c r="AF127" i="22" s="1"/>
  <c r="AF139" i="22" s="1"/>
  <c r="AE115" i="22"/>
  <c r="AD115" i="22"/>
  <c r="AD127" i="22" s="1"/>
  <c r="AD139" i="22" s="1"/>
  <c r="R115" i="22"/>
  <c r="Q115" i="22"/>
  <c r="Q127" i="22" s="1"/>
  <c r="P115" i="22"/>
  <c r="P127" i="22" s="1"/>
  <c r="O115" i="22"/>
  <c r="N115" i="22"/>
  <c r="N127" i="22" s="1"/>
  <c r="M115" i="22"/>
  <c r="M127" i="22" s="1"/>
  <c r="L115" i="22"/>
  <c r="L127" i="22" s="1"/>
  <c r="K115" i="22"/>
  <c r="J115" i="22"/>
  <c r="I115" i="22"/>
  <c r="I127" i="22" s="1"/>
  <c r="H115" i="22"/>
  <c r="G115" i="22"/>
  <c r="F115" i="22"/>
  <c r="F127" i="22" s="1"/>
  <c r="E115" i="22"/>
  <c r="E127" i="22" s="1"/>
  <c r="AP114" i="22"/>
  <c r="AP126" i="22" s="1"/>
  <c r="AP138" i="22" s="1"/>
  <c r="AP150" i="22" s="1"/>
  <c r="AP162" i="22" s="1"/>
  <c r="AO114" i="22"/>
  <c r="AO126" i="22" s="1"/>
  <c r="AO138" i="22" s="1"/>
  <c r="AO150" i="22" s="1"/>
  <c r="AO162" i="22" s="1"/>
  <c r="AN114" i="22"/>
  <c r="AN126" i="22" s="1"/>
  <c r="AN138" i="22" s="1"/>
  <c r="AN150" i="22" s="1"/>
  <c r="AN162" i="22" s="1"/>
  <c r="AM114" i="22"/>
  <c r="AM126" i="22" s="1"/>
  <c r="AM138" i="22" s="1"/>
  <c r="AM150" i="22" s="1"/>
  <c r="AM162" i="22" s="1"/>
  <c r="AJ114" i="22"/>
  <c r="AJ126" i="22" s="1"/>
  <c r="AJ138" i="22" s="1"/>
  <c r="AJ150" i="22" s="1"/>
  <c r="AJ162" i="22" s="1"/>
  <c r="AG114" i="22"/>
  <c r="AG126" i="22" s="1"/>
  <c r="AG138" i="22" s="1"/>
  <c r="AG150" i="22" s="1"/>
  <c r="AG162" i="22" s="1"/>
  <c r="AF114" i="22"/>
  <c r="AF126" i="22" s="1"/>
  <c r="AF138" i="22" s="1"/>
  <c r="AF150" i="22" s="1"/>
  <c r="AF162" i="22" s="1"/>
  <c r="AE114" i="22"/>
  <c r="AE126" i="22" s="1"/>
  <c r="AE138" i="22" s="1"/>
  <c r="AE150" i="22" s="1"/>
  <c r="AE162" i="22" s="1"/>
  <c r="R114" i="22"/>
  <c r="Q114" i="22"/>
  <c r="Q126" i="22" s="1"/>
  <c r="P114" i="22"/>
  <c r="O114" i="22"/>
  <c r="N114" i="22"/>
  <c r="N126" i="22" s="1"/>
  <c r="M114" i="22"/>
  <c r="M126" i="22" s="1"/>
  <c r="L114" i="22"/>
  <c r="L126" i="22" s="1"/>
  <c r="K114" i="22"/>
  <c r="K126" i="22" s="1"/>
  <c r="J114" i="22"/>
  <c r="J126" i="22" s="1"/>
  <c r="I114" i="22"/>
  <c r="I126" i="22" s="1"/>
  <c r="H114" i="22"/>
  <c r="G114" i="22"/>
  <c r="F114" i="22"/>
  <c r="F126" i="22" s="1"/>
  <c r="E114" i="22"/>
  <c r="AR113" i="22"/>
  <c r="AR125" i="22" s="1"/>
  <c r="AP113" i="22"/>
  <c r="AP125" i="22" s="1"/>
  <c r="AN113" i="22"/>
  <c r="AJ113" i="22"/>
  <c r="AJ125" i="22" s="1"/>
  <c r="AI113" i="22"/>
  <c r="AI125" i="22" s="1"/>
  <c r="AH113" i="22"/>
  <c r="AF113" i="22"/>
  <c r="AF125" i="22" s="1"/>
  <c r="R113" i="22"/>
  <c r="P113" i="22"/>
  <c r="O113" i="22"/>
  <c r="M113" i="22"/>
  <c r="L113" i="22"/>
  <c r="K113" i="22"/>
  <c r="G113" i="22"/>
  <c r="E113" i="22"/>
  <c r="AR112" i="22"/>
  <c r="AO112" i="22"/>
  <c r="AN112" i="22"/>
  <c r="AN120" i="22" s="1"/>
  <c r="AL112" i="22"/>
  <c r="AK112" i="22"/>
  <c r="AJ112" i="22"/>
  <c r="AI112" i="22"/>
  <c r="AI124" i="22" s="1"/>
  <c r="AH112" i="22"/>
  <c r="AG112" i="22"/>
  <c r="AF112" i="22"/>
  <c r="R112" i="22"/>
  <c r="R124" i="22" s="1"/>
  <c r="O112" i="22"/>
  <c r="L112" i="22"/>
  <c r="L124" i="22" s="1"/>
  <c r="K112" i="22"/>
  <c r="J112" i="22"/>
  <c r="J124" i="22" s="1"/>
  <c r="G112" i="22"/>
  <c r="AR108" i="22"/>
  <c r="AQ108" i="22"/>
  <c r="AP108" i="22"/>
  <c r="AO108" i="22"/>
  <c r="AN108" i="22"/>
  <c r="AM108" i="22"/>
  <c r="AL108" i="22"/>
  <c r="AK108" i="22"/>
  <c r="AJ108" i="22"/>
  <c r="AI108" i="22"/>
  <c r="AH108" i="22"/>
  <c r="AG108" i="22"/>
  <c r="AF108" i="22"/>
  <c r="AE108" i="22"/>
  <c r="R108" i="22"/>
  <c r="Q108" i="22"/>
  <c r="P108" i="22"/>
  <c r="O108" i="22"/>
  <c r="N108" i="22"/>
  <c r="M108" i="22"/>
  <c r="L108" i="22"/>
  <c r="K108" i="22"/>
  <c r="J108" i="22"/>
  <c r="I108" i="22"/>
  <c r="H108" i="22"/>
  <c r="G108" i="22"/>
  <c r="F108" i="22"/>
  <c r="AS107" i="22"/>
  <c r="S106" i="22"/>
  <c r="AS102" i="22"/>
  <c r="AS101" i="22"/>
  <c r="S101" i="22"/>
  <c r="S100" i="22"/>
  <c r="M51" i="22"/>
  <c r="E51" i="22"/>
  <c r="P49" i="22"/>
  <c r="P60" i="22" s="1"/>
  <c r="P71" i="22" s="1"/>
  <c r="H49" i="22"/>
  <c r="H60" i="22" s="1"/>
  <c r="H71" i="22" s="1"/>
  <c r="K47" i="22"/>
  <c r="K58" i="22" s="1"/>
  <c r="N40" i="22"/>
  <c r="N51" i="22" s="1"/>
  <c r="M40" i="22"/>
  <c r="K40" i="22"/>
  <c r="K51" i="22" s="1"/>
  <c r="F40" i="22"/>
  <c r="F51" i="22" s="1"/>
  <c r="E40" i="22"/>
  <c r="Q38" i="22"/>
  <c r="Q49" i="22" s="1"/>
  <c r="Q60" i="22" s="1"/>
  <c r="Q71" i="22" s="1"/>
  <c r="P38" i="22"/>
  <c r="N38" i="22"/>
  <c r="N49" i="22" s="1"/>
  <c r="N60" i="22" s="1"/>
  <c r="N71" i="22" s="1"/>
  <c r="I38" i="22"/>
  <c r="I49" i="22" s="1"/>
  <c r="I60" i="22" s="1"/>
  <c r="I71" i="22" s="1"/>
  <c r="H38" i="22"/>
  <c r="F38" i="22"/>
  <c r="F49" i="22" s="1"/>
  <c r="F60" i="22" s="1"/>
  <c r="F71" i="22" s="1"/>
  <c r="Q37" i="22"/>
  <c r="O37" i="22"/>
  <c r="N37" i="22"/>
  <c r="L37" i="22"/>
  <c r="I37" i="22"/>
  <c r="G37" i="22"/>
  <c r="F37" i="22"/>
  <c r="Q36" i="22"/>
  <c r="Q47" i="22" s="1"/>
  <c r="Q58" i="22" s="1"/>
  <c r="N36" i="22"/>
  <c r="N47" i="22" s="1"/>
  <c r="N58" i="22" s="1"/>
  <c r="L36" i="22"/>
  <c r="L47" i="22" s="1"/>
  <c r="L58" i="22" s="1"/>
  <c r="K36" i="22"/>
  <c r="I36" i="22"/>
  <c r="I47" i="22" s="1"/>
  <c r="I58" i="22" s="1"/>
  <c r="F36" i="22"/>
  <c r="F47" i="22" s="1"/>
  <c r="F58" i="22" s="1"/>
  <c r="Q34" i="22"/>
  <c r="O34" i="22"/>
  <c r="N34" i="22"/>
  <c r="I34" i="22"/>
  <c r="G34" i="22"/>
  <c r="F34" i="22"/>
  <c r="L30" i="22"/>
  <c r="Q29" i="22"/>
  <c r="Q40" i="22" s="1"/>
  <c r="Q51" i="22" s="1"/>
  <c r="P29" i="22"/>
  <c r="P24" i="22" s="1"/>
  <c r="O29" i="22"/>
  <c r="O40" i="22" s="1"/>
  <c r="O51" i="22" s="1"/>
  <c r="N29" i="22"/>
  <c r="N24" i="22" s="1"/>
  <c r="M29" i="22"/>
  <c r="M24" i="22" s="1"/>
  <c r="L29" i="22"/>
  <c r="L40" i="22" s="1"/>
  <c r="L51" i="22" s="1"/>
  <c r="K29" i="22"/>
  <c r="J29" i="22"/>
  <c r="J40" i="22" s="1"/>
  <c r="J51" i="22" s="1"/>
  <c r="I29" i="22"/>
  <c r="I40" i="22" s="1"/>
  <c r="I51" i="22" s="1"/>
  <c r="H29" i="22"/>
  <c r="H40" i="22" s="1"/>
  <c r="H51" i="22" s="1"/>
  <c r="G29" i="22"/>
  <c r="G40" i="22" s="1"/>
  <c r="G51" i="22" s="1"/>
  <c r="F29" i="22"/>
  <c r="F24" i="22" s="1"/>
  <c r="E29" i="22"/>
  <c r="E24" i="22" s="1"/>
  <c r="Q28" i="22"/>
  <c r="P28" i="22"/>
  <c r="O28" i="22"/>
  <c r="O39" i="22" s="1"/>
  <c r="N28" i="22"/>
  <c r="N39" i="22" s="1"/>
  <c r="M28" i="22"/>
  <c r="L28" i="22"/>
  <c r="K28" i="22"/>
  <c r="J28" i="22"/>
  <c r="I28" i="22"/>
  <c r="H28" i="22"/>
  <c r="G28" i="22"/>
  <c r="G39" i="22" s="1"/>
  <c r="F28" i="22"/>
  <c r="F39" i="22" s="1"/>
  <c r="E28" i="22"/>
  <c r="Q27" i="22"/>
  <c r="P27" i="22"/>
  <c r="O27" i="22"/>
  <c r="O38" i="22" s="1"/>
  <c r="O49" i="22" s="1"/>
  <c r="O60" i="22" s="1"/>
  <c r="O71" i="22" s="1"/>
  <c r="N27" i="22"/>
  <c r="M27" i="22"/>
  <c r="M38" i="22" s="1"/>
  <c r="M49" i="22" s="1"/>
  <c r="M60" i="22" s="1"/>
  <c r="M71" i="22" s="1"/>
  <c r="L27" i="22"/>
  <c r="L38" i="22" s="1"/>
  <c r="L49" i="22" s="1"/>
  <c r="L60" i="22" s="1"/>
  <c r="L71" i="22" s="1"/>
  <c r="K27" i="22"/>
  <c r="K30" i="22" s="1"/>
  <c r="J27" i="22"/>
  <c r="J38" i="22" s="1"/>
  <c r="J49" i="22" s="1"/>
  <c r="J60" i="22" s="1"/>
  <c r="J71" i="22" s="1"/>
  <c r="I27" i="22"/>
  <c r="H27" i="22"/>
  <c r="G27" i="22"/>
  <c r="G38" i="22" s="1"/>
  <c r="G49" i="22" s="1"/>
  <c r="G60" i="22" s="1"/>
  <c r="G71" i="22" s="1"/>
  <c r="F27" i="22"/>
  <c r="E27" i="22"/>
  <c r="E38" i="22" s="1"/>
  <c r="E49" i="22" s="1"/>
  <c r="E60" i="22" s="1"/>
  <c r="E71" i="22" s="1"/>
  <c r="Q26" i="22"/>
  <c r="P26" i="22"/>
  <c r="P37" i="22" s="1"/>
  <c r="O26" i="22"/>
  <c r="N26" i="22"/>
  <c r="M26" i="22"/>
  <c r="M37" i="22" s="1"/>
  <c r="L26" i="22"/>
  <c r="K26" i="22"/>
  <c r="K37" i="22" s="1"/>
  <c r="J26" i="22"/>
  <c r="J37" i="22" s="1"/>
  <c r="I26" i="22"/>
  <c r="H26" i="22"/>
  <c r="H37" i="22" s="1"/>
  <c r="G26" i="22"/>
  <c r="F26" i="22"/>
  <c r="E26" i="22"/>
  <c r="E37" i="22" s="1"/>
  <c r="Q25" i="22"/>
  <c r="P25" i="22"/>
  <c r="P36" i="22" s="1"/>
  <c r="P47" i="22" s="1"/>
  <c r="P58" i="22" s="1"/>
  <c r="O25" i="22"/>
  <c r="O36" i="22" s="1"/>
  <c r="O47" i="22" s="1"/>
  <c r="O58" i="22" s="1"/>
  <c r="N25" i="22"/>
  <c r="M25" i="22"/>
  <c r="M36" i="22" s="1"/>
  <c r="M47" i="22" s="1"/>
  <c r="M58" i="22" s="1"/>
  <c r="L25" i="22"/>
  <c r="K25" i="22"/>
  <c r="J25" i="22"/>
  <c r="J36" i="22" s="1"/>
  <c r="J47" i="22" s="1"/>
  <c r="J58" i="22" s="1"/>
  <c r="I25" i="22"/>
  <c r="H25" i="22"/>
  <c r="H36" i="22" s="1"/>
  <c r="H47" i="22" s="1"/>
  <c r="H58" i="22" s="1"/>
  <c r="G25" i="22"/>
  <c r="G36" i="22" s="1"/>
  <c r="G47" i="22" s="1"/>
  <c r="G58" i="22" s="1"/>
  <c r="F25" i="22"/>
  <c r="E25" i="22"/>
  <c r="E36" i="22" s="1"/>
  <c r="E47" i="22" s="1"/>
  <c r="E58" i="22" s="1"/>
  <c r="Q24" i="22"/>
  <c r="Q35" i="22" s="1"/>
  <c r="L24" i="22"/>
  <c r="K24" i="22"/>
  <c r="K35" i="22" s="1"/>
  <c r="J24" i="22"/>
  <c r="I24" i="22"/>
  <c r="I35" i="22" s="1"/>
  <c r="R23" i="22"/>
  <c r="Q23" i="22"/>
  <c r="Q30" i="22" s="1"/>
  <c r="P23" i="22"/>
  <c r="P34" i="22" s="1"/>
  <c r="O23" i="22"/>
  <c r="N23" i="22"/>
  <c r="M23" i="22"/>
  <c r="M34" i="22" s="1"/>
  <c r="L23" i="22"/>
  <c r="K23" i="22"/>
  <c r="K34" i="22" s="1"/>
  <c r="J23" i="22"/>
  <c r="J30" i="22" s="1"/>
  <c r="I23" i="22"/>
  <c r="L34" i="22" s="1"/>
  <c r="H23" i="22"/>
  <c r="H34" i="22" s="1"/>
  <c r="G23" i="22"/>
  <c r="F23" i="22"/>
  <c r="E23" i="22"/>
  <c r="E34" i="22" s="1"/>
  <c r="Q19" i="22"/>
  <c r="P19" i="22"/>
  <c r="O19" i="22"/>
  <c r="N19" i="22"/>
  <c r="M19" i="22"/>
  <c r="L19" i="22"/>
  <c r="K19" i="22"/>
  <c r="J19" i="22"/>
  <c r="I19" i="22"/>
  <c r="H19" i="22"/>
  <c r="G19" i="22"/>
  <c r="F19" i="22"/>
  <c r="R18" i="22"/>
  <c r="R13" i="22"/>
  <c r="R12" i="22"/>
  <c r="M49" i="18"/>
  <c r="J49" i="18"/>
  <c r="I49" i="18"/>
  <c r="N39" i="18"/>
  <c r="N49" i="18" s="1"/>
  <c r="M39" i="18"/>
  <c r="J39" i="18"/>
  <c r="I39" i="18"/>
  <c r="F39" i="18"/>
  <c r="F49" i="18" s="1"/>
  <c r="M36" i="18"/>
  <c r="I36" i="18"/>
  <c r="M30" i="18"/>
  <c r="P29" i="18"/>
  <c r="O29" i="18"/>
  <c r="O39" i="18" s="1"/>
  <c r="O49" i="18" s="1"/>
  <c r="N29" i="18"/>
  <c r="M29" i="18"/>
  <c r="L29" i="18"/>
  <c r="L39" i="18" s="1"/>
  <c r="L49" i="18" s="1"/>
  <c r="K29" i="18"/>
  <c r="K39" i="18" s="1"/>
  <c r="K49" i="18" s="1"/>
  <c r="J29" i="18"/>
  <c r="I29" i="18"/>
  <c r="H29" i="18"/>
  <c r="H39" i="18" s="1"/>
  <c r="H49" i="18" s="1"/>
  <c r="G29" i="18"/>
  <c r="G39" i="18" s="1"/>
  <c r="G49" i="18" s="1"/>
  <c r="F29" i="18"/>
  <c r="N28" i="18"/>
  <c r="N38" i="18" s="1"/>
  <c r="M28" i="18"/>
  <c r="M38" i="18" s="1"/>
  <c r="M48" i="18" s="1"/>
  <c r="J28" i="18"/>
  <c r="J38" i="18" s="1"/>
  <c r="J48" i="18" s="1"/>
  <c r="I28" i="18"/>
  <c r="I38" i="18" s="1"/>
  <c r="F28" i="18"/>
  <c r="F38" i="18" s="1"/>
  <c r="O27" i="18"/>
  <c r="O28" i="18" s="1"/>
  <c r="O38" i="18" s="1"/>
  <c r="N27" i="18"/>
  <c r="N37" i="18" s="1"/>
  <c r="N47" i="18" s="1"/>
  <c r="M27" i="18"/>
  <c r="M37" i="18" s="1"/>
  <c r="M47" i="18" s="1"/>
  <c r="L27" i="18"/>
  <c r="L26" i="18" s="1"/>
  <c r="K27" i="18"/>
  <c r="K37" i="18" s="1"/>
  <c r="K47" i="18" s="1"/>
  <c r="J27" i="18"/>
  <c r="J37" i="18" s="1"/>
  <c r="J47" i="18" s="1"/>
  <c r="I27" i="18"/>
  <c r="I37" i="18" s="1"/>
  <c r="I47" i="18" s="1"/>
  <c r="H27" i="18"/>
  <c r="H28" i="18" s="1"/>
  <c r="H38" i="18" s="1"/>
  <c r="H48" i="18" s="1"/>
  <c r="G27" i="18"/>
  <c r="G28" i="18" s="1"/>
  <c r="G38" i="18" s="1"/>
  <c r="F27" i="18"/>
  <c r="F37" i="18" s="1"/>
  <c r="F47" i="18" s="1"/>
  <c r="O26" i="18"/>
  <c r="O36" i="18" s="1"/>
  <c r="N26" i="18"/>
  <c r="N36" i="18" s="1"/>
  <c r="M26" i="18"/>
  <c r="J26" i="18"/>
  <c r="J36" i="18" s="1"/>
  <c r="I26" i="18"/>
  <c r="G26" i="18"/>
  <c r="G36" i="18" s="1"/>
  <c r="F26" i="18"/>
  <c r="F36" i="18" s="1"/>
  <c r="O25" i="18"/>
  <c r="O35" i="18" s="1"/>
  <c r="N25" i="18"/>
  <c r="N35" i="18" s="1"/>
  <c r="M25" i="18"/>
  <c r="M35" i="18" s="1"/>
  <c r="L25" i="18"/>
  <c r="L35" i="18" s="1"/>
  <c r="K25" i="18"/>
  <c r="K35" i="18" s="1"/>
  <c r="J25" i="18"/>
  <c r="J35" i="18" s="1"/>
  <c r="I25" i="18"/>
  <c r="I30" i="18" s="1"/>
  <c r="H25" i="18"/>
  <c r="H35" i="18" s="1"/>
  <c r="G25" i="18"/>
  <c r="G35" i="18" s="1"/>
  <c r="F25" i="18"/>
  <c r="F35" i="18" s="1"/>
  <c r="P24" i="18"/>
  <c r="O24" i="18"/>
  <c r="O34" i="18" s="1"/>
  <c r="N24" i="18"/>
  <c r="N34" i="18" s="1"/>
  <c r="M24" i="18"/>
  <c r="M34" i="18" s="1"/>
  <c r="L24" i="18"/>
  <c r="K24" i="18"/>
  <c r="J24" i="18"/>
  <c r="J34" i="18" s="1"/>
  <c r="I24" i="18"/>
  <c r="I34" i="18" s="1"/>
  <c r="H24" i="18"/>
  <c r="H34" i="18" s="1"/>
  <c r="G24" i="18"/>
  <c r="G34" i="18" s="1"/>
  <c r="F24" i="18"/>
  <c r="F34" i="18" s="1"/>
  <c r="O20" i="18"/>
  <c r="N20" i="18"/>
  <c r="M20" i="18"/>
  <c r="L20" i="18"/>
  <c r="K20" i="18"/>
  <c r="J20" i="18"/>
  <c r="I20" i="18"/>
  <c r="H20" i="18"/>
  <c r="G20" i="18"/>
  <c r="P17" i="18"/>
  <c r="P16" i="18"/>
  <c r="J208" i="24" l="1"/>
  <c r="N27" i="24"/>
  <c r="N31" i="24"/>
  <c r="G27" i="24"/>
  <c r="O27" i="24"/>
  <c r="M43" i="24"/>
  <c r="M52" i="24" s="1"/>
  <c r="M61" i="24" s="1"/>
  <c r="I22" i="24"/>
  <c r="H27" i="24"/>
  <c r="H101" i="24"/>
  <c r="H97" i="24"/>
  <c r="O97" i="24"/>
  <c r="K157" i="24"/>
  <c r="K167" i="24" s="1"/>
  <c r="K177" i="24" s="1"/>
  <c r="K187" i="24" s="1"/>
  <c r="K197" i="24" s="1"/>
  <c r="K207" i="24" s="1"/>
  <c r="K168" i="24"/>
  <c r="K178" i="24" s="1"/>
  <c r="K153" i="24"/>
  <c r="N163" i="24"/>
  <c r="I111" i="24"/>
  <c r="I107" i="24"/>
  <c r="L111" i="24"/>
  <c r="L107" i="24"/>
  <c r="G169" i="24"/>
  <c r="L208" i="24"/>
  <c r="G208" i="24"/>
  <c r="P101" i="24"/>
  <c r="P97" i="24"/>
  <c r="J27" i="24"/>
  <c r="F32" i="24"/>
  <c r="F41" i="24" s="1"/>
  <c r="F50" i="24" s="1"/>
  <c r="F59" i="24" s="1"/>
  <c r="N32" i="24"/>
  <c r="N41" i="24" s="1"/>
  <c r="N50" i="24" s="1"/>
  <c r="N59" i="24" s="1"/>
  <c r="J111" i="24"/>
  <c r="J107" i="24"/>
  <c r="H169" i="24"/>
  <c r="M188" i="24"/>
  <c r="M198" i="24" s="1"/>
  <c r="M208" i="24" s="1"/>
  <c r="O107" i="24"/>
  <c r="O111" i="24"/>
  <c r="P169" i="24"/>
  <c r="K27" i="24"/>
  <c r="G32" i="24"/>
  <c r="G41" i="24" s="1"/>
  <c r="G50" i="24" s="1"/>
  <c r="G59" i="24" s="1"/>
  <c r="O32" i="24"/>
  <c r="O41" i="24" s="1"/>
  <c r="O50" i="24" s="1"/>
  <c r="O59" i="24" s="1"/>
  <c r="K115" i="24"/>
  <c r="K125" i="24" s="1"/>
  <c r="J163" i="24"/>
  <c r="J159" i="24"/>
  <c r="N159" i="24"/>
  <c r="L27" i="24"/>
  <c r="L97" i="24"/>
  <c r="I115" i="24"/>
  <c r="I125" i="24" s="1"/>
  <c r="P115" i="24"/>
  <c r="P125" i="24" s="1"/>
  <c r="L159" i="24"/>
  <c r="M91" i="24"/>
  <c r="M102" i="24"/>
  <c r="M112" i="24" s="1"/>
  <c r="M122" i="24" s="1"/>
  <c r="J103" i="24"/>
  <c r="J113" i="24" s="1"/>
  <c r="J123" i="24" s="1"/>
  <c r="J97" i="24"/>
  <c r="N107" i="24"/>
  <c r="N111" i="24"/>
  <c r="J115" i="24"/>
  <c r="J125" i="24" s="1"/>
  <c r="G114" i="24"/>
  <c r="G124" i="24" s="1"/>
  <c r="H188" i="24"/>
  <c r="H198" i="24" s="1"/>
  <c r="H208" i="24" s="1"/>
  <c r="P188" i="24"/>
  <c r="P198" i="24" s="1"/>
  <c r="P208" i="24" s="1"/>
  <c r="G107" i="24"/>
  <c r="G111" i="24"/>
  <c r="F111" i="24"/>
  <c r="O114" i="24"/>
  <c r="O124" i="24" s="1"/>
  <c r="O163" i="24"/>
  <c r="I208" i="24"/>
  <c r="G159" i="24"/>
  <c r="O159" i="24"/>
  <c r="L163" i="24"/>
  <c r="N97" i="24"/>
  <c r="K101" i="24"/>
  <c r="I153" i="24"/>
  <c r="H159" i="24"/>
  <c r="P159" i="24"/>
  <c r="M163" i="24"/>
  <c r="F168" i="24"/>
  <c r="F178" i="24" s="1"/>
  <c r="F188" i="24" s="1"/>
  <c r="F198" i="24" s="1"/>
  <c r="F208" i="24" s="1"/>
  <c r="N168" i="24"/>
  <c r="N178" i="24" s="1"/>
  <c r="N188" i="24" s="1"/>
  <c r="N198" i="24" s="1"/>
  <c r="N208" i="24" s="1"/>
  <c r="I97" i="24"/>
  <c r="N35" i="22"/>
  <c r="N30" i="22"/>
  <c r="L35" i="22"/>
  <c r="AH120" i="22"/>
  <c r="AS152" i="22"/>
  <c r="I120" i="22"/>
  <c r="K124" i="22"/>
  <c r="I124" i="22"/>
  <c r="I129" i="22" s="1"/>
  <c r="AJ130" i="22"/>
  <c r="AR130" i="22"/>
  <c r="R37" i="22"/>
  <c r="F30" i="22"/>
  <c r="F35" i="22"/>
  <c r="E39" i="22"/>
  <c r="M39" i="22"/>
  <c r="P35" i="22"/>
  <c r="P41" i="22" s="1"/>
  <c r="J129" i="22"/>
  <c r="G129" i="22"/>
  <c r="K125" i="22"/>
  <c r="L39" i="22"/>
  <c r="L41" i="22"/>
  <c r="L132" i="22"/>
  <c r="L125" i="22"/>
  <c r="AJ124" i="22"/>
  <c r="R58" i="22"/>
  <c r="R71" i="22"/>
  <c r="H39" i="22"/>
  <c r="P39" i="22"/>
  <c r="AL120" i="22"/>
  <c r="R129" i="22"/>
  <c r="E124" i="22"/>
  <c r="S112" i="22"/>
  <c r="R125" i="22"/>
  <c r="AS112" i="22"/>
  <c r="K39" i="22"/>
  <c r="R132" i="22"/>
  <c r="AP130" i="22"/>
  <c r="S127" i="22"/>
  <c r="AS129" i="22"/>
  <c r="E35" i="22"/>
  <c r="M30" i="22"/>
  <c r="M35" i="22"/>
  <c r="AR124" i="22"/>
  <c r="L129" i="22"/>
  <c r="AL131" i="22"/>
  <c r="AL143" i="22" s="1"/>
  <c r="AL155" i="22" s="1"/>
  <c r="AL167" i="22" s="1"/>
  <c r="AK212" i="22"/>
  <c r="AS216" i="22"/>
  <c r="AJ245" i="22"/>
  <c r="AJ258" i="22" s="1"/>
  <c r="AM204" i="22"/>
  <c r="AM217" i="22" s="1"/>
  <c r="AM223" i="22"/>
  <c r="AM236" i="22" s="1"/>
  <c r="AM249" i="22" s="1"/>
  <c r="AM262" i="22" s="1"/>
  <c r="AM205" i="22"/>
  <c r="AM218" i="22" s="1"/>
  <c r="AM231" i="22" s="1"/>
  <c r="AM244" i="22" s="1"/>
  <c r="AM257" i="22" s="1"/>
  <c r="F204" i="22"/>
  <c r="F209" i="22"/>
  <c r="F222" i="22" s="1"/>
  <c r="F235" i="22" s="1"/>
  <c r="F248" i="22" s="1"/>
  <c r="F261" i="22" s="1"/>
  <c r="AN250" i="22"/>
  <c r="AN263" i="22" s="1"/>
  <c r="J34" i="22"/>
  <c r="J39" i="22" s="1"/>
  <c r="N112" i="22"/>
  <c r="AP112" i="22"/>
  <c r="J113" i="22"/>
  <c r="J125" i="22" s="1"/>
  <c r="AD113" i="22"/>
  <c r="AR114" i="22"/>
  <c r="AR126" i="22" s="1"/>
  <c r="AR138" i="22" s="1"/>
  <c r="AR150" i="22" s="1"/>
  <c r="AR162" i="22" s="1"/>
  <c r="AE130" i="22"/>
  <c r="AM130" i="22"/>
  <c r="AG131" i="22"/>
  <c r="AG143" i="22" s="1"/>
  <c r="AG155" i="22" s="1"/>
  <c r="AG167" i="22" s="1"/>
  <c r="AG113" i="22"/>
  <c r="AO131" i="22"/>
  <c r="AO143" i="22" s="1"/>
  <c r="AO155" i="22" s="1"/>
  <c r="AO167" i="22" s="1"/>
  <c r="AO113" i="22"/>
  <c r="L120" i="22"/>
  <c r="AT203" i="22"/>
  <c r="K257" i="22"/>
  <c r="S257" i="22"/>
  <c r="F224" i="22"/>
  <c r="F237" i="22" s="1"/>
  <c r="F250" i="22" s="1"/>
  <c r="F263" i="22" s="1"/>
  <c r="AQ212" i="22"/>
  <c r="AQ216" i="22"/>
  <c r="P40" i="22"/>
  <c r="P51" i="22" s="1"/>
  <c r="AF124" i="22"/>
  <c r="I113" i="22"/>
  <c r="AL113" i="22"/>
  <c r="AL125" i="22" s="1"/>
  <c r="AR245" i="22"/>
  <c r="AR258" i="22" s="1"/>
  <c r="AE223" i="22"/>
  <c r="AE236" i="22" s="1"/>
  <c r="AE249" i="22" s="1"/>
  <c r="AE262" i="22" s="1"/>
  <c r="AE205" i="22"/>
  <c r="AE218" i="22" s="1"/>
  <c r="AE231" i="22" s="1"/>
  <c r="AE244" i="22" s="1"/>
  <c r="AE257" i="22" s="1"/>
  <c r="R28" i="22"/>
  <c r="P30" i="22"/>
  <c r="F41" i="22"/>
  <c r="N41" i="22"/>
  <c r="F112" i="22"/>
  <c r="O124" i="22"/>
  <c r="AH124" i="22"/>
  <c r="AI136" i="22" s="1"/>
  <c r="AQ112" i="22"/>
  <c r="K129" i="22"/>
  <c r="M124" i="22"/>
  <c r="M120" i="22"/>
  <c r="AI120" i="22"/>
  <c r="AL124" i="22"/>
  <c r="I130" i="22"/>
  <c r="I142" i="22" s="1"/>
  <c r="F203" i="22"/>
  <c r="AM212" i="22"/>
  <c r="AL245" i="22"/>
  <c r="AL258" i="22" s="1"/>
  <c r="AN222" i="22"/>
  <c r="AO222" i="22"/>
  <c r="AK216" i="22"/>
  <c r="G125" i="22"/>
  <c r="G137" i="22" s="1"/>
  <c r="G138" i="22" s="1"/>
  <c r="G150" i="22" s="1"/>
  <c r="AI216" i="22"/>
  <c r="AI212" i="22"/>
  <c r="G24" i="22"/>
  <c r="G35" i="22" s="1"/>
  <c r="G46" i="22" s="1"/>
  <c r="I30" i="22"/>
  <c r="I39" i="22"/>
  <c r="Q39" i="22"/>
  <c r="Q41" i="22" s="1"/>
  <c r="G124" i="22"/>
  <c r="P112" i="22"/>
  <c r="AK114" i="22"/>
  <c r="AK126" i="22" s="1"/>
  <c r="AK138" i="22" s="1"/>
  <c r="AK150" i="22" s="1"/>
  <c r="AK162" i="22" s="1"/>
  <c r="AJ120" i="22"/>
  <c r="AN125" i="22"/>
  <c r="AD131" i="22"/>
  <c r="AD143" i="22" s="1"/>
  <c r="AD155" i="22" s="1"/>
  <c r="AD167" i="22" s="1"/>
  <c r="AQ131" i="22"/>
  <c r="AQ143" i="22" s="1"/>
  <c r="AQ155" i="22" s="1"/>
  <c r="AQ167" i="22" s="1"/>
  <c r="AE204" i="22"/>
  <c r="AE217" i="22" s="1"/>
  <c r="AE216" i="22" s="1"/>
  <c r="E257" i="22"/>
  <c r="M257" i="22"/>
  <c r="AI250" i="22"/>
  <c r="AI263" i="22" s="1"/>
  <c r="J120" i="22"/>
  <c r="N204" i="22"/>
  <c r="N224" i="22"/>
  <c r="N237" i="22" s="1"/>
  <c r="N250" i="22" s="1"/>
  <c r="N263" i="22" s="1"/>
  <c r="N203" i="22"/>
  <c r="N209" i="22"/>
  <c r="N222" i="22" s="1"/>
  <c r="N235" i="22" s="1"/>
  <c r="N248" i="22" s="1"/>
  <c r="N261" i="22" s="1"/>
  <c r="O24" i="22"/>
  <c r="O35" i="22" s="1"/>
  <c r="R51" i="22"/>
  <c r="H24" i="22"/>
  <c r="H35" i="22" s="1"/>
  <c r="H46" i="22" s="1"/>
  <c r="H48" i="22" s="1"/>
  <c r="H112" i="22"/>
  <c r="Q112" i="22"/>
  <c r="AQ113" i="22"/>
  <c r="AQ125" i="22" s="1"/>
  <c r="O120" i="22"/>
  <c r="M130" i="22"/>
  <c r="M142" i="22" s="1"/>
  <c r="AF245" i="22"/>
  <c r="AF258" i="22" s="1"/>
  <c r="AN245" i="22"/>
  <c r="AN258" i="22" s="1"/>
  <c r="AP222" i="22"/>
  <c r="AQ250" i="22"/>
  <c r="AQ263" i="22" s="1"/>
  <c r="L262" i="22"/>
  <c r="G120" i="22"/>
  <c r="K38" i="22"/>
  <c r="K49" i="22" s="1"/>
  <c r="K60" i="22" s="1"/>
  <c r="K71" i="22" s="1"/>
  <c r="AD114" i="22"/>
  <c r="AD126" i="22" s="1"/>
  <c r="AD138" i="22" s="1"/>
  <c r="AD150" i="22" s="1"/>
  <c r="AD162" i="22" s="1"/>
  <c r="AI130" i="22"/>
  <c r="AI132" i="22" s="1"/>
  <c r="AQ130" i="22"/>
  <c r="N130" i="22"/>
  <c r="N142" i="22" s="1"/>
  <c r="K120" i="22"/>
  <c r="AN124" i="22"/>
  <c r="H113" i="22"/>
  <c r="Q113" i="22"/>
  <c r="AK113" i="22"/>
  <c r="AK125" i="22" s="1"/>
  <c r="AK130" i="22" s="1"/>
  <c r="AS118" i="22"/>
  <c r="AE131" i="22"/>
  <c r="AE143" i="22" s="1"/>
  <c r="AE155" i="22" s="1"/>
  <c r="AE167" i="22" s="1"/>
  <c r="AE112" i="22"/>
  <c r="AM131" i="22"/>
  <c r="AM143" i="22" s="1"/>
  <c r="AM155" i="22" s="1"/>
  <c r="AM167" i="22" s="1"/>
  <c r="AM112" i="22"/>
  <c r="AF120" i="22"/>
  <c r="AS139" i="22"/>
  <c r="E167" i="22"/>
  <c r="S155" i="22"/>
  <c r="R212" i="22"/>
  <c r="AL212" i="22"/>
  <c r="H203" i="22"/>
  <c r="AJ216" i="22"/>
  <c r="L204" i="22"/>
  <c r="AG204" i="22"/>
  <c r="AG217" i="22" s="1"/>
  <c r="AG216" i="22" s="1"/>
  <c r="AG245" i="22"/>
  <c r="AG258" i="22" s="1"/>
  <c r="AO245" i="22"/>
  <c r="AO258" i="22" s="1"/>
  <c r="J209" i="22"/>
  <c r="J222" i="22" s="1"/>
  <c r="J235" i="22" s="1"/>
  <c r="J248" i="22" s="1"/>
  <c r="J261" i="22" s="1"/>
  <c r="AF205" i="22"/>
  <c r="AF218" i="22" s="1"/>
  <c r="AF231" i="22" s="1"/>
  <c r="AF244" i="22" s="1"/>
  <c r="AF257" i="22" s="1"/>
  <c r="AF262" i="22" s="1"/>
  <c r="AF204" i="22"/>
  <c r="AF217" i="22" s="1"/>
  <c r="AF222" i="22" s="1"/>
  <c r="AN205" i="22"/>
  <c r="AN218" i="22" s="1"/>
  <c r="AN231" i="22" s="1"/>
  <c r="AN244" i="22" s="1"/>
  <c r="AN257" i="22" s="1"/>
  <c r="AN262" i="22" s="1"/>
  <c r="AN204" i="22"/>
  <c r="AN217" i="22" s="1"/>
  <c r="G212" i="22"/>
  <c r="G216" i="22"/>
  <c r="G217" i="22" s="1"/>
  <c r="O212" i="22"/>
  <c r="AE212" i="22"/>
  <c r="AR212" i="22"/>
  <c r="AL262" i="22"/>
  <c r="G224" i="22"/>
  <c r="G237" i="22" s="1"/>
  <c r="G250" i="22" s="1"/>
  <c r="G263" i="22" s="1"/>
  <c r="AM250" i="22"/>
  <c r="AM263" i="22" s="1"/>
  <c r="AK250" i="22"/>
  <c r="AK263" i="22" s="1"/>
  <c r="AH245" i="22"/>
  <c r="AH258" i="22" s="1"/>
  <c r="AP250" i="22"/>
  <c r="AP263" i="22" s="1"/>
  <c r="AS212" i="22"/>
  <c r="AM216" i="22"/>
  <c r="AL217" i="22"/>
  <c r="AL222" i="22" s="1"/>
  <c r="L257" i="22"/>
  <c r="R262" i="22"/>
  <c r="H224" i="22"/>
  <c r="H237" i="22" s="1"/>
  <c r="H250" i="22" s="1"/>
  <c r="H263" i="22" s="1"/>
  <c r="J257" i="22"/>
  <c r="AS250" i="22"/>
  <c r="AS263" i="22" s="1"/>
  <c r="E318" i="22"/>
  <c r="E331" i="22" s="1"/>
  <c r="E344" i="22" s="1"/>
  <c r="E329" i="22"/>
  <c r="E342" i="22" s="1"/>
  <c r="S316" i="22"/>
  <c r="S329" i="22" s="1"/>
  <c r="S342" i="22" s="1"/>
  <c r="S355" i="22" s="1"/>
  <c r="T316" i="22"/>
  <c r="T329" i="22" s="1"/>
  <c r="T342" i="22" s="1"/>
  <c r="T355" i="22" s="1"/>
  <c r="M316" i="22"/>
  <c r="M311" i="22" s="1"/>
  <c r="AO205" i="22"/>
  <c r="AI245" i="22"/>
  <c r="AI258" i="22" s="1"/>
  <c r="AQ245" i="22"/>
  <c r="AQ258" i="22" s="1"/>
  <c r="AH205" i="22"/>
  <c r="AH218" i="22" s="1"/>
  <c r="AH231" i="22" s="1"/>
  <c r="AH244" i="22" s="1"/>
  <c r="AH257" i="22" s="1"/>
  <c r="AH204" i="22"/>
  <c r="AH217" i="22" s="1"/>
  <c r="AP205" i="22"/>
  <c r="AP218" i="22" s="1"/>
  <c r="AP231" i="22" s="1"/>
  <c r="AP244" i="22" s="1"/>
  <c r="AP257" i="22" s="1"/>
  <c r="AP262" i="22" s="1"/>
  <c r="AP204" i="22"/>
  <c r="AP217" i="22" s="1"/>
  <c r="I203" i="22"/>
  <c r="L216" i="22" s="1"/>
  <c r="I209" i="22"/>
  <c r="I222" i="22" s="1"/>
  <c r="I235" i="22" s="1"/>
  <c r="I248" i="22" s="1"/>
  <c r="I261" i="22" s="1"/>
  <c r="Q203" i="22"/>
  <c r="Q209" i="22"/>
  <c r="Q222" i="22" s="1"/>
  <c r="Q235" i="22" s="1"/>
  <c r="Q248" i="22" s="1"/>
  <c r="Q261" i="22" s="1"/>
  <c r="I224" i="22"/>
  <c r="I237" i="22" s="1"/>
  <c r="I250" i="22" s="1"/>
  <c r="I263" i="22" s="1"/>
  <c r="AE250" i="22"/>
  <c r="AE263" i="22" s="1"/>
  <c r="AO250" i="22"/>
  <c r="AO263" i="22" s="1"/>
  <c r="AJ262" i="22"/>
  <c r="F316" i="22"/>
  <c r="F329" i="22" s="1"/>
  <c r="F342" i="22" s="1"/>
  <c r="Q262" i="22"/>
  <c r="Q257" i="22" s="1"/>
  <c r="AI262" i="22"/>
  <c r="AJ250" i="22"/>
  <c r="AJ263" i="22" s="1"/>
  <c r="AR250" i="22"/>
  <c r="AR263" i="22" s="1"/>
  <c r="AJ212" i="22"/>
  <c r="AR217" i="22"/>
  <c r="J262" i="22"/>
  <c r="AO223" i="22"/>
  <c r="AO236" i="22" s="1"/>
  <c r="AO249" i="22" s="1"/>
  <c r="AR262" i="22"/>
  <c r="AQ305" i="22"/>
  <c r="AQ309" i="22"/>
  <c r="S311" i="22"/>
  <c r="AI305" i="22"/>
  <c r="M212" i="22"/>
  <c r="AN212" i="22"/>
  <c r="AG257" i="22"/>
  <c r="AG262" i="22" s="1"/>
  <c r="AI222" i="22"/>
  <c r="AQ222" i="22"/>
  <c r="P257" i="22"/>
  <c r="AG250" i="22"/>
  <c r="AG263" i="22" s="1"/>
  <c r="R257" i="22"/>
  <c r="AG309" i="22"/>
  <c r="AO309" i="22"/>
  <c r="AO216" i="22"/>
  <c r="AJ222" i="22"/>
  <c r="AR222" i="22"/>
  <c r="AK262" i="22"/>
  <c r="AS262" i="22"/>
  <c r="AD250" i="22"/>
  <c r="AD263" i="22" s="1"/>
  <c r="AL250" i="22"/>
  <c r="AL263" i="22" s="1"/>
  <c r="AD217" i="22"/>
  <c r="E310" i="22"/>
  <c r="U297" i="22"/>
  <c r="P306" i="22"/>
  <c r="J311" i="22"/>
  <c r="P310" i="22"/>
  <c r="P203" i="22"/>
  <c r="AH212" i="22"/>
  <c r="J204" i="22"/>
  <c r="R209" i="22"/>
  <c r="R222" i="22" s="1"/>
  <c r="R235" i="22" s="1"/>
  <c r="R248" i="22" s="1"/>
  <c r="R261" i="22" s="1"/>
  <c r="AK222" i="22"/>
  <c r="AS222" i="22"/>
  <c r="F257" i="22"/>
  <c r="N262" i="22"/>
  <c r="N257" i="22" s="1"/>
  <c r="AH223" i="22"/>
  <c r="AH236" i="22" s="1"/>
  <c r="AH249" i="22" s="1"/>
  <c r="AH262" i="22" s="1"/>
  <c r="AI309" i="22"/>
  <c r="G306" i="22"/>
  <c r="Q306" i="22"/>
  <c r="AI310" i="22"/>
  <c r="AI323" i="22" s="1"/>
  <c r="AI336" i="22" s="1"/>
  <c r="AI304" i="22"/>
  <c r="AI317" i="22" s="1"/>
  <c r="AI312" i="22" s="1"/>
  <c r="AQ310" i="22"/>
  <c r="AQ323" i="22" s="1"/>
  <c r="AQ336" i="22" s="1"/>
  <c r="K311" i="22"/>
  <c r="AI314" i="22"/>
  <c r="AQ314" i="22"/>
  <c r="H316" i="22"/>
  <c r="H329" i="22" s="1"/>
  <c r="H342" i="22" s="1"/>
  <c r="AE317" i="22"/>
  <c r="AE312" i="22" s="1"/>
  <c r="F318" i="22"/>
  <c r="F331" i="22" s="1"/>
  <c r="F344" i="22" s="1"/>
  <c r="H306" i="22"/>
  <c r="H310" i="22"/>
  <c r="S306" i="22"/>
  <c r="AJ310" i="22"/>
  <c r="AJ323" i="22" s="1"/>
  <c r="AJ336" i="22" s="1"/>
  <c r="AJ304" i="22"/>
  <c r="AJ317" i="22" s="1"/>
  <c r="AJ296" i="22"/>
  <c r="AR304" i="22"/>
  <c r="AR317" i="22" s="1"/>
  <c r="AR309" i="22" s="1"/>
  <c r="AG299" i="22"/>
  <c r="AG312" i="22" s="1"/>
  <c r="AS312" i="22"/>
  <c r="L316" i="22"/>
  <c r="L311" i="22" s="1"/>
  <c r="AH317" i="22"/>
  <c r="AH309" i="22" s="1"/>
  <c r="AS317" i="22"/>
  <c r="O311" i="22"/>
  <c r="G413" i="22"/>
  <c r="AD441" i="22"/>
  <c r="AN305" i="22"/>
  <c r="I306" i="22"/>
  <c r="I310" i="22"/>
  <c r="T306" i="22"/>
  <c r="T310" i="22"/>
  <c r="AH312" i="22"/>
  <c r="H298" i="22"/>
  <c r="H311" i="22" s="1"/>
  <c r="H318" i="22"/>
  <c r="H331" i="22" s="1"/>
  <c r="H344" i="22" s="1"/>
  <c r="P298" i="22"/>
  <c r="P311" i="22" s="1"/>
  <c r="P303" i="22"/>
  <c r="P316" i="22" s="1"/>
  <c r="AU296" i="22"/>
  <c r="K306" i="22"/>
  <c r="K310" i="22"/>
  <c r="AD310" i="22"/>
  <c r="AD323" i="22" s="1"/>
  <c r="AD336" i="22" s="1"/>
  <c r="Q311" i="22"/>
  <c r="O316" i="22"/>
  <c r="O329" i="22" s="1"/>
  <c r="O342" i="22" s="1"/>
  <c r="AF305" i="22"/>
  <c r="AP305" i="22"/>
  <c r="AP309" i="22"/>
  <c r="E311" i="22"/>
  <c r="AJ312" i="22"/>
  <c r="R316" i="22"/>
  <c r="R329" i="22" s="1"/>
  <c r="R342" i="22" s="1"/>
  <c r="J316" i="22"/>
  <c r="J329" i="22" s="1"/>
  <c r="J342" i="22" s="1"/>
  <c r="J355" i="22" s="1"/>
  <c r="AH305" i="22"/>
  <c r="AO310" i="22"/>
  <c r="AO323" i="22" s="1"/>
  <c r="AO336" i="22" s="1"/>
  <c r="AO304" i="22"/>
  <c r="AO317" i="22" s="1"/>
  <c r="AO299" i="22"/>
  <c r="AO312" i="22" s="1"/>
  <c r="I311" i="22"/>
  <c r="AG314" i="22"/>
  <c r="AO314" i="22"/>
  <c r="AG310" i="22"/>
  <c r="AG323" i="22" s="1"/>
  <c r="AG336" i="22" s="1"/>
  <c r="AT296" i="22"/>
  <c r="AT305" i="22" s="1"/>
  <c r="AK310" i="22"/>
  <c r="AK323" i="22" s="1"/>
  <c r="AK336" i="22" s="1"/>
  <c r="AK296" i="22"/>
  <c r="AS310" i="22"/>
  <c r="AS323" i="22" s="1"/>
  <c r="AS336" i="22" s="1"/>
  <c r="AS296" i="22"/>
  <c r="U298" i="22"/>
  <c r="AK299" i="22"/>
  <c r="AK312" i="22" s="1"/>
  <c r="I303" i="22"/>
  <c r="I316" i="22" s="1"/>
  <c r="I329" i="22" s="1"/>
  <c r="I342" i="22" s="1"/>
  <c r="I355" i="22" s="1"/>
  <c r="I318" i="22"/>
  <c r="I331" i="22" s="1"/>
  <c r="I344" i="22" s="1"/>
  <c r="Q303" i="22"/>
  <c r="Q316" i="22" s="1"/>
  <c r="Q329" i="22" s="1"/>
  <c r="Q342" i="22" s="1"/>
  <c r="Q355" i="22" s="1"/>
  <c r="Q318" i="22"/>
  <c r="Q331" i="22" s="1"/>
  <c r="Q344" i="22" s="1"/>
  <c r="Q357" i="22" s="1"/>
  <c r="AO392" i="22"/>
  <c r="AO388" i="22"/>
  <c r="M310" i="22"/>
  <c r="AL299" i="22"/>
  <c r="AL305" i="22" s="1"/>
  <c r="AK314" i="22"/>
  <c r="AS314" i="22"/>
  <c r="J318" i="22"/>
  <c r="J331" i="22" s="1"/>
  <c r="J344" i="22" s="1"/>
  <c r="J297" i="22"/>
  <c r="R318" i="22"/>
  <c r="R331" i="22" s="1"/>
  <c r="R344" i="22" s="1"/>
  <c r="R297" i="22"/>
  <c r="R438" i="22"/>
  <c r="R452" i="22" s="1"/>
  <c r="N298" i="22"/>
  <c r="AD312" i="22"/>
  <c r="AU299" i="22"/>
  <c r="U303" i="22"/>
  <c r="K318" i="22"/>
  <c r="K331" i="22" s="1"/>
  <c r="K344" i="22" s="1"/>
  <c r="AH441" i="22"/>
  <c r="L394" i="22"/>
  <c r="L393" i="22"/>
  <c r="L399" i="22"/>
  <c r="T394" i="22"/>
  <c r="T393" i="22"/>
  <c r="AE296" i="22"/>
  <c r="F297" i="22"/>
  <c r="O297" i="22"/>
  <c r="AF317" i="22"/>
  <c r="AF314" i="22" s="1"/>
  <c r="AN317" i="22"/>
  <c r="AN314" i="22" s="1"/>
  <c r="F298" i="22"/>
  <c r="F311" i="22" s="1"/>
  <c r="AF299" i="22"/>
  <c r="AL304" i="22"/>
  <c r="AL317" i="22" s="1"/>
  <c r="AL314" i="22" s="1"/>
  <c r="AG406" i="22"/>
  <c r="AG407" i="22" s="1"/>
  <c r="N303" i="22"/>
  <c r="N316" i="22" s="1"/>
  <c r="N329" i="22" s="1"/>
  <c r="N342" i="22" s="1"/>
  <c r="N355" i="22" s="1"/>
  <c r="AD317" i="22"/>
  <c r="AD309" i="22" s="1"/>
  <c r="AM304" i="22"/>
  <c r="AM317" i="22" s="1"/>
  <c r="AM312" i="22" s="1"/>
  <c r="AM310" i="22"/>
  <c r="AM323" i="22" s="1"/>
  <c r="AM336" i="22" s="1"/>
  <c r="AR423" i="22"/>
  <c r="AR437" i="22" s="1"/>
  <c r="AS423" i="22"/>
  <c r="AS437" i="22" s="1"/>
  <c r="AK379" i="22"/>
  <c r="AK393" i="22" s="1"/>
  <c r="AK378" i="22"/>
  <c r="AK399" i="22"/>
  <c r="AK413" i="22" s="1"/>
  <c r="AK427" i="22" s="1"/>
  <c r="AK441" i="22" s="1"/>
  <c r="AS379" i="22"/>
  <c r="AS393" i="22" s="1"/>
  <c r="AS399" i="22"/>
  <c r="AS413" i="22" s="1"/>
  <c r="AS427" i="22" s="1"/>
  <c r="AS441" i="22" s="1"/>
  <c r="AS378" i="22"/>
  <c r="AP314" i="22"/>
  <c r="G316" i="22"/>
  <c r="G311" i="22" s="1"/>
  <c r="AP317" i="22"/>
  <c r="G318" i="22"/>
  <c r="G331" i="22" s="1"/>
  <c r="G344" i="22" s="1"/>
  <c r="O318" i="22"/>
  <c r="O331" i="22" s="1"/>
  <c r="O344" i="22" s="1"/>
  <c r="AT378" i="22"/>
  <c r="AH393" i="22"/>
  <c r="AD436" i="22"/>
  <c r="AL436" i="22"/>
  <c r="AL441" i="22" s="1"/>
  <c r="AD423" i="22"/>
  <c r="AD437" i="22" s="1"/>
  <c r="F403" i="22"/>
  <c r="R403" i="22"/>
  <c r="AJ436" i="22"/>
  <c r="I451" i="22"/>
  <c r="Q451" i="22"/>
  <c r="H438" i="22"/>
  <c r="H452" i="22" s="1"/>
  <c r="P438" i="22"/>
  <c r="P452" i="22" s="1"/>
  <c r="M413" i="22"/>
  <c r="M408" i="22" s="1"/>
  <c r="L451" i="22"/>
  <c r="E438" i="22"/>
  <c r="E452" i="22" s="1"/>
  <c r="L444" i="22"/>
  <c r="L458" i="22" s="1"/>
  <c r="AQ392" i="22"/>
  <c r="AQ388" i="22"/>
  <c r="AE378" i="22"/>
  <c r="AE399" i="22"/>
  <c r="AE413" i="22" s="1"/>
  <c r="AE427" i="22" s="1"/>
  <c r="AE441" i="22" s="1"/>
  <c r="AM378" i="22"/>
  <c r="AM399" i="22"/>
  <c r="AM413" i="22" s="1"/>
  <c r="AM427" i="22" s="1"/>
  <c r="AM441" i="22" s="1"/>
  <c r="AG388" i="22"/>
  <c r="G403" i="22"/>
  <c r="J451" i="22"/>
  <c r="AG411" i="22"/>
  <c r="AO428" i="22"/>
  <c r="AO442" i="22" s="1"/>
  <c r="N444" i="22"/>
  <c r="N458" i="22" s="1"/>
  <c r="AI478" i="22"/>
  <c r="AI501" i="22"/>
  <c r="AI515" i="22" s="1"/>
  <c r="AI484" i="22"/>
  <c r="AI498" i="22" s="1"/>
  <c r="AI512" i="22" s="1"/>
  <c r="AQ484" i="22"/>
  <c r="AQ498" i="22" s="1"/>
  <c r="AQ512" i="22" s="1"/>
  <c r="AQ479" i="22"/>
  <c r="AQ493" i="22" s="1"/>
  <c r="AQ501" i="22"/>
  <c r="AQ515" i="22" s="1"/>
  <c r="AQ478" i="22"/>
  <c r="AR392" i="22"/>
  <c r="AR388" i="22"/>
  <c r="AF379" i="22"/>
  <c r="AF393" i="22" s="1"/>
  <c r="AF378" i="22"/>
  <c r="AF399" i="22"/>
  <c r="AF413" i="22" s="1"/>
  <c r="AF427" i="22" s="1"/>
  <c r="AF441" i="22" s="1"/>
  <c r="AN379" i="22"/>
  <c r="AN393" i="22" s="1"/>
  <c r="AN378" i="22"/>
  <c r="AN399" i="22"/>
  <c r="AN413" i="22" s="1"/>
  <c r="AN427" i="22" s="1"/>
  <c r="AN441" i="22" s="1"/>
  <c r="AN428" i="22"/>
  <c r="AN442" i="22" s="1"/>
  <c r="AH406" i="22"/>
  <c r="H403" i="22"/>
  <c r="AJ428" i="22"/>
  <c r="AJ442" i="22" s="1"/>
  <c r="P444" i="22"/>
  <c r="P458" i="22" s="1"/>
  <c r="O451" i="22"/>
  <c r="O444" i="22"/>
  <c r="O458" i="22" s="1"/>
  <c r="F515" i="22"/>
  <c r="N515" i="22"/>
  <c r="AI392" i="22"/>
  <c r="AI388" i="22"/>
  <c r="AM379" i="22"/>
  <c r="AM393" i="22" s="1"/>
  <c r="AG423" i="22"/>
  <c r="AG437" i="22" s="1"/>
  <c r="AO423" i="22"/>
  <c r="AO437" i="22" s="1"/>
  <c r="AG398" i="22"/>
  <c r="AG412" i="22" s="1"/>
  <c r="AG426" i="22" s="1"/>
  <c r="AG440" i="22" s="1"/>
  <c r="AO398" i="22"/>
  <c r="AO412" i="22" s="1"/>
  <c r="AO426" i="22" s="1"/>
  <c r="AO440" i="22" s="1"/>
  <c r="AG441" i="22"/>
  <c r="AO441" i="22"/>
  <c r="AL392" i="22"/>
  <c r="J403" i="22"/>
  <c r="AD393" i="22"/>
  <c r="AD407" i="22" s="1"/>
  <c r="AR436" i="22"/>
  <c r="AR441" i="22" s="1"/>
  <c r="AQ423" i="22"/>
  <c r="AQ437" i="22" s="1"/>
  <c r="N413" i="22"/>
  <c r="N427" i="22" s="1"/>
  <c r="N441" i="22" s="1"/>
  <c r="N455" i="22" s="1"/>
  <c r="I444" i="22"/>
  <c r="I458" i="22" s="1"/>
  <c r="Q444" i="22"/>
  <c r="Q458" i="22" s="1"/>
  <c r="M438" i="22"/>
  <c r="M452" i="22" s="1"/>
  <c r="T444" i="22"/>
  <c r="T458" i="22" s="1"/>
  <c r="N451" i="22"/>
  <c r="AJ392" i="22"/>
  <c r="AO393" i="22"/>
  <c r="AH436" i="22"/>
  <c r="AP436" i="22"/>
  <c r="AP441" i="22" s="1"/>
  <c r="AI393" i="22"/>
  <c r="M451" i="22"/>
  <c r="U451" i="22"/>
  <c r="L438" i="22"/>
  <c r="L452" i="22" s="1"/>
  <c r="I394" i="22"/>
  <c r="I399" i="22"/>
  <c r="I393" i="22"/>
  <c r="Q394" i="22"/>
  <c r="Q399" i="22"/>
  <c r="Q393" i="22"/>
  <c r="J444" i="22"/>
  <c r="J458" i="22" s="1"/>
  <c r="R444" i="22"/>
  <c r="R458" i="22" s="1"/>
  <c r="N438" i="22"/>
  <c r="N452" i="22" s="1"/>
  <c r="AI479" i="22"/>
  <c r="AI493" i="22" s="1"/>
  <c r="Q506" i="22"/>
  <c r="AT379" i="22"/>
  <c r="AP393" i="22"/>
  <c r="AP402" i="22" s="1"/>
  <c r="N403" i="22"/>
  <c r="AQ441" i="22"/>
  <c r="AP428" i="22"/>
  <c r="AP442" i="22" s="1"/>
  <c r="K444" i="22"/>
  <c r="K458" i="22" s="1"/>
  <c r="AE379" i="22"/>
  <c r="AE393" i="22" s="1"/>
  <c r="AJ441" i="22"/>
  <c r="AP388" i="22"/>
  <c r="AP406" i="22"/>
  <c r="O403" i="22"/>
  <c r="AH423" i="22"/>
  <c r="AH437" i="22" s="1"/>
  <c r="AR428" i="22"/>
  <c r="AR442" i="22" s="1"/>
  <c r="K394" i="22"/>
  <c r="K399" i="22"/>
  <c r="K393" i="22"/>
  <c r="S394" i="22"/>
  <c r="V394" i="22" s="1"/>
  <c r="S399" i="22"/>
  <c r="F413" i="22" s="1"/>
  <c r="S393" i="22"/>
  <c r="U438" i="22"/>
  <c r="U452" i="22" s="1"/>
  <c r="F444" i="22"/>
  <c r="F458" i="22" s="1"/>
  <c r="S444" i="22"/>
  <c r="S458" i="22" s="1"/>
  <c r="AD499" i="22"/>
  <c r="AT499" i="22"/>
  <c r="AJ484" i="22"/>
  <c r="AJ498" i="22" s="1"/>
  <c r="AJ512" i="22" s="1"/>
  <c r="AJ478" i="22"/>
  <c r="AR484" i="22"/>
  <c r="AR498" i="22" s="1"/>
  <c r="AR512" i="22" s="1"/>
  <c r="AR478" i="22"/>
  <c r="G520" i="22"/>
  <c r="G525" i="22" s="1"/>
  <c r="E515" i="22"/>
  <c r="U515" i="22"/>
  <c r="S502" i="22"/>
  <c r="R516" i="22"/>
  <c r="AJ379" i="22"/>
  <c r="AJ393" i="22" s="1"/>
  <c r="AR379" i="22"/>
  <c r="AR393" i="22" s="1"/>
  <c r="AE492" i="22"/>
  <c r="AE488" i="22"/>
  <c r="AS492" i="22"/>
  <c r="AS488" i="22"/>
  <c r="H506" i="22"/>
  <c r="H502" i="22"/>
  <c r="S506" i="22"/>
  <c r="T506" i="22"/>
  <c r="AT492" i="22"/>
  <c r="AT488" i="22"/>
  <c r="E492" i="22"/>
  <c r="E506" i="22" s="1"/>
  <c r="E514" i="22"/>
  <c r="E528" i="22" s="1"/>
  <c r="E498" i="22"/>
  <c r="E512" i="22" s="1"/>
  <c r="E526" i="22" s="1"/>
  <c r="M514" i="22"/>
  <c r="M528" i="22" s="1"/>
  <c r="M492" i="22"/>
  <c r="M498" i="22"/>
  <c r="M512" i="22" s="1"/>
  <c r="M526" i="22" s="1"/>
  <c r="U492" i="22"/>
  <c r="U514" i="22"/>
  <c r="U528" i="22" s="1"/>
  <c r="U498" i="22"/>
  <c r="U512" i="22" s="1"/>
  <c r="U526" i="22" s="1"/>
  <c r="AJ501" i="22"/>
  <c r="AJ515" i="22" s="1"/>
  <c r="P403" i="22"/>
  <c r="AM499" i="22"/>
  <c r="G509" i="22"/>
  <c r="G516" i="22" s="1"/>
  <c r="O509" i="22"/>
  <c r="F514" i="22"/>
  <c r="F528" i="22" s="1"/>
  <c r="F492" i="22"/>
  <c r="F498" i="22"/>
  <c r="F512" i="22" s="1"/>
  <c r="F526" i="22" s="1"/>
  <c r="N514" i="22"/>
  <c r="N528" i="22" s="1"/>
  <c r="N492" i="22"/>
  <c r="N498" i="22"/>
  <c r="N512" i="22" s="1"/>
  <c r="N526" i="22" s="1"/>
  <c r="AD428" i="22"/>
  <c r="AD442" i="22" s="1"/>
  <c r="AL428" i="22"/>
  <c r="AL442" i="22" s="1"/>
  <c r="AK492" i="22"/>
  <c r="AK488" i="22"/>
  <c r="AO488" i="22"/>
  <c r="AO493" i="22"/>
  <c r="AF501" i="22"/>
  <c r="AF515" i="22" s="1"/>
  <c r="AF479" i="22"/>
  <c r="AF493" i="22" s="1"/>
  <c r="AF484" i="22"/>
  <c r="AF498" i="22" s="1"/>
  <c r="AF512" i="22" s="1"/>
  <c r="AF478" i="22"/>
  <c r="AN501" i="22"/>
  <c r="AN515" i="22" s="1"/>
  <c r="AN479" i="22"/>
  <c r="AN493" i="22" s="1"/>
  <c r="AN484" i="22"/>
  <c r="AN498" i="22" s="1"/>
  <c r="AN512" i="22" s="1"/>
  <c r="AN478" i="22"/>
  <c r="K520" i="22"/>
  <c r="E393" i="22"/>
  <c r="M393" i="22"/>
  <c r="U393" i="22"/>
  <c r="AL492" i="22"/>
  <c r="AL488" i="22"/>
  <c r="AE499" i="22"/>
  <c r="AI499" i="22"/>
  <c r="AQ499" i="22"/>
  <c r="O506" i="22"/>
  <c r="J515" i="22"/>
  <c r="J502" i="22"/>
  <c r="I506" i="22"/>
  <c r="J520" i="22" s="1"/>
  <c r="AM492" i="22"/>
  <c r="AM488" i="22"/>
  <c r="AG488" i="22"/>
  <c r="AG493" i="22"/>
  <c r="AJ499" i="22"/>
  <c r="AR499" i="22"/>
  <c r="P506" i="22"/>
  <c r="P502" i="22"/>
  <c r="K515" i="22"/>
  <c r="K529" i="22" s="1"/>
  <c r="S515" i="22"/>
  <c r="K502" i="22"/>
  <c r="AD493" i="22"/>
  <c r="L498" i="22"/>
  <c r="L512" i="22" s="1"/>
  <c r="L526" i="22" s="1"/>
  <c r="T498" i="22"/>
  <c r="T512" i="22" s="1"/>
  <c r="T526" i="22" s="1"/>
  <c r="T514" i="22"/>
  <c r="T528" i="22" s="1"/>
  <c r="K592" i="22"/>
  <c r="K596" i="22"/>
  <c r="G566" i="22"/>
  <c r="G572" i="22"/>
  <c r="G587" i="22" s="1"/>
  <c r="G602" i="22" s="1"/>
  <c r="G617" i="22" s="1"/>
  <c r="G632" i="22" s="1"/>
  <c r="G647" i="22" s="1"/>
  <c r="G567" i="22"/>
  <c r="G582" i="22" s="1"/>
  <c r="G597" i="22" s="1"/>
  <c r="G612" i="22" s="1"/>
  <c r="O566" i="22"/>
  <c r="O572" i="22"/>
  <c r="O587" i="22" s="1"/>
  <c r="O602" i="22" s="1"/>
  <c r="O617" i="22" s="1"/>
  <c r="O632" i="22" s="1"/>
  <c r="O647" i="22" s="1"/>
  <c r="O567" i="22"/>
  <c r="M643" i="22"/>
  <c r="V582" i="22"/>
  <c r="V597" i="22" s="1"/>
  <c r="V612" i="22" s="1"/>
  <c r="R602" i="22"/>
  <c r="R617" i="22" s="1"/>
  <c r="R632" i="22" s="1"/>
  <c r="R647" i="22" s="1"/>
  <c r="R582" i="22"/>
  <c r="R597" i="22" s="1"/>
  <c r="R589" i="22"/>
  <c r="R604" i="22" s="1"/>
  <c r="R619" i="22" s="1"/>
  <c r="R634" i="22" s="1"/>
  <c r="R649" i="22" s="1"/>
  <c r="Q643" i="22"/>
  <c r="AH478" i="22"/>
  <c r="AP478" i="22"/>
  <c r="AH484" i="22"/>
  <c r="AH498" i="22" s="1"/>
  <c r="AH512" i="22" s="1"/>
  <c r="AP484" i="22"/>
  <c r="AP498" i="22" s="1"/>
  <c r="AP512" i="22" s="1"/>
  <c r="L492" i="22"/>
  <c r="I507" i="22"/>
  <c r="Q507" i="22"/>
  <c r="L509" i="22"/>
  <c r="T509" i="22"/>
  <c r="G515" i="22"/>
  <c r="O515" i="22"/>
  <c r="E509" i="22"/>
  <c r="M509" i="22"/>
  <c r="U509" i="22"/>
  <c r="H515" i="22"/>
  <c r="P515" i="22"/>
  <c r="G502" i="22"/>
  <c r="O502" i="22"/>
  <c r="K582" i="22"/>
  <c r="K577" i="22"/>
  <c r="T614" i="22"/>
  <c r="T629" i="22" s="1"/>
  <c r="T644" i="22" s="1"/>
  <c r="AH479" i="22"/>
  <c r="AH493" i="22" s="1"/>
  <c r="AH499" i="22" s="1"/>
  <c r="AP479" i="22"/>
  <c r="AP493" i="22" s="1"/>
  <c r="AP499" i="22" s="1"/>
  <c r="F509" i="22"/>
  <c r="N509" i="22"/>
  <c r="I515" i="22"/>
  <c r="Q515" i="22"/>
  <c r="R596" i="22"/>
  <c r="N643" i="22"/>
  <c r="P601" i="22"/>
  <c r="P616" i="22" s="1"/>
  <c r="P631" i="22" s="1"/>
  <c r="P646" i="22" s="1"/>
  <c r="R577" i="22"/>
  <c r="G589" i="22"/>
  <c r="G604" i="22" s="1"/>
  <c r="G619" i="22" s="1"/>
  <c r="G634" i="22" s="1"/>
  <c r="G649" i="22" s="1"/>
  <c r="S581" i="22"/>
  <c r="E643" i="22"/>
  <c r="U643" i="22"/>
  <c r="S614" i="22"/>
  <c r="S629" i="22" s="1"/>
  <c r="S644" i="22" s="1"/>
  <c r="O601" i="22"/>
  <c r="O616" i="22" s="1"/>
  <c r="O631" i="22" s="1"/>
  <c r="O646" i="22" s="1"/>
  <c r="H566" i="22"/>
  <c r="H567" i="22"/>
  <c r="P566" i="22"/>
  <c r="P567" i="22"/>
  <c r="P582" i="22" s="1"/>
  <c r="H589" i="22"/>
  <c r="H604" i="22" s="1"/>
  <c r="H619" i="22" s="1"/>
  <c r="H634" i="22" s="1"/>
  <c r="H649" i="22" s="1"/>
  <c r="U577" i="22"/>
  <c r="V643" i="22"/>
  <c r="L614" i="22"/>
  <c r="L629" i="22" s="1"/>
  <c r="L644" i="22" s="1"/>
  <c r="H601" i="22"/>
  <c r="H616" i="22" s="1"/>
  <c r="H631" i="22" s="1"/>
  <c r="H646" i="22" s="1"/>
  <c r="H572" i="22"/>
  <c r="H587" i="22" s="1"/>
  <c r="H602" i="22" s="1"/>
  <c r="H617" i="22" s="1"/>
  <c r="H632" i="22" s="1"/>
  <c r="H647" i="22" s="1"/>
  <c r="E581" i="22"/>
  <c r="M582" i="22"/>
  <c r="P589" i="22"/>
  <c r="P604" i="22" s="1"/>
  <c r="P619" i="22" s="1"/>
  <c r="P634" i="22" s="1"/>
  <c r="P649" i="22" s="1"/>
  <c r="J592" i="22"/>
  <c r="J596" i="22"/>
  <c r="V581" i="22"/>
  <c r="V577" i="22"/>
  <c r="G643" i="22"/>
  <c r="O643" i="22"/>
  <c r="E614" i="22"/>
  <c r="E629" i="22" s="1"/>
  <c r="E644" i="22" s="1"/>
  <c r="M614" i="22"/>
  <c r="M629" i="22" s="1"/>
  <c r="M644" i="22" s="1"/>
  <c r="U614" i="22"/>
  <c r="U629" i="22" s="1"/>
  <c r="U644" i="22" s="1"/>
  <c r="I601" i="22"/>
  <c r="I616" i="22" s="1"/>
  <c r="I631" i="22" s="1"/>
  <c r="I646" i="22" s="1"/>
  <c r="Q601" i="22"/>
  <c r="Q616" i="22" s="1"/>
  <c r="Q631" i="22" s="1"/>
  <c r="Q646" i="22" s="1"/>
  <c r="J582" i="22"/>
  <c r="U589" i="22"/>
  <c r="U604" i="22" s="1"/>
  <c r="U619" i="22" s="1"/>
  <c r="U634" i="22" s="1"/>
  <c r="U649" i="22" s="1"/>
  <c r="U581" i="22"/>
  <c r="J589" i="22"/>
  <c r="J604" i="22" s="1"/>
  <c r="J619" i="22" s="1"/>
  <c r="J634" i="22" s="1"/>
  <c r="J649" i="22" s="1"/>
  <c r="Q589" i="22"/>
  <c r="Q604" i="22" s="1"/>
  <c r="Q619" i="22" s="1"/>
  <c r="Q634" i="22" s="1"/>
  <c r="Q649" i="22" s="1"/>
  <c r="U602" i="22"/>
  <c r="U617" i="22" s="1"/>
  <c r="U632" i="22" s="1"/>
  <c r="U647" i="22" s="1"/>
  <c r="E717" i="22"/>
  <c r="J601" i="22"/>
  <c r="J616" i="22" s="1"/>
  <c r="J631" i="22" s="1"/>
  <c r="J646" i="22" s="1"/>
  <c r="K589" i="22"/>
  <c r="K604" i="22" s="1"/>
  <c r="K619" i="22" s="1"/>
  <c r="K634" i="22" s="1"/>
  <c r="K649" i="22" s="1"/>
  <c r="S589" i="22"/>
  <c r="S604" i="22" s="1"/>
  <c r="S619" i="22" s="1"/>
  <c r="S634" i="22" s="1"/>
  <c r="S649" i="22" s="1"/>
  <c r="U597" i="22"/>
  <c r="M577" i="22"/>
  <c r="S582" i="22"/>
  <c r="G614" i="22"/>
  <c r="G629" i="22" s="1"/>
  <c r="G644" i="22" s="1"/>
  <c r="K601" i="22"/>
  <c r="K616" i="22" s="1"/>
  <c r="K631" i="22" s="1"/>
  <c r="K646" i="22" s="1"/>
  <c r="S601" i="22"/>
  <c r="S616" i="22" s="1"/>
  <c r="S631" i="22" s="1"/>
  <c r="S646" i="22" s="1"/>
  <c r="L567" i="22"/>
  <c r="L582" i="22" s="1"/>
  <c r="L597" i="22" s="1"/>
  <c r="L612" i="22" s="1"/>
  <c r="L589" i="22"/>
  <c r="L604" i="22" s="1"/>
  <c r="L619" i="22" s="1"/>
  <c r="L634" i="22" s="1"/>
  <c r="L649" i="22" s="1"/>
  <c r="L566" i="22"/>
  <c r="T567" i="22"/>
  <c r="T582" i="22" s="1"/>
  <c r="T597" i="22" s="1"/>
  <c r="T589" i="22"/>
  <c r="T604" i="22" s="1"/>
  <c r="T619" i="22" s="1"/>
  <c r="T634" i="22" s="1"/>
  <c r="T649" i="22" s="1"/>
  <c r="T566" i="22"/>
  <c r="J577" i="22"/>
  <c r="M581" i="22"/>
  <c r="W703" i="22"/>
  <c r="E718" i="22"/>
  <c r="U718" i="22"/>
  <c r="H614" i="22"/>
  <c r="H629" i="22" s="1"/>
  <c r="H644" i="22" s="1"/>
  <c r="E589" i="22"/>
  <c r="E604" i="22" s="1"/>
  <c r="E619" i="22" s="1"/>
  <c r="E634" i="22" s="1"/>
  <c r="E649" i="22" s="1"/>
  <c r="M589" i="22"/>
  <c r="M604" i="22" s="1"/>
  <c r="M619" i="22" s="1"/>
  <c r="M634" i="22" s="1"/>
  <c r="M649" i="22" s="1"/>
  <c r="O702" i="22"/>
  <c r="O698" i="22"/>
  <c r="T741" i="22"/>
  <c r="V589" i="22"/>
  <c r="V604" i="22" s="1"/>
  <c r="V619" i="22" s="1"/>
  <c r="V634" i="22" s="1"/>
  <c r="V649" i="22" s="1"/>
  <c r="Q581" i="22"/>
  <c r="K614" i="22"/>
  <c r="K629" i="22" s="1"/>
  <c r="K644" i="22" s="1"/>
  <c r="G702" i="22"/>
  <c r="P717" i="22" s="1"/>
  <c r="P712" i="22"/>
  <c r="G707" i="22"/>
  <c r="G722" i="22" s="1"/>
  <c r="O707" i="22"/>
  <c r="O722" i="22" s="1"/>
  <c r="F710" i="22"/>
  <c r="F725" i="22" s="1"/>
  <c r="F740" i="22" s="1"/>
  <c r="F693" i="22"/>
  <c r="F708" i="22" s="1"/>
  <c r="F723" i="22" s="1"/>
  <c r="F738" i="22" s="1"/>
  <c r="F688" i="22"/>
  <c r="N710" i="22"/>
  <c r="N725" i="22" s="1"/>
  <c r="N740" i="22" s="1"/>
  <c r="N693" i="22"/>
  <c r="N708" i="22" s="1"/>
  <c r="N723" i="22" s="1"/>
  <c r="N738" i="22" s="1"/>
  <c r="N688" i="22"/>
  <c r="V710" i="22"/>
  <c r="V725" i="22" s="1"/>
  <c r="V740" i="22" s="1"/>
  <c r="V693" i="22"/>
  <c r="V708" i="22" s="1"/>
  <c r="V723" i="22" s="1"/>
  <c r="V738" i="22" s="1"/>
  <c r="V688" i="22"/>
  <c r="H712" i="22"/>
  <c r="I722" i="22"/>
  <c r="I589" i="22"/>
  <c r="I604" i="22" s="1"/>
  <c r="I619" i="22" s="1"/>
  <c r="I634" i="22" s="1"/>
  <c r="I649" i="22" s="1"/>
  <c r="L717" i="22"/>
  <c r="N734" i="22"/>
  <c r="V734" i="22"/>
  <c r="L720" i="22"/>
  <c r="L735" i="22" s="1"/>
  <c r="T720" i="22"/>
  <c r="T735" i="22" s="1"/>
  <c r="V720" i="22"/>
  <c r="V735" i="22" s="1"/>
  <c r="K793" i="22"/>
  <c r="K798" i="22"/>
  <c r="V798" i="22"/>
  <c r="I567" i="22"/>
  <c r="I582" i="22" s="1"/>
  <c r="I597" i="22" s="1"/>
  <c r="Q567" i="22"/>
  <c r="Q582" i="22" s="1"/>
  <c r="Q597" i="22" s="1"/>
  <c r="F572" i="22"/>
  <c r="F587" i="22" s="1"/>
  <c r="F602" i="22" s="1"/>
  <c r="F617" i="22" s="1"/>
  <c r="F632" i="22" s="1"/>
  <c r="F647" i="22" s="1"/>
  <c r="N572" i="22"/>
  <c r="N587" i="22" s="1"/>
  <c r="N602" i="22" s="1"/>
  <c r="N617" i="22" s="1"/>
  <c r="N632" i="22" s="1"/>
  <c r="N647" i="22" s="1"/>
  <c r="V572" i="22"/>
  <c r="V587" i="22" s="1"/>
  <c r="V602" i="22" s="1"/>
  <c r="V617" i="22" s="1"/>
  <c r="V632" i="22" s="1"/>
  <c r="V647" i="22" s="1"/>
  <c r="J717" i="22"/>
  <c r="J707" i="22"/>
  <c r="J722" i="22" s="1"/>
  <c r="R717" i="22"/>
  <c r="R713" i="22"/>
  <c r="L703" i="22"/>
  <c r="L718" i="22" s="1"/>
  <c r="L698" i="22"/>
  <c r="G734" i="22"/>
  <c r="E720" i="22"/>
  <c r="E735" i="22" s="1"/>
  <c r="M720" i="22"/>
  <c r="M735" i="22" s="1"/>
  <c r="U720" i="22"/>
  <c r="U735" i="22" s="1"/>
  <c r="Q722" i="22"/>
  <c r="T712" i="22"/>
  <c r="Q734" i="22"/>
  <c r="S717" i="22"/>
  <c r="M703" i="22"/>
  <c r="M698" i="22"/>
  <c r="P734" i="22"/>
  <c r="F720" i="22"/>
  <c r="F735" i="22" s="1"/>
  <c r="Q717" i="22"/>
  <c r="P703" i="22"/>
  <c r="O720" i="22"/>
  <c r="O735" i="22" s="1"/>
  <c r="J718" i="22"/>
  <c r="H703" i="22"/>
  <c r="H718" i="22" s="1"/>
  <c r="L712" i="22"/>
  <c r="U713" i="22"/>
  <c r="J734" i="22"/>
  <c r="R734" i="22"/>
  <c r="P720" i="22"/>
  <c r="P735" i="22" s="1"/>
  <c r="L707" i="22"/>
  <c r="L722" i="22" s="1"/>
  <c r="T707" i="22"/>
  <c r="T722" i="22" s="1"/>
  <c r="S718" i="22"/>
  <c r="O712" i="22"/>
  <c r="F687" i="22"/>
  <c r="N687" i="22"/>
  <c r="V687" i="22"/>
  <c r="T698" i="22"/>
  <c r="T703" i="22"/>
  <c r="K734" i="22"/>
  <c r="S734" i="22"/>
  <c r="I720" i="22"/>
  <c r="I735" i="22" s="1"/>
  <c r="E722" i="22"/>
  <c r="W707" i="22"/>
  <c r="M722" i="22"/>
  <c r="U707" i="22"/>
  <c r="U722" i="22" s="1"/>
  <c r="H734" i="22"/>
  <c r="N720" i="22"/>
  <c r="N735" i="22" s="1"/>
  <c r="R720" i="22"/>
  <c r="R735" i="22" s="1"/>
  <c r="J698" i="22"/>
  <c r="R698" i="22"/>
  <c r="I734" i="22"/>
  <c r="S707" i="22"/>
  <c r="S722" i="22" s="1"/>
  <c r="J710" i="22"/>
  <c r="J725" i="22" s="1"/>
  <c r="J740" i="22" s="1"/>
  <c r="S710" i="22"/>
  <c r="S725" i="22" s="1"/>
  <c r="S740" i="22" s="1"/>
  <c r="K717" i="22"/>
  <c r="U793" i="22"/>
  <c r="U797" i="22"/>
  <c r="U801" i="22" s="1"/>
  <c r="K698" i="22"/>
  <c r="S698" i="22"/>
  <c r="K710" i="22"/>
  <c r="K725" i="22" s="1"/>
  <c r="K740" i="22" s="1"/>
  <c r="S713" i="22"/>
  <c r="M797" i="22"/>
  <c r="M801" i="22" s="1"/>
  <c r="V797" i="22"/>
  <c r="V793" i="22"/>
  <c r="N798" i="22"/>
  <c r="G688" i="22"/>
  <c r="G703" i="22" s="1"/>
  <c r="G718" i="22" s="1"/>
  <c r="O688" i="22"/>
  <c r="O703" i="22" s="1"/>
  <c r="O718" i="22" s="1"/>
  <c r="E712" i="22"/>
  <c r="M712" i="22"/>
  <c r="U712" i="22"/>
  <c r="M717" i="22"/>
  <c r="N797" i="22"/>
  <c r="N793" i="22"/>
  <c r="H707" i="22"/>
  <c r="H722" i="22" s="1"/>
  <c r="P707" i="22"/>
  <c r="P722" i="22" s="1"/>
  <c r="U734" i="22"/>
  <c r="F797" i="22"/>
  <c r="F808" i="22" s="1"/>
  <c r="F793" i="22"/>
  <c r="F798" i="22"/>
  <c r="K816" i="22"/>
  <c r="K832" i="22" s="1"/>
  <c r="Q703" i="22"/>
  <c r="Q718" i="22" s="1"/>
  <c r="M734" i="22"/>
  <c r="E838" i="22"/>
  <c r="E816" i="22"/>
  <c r="E832" i="22" s="1"/>
  <c r="U698" i="22"/>
  <c r="I693" i="22"/>
  <c r="Q693" i="22"/>
  <c r="I712" i="22"/>
  <c r="Q712" i="22"/>
  <c r="P698" i="22"/>
  <c r="L809" i="22"/>
  <c r="G781" i="22"/>
  <c r="O781" i="22"/>
  <c r="W781" i="22"/>
  <c r="E831" i="22"/>
  <c r="M831" i="22"/>
  <c r="U831" i="22"/>
  <c r="E801" i="22"/>
  <c r="E782" i="22"/>
  <c r="E798" i="22" s="1"/>
  <c r="E805" i="22"/>
  <c r="E821" i="22" s="1"/>
  <c r="E837" i="22" s="1"/>
  <c r="M782" i="22"/>
  <c r="M793" i="22" s="1"/>
  <c r="M805" i="22"/>
  <c r="M821" i="22" s="1"/>
  <c r="M837" i="22" s="1"/>
  <c r="U782" i="22"/>
  <c r="U798" i="22" s="1"/>
  <c r="U805" i="22"/>
  <c r="U821" i="22" s="1"/>
  <c r="U837" i="22" s="1"/>
  <c r="I808" i="22"/>
  <c r="Q808" i="22"/>
  <c r="R797" i="22"/>
  <c r="R798" i="22" s="1"/>
  <c r="M946" i="22"/>
  <c r="M962" i="22" s="1"/>
  <c r="N831" i="22"/>
  <c r="V831" i="22"/>
  <c r="F801" i="22"/>
  <c r="N801" i="22"/>
  <c r="V801" i="22"/>
  <c r="K831" i="22"/>
  <c r="W816" i="22"/>
  <c r="W832" i="22" s="1"/>
  <c r="S801" i="22"/>
  <c r="S809" i="22" s="1"/>
  <c r="H809" i="22"/>
  <c r="F946" i="22"/>
  <c r="F962" i="22" s="1"/>
  <c r="Q809" i="22"/>
  <c r="Q798" i="22"/>
  <c r="T809" i="22"/>
  <c r="P798" i="22"/>
  <c r="P809" i="22" s="1"/>
  <c r="L831" i="22"/>
  <c r="H816" i="22"/>
  <c r="H832" i="22" s="1"/>
  <c r="T801" i="22"/>
  <c r="G946" i="22"/>
  <c r="G962" i="22" s="1"/>
  <c r="P831" i="22"/>
  <c r="H801" i="22"/>
  <c r="P801" i="22"/>
  <c r="X801" i="22"/>
  <c r="X809" i="22" s="1"/>
  <c r="L808" i="22"/>
  <c r="G805" i="22"/>
  <c r="G821" i="22" s="1"/>
  <c r="G837" i="22" s="1"/>
  <c r="W805" i="22"/>
  <c r="W821" i="22" s="1"/>
  <c r="W837" i="22" s="1"/>
  <c r="U895" i="22"/>
  <c r="U890" i="22"/>
  <c r="T960" i="22"/>
  <c r="P946" i="22"/>
  <c r="P962" i="22" s="1"/>
  <c r="G884" i="22"/>
  <c r="G900" i="22" s="1"/>
  <c r="G916" i="22" s="1"/>
  <c r="G932" i="22" s="1"/>
  <c r="G948" i="22" s="1"/>
  <c r="G964" i="22" s="1"/>
  <c r="G879" i="22"/>
  <c r="G895" i="22" s="1"/>
  <c r="G911" i="22" s="1"/>
  <c r="G927" i="22" s="1"/>
  <c r="G878" i="22"/>
  <c r="G902" i="22"/>
  <c r="G918" i="22" s="1"/>
  <c r="G934" i="22" s="1"/>
  <c r="G950" i="22" s="1"/>
  <c r="G966" i="22" s="1"/>
  <c r="O884" i="22"/>
  <c r="O900" i="22" s="1"/>
  <c r="O916" i="22" s="1"/>
  <c r="O932" i="22" s="1"/>
  <c r="O948" i="22" s="1"/>
  <c r="O964" i="22" s="1"/>
  <c r="O879" i="22"/>
  <c r="O895" i="22" s="1"/>
  <c r="O911" i="22" s="1"/>
  <c r="O927" i="22" s="1"/>
  <c r="O943" i="22" s="1"/>
  <c r="O902" i="22"/>
  <c r="O918" i="22" s="1"/>
  <c r="O934" i="22" s="1"/>
  <c r="O950" i="22" s="1"/>
  <c r="O966" i="22" s="1"/>
  <c r="O878" i="22"/>
  <c r="K936" i="22"/>
  <c r="K952" i="22" s="1"/>
  <c r="K968" i="22" s="1"/>
  <c r="K915" i="22"/>
  <c r="K931" i="22" s="1"/>
  <c r="K947" i="22" s="1"/>
  <c r="K963" i="22" s="1"/>
  <c r="I894" i="22"/>
  <c r="I916" i="22"/>
  <c r="I932" i="22" s="1"/>
  <c r="I948" i="22" s="1"/>
  <c r="I964" i="22" s="1"/>
  <c r="I895" i="22"/>
  <c r="I911" i="22" s="1"/>
  <c r="I798" i="22"/>
  <c r="I809" i="22" s="1"/>
  <c r="I801" i="22"/>
  <c r="Q801" i="22"/>
  <c r="E808" i="22"/>
  <c r="J797" i="22"/>
  <c r="H808" i="22"/>
  <c r="Q960" i="22"/>
  <c r="U929" i="22"/>
  <c r="U945" i="22" s="1"/>
  <c r="U961" i="22" s="1"/>
  <c r="N808" i="22"/>
  <c r="V808" i="22"/>
  <c r="K809" i="22"/>
  <c r="S831" i="22"/>
  <c r="K801" i="22"/>
  <c r="S910" i="22"/>
  <c r="Q911" i="22"/>
  <c r="Q927" i="22" s="1"/>
  <c r="Q943" i="22" s="1"/>
  <c r="I890" i="22"/>
  <c r="Q890" i="22"/>
  <c r="J960" i="22"/>
  <c r="H929" i="22"/>
  <c r="H945" i="22" s="1"/>
  <c r="H961" i="22" s="1"/>
  <c r="P929" i="22"/>
  <c r="P945" i="22" s="1"/>
  <c r="P961" i="22" s="1"/>
  <c r="N946" i="22"/>
  <c r="N962" i="22" s="1"/>
  <c r="V946" i="22"/>
  <c r="V962" i="22" s="1"/>
  <c r="M960" i="22"/>
  <c r="S946" i="22"/>
  <c r="S962" i="22" s="1"/>
  <c r="S916" i="22"/>
  <c r="S932" i="22" s="1"/>
  <c r="S948" i="22" s="1"/>
  <c r="S964" i="22" s="1"/>
  <c r="J910" i="22"/>
  <c r="J906" i="22"/>
  <c r="R910" i="22"/>
  <c r="R906" i="22"/>
  <c r="J911" i="22"/>
  <c r="J927" i="22" s="1"/>
  <c r="J943" i="22" s="1"/>
  <c r="T895" i="22"/>
  <c r="T911" i="22" s="1"/>
  <c r="T927" i="22" s="1"/>
  <c r="T943" i="22" s="1"/>
  <c r="O946" i="22"/>
  <c r="O962" i="22" s="1"/>
  <c r="F884" i="22"/>
  <c r="F900" i="22" s="1"/>
  <c r="F916" i="22" s="1"/>
  <c r="F932" i="22" s="1"/>
  <c r="F948" i="22" s="1"/>
  <c r="F964" i="22" s="1"/>
  <c r="F879" i="22"/>
  <c r="F895" i="22" s="1"/>
  <c r="F911" i="22" s="1"/>
  <c r="F927" i="22" s="1"/>
  <c r="N884" i="22"/>
  <c r="N900" i="22" s="1"/>
  <c r="N916" i="22" s="1"/>
  <c r="N932" i="22" s="1"/>
  <c r="N948" i="22" s="1"/>
  <c r="N964" i="22" s="1"/>
  <c r="N879" i="22"/>
  <c r="V884" i="22"/>
  <c r="V900" i="22" s="1"/>
  <c r="V916" i="22" s="1"/>
  <c r="V932" i="22" s="1"/>
  <c r="V948" i="22" s="1"/>
  <c r="V964" i="22" s="1"/>
  <c r="V879" i="22"/>
  <c r="M890" i="22"/>
  <c r="S929" i="22"/>
  <c r="S945" i="22" s="1"/>
  <c r="S961" i="22" s="1"/>
  <c r="U946" i="22"/>
  <c r="U962" i="22" s="1"/>
  <c r="O929" i="22"/>
  <c r="O945" i="22" s="1"/>
  <c r="O961" i="22" s="1"/>
  <c r="I793" i="22"/>
  <c r="Q793" i="22"/>
  <c r="L890" i="22"/>
  <c r="T894" i="22"/>
  <c r="U960" i="22"/>
  <c r="E946" i="22"/>
  <c r="E962" i="22" s="1"/>
  <c r="I915" i="22"/>
  <c r="I931" i="22" s="1"/>
  <c r="I947" i="22" s="1"/>
  <c r="I963" i="22" s="1"/>
  <c r="U910" i="22"/>
  <c r="V960" i="22"/>
  <c r="L929" i="22"/>
  <c r="L945" i="22" s="1"/>
  <c r="L961" i="22" s="1"/>
  <c r="J946" i="22"/>
  <c r="J962" i="22" s="1"/>
  <c r="R946" i="22"/>
  <c r="R962" i="22" s="1"/>
  <c r="H916" i="22"/>
  <c r="H932" i="22" s="1"/>
  <c r="H948" i="22" s="1"/>
  <c r="H964" i="22" s="1"/>
  <c r="H902" i="22"/>
  <c r="H918" i="22" s="1"/>
  <c r="H934" i="22" s="1"/>
  <c r="H950" i="22" s="1"/>
  <c r="H966" i="22" s="1"/>
  <c r="I902" i="22"/>
  <c r="I918" i="22" s="1"/>
  <c r="I934" i="22" s="1"/>
  <c r="I950" i="22" s="1"/>
  <c r="I966" i="22" s="1"/>
  <c r="S895" i="22"/>
  <c r="S911" i="22" s="1"/>
  <c r="S927" i="22" s="1"/>
  <c r="S943" i="22" s="1"/>
  <c r="E929" i="22"/>
  <c r="E945" i="22" s="1"/>
  <c r="E961" i="22" s="1"/>
  <c r="I946" i="22"/>
  <c r="I962" i="22" s="1"/>
  <c r="F894" i="22"/>
  <c r="N894" i="22"/>
  <c r="V894" i="22"/>
  <c r="V890" i="22"/>
  <c r="P911" i="22"/>
  <c r="K910" i="22"/>
  <c r="K946" i="22"/>
  <c r="K962" i="22" s="1"/>
  <c r="Q916" i="22"/>
  <c r="Q932" i="22" s="1"/>
  <c r="Q948" i="22" s="1"/>
  <c r="Q964" i="22" s="1"/>
  <c r="Q894" i="22"/>
  <c r="Q902" i="22"/>
  <c r="Q918" i="22" s="1"/>
  <c r="Q934" i="22" s="1"/>
  <c r="Q950" i="22" s="1"/>
  <c r="Q966" i="22" s="1"/>
  <c r="E911" i="22"/>
  <c r="E927" i="22" s="1"/>
  <c r="E943" i="22" s="1"/>
  <c r="H960" i="22"/>
  <c r="P960" i="22"/>
  <c r="F929" i="22"/>
  <c r="F945" i="22" s="1"/>
  <c r="F961" i="22" s="1"/>
  <c r="N929" i="22"/>
  <c r="N945" i="22" s="1"/>
  <c r="N961" i="22" s="1"/>
  <c r="V929" i="22"/>
  <c r="V945" i="22" s="1"/>
  <c r="V961" i="22" s="1"/>
  <c r="L946" i="22"/>
  <c r="L962" i="22" s="1"/>
  <c r="T946" i="22"/>
  <c r="T962" i="22" s="1"/>
  <c r="J915" i="22"/>
  <c r="J931" i="22" s="1"/>
  <c r="J947" i="22" s="1"/>
  <c r="J963" i="22" s="1"/>
  <c r="R915" i="22"/>
  <c r="R931" i="22" s="1"/>
  <c r="R947" i="22" s="1"/>
  <c r="R963" i="22" s="1"/>
  <c r="M906" i="22"/>
  <c r="M910" i="22"/>
  <c r="G960" i="22"/>
  <c r="K929" i="22"/>
  <c r="K945" i="22" s="1"/>
  <c r="K961" i="22" s="1"/>
  <c r="Q915" i="22"/>
  <c r="Q931" i="22" s="1"/>
  <c r="Q947" i="22" s="1"/>
  <c r="Q963" i="22" s="1"/>
  <c r="H910" i="22"/>
  <c r="P894" i="22"/>
  <c r="H911" i="22"/>
  <c r="H927" i="22" s="1"/>
  <c r="H943" i="22" s="1"/>
  <c r="K902" i="22"/>
  <c r="K918" i="22" s="1"/>
  <c r="K934" i="22" s="1"/>
  <c r="K950" i="22" s="1"/>
  <c r="K966" i="22" s="1"/>
  <c r="K916" i="22"/>
  <c r="K932" i="22" s="1"/>
  <c r="K948" i="22" s="1"/>
  <c r="K964" i="22" s="1"/>
  <c r="L884" i="22"/>
  <c r="L900" i="22" s="1"/>
  <c r="L916" i="22" s="1"/>
  <c r="L932" i="22" s="1"/>
  <c r="L948" i="22" s="1"/>
  <c r="L964" i="22" s="1"/>
  <c r="T902" i="22"/>
  <c r="T918" i="22" s="1"/>
  <c r="T934" i="22" s="1"/>
  <c r="T950" i="22" s="1"/>
  <c r="T966" i="22" s="1"/>
  <c r="T884" i="22"/>
  <c r="T900" i="22" s="1"/>
  <c r="T916" i="22" s="1"/>
  <c r="T932" i="22" s="1"/>
  <c r="T948" i="22" s="1"/>
  <c r="T964" i="22" s="1"/>
  <c r="I960" i="22"/>
  <c r="M929" i="22"/>
  <c r="M945" i="22" s="1"/>
  <c r="M961" i="22" s="1"/>
  <c r="Q946" i="22"/>
  <c r="Q962" i="22" s="1"/>
  <c r="S915" i="22"/>
  <c r="S931" i="22" s="1"/>
  <c r="S947" i="22" s="1"/>
  <c r="S963" i="22" s="1"/>
  <c r="P902" i="22"/>
  <c r="P918" i="22" s="1"/>
  <c r="P934" i="22" s="1"/>
  <c r="P950" i="22" s="1"/>
  <c r="P966" i="22" s="1"/>
  <c r="U902" i="22"/>
  <c r="U918" i="22" s="1"/>
  <c r="U934" i="22" s="1"/>
  <c r="U950" i="22" s="1"/>
  <c r="U966" i="22" s="1"/>
  <c r="H890" i="22"/>
  <c r="P890" i="22"/>
  <c r="J890" i="22"/>
  <c r="R890" i="22"/>
  <c r="S902" i="22"/>
  <c r="S918" i="22" s="1"/>
  <c r="S934" i="22" s="1"/>
  <c r="S950" i="22" s="1"/>
  <c r="S966" i="22" s="1"/>
  <c r="H44" i="18"/>
  <c r="H50" i="18" s="1"/>
  <c r="M45" i="18"/>
  <c r="L36" i="18"/>
  <c r="N48" i="18"/>
  <c r="N44" i="18" s="1"/>
  <c r="O40" i="18"/>
  <c r="I44" i="18"/>
  <c r="P35" i="18"/>
  <c r="P34" i="18"/>
  <c r="F44" i="18"/>
  <c r="G44" i="18"/>
  <c r="J44" i="18"/>
  <c r="J40" i="18"/>
  <c r="N40" i="18"/>
  <c r="K34" i="18"/>
  <c r="H45" i="18"/>
  <c r="G48" i="18"/>
  <c r="G45" i="18" s="1"/>
  <c r="O48" i="18"/>
  <c r="O44" i="18" s="1"/>
  <c r="P38" i="18"/>
  <c r="F48" i="18"/>
  <c r="F45" i="18" s="1"/>
  <c r="M40" i="18"/>
  <c r="M44" i="18"/>
  <c r="J45" i="18"/>
  <c r="I48" i="18"/>
  <c r="I46" i="18" s="1"/>
  <c r="H26" i="18"/>
  <c r="H36" i="18" s="1"/>
  <c r="H46" i="18" s="1"/>
  <c r="P26" i="18"/>
  <c r="K28" i="18"/>
  <c r="K38" i="18" s="1"/>
  <c r="K48" i="18" s="1"/>
  <c r="K45" i="18" s="1"/>
  <c r="G30" i="18"/>
  <c r="O30" i="18"/>
  <c r="N30" i="18"/>
  <c r="L34" i="18"/>
  <c r="L37" i="18"/>
  <c r="L47" i="18" s="1"/>
  <c r="L28" i="18"/>
  <c r="L38" i="18" s="1"/>
  <c r="L48" i="18" s="1"/>
  <c r="L45" i="18" s="1"/>
  <c r="I35" i="18"/>
  <c r="J30" i="18"/>
  <c r="H37" i="18"/>
  <c r="H47" i="18" s="1"/>
  <c r="G37" i="18"/>
  <c r="G47" i="18" s="1"/>
  <c r="O37" i="18"/>
  <c r="O47" i="18" s="1"/>
  <c r="K26" i="18"/>
  <c r="K36" i="18" s="1"/>
  <c r="K30" i="18"/>
  <c r="G108" i="21"/>
  <c r="G107" i="21"/>
  <c r="G106" i="21"/>
  <c r="E100" i="21"/>
  <c r="E99" i="21"/>
  <c r="E98" i="21"/>
  <c r="G94" i="21"/>
  <c r="H94" i="21"/>
  <c r="I94" i="21"/>
  <c r="J94" i="21"/>
  <c r="K94" i="21"/>
  <c r="F94" i="21"/>
  <c r="G93" i="21"/>
  <c r="H93" i="21"/>
  <c r="I93" i="21"/>
  <c r="J93" i="21"/>
  <c r="K93" i="21"/>
  <c r="F93" i="21"/>
  <c r="E89" i="21"/>
  <c r="G89" i="21"/>
  <c r="H89" i="21"/>
  <c r="I89" i="21"/>
  <c r="J89" i="21"/>
  <c r="K89" i="21"/>
  <c r="F89" i="21"/>
  <c r="E90" i="21"/>
  <c r="G90" i="21"/>
  <c r="H90" i="21"/>
  <c r="I90" i="21"/>
  <c r="J90" i="21"/>
  <c r="K90" i="21"/>
  <c r="F90" i="21"/>
  <c r="E92" i="21"/>
  <c r="G92" i="21"/>
  <c r="H92" i="21"/>
  <c r="I92" i="21"/>
  <c r="J92" i="21"/>
  <c r="K92" i="21"/>
  <c r="F92" i="21"/>
  <c r="E91" i="21"/>
  <c r="G91" i="21"/>
  <c r="H91" i="21"/>
  <c r="I91" i="21"/>
  <c r="J91" i="21"/>
  <c r="K91" i="21"/>
  <c r="F91" i="21"/>
  <c r="L77" i="21"/>
  <c r="L78" i="21"/>
  <c r="L76" i="21"/>
  <c r="G81" i="21"/>
  <c r="H81" i="21"/>
  <c r="I81" i="21"/>
  <c r="J81" i="21"/>
  <c r="K81" i="21"/>
  <c r="F81" i="21"/>
  <c r="G80" i="21"/>
  <c r="H80" i="21"/>
  <c r="I80" i="21"/>
  <c r="J80" i="21"/>
  <c r="K80" i="21"/>
  <c r="F80" i="21"/>
  <c r="E76" i="21"/>
  <c r="F76" i="21"/>
  <c r="H76" i="21"/>
  <c r="I76" i="21"/>
  <c r="J76" i="21"/>
  <c r="K76" i="21"/>
  <c r="G76" i="21"/>
  <c r="E77" i="21"/>
  <c r="F77" i="21"/>
  <c r="H77" i="21"/>
  <c r="I77" i="21"/>
  <c r="J77" i="21"/>
  <c r="K77" i="21"/>
  <c r="G77" i="21"/>
  <c r="E78" i="21"/>
  <c r="F78" i="21"/>
  <c r="H78" i="21"/>
  <c r="I78" i="21"/>
  <c r="J78" i="21"/>
  <c r="K78" i="21"/>
  <c r="G78" i="21"/>
  <c r="L64" i="21"/>
  <c r="L65" i="21"/>
  <c r="L66" i="21"/>
  <c r="L63" i="21"/>
  <c r="G68" i="21"/>
  <c r="H68" i="21"/>
  <c r="I68" i="21"/>
  <c r="J68" i="21"/>
  <c r="K68" i="21"/>
  <c r="F68" i="21"/>
  <c r="G67" i="21"/>
  <c r="H67" i="21"/>
  <c r="I67" i="21"/>
  <c r="J67" i="21"/>
  <c r="K67" i="21"/>
  <c r="F67" i="21"/>
  <c r="S112" i="21"/>
  <c r="S111" i="21"/>
  <c r="S110" i="21"/>
  <c r="U106" i="21"/>
  <c r="V106" i="21"/>
  <c r="W106" i="21"/>
  <c r="X106" i="21"/>
  <c r="Y106" i="21"/>
  <c r="T106" i="21"/>
  <c r="U105" i="21"/>
  <c r="V105" i="21"/>
  <c r="W105" i="21"/>
  <c r="X105" i="21"/>
  <c r="Y105" i="21"/>
  <c r="T105" i="21"/>
  <c r="S104" i="21"/>
  <c r="U104" i="21"/>
  <c r="V104" i="21"/>
  <c r="W104" i="21"/>
  <c r="X104" i="21"/>
  <c r="Y104" i="21"/>
  <c r="T104" i="21"/>
  <c r="S103" i="21"/>
  <c r="U103" i="21"/>
  <c r="V103" i="21"/>
  <c r="W103" i="21"/>
  <c r="X103" i="21"/>
  <c r="Y103" i="21"/>
  <c r="T103" i="21"/>
  <c r="S101" i="21"/>
  <c r="U101" i="21"/>
  <c r="V101" i="21"/>
  <c r="W101" i="21"/>
  <c r="X101" i="21"/>
  <c r="Y101" i="21"/>
  <c r="T101" i="21"/>
  <c r="S102" i="21"/>
  <c r="U102" i="21"/>
  <c r="V102" i="21"/>
  <c r="W102" i="21"/>
  <c r="X102" i="21"/>
  <c r="Y102" i="21"/>
  <c r="T102" i="21"/>
  <c r="Z89" i="21"/>
  <c r="Z90" i="21"/>
  <c r="Z91" i="21"/>
  <c r="Z88" i="21"/>
  <c r="U93" i="21"/>
  <c r="V93" i="21"/>
  <c r="W93" i="21"/>
  <c r="X93" i="21"/>
  <c r="Y93" i="21"/>
  <c r="T93" i="21"/>
  <c r="U92" i="21"/>
  <c r="V92" i="21"/>
  <c r="W92" i="21"/>
  <c r="X92" i="21"/>
  <c r="Y92" i="21"/>
  <c r="T92" i="21"/>
  <c r="S91" i="21"/>
  <c r="T91" i="21"/>
  <c r="U91" i="21"/>
  <c r="V91" i="21"/>
  <c r="W91" i="21"/>
  <c r="X91" i="21"/>
  <c r="Y91" i="21"/>
  <c r="S90" i="21"/>
  <c r="U90" i="21"/>
  <c r="V90" i="21"/>
  <c r="W90" i="21"/>
  <c r="X90" i="21"/>
  <c r="Y90" i="21"/>
  <c r="T90" i="21"/>
  <c r="S88" i="21"/>
  <c r="T88" i="21"/>
  <c r="U88" i="21"/>
  <c r="V88" i="21"/>
  <c r="W88" i="21"/>
  <c r="X88" i="21"/>
  <c r="Y88" i="21"/>
  <c r="S89" i="21"/>
  <c r="T89" i="21"/>
  <c r="U89" i="21"/>
  <c r="V89" i="21"/>
  <c r="W89" i="21"/>
  <c r="X89" i="21"/>
  <c r="Y89" i="21"/>
  <c r="Z76" i="21"/>
  <c r="Z77" i="21"/>
  <c r="Z75" i="21"/>
  <c r="U80" i="21"/>
  <c r="V80" i="21"/>
  <c r="W80" i="21"/>
  <c r="X80" i="21"/>
  <c r="Y80" i="21"/>
  <c r="T80" i="21"/>
  <c r="U79" i="21"/>
  <c r="V79" i="21"/>
  <c r="W79" i="21"/>
  <c r="X79" i="21"/>
  <c r="Y79" i="21"/>
  <c r="T79" i="21"/>
  <c r="S75" i="21"/>
  <c r="T75" i="21"/>
  <c r="V75" i="21"/>
  <c r="W75" i="21"/>
  <c r="X75" i="21"/>
  <c r="Y75" i="21"/>
  <c r="U75" i="21"/>
  <c r="S76" i="21"/>
  <c r="T76" i="21"/>
  <c r="V76" i="21"/>
  <c r="W76" i="21"/>
  <c r="X76" i="21"/>
  <c r="Y76" i="21"/>
  <c r="U76" i="21"/>
  <c r="S77" i="21"/>
  <c r="T77" i="21"/>
  <c r="V77" i="21"/>
  <c r="W77" i="21"/>
  <c r="X77" i="21"/>
  <c r="Y77" i="21"/>
  <c r="U77" i="21"/>
  <c r="AA63" i="21"/>
  <c r="AA64" i="21"/>
  <c r="AA65" i="21"/>
  <c r="AA62" i="21"/>
  <c r="U67" i="21"/>
  <c r="T67" i="21"/>
  <c r="U66" i="21"/>
  <c r="V66" i="21"/>
  <c r="V67" i="21" s="1"/>
  <c r="W66" i="21"/>
  <c r="W67" i="21" s="1"/>
  <c r="X66" i="21"/>
  <c r="X67" i="21" s="1"/>
  <c r="Y66" i="21"/>
  <c r="Y67" i="21" s="1"/>
  <c r="Z66" i="21"/>
  <c r="Z67" i="21" s="1"/>
  <c r="T66" i="21"/>
  <c r="R35" i="21"/>
  <c r="N35" i="21"/>
  <c r="F26" i="21"/>
  <c r="F25" i="21"/>
  <c r="F35" i="21" s="1"/>
  <c r="E25" i="21"/>
  <c r="E35" i="21" s="1"/>
  <c r="D25" i="21"/>
  <c r="J25" i="21" s="1"/>
  <c r="I24" i="21"/>
  <c r="I25" i="21" s="1"/>
  <c r="I35" i="21" s="1"/>
  <c r="H24" i="21"/>
  <c r="H25" i="21" s="1"/>
  <c r="H35" i="21" s="1"/>
  <c r="G24" i="21"/>
  <c r="G25" i="21" s="1"/>
  <c r="F24" i="21"/>
  <c r="E24" i="21"/>
  <c r="D24" i="21"/>
  <c r="J24" i="21" s="1"/>
  <c r="I23" i="21"/>
  <c r="I26" i="21" s="1"/>
  <c r="H23" i="21"/>
  <c r="H26" i="21" s="1"/>
  <c r="G23" i="21"/>
  <c r="F23" i="21"/>
  <c r="I17" i="21"/>
  <c r="H17" i="21"/>
  <c r="G17" i="21"/>
  <c r="F17" i="21"/>
  <c r="E17" i="21"/>
  <c r="J16" i="21"/>
  <c r="J15" i="21"/>
  <c r="J14" i="21"/>
  <c r="G266" i="13"/>
  <c r="H266" i="13"/>
  <c r="I266" i="13"/>
  <c r="J266" i="13"/>
  <c r="K266" i="13"/>
  <c r="L266" i="13"/>
  <c r="M266" i="13"/>
  <c r="N266" i="13"/>
  <c r="O266" i="13"/>
  <c r="P266" i="13"/>
  <c r="F266" i="13"/>
  <c r="G265" i="13"/>
  <c r="H265" i="13"/>
  <c r="I265" i="13"/>
  <c r="J265" i="13"/>
  <c r="K265" i="13"/>
  <c r="L265" i="13"/>
  <c r="M265" i="13"/>
  <c r="N265" i="13"/>
  <c r="O265" i="13"/>
  <c r="P265" i="13"/>
  <c r="F265" i="13"/>
  <c r="E257" i="13"/>
  <c r="F257" i="13"/>
  <c r="G257" i="13"/>
  <c r="H257" i="13"/>
  <c r="J257" i="13"/>
  <c r="K257" i="13"/>
  <c r="L257" i="13"/>
  <c r="M257" i="13"/>
  <c r="N257" i="13"/>
  <c r="O257" i="13"/>
  <c r="P257" i="13"/>
  <c r="I257" i="13"/>
  <c r="E258" i="13"/>
  <c r="F258" i="13"/>
  <c r="G258" i="13"/>
  <c r="H258" i="13"/>
  <c r="J258" i="13"/>
  <c r="K258" i="13"/>
  <c r="L258" i="13"/>
  <c r="M258" i="13"/>
  <c r="N258" i="13"/>
  <c r="O258" i="13"/>
  <c r="P258" i="13"/>
  <c r="I258" i="13"/>
  <c r="E259" i="13"/>
  <c r="F259" i="13"/>
  <c r="G259" i="13"/>
  <c r="H259" i="13"/>
  <c r="J259" i="13"/>
  <c r="K259" i="13"/>
  <c r="L259" i="13"/>
  <c r="M259" i="13"/>
  <c r="N259" i="13"/>
  <c r="O259" i="13"/>
  <c r="P259" i="13"/>
  <c r="I259" i="13"/>
  <c r="E260" i="13"/>
  <c r="F260" i="13"/>
  <c r="G260" i="13"/>
  <c r="H260" i="13"/>
  <c r="J260" i="13"/>
  <c r="K260" i="13"/>
  <c r="L260" i="13"/>
  <c r="M260" i="13"/>
  <c r="N260" i="13"/>
  <c r="O260" i="13"/>
  <c r="P260" i="13"/>
  <c r="I260" i="13"/>
  <c r="E261" i="13"/>
  <c r="F261" i="13"/>
  <c r="G261" i="13"/>
  <c r="H261" i="13"/>
  <c r="J261" i="13"/>
  <c r="K261" i="13"/>
  <c r="L261" i="13"/>
  <c r="M261" i="13"/>
  <c r="N261" i="13"/>
  <c r="O261" i="13"/>
  <c r="P261" i="13"/>
  <c r="I261" i="13"/>
  <c r="E262" i="13"/>
  <c r="F262" i="13"/>
  <c r="G262" i="13"/>
  <c r="H262" i="13"/>
  <c r="J262" i="13"/>
  <c r="K262" i="13"/>
  <c r="L262" i="13"/>
  <c r="M262" i="13"/>
  <c r="N262" i="13"/>
  <c r="O262" i="13"/>
  <c r="P262" i="13"/>
  <c r="I262" i="13"/>
  <c r="E263" i="13"/>
  <c r="F263" i="13"/>
  <c r="G263" i="13"/>
  <c r="H263" i="13"/>
  <c r="J263" i="13"/>
  <c r="K263" i="13"/>
  <c r="L263" i="13"/>
  <c r="M263" i="13"/>
  <c r="N263" i="13"/>
  <c r="O263" i="13"/>
  <c r="P263" i="13"/>
  <c r="I263" i="13"/>
  <c r="E264" i="13"/>
  <c r="F264" i="13"/>
  <c r="G264" i="13"/>
  <c r="H264" i="13"/>
  <c r="J264" i="13"/>
  <c r="K264" i="13"/>
  <c r="L264" i="13"/>
  <c r="M264" i="13"/>
  <c r="N264" i="13"/>
  <c r="O264" i="13"/>
  <c r="P264" i="13"/>
  <c r="I264" i="13"/>
  <c r="O251" i="13"/>
  <c r="K251" i="13"/>
  <c r="I251" i="13"/>
  <c r="D227" i="13"/>
  <c r="D226" i="13"/>
  <c r="D225" i="13"/>
  <c r="G220" i="13"/>
  <c r="H220" i="13"/>
  <c r="I220" i="13"/>
  <c r="J220" i="13"/>
  <c r="K220" i="13"/>
  <c r="L220" i="13"/>
  <c r="M220" i="13"/>
  <c r="N220" i="13"/>
  <c r="O220" i="13"/>
  <c r="F220" i="13"/>
  <c r="G219" i="13"/>
  <c r="H219" i="13"/>
  <c r="I219" i="13"/>
  <c r="J219" i="13"/>
  <c r="K219" i="13"/>
  <c r="L219" i="13"/>
  <c r="M219" i="13"/>
  <c r="N219" i="13"/>
  <c r="O219" i="13"/>
  <c r="F219" i="13"/>
  <c r="E218" i="13"/>
  <c r="F218" i="13"/>
  <c r="G218" i="13"/>
  <c r="H218" i="13"/>
  <c r="I218" i="13"/>
  <c r="J218" i="13"/>
  <c r="K218" i="13"/>
  <c r="L218" i="13"/>
  <c r="M218" i="13"/>
  <c r="O218" i="13"/>
  <c r="N218" i="13"/>
  <c r="E212" i="13"/>
  <c r="F212" i="13"/>
  <c r="G212" i="13"/>
  <c r="H212" i="13"/>
  <c r="I212" i="13"/>
  <c r="J212" i="13"/>
  <c r="K212" i="13"/>
  <c r="L212" i="13"/>
  <c r="M212" i="13"/>
  <c r="N212" i="13"/>
  <c r="O212" i="13"/>
  <c r="E213" i="13"/>
  <c r="F213" i="13"/>
  <c r="G213" i="13"/>
  <c r="H213" i="13"/>
  <c r="I213" i="13"/>
  <c r="J213" i="13"/>
  <c r="K213" i="13"/>
  <c r="L213" i="13"/>
  <c r="M213" i="13"/>
  <c r="O213" i="13"/>
  <c r="N213" i="13"/>
  <c r="E214" i="13"/>
  <c r="F214" i="13"/>
  <c r="G214" i="13"/>
  <c r="H214" i="13"/>
  <c r="I214" i="13"/>
  <c r="J214" i="13"/>
  <c r="K214" i="13"/>
  <c r="L214" i="13"/>
  <c r="M214" i="13"/>
  <c r="O214" i="13"/>
  <c r="N214" i="13"/>
  <c r="E215" i="13"/>
  <c r="F215" i="13"/>
  <c r="G215" i="13"/>
  <c r="H215" i="13"/>
  <c r="I215" i="13"/>
  <c r="J215" i="13"/>
  <c r="K215" i="13"/>
  <c r="L215" i="13"/>
  <c r="M215" i="13"/>
  <c r="O215" i="13"/>
  <c r="N215" i="13"/>
  <c r="E216" i="13"/>
  <c r="F216" i="13"/>
  <c r="G216" i="13"/>
  <c r="H216" i="13"/>
  <c r="I216" i="13"/>
  <c r="J216" i="13"/>
  <c r="K216" i="13"/>
  <c r="L216" i="13"/>
  <c r="M216" i="13"/>
  <c r="O216" i="13"/>
  <c r="N216" i="13"/>
  <c r="E217" i="13"/>
  <c r="F217" i="13"/>
  <c r="G217" i="13"/>
  <c r="H217" i="13"/>
  <c r="I217" i="13"/>
  <c r="J217" i="13"/>
  <c r="K217" i="13"/>
  <c r="L217" i="13"/>
  <c r="M217" i="13"/>
  <c r="O217" i="13"/>
  <c r="N217" i="13"/>
  <c r="N207" i="13"/>
  <c r="I207" i="13"/>
  <c r="G206" i="13"/>
  <c r="H206" i="13"/>
  <c r="I206" i="13"/>
  <c r="J206" i="13"/>
  <c r="K206" i="13"/>
  <c r="L206" i="13"/>
  <c r="M206" i="13"/>
  <c r="N206" i="13"/>
  <c r="O206" i="13"/>
  <c r="F206" i="13"/>
  <c r="G205" i="13"/>
  <c r="H205" i="13"/>
  <c r="I205" i="13"/>
  <c r="J205" i="13"/>
  <c r="K205" i="13"/>
  <c r="L205" i="13"/>
  <c r="M205" i="13"/>
  <c r="N205" i="13"/>
  <c r="O205" i="13"/>
  <c r="F205" i="13"/>
  <c r="E198" i="13"/>
  <c r="F198" i="13"/>
  <c r="G198" i="13"/>
  <c r="H198" i="13"/>
  <c r="I198" i="13"/>
  <c r="J198" i="13"/>
  <c r="K198" i="13"/>
  <c r="L198" i="13"/>
  <c r="N198" i="13"/>
  <c r="O198" i="13"/>
  <c r="M199" i="13"/>
  <c r="M198" i="13"/>
  <c r="E199" i="13"/>
  <c r="F199" i="13"/>
  <c r="G199" i="13"/>
  <c r="H199" i="13"/>
  <c r="I199" i="13"/>
  <c r="J199" i="13"/>
  <c r="K199" i="13"/>
  <c r="L199" i="13"/>
  <c r="N199" i="13"/>
  <c r="O199" i="13"/>
  <c r="E200" i="13"/>
  <c r="F200" i="13"/>
  <c r="G200" i="13"/>
  <c r="H200" i="13"/>
  <c r="I200" i="13"/>
  <c r="J200" i="13"/>
  <c r="K200" i="13"/>
  <c r="L200" i="13"/>
  <c r="N200" i="13"/>
  <c r="O200" i="13"/>
  <c r="M200" i="13"/>
  <c r="E201" i="13"/>
  <c r="F201" i="13"/>
  <c r="G201" i="13"/>
  <c r="H201" i="13"/>
  <c r="I201" i="13"/>
  <c r="J201" i="13"/>
  <c r="K201" i="13"/>
  <c r="L201" i="13"/>
  <c r="N201" i="13"/>
  <c r="O201" i="13"/>
  <c r="M201" i="13"/>
  <c r="E202" i="13"/>
  <c r="F202" i="13"/>
  <c r="G202" i="13"/>
  <c r="H202" i="13"/>
  <c r="I202" i="13"/>
  <c r="J202" i="13"/>
  <c r="K202" i="13"/>
  <c r="L202" i="13"/>
  <c r="N202" i="13"/>
  <c r="O202" i="13"/>
  <c r="M202" i="13"/>
  <c r="E203" i="13"/>
  <c r="F203" i="13"/>
  <c r="G203" i="13"/>
  <c r="H203" i="13"/>
  <c r="I203" i="13"/>
  <c r="J203" i="13"/>
  <c r="K203" i="13"/>
  <c r="L203" i="13"/>
  <c r="N203" i="13"/>
  <c r="O203" i="13"/>
  <c r="M203" i="13"/>
  <c r="E204" i="13"/>
  <c r="F204" i="13"/>
  <c r="G204" i="13"/>
  <c r="H204" i="13"/>
  <c r="I204" i="13"/>
  <c r="J204" i="13"/>
  <c r="K204" i="13"/>
  <c r="L204" i="13"/>
  <c r="N204" i="13"/>
  <c r="O204" i="13"/>
  <c r="M204" i="13"/>
  <c r="N192" i="13"/>
  <c r="M192" i="13"/>
  <c r="I192" i="13"/>
  <c r="D171" i="13"/>
  <c r="D170" i="13"/>
  <c r="D172" i="13"/>
  <c r="N36" i="24" l="1"/>
  <c r="K111" i="24"/>
  <c r="K107" i="24"/>
  <c r="N117" i="24"/>
  <c r="K163" i="24"/>
  <c r="K159" i="24"/>
  <c r="I31" i="24"/>
  <c r="I27" i="24"/>
  <c r="O31" i="24"/>
  <c r="P107" i="24"/>
  <c r="P111" i="24"/>
  <c r="J169" i="24"/>
  <c r="J173" i="24"/>
  <c r="J117" i="24"/>
  <c r="K188" i="24"/>
  <c r="K198" i="24" s="1"/>
  <c r="K208" i="24" s="1"/>
  <c r="G31" i="24"/>
  <c r="F31" i="24"/>
  <c r="O169" i="24"/>
  <c r="L173" i="24"/>
  <c r="L169" i="24"/>
  <c r="G117" i="24"/>
  <c r="O117" i="24"/>
  <c r="M31" i="24"/>
  <c r="I163" i="24"/>
  <c r="O173" i="24" s="1"/>
  <c r="I159" i="24"/>
  <c r="N169" i="24"/>
  <c r="K31" i="24"/>
  <c r="I117" i="24"/>
  <c r="M169" i="24"/>
  <c r="L117" i="24"/>
  <c r="H107" i="24"/>
  <c r="H111" i="24"/>
  <c r="O121" i="24" s="1"/>
  <c r="O127" i="24" s="1"/>
  <c r="M101" i="24"/>
  <c r="M97" i="24"/>
  <c r="J31" i="24"/>
  <c r="H31" i="24"/>
  <c r="L31" i="24"/>
  <c r="F427" i="22"/>
  <c r="F441" i="22" s="1"/>
  <c r="F455" i="22" s="1"/>
  <c r="F407" i="22"/>
  <c r="F415" i="22"/>
  <c r="F429" i="22" s="1"/>
  <c r="F443" i="22" s="1"/>
  <c r="F457" i="22" s="1"/>
  <c r="F408" i="22"/>
  <c r="I141" i="22"/>
  <c r="AI141" i="22"/>
  <c r="AI137" i="22"/>
  <c r="J521" i="22"/>
  <c r="J525" i="22"/>
  <c r="AE325" i="22"/>
  <c r="AE338" i="22" s="1"/>
  <c r="L221" i="22"/>
  <c r="N910" i="22"/>
  <c r="P577" i="22"/>
  <c r="P581" i="22"/>
  <c r="AN392" i="22"/>
  <c r="AN388" i="22"/>
  <c r="AE309" i="22"/>
  <c r="AE305" i="22"/>
  <c r="AG318" i="22"/>
  <c r="L217" i="22"/>
  <c r="AE120" i="22"/>
  <c r="AE124" i="22"/>
  <c r="AQ229" i="22"/>
  <c r="AQ225" i="22"/>
  <c r="M46" i="22"/>
  <c r="R39" i="22"/>
  <c r="R911" i="22"/>
  <c r="R927" i="22" s="1"/>
  <c r="R943" i="22" s="1"/>
  <c r="R959" i="22" s="1"/>
  <c r="F890" i="22"/>
  <c r="L895" i="22"/>
  <c r="L911" i="22" s="1"/>
  <c r="L927" i="22" s="1"/>
  <c r="L943" i="22" s="1"/>
  <c r="F902" i="22"/>
  <c r="F918" i="22" s="1"/>
  <c r="F934" i="22" s="1"/>
  <c r="F950" i="22" s="1"/>
  <c r="F966" i="22" s="1"/>
  <c r="M911" i="22"/>
  <c r="M927" i="22" s="1"/>
  <c r="M943" i="22" s="1"/>
  <c r="M959" i="22" s="1"/>
  <c r="U808" i="22"/>
  <c r="I910" i="22"/>
  <c r="I906" i="22"/>
  <c r="E910" i="22"/>
  <c r="G894" i="22"/>
  <c r="G890" i="22"/>
  <c r="G797" i="22"/>
  <c r="G793" i="22"/>
  <c r="Q698" i="22"/>
  <c r="Q708" i="22"/>
  <c r="Q723" i="22" s="1"/>
  <c r="Q738" i="22" s="1"/>
  <c r="K911" i="22"/>
  <c r="K927" i="22" s="1"/>
  <c r="K943" i="22" s="1"/>
  <c r="E727" i="22"/>
  <c r="G712" i="22"/>
  <c r="U717" i="22"/>
  <c r="K722" i="22"/>
  <c r="M718" i="22"/>
  <c r="J713" i="22"/>
  <c r="H717" i="22"/>
  <c r="N589" i="22"/>
  <c r="N604" i="22" s="1"/>
  <c r="N619" i="22" s="1"/>
  <c r="N634" i="22" s="1"/>
  <c r="N649" i="22" s="1"/>
  <c r="M592" i="22"/>
  <c r="M596" i="22"/>
  <c r="U596" i="22"/>
  <c r="U592" i="22"/>
  <c r="R718" i="22"/>
  <c r="H582" i="22"/>
  <c r="H597" i="22" s="1"/>
  <c r="H612" i="22" s="1"/>
  <c r="S596" i="22"/>
  <c r="S592" i="22"/>
  <c r="R607" i="22"/>
  <c r="AH492" i="22"/>
  <c r="AH488" i="22"/>
  <c r="F582" i="22"/>
  <c r="F597" i="22" s="1"/>
  <c r="F612" i="22" s="1"/>
  <c r="V393" i="22"/>
  <c r="AN488" i="22"/>
  <c r="AN492" i="22"/>
  <c r="T520" i="22"/>
  <c r="T516" i="22"/>
  <c r="AS506" i="22"/>
  <c r="AS502" i="22"/>
  <c r="K403" i="22"/>
  <c r="AL406" i="22"/>
  <c r="AL402" i="22"/>
  <c r="K438" i="22"/>
  <c r="K452" i="22" s="1"/>
  <c r="AP423" i="22"/>
  <c r="AP437" i="22" s="1"/>
  <c r="Q438" i="22"/>
  <c r="Q452" i="22" s="1"/>
  <c r="AM392" i="22"/>
  <c r="AM388" i="22"/>
  <c r="E413" i="22"/>
  <c r="AS392" i="22"/>
  <c r="AS388" i="22"/>
  <c r="T403" i="22"/>
  <c r="O438" i="22"/>
  <c r="O452" i="22" s="1"/>
  <c r="T318" i="22"/>
  <c r="T331" i="22" s="1"/>
  <c r="T344" i="22" s="1"/>
  <c r="T357" i="22" s="1"/>
  <c r="R355" i="22"/>
  <c r="R311" i="22"/>
  <c r="AR310" i="22"/>
  <c r="AR323" i="22" s="1"/>
  <c r="AR336" i="22" s="1"/>
  <c r="AM305" i="22"/>
  <c r="H355" i="22"/>
  <c r="Q310" i="22"/>
  <c r="P212" i="22"/>
  <c r="P216" i="22"/>
  <c r="AG305" i="22"/>
  <c r="AH314" i="22"/>
  <c r="AH216" i="22"/>
  <c r="AG229" i="22" s="1"/>
  <c r="K355" i="22"/>
  <c r="AR216" i="22"/>
  <c r="R216" i="22"/>
  <c r="AH222" i="22"/>
  <c r="AE245" i="22"/>
  <c r="AE258" i="22" s="1"/>
  <c r="AD245" i="22"/>
  <c r="AD258" i="22" s="1"/>
  <c r="F120" i="22"/>
  <c r="F124" i="22"/>
  <c r="AO125" i="22"/>
  <c r="AO120" i="22"/>
  <c r="AD125" i="22"/>
  <c r="AS113" i="22"/>
  <c r="K50" i="22"/>
  <c r="K132" i="22"/>
  <c r="S922" i="22"/>
  <c r="J813" i="22"/>
  <c r="R813" i="22"/>
  <c r="O793" i="22"/>
  <c r="O797" i="22"/>
  <c r="AP492" i="22"/>
  <c r="AP488" i="22"/>
  <c r="J529" i="22"/>
  <c r="M407" i="22"/>
  <c r="M403" i="22"/>
  <c r="T502" i="22"/>
  <c r="AU499" i="22"/>
  <c r="O136" i="22"/>
  <c r="K906" i="22"/>
  <c r="T910" i="22"/>
  <c r="T906" i="22"/>
  <c r="F943" i="22"/>
  <c r="F959" i="22" s="1"/>
  <c r="J922" i="22"/>
  <c r="M808" i="22"/>
  <c r="G943" i="22"/>
  <c r="G959" i="22" s="1"/>
  <c r="I708" i="22"/>
  <c r="I698" i="22"/>
  <c r="H713" i="22"/>
  <c r="P713" i="22"/>
  <c r="F589" i="22"/>
  <c r="F604" i="22" s="1"/>
  <c r="F619" i="22" s="1"/>
  <c r="F634" i="22" s="1"/>
  <c r="F649" i="22" s="1"/>
  <c r="H577" i="22"/>
  <c r="H581" i="22"/>
  <c r="F577" i="22"/>
  <c r="R592" i="22"/>
  <c r="G581" i="22"/>
  <c r="G577" i="22"/>
  <c r="E597" i="22"/>
  <c r="E520" i="22"/>
  <c r="V506" i="22"/>
  <c r="AR492" i="22"/>
  <c r="AR488" i="22"/>
  <c r="K413" i="22"/>
  <c r="AP411" i="22"/>
  <c r="P413" i="22"/>
  <c r="AP407" i="22"/>
  <c r="Q403" i="22"/>
  <c r="O413" i="22"/>
  <c r="AI406" i="22"/>
  <c r="AI402" i="22"/>
  <c r="H413" i="22"/>
  <c r="N408" i="22"/>
  <c r="AH407" i="22"/>
  <c r="AE310" i="22"/>
  <c r="AE323" i="22" s="1"/>
  <c r="AE336" i="22" s="1"/>
  <c r="AF312" i="22"/>
  <c r="AF325" i="22" s="1"/>
  <c r="AF338" i="22" s="1"/>
  <c r="I357" i="22"/>
  <c r="T323" i="22"/>
  <c r="AJ309" i="22"/>
  <c r="AJ305" i="22"/>
  <c r="AM309" i="22"/>
  <c r="K516" i="22"/>
  <c r="AD216" i="22"/>
  <c r="AO229" i="22"/>
  <c r="AQ318" i="22"/>
  <c r="L212" i="22"/>
  <c r="AN216" i="22"/>
  <c r="AJ225" i="22"/>
  <c r="AJ229" i="22"/>
  <c r="AJ235" i="22" s="1"/>
  <c r="O125" i="22"/>
  <c r="O137" i="22" s="1"/>
  <c r="AG212" i="22"/>
  <c r="O46" i="22"/>
  <c r="P120" i="22"/>
  <c r="P124" i="22"/>
  <c r="M129" i="22"/>
  <c r="M141" i="22" s="1"/>
  <c r="M125" i="22"/>
  <c r="M137" i="22" s="1"/>
  <c r="M136" i="22" s="1"/>
  <c r="AL130" i="22"/>
  <c r="J137" i="22"/>
  <c r="E46" i="22"/>
  <c r="R35" i="22"/>
  <c r="K41" i="22"/>
  <c r="K137" i="22"/>
  <c r="Q46" i="22"/>
  <c r="I727" i="22"/>
  <c r="M727" i="22"/>
  <c r="N703" i="22"/>
  <c r="N718" i="22" s="1"/>
  <c r="J438" i="22"/>
  <c r="J452" i="22" s="1"/>
  <c r="G427" i="22"/>
  <c r="G441" i="22" s="1"/>
  <c r="G455" i="22" s="1"/>
  <c r="G415" i="22"/>
  <c r="G429" i="22" s="1"/>
  <c r="G443" i="22" s="1"/>
  <c r="G457" i="22" s="1"/>
  <c r="G408" i="22"/>
  <c r="G225" i="22"/>
  <c r="G229" i="22"/>
  <c r="G221" i="22"/>
  <c r="G234" i="22" s="1"/>
  <c r="G230" i="22" s="1"/>
  <c r="I136" i="22"/>
  <c r="H959" i="22"/>
  <c r="M922" i="22"/>
  <c r="F910" i="22"/>
  <c r="P910" i="22"/>
  <c r="P906" i="22"/>
  <c r="K922" i="22"/>
  <c r="T890" i="22"/>
  <c r="J798" i="22"/>
  <c r="R808" i="22"/>
  <c r="T718" i="22"/>
  <c r="K718" i="22"/>
  <c r="L727" i="22"/>
  <c r="P718" i="22"/>
  <c r="K713" i="22"/>
  <c r="R722" i="22"/>
  <c r="I718" i="22"/>
  <c r="G698" i="22"/>
  <c r="Q577" i="22"/>
  <c r="N577" i="22"/>
  <c r="T581" i="22"/>
  <c r="T577" i="22"/>
  <c r="J597" i="22"/>
  <c r="J612" i="22" s="1"/>
  <c r="M597" i="22"/>
  <c r="M612" i="22" s="1"/>
  <c r="F581" i="22"/>
  <c r="Q529" i="22"/>
  <c r="K597" i="22"/>
  <c r="K612" i="22" s="1"/>
  <c r="Q521" i="22"/>
  <c r="Q509" i="22"/>
  <c r="K525" i="22"/>
  <c r="AN499" i="22"/>
  <c r="AE506" i="22"/>
  <c r="AE502" i="22"/>
  <c r="E529" i="22"/>
  <c r="V515" i="22"/>
  <c r="K408" i="22"/>
  <c r="S438" i="22"/>
  <c r="S452" i="22" s="1"/>
  <c r="Q413" i="22"/>
  <c r="T438" i="22"/>
  <c r="T452" i="22" s="1"/>
  <c r="AJ388" i="22"/>
  <c r="AF392" i="22"/>
  <c r="AF388" i="22"/>
  <c r="F438" i="22"/>
  <c r="F452" i="22" s="1"/>
  <c r="AE392" i="22"/>
  <c r="AE388" i="22"/>
  <c r="AP310" i="22"/>
  <c r="AP323" i="22" s="1"/>
  <c r="AP336" i="22" s="1"/>
  <c r="N310" i="22"/>
  <c r="I438" i="22"/>
  <c r="I452" i="22" s="1"/>
  <c r="AD314" i="22"/>
  <c r="R306" i="22"/>
  <c r="R310" i="22"/>
  <c r="AS327" i="22"/>
  <c r="AS309" i="22"/>
  <c r="AS305" i="22"/>
  <c r="AP312" i="22"/>
  <c r="AP325" i="22" s="1"/>
  <c r="AP338" i="22" s="1"/>
  <c r="AE314" i="22"/>
  <c r="AM325" i="22" s="1"/>
  <c r="AM338" i="22" s="1"/>
  <c r="O355" i="22"/>
  <c r="O357" i="22" s="1"/>
  <c r="P329" i="22"/>
  <c r="P342" i="22" s="1"/>
  <c r="P355" i="22" s="1"/>
  <c r="P318" i="22"/>
  <c r="P331" i="22" s="1"/>
  <c r="P344" i="22" s="1"/>
  <c r="P357" i="22" s="1"/>
  <c r="AS330" i="22"/>
  <c r="AS343" i="22" s="1"/>
  <c r="AJ314" i="22"/>
  <c r="AF212" i="22"/>
  <c r="F355" i="22"/>
  <c r="AO218" i="22"/>
  <c r="AO231" i="22" s="1"/>
  <c r="AO244" i="22" s="1"/>
  <c r="AO257" i="22" s="1"/>
  <c r="AO212" i="22"/>
  <c r="H212" i="22"/>
  <c r="H216" i="22"/>
  <c r="AK120" i="22"/>
  <c r="AN130" i="22"/>
  <c r="G136" i="22"/>
  <c r="G132" i="22"/>
  <c r="K141" i="22"/>
  <c r="I125" i="22"/>
  <c r="I137" i="22" s="1"/>
  <c r="AG125" i="22"/>
  <c r="AG120" i="22"/>
  <c r="AP124" i="22"/>
  <c r="AP120" i="22"/>
  <c r="AM222" i="22"/>
  <c r="AR120" i="22"/>
  <c r="G48" i="22"/>
  <c r="O30" i="22"/>
  <c r="F46" i="22"/>
  <c r="N46" i="22"/>
  <c r="M813" i="22"/>
  <c r="O727" i="22"/>
  <c r="H727" i="22"/>
  <c r="AQ492" i="22"/>
  <c r="AQ488" i="22"/>
  <c r="M415" i="22"/>
  <c r="M429" i="22" s="1"/>
  <c r="M443" i="22" s="1"/>
  <c r="M457" i="22" s="1"/>
  <c r="M427" i="22"/>
  <c r="M441" i="22" s="1"/>
  <c r="M455" i="22" s="1"/>
  <c r="M323" i="22"/>
  <c r="AR314" i="22"/>
  <c r="AR327" i="22" s="1"/>
  <c r="AR330" i="22" s="1"/>
  <c r="AR343" i="22" s="1"/>
  <c r="U310" i="22"/>
  <c r="E323" i="22"/>
  <c r="E324" i="22" s="1"/>
  <c r="H906" i="22"/>
  <c r="P927" i="22"/>
  <c r="P943" i="22" s="1"/>
  <c r="P959" i="22" s="1"/>
  <c r="L894" i="22"/>
  <c r="V895" i="22"/>
  <c r="V911" i="22" s="1"/>
  <c r="V927" i="22" s="1"/>
  <c r="V943" i="22" s="1"/>
  <c r="V959" i="22" s="1"/>
  <c r="O894" i="22"/>
  <c r="O890" i="22"/>
  <c r="J808" i="22"/>
  <c r="R801" i="22"/>
  <c r="R809" i="22" s="1"/>
  <c r="F813" i="22"/>
  <c r="F809" i="22"/>
  <c r="N813" i="22"/>
  <c r="N809" i="22"/>
  <c r="T713" i="22"/>
  <c r="L728" i="22"/>
  <c r="G717" i="22"/>
  <c r="G713" i="22"/>
  <c r="I717" i="22"/>
  <c r="T717" i="22"/>
  <c r="N581" i="22"/>
  <c r="S597" i="22"/>
  <c r="S612" i="22" s="1"/>
  <c r="W581" i="22"/>
  <c r="E596" i="22"/>
  <c r="I577" i="22"/>
  <c r="N582" i="22"/>
  <c r="N597" i="22" s="1"/>
  <c r="N612" i="22" s="1"/>
  <c r="O582" i="22"/>
  <c r="O597" i="22" s="1"/>
  <c r="O612" i="22" s="1"/>
  <c r="AG492" i="22"/>
  <c r="AG499" i="22"/>
  <c r="I509" i="22"/>
  <c r="I523" i="22" s="1"/>
  <c r="AE513" i="22"/>
  <c r="AO492" i="22"/>
  <c r="AO499" i="22"/>
  <c r="N506" i="22"/>
  <c r="N502" i="22"/>
  <c r="U506" i="22"/>
  <c r="U502" i="22"/>
  <c r="AJ492" i="22"/>
  <c r="AJ488" i="22"/>
  <c r="AD492" i="22"/>
  <c r="AJ423" i="22"/>
  <c r="AJ437" i="22" s="1"/>
  <c r="Q520" i="22"/>
  <c r="Q516" i="22"/>
  <c r="Q408" i="22"/>
  <c r="AJ406" i="22"/>
  <c r="AJ407" i="22" s="1"/>
  <c r="AJ402" i="22"/>
  <c r="AH402" i="22"/>
  <c r="N415" i="22"/>
  <c r="N429" i="22" s="1"/>
  <c r="N443" i="22" s="1"/>
  <c r="N457" i="22" s="1"/>
  <c r="T413" i="22"/>
  <c r="G329" i="22"/>
  <c r="G342" i="22" s="1"/>
  <c r="G355" i="22" s="1"/>
  <c r="G357" i="22" s="1"/>
  <c r="G310" i="22"/>
  <c r="AN423" i="22"/>
  <c r="AN437" i="22" s="1"/>
  <c r="AN310" i="22"/>
  <c r="AN323" i="22" s="1"/>
  <c r="AN336" i="22" s="1"/>
  <c r="AN309" i="22"/>
  <c r="AN312" i="22"/>
  <c r="AN325" i="22" s="1"/>
  <c r="AN338" i="22" s="1"/>
  <c r="L413" i="22"/>
  <c r="R357" i="22"/>
  <c r="AK327" i="22"/>
  <c r="T311" i="22"/>
  <c r="I319" i="22"/>
  <c r="I323" i="22"/>
  <c r="AH310" i="22"/>
  <c r="AH323" i="22" s="1"/>
  <c r="AH336" i="22" s="1"/>
  <c r="N318" i="22"/>
  <c r="N331" i="22" s="1"/>
  <c r="N344" i="22" s="1"/>
  <c r="N357" i="22" s="1"/>
  <c r="AL309" i="22"/>
  <c r="P323" i="22"/>
  <c r="P319" i="22"/>
  <c r="Q216" i="22"/>
  <c r="Q212" i="22"/>
  <c r="E355" i="22"/>
  <c r="J216" i="22"/>
  <c r="AF216" i="22"/>
  <c r="AR312" i="22"/>
  <c r="AR325" i="22" s="1"/>
  <c r="AR338" i="22" s="1"/>
  <c r="N212" i="22"/>
  <c r="N216" i="22"/>
  <c r="O41" i="22"/>
  <c r="G45" i="22"/>
  <c r="AK225" i="22"/>
  <c r="AK229" i="22"/>
  <c r="AD222" i="22"/>
  <c r="AF136" i="22"/>
  <c r="AF132" i="22"/>
  <c r="N120" i="22"/>
  <c r="N124" i="22"/>
  <c r="I46" i="22"/>
  <c r="I50" i="22" s="1"/>
  <c r="H45" i="22"/>
  <c r="AJ132" i="22"/>
  <c r="AJ136" i="22"/>
  <c r="O129" i="22"/>
  <c r="O141" i="22" s="1"/>
  <c r="G30" i="22"/>
  <c r="L46" i="22"/>
  <c r="L50" i="22" s="1"/>
  <c r="V902" i="22"/>
  <c r="V918" i="22" s="1"/>
  <c r="V934" i="22" s="1"/>
  <c r="V950" i="22" s="1"/>
  <c r="V966" i="22" s="1"/>
  <c r="T959" i="22"/>
  <c r="J801" i="22"/>
  <c r="V702" i="22"/>
  <c r="V698" i="22"/>
  <c r="Q728" i="22"/>
  <c r="M713" i="22"/>
  <c r="L713" i="22"/>
  <c r="V703" i="22"/>
  <c r="V718" i="22" s="1"/>
  <c r="I607" i="22"/>
  <c r="T612" i="22"/>
  <c r="I592" i="22"/>
  <c r="L506" i="22"/>
  <c r="L502" i="22"/>
  <c r="R612" i="22"/>
  <c r="K607" i="22"/>
  <c r="J516" i="22"/>
  <c r="I520" i="22"/>
  <c r="AF488" i="22"/>
  <c r="AF492" i="22"/>
  <c r="S516" i="22"/>
  <c r="S520" i="22"/>
  <c r="S403" i="22"/>
  <c r="AH411" i="22"/>
  <c r="AH416" i="22"/>
  <c r="AK392" i="22"/>
  <c r="AK388" i="22"/>
  <c r="AG402" i="22"/>
  <c r="AF310" i="22"/>
  <c r="AF323" i="22" s="1"/>
  <c r="AF336" i="22" s="1"/>
  <c r="L407" i="22"/>
  <c r="L403" i="22"/>
  <c r="S318" i="22"/>
  <c r="S331" i="22" s="1"/>
  <c r="S344" i="22" s="1"/>
  <c r="S357" i="22" s="1"/>
  <c r="AD325" i="22"/>
  <c r="AD338" i="22" s="1"/>
  <c r="J306" i="22"/>
  <c r="J310" i="22"/>
  <c r="AL312" i="22"/>
  <c r="AL325" i="22" s="1"/>
  <c r="AL338" i="22" s="1"/>
  <c r="AK309" i="22"/>
  <c r="AK305" i="22"/>
  <c r="I324" i="22"/>
  <c r="AP318" i="22"/>
  <c r="AL310" i="22"/>
  <c r="AL323" i="22" s="1"/>
  <c r="AL336" i="22" s="1"/>
  <c r="H357" i="22"/>
  <c r="L329" i="22"/>
  <c r="L342" i="22" s="1"/>
  <c r="L355" i="22" s="1"/>
  <c r="L318" i="22"/>
  <c r="L331" i="22" s="1"/>
  <c r="L344" i="22" s="1"/>
  <c r="L310" i="22"/>
  <c r="S310" i="22"/>
  <c r="F357" i="22"/>
  <c r="AO318" i="22"/>
  <c r="AO262" i="22"/>
  <c r="E357" i="22"/>
  <c r="Q50" i="22"/>
  <c r="AO235" i="22"/>
  <c r="F212" i="22"/>
  <c r="F216" i="22"/>
  <c r="F217" i="22" s="1"/>
  <c r="AL216" i="22"/>
  <c r="G41" i="22"/>
  <c r="E125" i="22"/>
  <c r="E129" i="22"/>
  <c r="H50" i="22"/>
  <c r="H41" i="22"/>
  <c r="G141" i="22"/>
  <c r="P46" i="22"/>
  <c r="M41" i="22"/>
  <c r="P727" i="22"/>
  <c r="H922" i="22"/>
  <c r="S959" i="22"/>
  <c r="N702" i="22"/>
  <c r="N698" i="22"/>
  <c r="T727" i="22"/>
  <c r="Q612" i="22"/>
  <c r="L581" i="22"/>
  <c r="L577" i="22"/>
  <c r="U612" i="22"/>
  <c r="V592" i="22"/>
  <c r="V596" i="22"/>
  <c r="P529" i="22"/>
  <c r="O529" i="22"/>
  <c r="O581" i="22"/>
  <c r="O577" i="22"/>
  <c r="O516" i="22"/>
  <c r="O520" i="22"/>
  <c r="AL506" i="22"/>
  <c r="AL502" i="22"/>
  <c r="AM513" i="22"/>
  <c r="M506" i="22"/>
  <c r="M502" i="22"/>
  <c r="S413" i="22"/>
  <c r="S407" i="22" s="1"/>
  <c r="R413" i="22"/>
  <c r="J413" i="22"/>
  <c r="V399" i="22"/>
  <c r="I403" i="22"/>
  <c r="AR402" i="22"/>
  <c r="AR406" i="22"/>
  <c r="AI492" i="22"/>
  <c r="AI488" i="22"/>
  <c r="G407" i="22"/>
  <c r="AL423" i="22"/>
  <c r="AL437" i="22" s="1"/>
  <c r="AM314" i="22"/>
  <c r="AM327" i="22" s="1"/>
  <c r="AG416" i="22"/>
  <c r="O310" i="22"/>
  <c r="O306" i="22"/>
  <c r="L408" i="22"/>
  <c r="K357" i="22"/>
  <c r="N311" i="22"/>
  <c r="J357" i="22"/>
  <c r="AO402" i="22"/>
  <c r="AO406" i="22"/>
  <c r="AO327" i="22"/>
  <c r="AO325" i="22"/>
  <c r="AO338" i="22" s="1"/>
  <c r="AJ325" i="22"/>
  <c r="AJ338" i="22" s="1"/>
  <c r="AH325" i="22"/>
  <c r="AH338" i="22" s="1"/>
  <c r="AS325" i="22"/>
  <c r="AS338" i="22" s="1"/>
  <c r="AQ327" i="22"/>
  <c r="AI318" i="22"/>
  <c r="AI322" i="22"/>
  <c r="J217" i="22"/>
  <c r="AO305" i="22"/>
  <c r="I216" i="22"/>
  <c r="K216" i="22"/>
  <c r="S216" i="22"/>
  <c r="T203" i="22"/>
  <c r="I212" i="22"/>
  <c r="M216" i="22"/>
  <c r="M318" i="22"/>
  <c r="M331" i="22" s="1"/>
  <c r="M344" i="22" s="1"/>
  <c r="M357" i="22" s="1"/>
  <c r="M329" i="22"/>
  <c r="M342" i="22" s="1"/>
  <c r="M355" i="22" s="1"/>
  <c r="AM225" i="22"/>
  <c r="AM229" i="22"/>
  <c r="O216" i="22"/>
  <c r="AM120" i="22"/>
  <c r="AM124" i="22"/>
  <c r="AM245" i="22"/>
  <c r="AM258" i="22" s="1"/>
  <c r="Q120" i="22"/>
  <c r="Q124" i="22"/>
  <c r="N217" i="22"/>
  <c r="AE222" i="22"/>
  <c r="AQ124" i="22"/>
  <c r="AQ120" i="22"/>
  <c r="AK245" i="22"/>
  <c r="AK258" i="22" s="1"/>
  <c r="J35" i="22"/>
  <c r="J46" i="22" s="1"/>
  <c r="J45" i="22" s="1"/>
  <c r="L137" i="22"/>
  <c r="L141" i="22" s="1"/>
  <c r="G139" i="22"/>
  <c r="J141" i="22"/>
  <c r="AJ142" i="22"/>
  <c r="R922" i="22"/>
  <c r="E959" i="22"/>
  <c r="L902" i="22"/>
  <c r="L918" i="22" s="1"/>
  <c r="L934" i="22" s="1"/>
  <c r="L950" i="22" s="1"/>
  <c r="L966" i="22" s="1"/>
  <c r="N902" i="22"/>
  <c r="N918" i="22" s="1"/>
  <c r="N934" i="22" s="1"/>
  <c r="N950" i="22" s="1"/>
  <c r="N966" i="22" s="1"/>
  <c r="V910" i="22"/>
  <c r="J959" i="22"/>
  <c r="U906" i="22"/>
  <c r="Q959" i="22"/>
  <c r="O959" i="22"/>
  <c r="M798" i="22"/>
  <c r="M809" i="22" s="1"/>
  <c r="M728" i="22"/>
  <c r="Q910" i="22"/>
  <c r="Q906" i="22"/>
  <c r="N890" i="22"/>
  <c r="N895" i="22"/>
  <c r="N911" i="22" s="1"/>
  <c r="N927" i="22" s="1"/>
  <c r="N943" i="22" s="1"/>
  <c r="N959" i="22" s="1"/>
  <c r="S906" i="22"/>
  <c r="I927" i="22"/>
  <c r="I943" i="22" s="1"/>
  <c r="I959" i="22" s="1"/>
  <c r="U911" i="22"/>
  <c r="U927" i="22" s="1"/>
  <c r="U943" i="22" s="1"/>
  <c r="U959" i="22" s="1"/>
  <c r="W797" i="22"/>
  <c r="W793" i="22"/>
  <c r="Q727" i="22"/>
  <c r="U727" i="22"/>
  <c r="V813" i="22"/>
  <c r="V809" i="22"/>
  <c r="U813" i="22"/>
  <c r="U809" i="22"/>
  <c r="F702" i="22"/>
  <c r="F698" i="22"/>
  <c r="I612" i="22"/>
  <c r="Q592" i="22"/>
  <c r="Q596" i="22"/>
  <c r="O713" i="22"/>
  <c r="O717" i="22"/>
  <c r="J607" i="22"/>
  <c r="P597" i="22"/>
  <c r="P612" i="22" s="1"/>
  <c r="G529" i="22"/>
  <c r="O589" i="22"/>
  <c r="O604" i="22" s="1"/>
  <c r="O619" i="22" s="1"/>
  <c r="O634" i="22" s="1"/>
  <c r="O649" i="22" s="1"/>
  <c r="S529" i="22"/>
  <c r="P520" i="22"/>
  <c r="P516" i="22"/>
  <c r="AM506" i="22"/>
  <c r="AM502" i="22"/>
  <c r="U403" i="22"/>
  <c r="K521" i="22"/>
  <c r="AF499" i="22"/>
  <c r="AK506" i="22"/>
  <c r="AK502" i="22"/>
  <c r="F506" i="22"/>
  <c r="F502" i="22"/>
  <c r="AT506" i="22"/>
  <c r="AT502" i="22"/>
  <c r="H520" i="22"/>
  <c r="H529" i="22" s="1"/>
  <c r="H516" i="22"/>
  <c r="R520" i="22"/>
  <c r="G521" i="22"/>
  <c r="S408" i="22"/>
  <c r="N407" i="22"/>
  <c r="I413" i="22"/>
  <c r="I408" i="22" s="1"/>
  <c r="AI407" i="22"/>
  <c r="AQ402" i="22"/>
  <c r="AQ406" i="22"/>
  <c r="U413" i="22"/>
  <c r="U407" i="22" s="1"/>
  <c r="AP327" i="22"/>
  <c r="F306" i="22"/>
  <c r="F310" i="22"/>
  <c r="N306" i="22"/>
  <c r="AG327" i="22"/>
  <c r="AO330" i="22"/>
  <c r="AO343" i="22" s="1"/>
  <c r="AF309" i="22"/>
  <c r="K323" i="22"/>
  <c r="K319" i="22"/>
  <c r="AG325" i="22"/>
  <c r="AG338" i="22" s="1"/>
  <c r="H323" i="22"/>
  <c r="H324" i="22" s="1"/>
  <c r="H319" i="22"/>
  <c r="AI327" i="22"/>
  <c r="AI330" i="22"/>
  <c r="AI343" i="22" s="1"/>
  <c r="AP212" i="22"/>
  <c r="AR305" i="22"/>
  <c r="AP216" i="22"/>
  <c r="AG222" i="22"/>
  <c r="AN136" i="22"/>
  <c r="AN132" i="22"/>
  <c r="AI142" i="22"/>
  <c r="H120" i="22"/>
  <c r="H124" i="22"/>
  <c r="J212" i="22"/>
  <c r="AI229" i="22"/>
  <c r="AI225" i="22"/>
  <c r="AL132" i="22"/>
  <c r="AL136" i="22"/>
  <c r="AH132" i="22"/>
  <c r="AH136" i="22"/>
  <c r="H30" i="22"/>
  <c r="AP245" i="22"/>
  <c r="AP258" i="22" s="1"/>
  <c r="E216" i="22"/>
  <c r="AS225" i="22"/>
  <c r="AS229" i="22"/>
  <c r="AR132" i="22"/>
  <c r="AR136" i="22"/>
  <c r="I41" i="22"/>
  <c r="R137" i="22"/>
  <c r="R141" i="22" s="1"/>
  <c r="AK124" i="22"/>
  <c r="G50" i="22"/>
  <c r="AS245" i="22"/>
  <c r="AS258" i="22" s="1"/>
  <c r="J132" i="22"/>
  <c r="M50" i="22"/>
  <c r="K46" i="22"/>
  <c r="N50" i="18"/>
  <c r="I50" i="18"/>
  <c r="G46" i="18"/>
  <c r="N45" i="18"/>
  <c r="L46" i="18"/>
  <c r="F46" i="18"/>
  <c r="N46" i="18"/>
  <c r="K46" i="18"/>
  <c r="O45" i="18"/>
  <c r="O50" i="18" s="1"/>
  <c r="I45" i="18"/>
  <c r="J50" i="18"/>
  <c r="G50" i="18"/>
  <c r="J46" i="18"/>
  <c r="O46" i="18"/>
  <c r="H30" i="18"/>
  <c r="K44" i="18"/>
  <c r="K50" i="18" s="1"/>
  <c r="K40" i="18"/>
  <c r="G40" i="18"/>
  <c r="I40" i="18"/>
  <c r="H40" i="18"/>
  <c r="M46" i="18"/>
  <c r="M50" i="18" s="1"/>
  <c r="E54" i="18"/>
  <c r="L40" i="18"/>
  <c r="L44" i="18"/>
  <c r="L50" i="18" s="1"/>
  <c r="L30" i="18"/>
  <c r="F33" i="21"/>
  <c r="F36" i="21" s="1"/>
  <c r="F34" i="21"/>
  <c r="E34" i="21"/>
  <c r="G35" i="21"/>
  <c r="G26" i="21"/>
  <c r="H33" i="21"/>
  <c r="H36" i="21" s="1"/>
  <c r="H34" i="21"/>
  <c r="I34" i="21"/>
  <c r="I33" i="21"/>
  <c r="D35" i="21"/>
  <c r="N33" i="21" s="1"/>
  <c r="E23" i="21"/>
  <c r="D34" i="21"/>
  <c r="N34" i="21" s="1"/>
  <c r="D23" i="21"/>
  <c r="H33" i="20"/>
  <c r="D33" i="20"/>
  <c r="D31" i="20"/>
  <c r="J25" i="20"/>
  <c r="J26" i="20" s="1"/>
  <c r="J24" i="20"/>
  <c r="I24" i="20"/>
  <c r="H24" i="20"/>
  <c r="K23" i="20"/>
  <c r="K22" i="20" s="1"/>
  <c r="J23" i="20"/>
  <c r="I23" i="20"/>
  <c r="I22" i="20" s="1"/>
  <c r="I25" i="20" s="1"/>
  <c r="I26" i="20" s="1"/>
  <c r="H23" i="20"/>
  <c r="H22" i="20" s="1"/>
  <c r="H25" i="20" s="1"/>
  <c r="H26" i="20" s="1"/>
  <c r="G23" i="20"/>
  <c r="G24" i="20" s="1"/>
  <c r="F23" i="20"/>
  <c r="F24" i="20" s="1"/>
  <c r="E23" i="20"/>
  <c r="E24" i="20" s="1"/>
  <c r="J22" i="20"/>
  <c r="F22" i="20"/>
  <c r="F25" i="20" s="1"/>
  <c r="F26" i="20" s="1"/>
  <c r="E22" i="20"/>
  <c r="G17" i="20"/>
  <c r="F17" i="20"/>
  <c r="K16" i="20"/>
  <c r="K17" i="20" s="1"/>
  <c r="J16" i="20"/>
  <c r="J17" i="20" s="1"/>
  <c r="I16" i="20"/>
  <c r="I17" i="20" s="1"/>
  <c r="H16" i="20"/>
  <c r="H17" i="20" s="1"/>
  <c r="G16" i="20"/>
  <c r="F16" i="20"/>
  <c r="L15" i="20"/>
  <c r="L14" i="20"/>
  <c r="L13" i="20"/>
  <c r="H68" i="16"/>
  <c r="D69" i="16"/>
  <c r="D68" i="16"/>
  <c r="G61" i="16"/>
  <c r="H61" i="16"/>
  <c r="I61" i="16"/>
  <c r="J61" i="16"/>
  <c r="K61" i="16"/>
  <c r="L61" i="16"/>
  <c r="F61" i="16"/>
  <c r="G60" i="16"/>
  <c r="H60" i="16"/>
  <c r="I60" i="16"/>
  <c r="J60" i="16"/>
  <c r="K60" i="16"/>
  <c r="L60" i="16"/>
  <c r="F60" i="16"/>
  <c r="E56" i="16"/>
  <c r="F56" i="16"/>
  <c r="G56" i="16"/>
  <c r="H56" i="16"/>
  <c r="I56" i="16"/>
  <c r="K56" i="16"/>
  <c r="L56" i="16"/>
  <c r="J56" i="16"/>
  <c r="E57" i="16"/>
  <c r="F57" i="16"/>
  <c r="G57" i="16"/>
  <c r="H57" i="16"/>
  <c r="I57" i="16"/>
  <c r="K57" i="16"/>
  <c r="L57" i="16"/>
  <c r="J57" i="16"/>
  <c r="E58" i="16"/>
  <c r="F58" i="16"/>
  <c r="G58" i="16"/>
  <c r="I58" i="16"/>
  <c r="K58" i="16"/>
  <c r="L58" i="16"/>
  <c r="J58" i="16"/>
  <c r="E59" i="16"/>
  <c r="F59" i="16"/>
  <c r="G59" i="16"/>
  <c r="H59" i="16"/>
  <c r="I59" i="16"/>
  <c r="K59" i="16"/>
  <c r="L59" i="16"/>
  <c r="J59" i="16"/>
  <c r="J51" i="16"/>
  <c r="H51" i="16"/>
  <c r="D31" i="16"/>
  <c r="G25" i="16"/>
  <c r="H25" i="16"/>
  <c r="I25" i="16"/>
  <c r="J25" i="16"/>
  <c r="K25" i="16"/>
  <c r="E24" i="16"/>
  <c r="F24" i="16"/>
  <c r="H24" i="16"/>
  <c r="I24" i="16"/>
  <c r="J24" i="16"/>
  <c r="K24" i="16"/>
  <c r="G24" i="16"/>
  <c r="E22" i="16"/>
  <c r="F22" i="16"/>
  <c r="H22" i="16"/>
  <c r="I22" i="16"/>
  <c r="J22" i="16"/>
  <c r="K22" i="16"/>
  <c r="G22" i="16"/>
  <c r="E23" i="16"/>
  <c r="F23" i="16"/>
  <c r="H23" i="16"/>
  <c r="I23" i="16"/>
  <c r="J23" i="16"/>
  <c r="K23" i="16"/>
  <c r="G23" i="16"/>
  <c r="K26" i="16"/>
  <c r="L14" i="16"/>
  <c r="L15" i="16"/>
  <c r="L13" i="16"/>
  <c r="G16" i="16"/>
  <c r="H16" i="16"/>
  <c r="H17" i="16" s="1"/>
  <c r="I16" i="16"/>
  <c r="I17" i="16" s="1"/>
  <c r="J16" i="16"/>
  <c r="K16" i="16"/>
  <c r="K17" i="16" s="1"/>
  <c r="F16" i="16"/>
  <c r="F17" i="16" s="1"/>
  <c r="J17" i="16"/>
  <c r="G17" i="16"/>
  <c r="G165" i="13"/>
  <c r="H165" i="13"/>
  <c r="I165" i="13"/>
  <c r="J165" i="13"/>
  <c r="K165" i="13"/>
  <c r="L165" i="13"/>
  <c r="M165" i="13"/>
  <c r="N165" i="13"/>
  <c r="F165" i="13"/>
  <c r="G164" i="13"/>
  <c r="H164" i="13"/>
  <c r="I164" i="13"/>
  <c r="J164" i="13"/>
  <c r="K164" i="13"/>
  <c r="L164" i="13"/>
  <c r="M164" i="13"/>
  <c r="N164" i="13"/>
  <c r="F164" i="13"/>
  <c r="F162" i="13"/>
  <c r="G162" i="13"/>
  <c r="H162" i="13"/>
  <c r="I162" i="13"/>
  <c r="J162" i="13"/>
  <c r="L162" i="13"/>
  <c r="M162" i="13"/>
  <c r="N162" i="13"/>
  <c r="K162" i="13"/>
  <c r="F161" i="13"/>
  <c r="G161" i="13"/>
  <c r="H161" i="13"/>
  <c r="I161" i="13"/>
  <c r="J161" i="13"/>
  <c r="L161" i="13"/>
  <c r="M161" i="13"/>
  <c r="N161" i="13"/>
  <c r="K161" i="13"/>
  <c r="E160" i="13"/>
  <c r="F160" i="13"/>
  <c r="G160" i="13"/>
  <c r="H160" i="13"/>
  <c r="I160" i="13"/>
  <c r="J160" i="13"/>
  <c r="L160" i="13"/>
  <c r="M160" i="13"/>
  <c r="N160" i="13"/>
  <c r="K160" i="13"/>
  <c r="E159" i="13"/>
  <c r="F159" i="13"/>
  <c r="G159" i="13"/>
  <c r="H159" i="13"/>
  <c r="I159" i="13"/>
  <c r="J159" i="13"/>
  <c r="L159" i="13"/>
  <c r="M159" i="13"/>
  <c r="N159" i="13"/>
  <c r="K159" i="13"/>
  <c r="E158" i="13"/>
  <c r="F158" i="13"/>
  <c r="G158" i="13"/>
  <c r="H158" i="13"/>
  <c r="I158" i="13"/>
  <c r="J158" i="13"/>
  <c r="L158" i="13"/>
  <c r="M158" i="13"/>
  <c r="N158" i="13"/>
  <c r="K158" i="13"/>
  <c r="E163" i="13"/>
  <c r="F163" i="13"/>
  <c r="G163" i="13"/>
  <c r="H163" i="13"/>
  <c r="I163" i="13"/>
  <c r="J163" i="13"/>
  <c r="L163" i="13"/>
  <c r="M163" i="13"/>
  <c r="N163" i="13"/>
  <c r="K163" i="13"/>
  <c r="M153" i="13"/>
  <c r="K153" i="13"/>
  <c r="I153" i="13"/>
  <c r="N152" i="13"/>
  <c r="N151" i="13"/>
  <c r="I150" i="13"/>
  <c r="D129" i="13"/>
  <c r="D128" i="13"/>
  <c r="D130" i="13"/>
  <c r="G124" i="13"/>
  <c r="H124" i="13"/>
  <c r="I124" i="13"/>
  <c r="J124" i="13"/>
  <c r="K124" i="13"/>
  <c r="L124" i="13"/>
  <c r="M124" i="13"/>
  <c r="F124" i="13"/>
  <c r="G123" i="13"/>
  <c r="H123" i="13"/>
  <c r="I123" i="13"/>
  <c r="J123" i="13"/>
  <c r="K123" i="13"/>
  <c r="L123" i="13"/>
  <c r="M123" i="13"/>
  <c r="F123" i="13"/>
  <c r="E121" i="13"/>
  <c r="F121" i="13"/>
  <c r="G121" i="13"/>
  <c r="H121" i="13"/>
  <c r="I121" i="13"/>
  <c r="J121" i="13"/>
  <c r="K121" i="13"/>
  <c r="M121" i="13"/>
  <c r="L121" i="13"/>
  <c r="E120" i="13"/>
  <c r="F120" i="13"/>
  <c r="G120" i="13"/>
  <c r="H120" i="13"/>
  <c r="I120" i="13"/>
  <c r="J120" i="13"/>
  <c r="K120" i="13"/>
  <c r="M120" i="13"/>
  <c r="L120" i="13"/>
  <c r="E119" i="13"/>
  <c r="F119" i="13"/>
  <c r="G119" i="13"/>
  <c r="H119" i="13"/>
  <c r="I119" i="13"/>
  <c r="J119" i="13"/>
  <c r="K119" i="13"/>
  <c r="M119" i="13"/>
  <c r="L119" i="13"/>
  <c r="E118" i="13"/>
  <c r="F118" i="13"/>
  <c r="G118" i="13"/>
  <c r="H118" i="13"/>
  <c r="I118" i="13"/>
  <c r="J118" i="13"/>
  <c r="K118" i="13"/>
  <c r="M118" i="13"/>
  <c r="L118" i="13"/>
  <c r="E122" i="13"/>
  <c r="F122" i="13"/>
  <c r="G122" i="13"/>
  <c r="H122" i="13"/>
  <c r="I122" i="13"/>
  <c r="J122" i="13"/>
  <c r="K122" i="13"/>
  <c r="M122" i="13"/>
  <c r="L122" i="13"/>
  <c r="L113" i="13"/>
  <c r="K113" i="13"/>
  <c r="I113" i="13"/>
  <c r="O179" i="24" l="1"/>
  <c r="L179" i="24"/>
  <c r="K173" i="24"/>
  <c r="K169" i="24"/>
  <c r="J40" i="24"/>
  <c r="J36" i="24"/>
  <c r="M173" i="24"/>
  <c r="M40" i="24"/>
  <c r="M36" i="24"/>
  <c r="F121" i="24"/>
  <c r="F130" i="24" s="1"/>
  <c r="F40" i="24"/>
  <c r="P121" i="24"/>
  <c r="P127" i="24" s="1"/>
  <c r="P117" i="24"/>
  <c r="N121" i="24"/>
  <c r="N127" i="24" s="1"/>
  <c r="L36" i="24"/>
  <c r="L40" i="24"/>
  <c r="J179" i="24"/>
  <c r="H40" i="24"/>
  <c r="H36" i="24"/>
  <c r="I169" i="24"/>
  <c r="I173" i="24"/>
  <c r="G173" i="24"/>
  <c r="F173" i="24"/>
  <c r="P173" i="24"/>
  <c r="L183" i="24" s="1"/>
  <c r="H173" i="24"/>
  <c r="M111" i="24"/>
  <c r="M107" i="24"/>
  <c r="I121" i="24"/>
  <c r="I127" i="24" s="1"/>
  <c r="G40" i="24"/>
  <c r="G36" i="24"/>
  <c r="H121" i="24"/>
  <c r="H127" i="24" s="1"/>
  <c r="H117" i="24"/>
  <c r="K36" i="24"/>
  <c r="K40" i="24"/>
  <c r="O40" i="24"/>
  <c r="O36" i="24"/>
  <c r="K117" i="24"/>
  <c r="K121" i="24"/>
  <c r="K127" i="24" s="1"/>
  <c r="G121" i="24"/>
  <c r="G127" i="24" s="1"/>
  <c r="J121" i="24"/>
  <c r="J127" i="24" s="1"/>
  <c r="L121" i="24"/>
  <c r="L127" i="24" s="1"/>
  <c r="N173" i="24"/>
  <c r="I40" i="24"/>
  <c r="I36" i="24"/>
  <c r="N40" i="24"/>
  <c r="AG234" i="22"/>
  <c r="AG230" i="22"/>
  <c r="AG238" i="22" s="1"/>
  <c r="E137" i="22"/>
  <c r="S125" i="22"/>
  <c r="N129" i="22"/>
  <c r="N141" i="22" s="1"/>
  <c r="N125" i="22"/>
  <c r="N137" i="22" s="1"/>
  <c r="N136" i="22" s="1"/>
  <c r="AG124" i="22"/>
  <c r="AG130" i="22"/>
  <c r="I723" i="22"/>
  <c r="I738" i="22" s="1"/>
  <c r="I713" i="22"/>
  <c r="T922" i="22"/>
  <c r="T926" i="22"/>
  <c r="AE318" i="22"/>
  <c r="K48" i="22"/>
  <c r="K59" i="22" s="1"/>
  <c r="K45" i="22"/>
  <c r="AR141" i="22"/>
  <c r="AR137" i="22"/>
  <c r="K328" i="22"/>
  <c r="AP329" i="22"/>
  <c r="AP324" i="22"/>
  <c r="N417" i="22"/>
  <c r="O728" i="22"/>
  <c r="V906" i="22"/>
  <c r="N230" i="22"/>
  <c r="AO324" i="22"/>
  <c r="AO329" i="22"/>
  <c r="O319" i="22"/>
  <c r="O323" i="22"/>
  <c r="G417" i="22"/>
  <c r="L323" i="22"/>
  <c r="L319" i="22"/>
  <c r="L520" i="22"/>
  <c r="L516" i="22"/>
  <c r="N225" i="22"/>
  <c r="N229" i="22"/>
  <c r="N221" i="22"/>
  <c r="N234" i="22" s="1"/>
  <c r="L427" i="22"/>
  <c r="L441" i="22" s="1"/>
  <c r="L455" i="22" s="1"/>
  <c r="L415" i="22"/>
  <c r="L429" i="22" s="1"/>
  <c r="L443" i="22" s="1"/>
  <c r="L457" i="22" s="1"/>
  <c r="T427" i="22"/>
  <c r="T441" i="22" s="1"/>
  <c r="T455" i="22" s="1"/>
  <c r="T415" i="22"/>
  <c r="T429" i="22" s="1"/>
  <c r="T443" i="22" s="1"/>
  <c r="T457" i="22" s="1"/>
  <c r="Q525" i="22"/>
  <c r="G523" i="22"/>
  <c r="G530" i="22" s="1"/>
  <c r="N829" i="22"/>
  <c r="O906" i="22"/>
  <c r="O910" i="22"/>
  <c r="AQ506" i="22"/>
  <c r="AQ502" i="22"/>
  <c r="I139" i="22"/>
  <c r="I138" i="22"/>
  <c r="I150" i="22" s="1"/>
  <c r="H225" i="22"/>
  <c r="H221" i="22"/>
  <c r="H234" i="22" s="1"/>
  <c r="H229" i="22" s="1"/>
  <c r="H217" i="22"/>
  <c r="AJ327" i="22"/>
  <c r="AS318" i="22"/>
  <c r="AS322" i="22"/>
  <c r="V509" i="22"/>
  <c r="T596" i="22"/>
  <c r="T592" i="22"/>
  <c r="F926" i="22"/>
  <c r="F922" i="22"/>
  <c r="AK325" i="22"/>
  <c r="AK338" i="22" s="1"/>
  <c r="J138" i="22"/>
  <c r="J150" i="22" s="1"/>
  <c r="J139" i="22"/>
  <c r="J136" i="22"/>
  <c r="P132" i="22"/>
  <c r="P136" i="22"/>
  <c r="P129" i="22"/>
  <c r="P141" i="22" s="1"/>
  <c r="P125" i="22"/>
  <c r="P137" i="22" s="1"/>
  <c r="P427" i="22"/>
  <c r="P441" i="22" s="1"/>
  <c r="P455" i="22" s="1"/>
  <c r="P415" i="22"/>
  <c r="P429" i="22" s="1"/>
  <c r="P443" i="22" s="1"/>
  <c r="P457" i="22" s="1"/>
  <c r="P408" i="22"/>
  <c r="P407" i="22"/>
  <c r="AH327" i="22"/>
  <c r="AS406" i="22"/>
  <c r="AS402" i="22"/>
  <c r="T521" i="22"/>
  <c r="T529" i="22"/>
  <c r="T525" i="22"/>
  <c r="AH502" i="22"/>
  <c r="AH506" i="22"/>
  <c r="L959" i="22"/>
  <c r="AR322" i="22"/>
  <c r="J523" i="22"/>
  <c r="J530" i="22" s="1"/>
  <c r="J50" i="22"/>
  <c r="AN225" i="22"/>
  <c r="AN229" i="22"/>
  <c r="R829" i="22"/>
  <c r="AQ238" i="22"/>
  <c r="AQ230" i="22"/>
  <c r="AQ234" i="22"/>
  <c r="AL141" i="22"/>
  <c r="AL153" i="22" s="1"/>
  <c r="AF318" i="22"/>
  <c r="U427" i="22"/>
  <c r="U441" i="22" s="1"/>
  <c r="U455" i="22" s="1"/>
  <c r="U415" i="22"/>
  <c r="U429" i="22" s="1"/>
  <c r="U443" i="22" s="1"/>
  <c r="U457" i="22" s="1"/>
  <c r="U408" i="22"/>
  <c r="U417" i="22" s="1"/>
  <c r="F520" i="22"/>
  <c r="F516" i="22"/>
  <c r="V829" i="22"/>
  <c r="Q926" i="22"/>
  <c r="Q922" i="22"/>
  <c r="Q129" i="22"/>
  <c r="O225" i="22"/>
  <c r="O221" i="22"/>
  <c r="O234" i="22" s="1"/>
  <c r="O217" i="22"/>
  <c r="O230" i="22" s="1"/>
  <c r="S229" i="22"/>
  <c r="S221" i="22"/>
  <c r="S234" i="22" s="1"/>
  <c r="S217" i="22"/>
  <c r="S230" i="22" s="1"/>
  <c r="AQ329" i="22"/>
  <c r="AQ324" i="22"/>
  <c r="AQ330" i="22"/>
  <c r="AQ343" i="22" s="1"/>
  <c r="AO411" i="22"/>
  <c r="J427" i="22"/>
  <c r="J441" i="22" s="1"/>
  <c r="J455" i="22" s="1"/>
  <c r="J407" i="22"/>
  <c r="J415" i="22"/>
  <c r="J429" i="22" s="1"/>
  <c r="J443" i="22" s="1"/>
  <c r="J457" i="22" s="1"/>
  <c r="J408" i="22"/>
  <c r="AL516" i="22"/>
  <c r="AL513" i="22"/>
  <c r="AL507" i="22"/>
  <c r="AL511" i="22"/>
  <c r="V607" i="22"/>
  <c r="AR142" i="22"/>
  <c r="AQ235" i="22"/>
  <c r="L357" i="22"/>
  <c r="AK318" i="22"/>
  <c r="AK322" i="22"/>
  <c r="I516" i="22"/>
  <c r="Q229" i="22"/>
  <c r="Q225" i="22"/>
  <c r="Q217" i="22"/>
  <c r="Q230" i="22" s="1"/>
  <c r="Q221" i="22"/>
  <c r="Q234" i="22" s="1"/>
  <c r="I332" i="22"/>
  <c r="I328" i="22"/>
  <c r="AG502" i="22"/>
  <c r="AG506" i="22"/>
  <c r="M829" i="22"/>
  <c r="AS324" i="22"/>
  <c r="AS329" i="22"/>
  <c r="AE507" i="22"/>
  <c r="AE516" i="22" s="1"/>
  <c r="AE511" i="22"/>
  <c r="E523" i="22"/>
  <c r="J814" i="22"/>
  <c r="F906" i="22"/>
  <c r="G232" i="22"/>
  <c r="AL142" i="22"/>
  <c r="AM318" i="22"/>
  <c r="AM322" i="22"/>
  <c r="T408" i="22"/>
  <c r="AP416" i="22"/>
  <c r="E525" i="22"/>
  <c r="E521" i="22"/>
  <c r="O132" i="22"/>
  <c r="M417" i="22"/>
  <c r="J829" i="22"/>
  <c r="AN502" i="22"/>
  <c r="AN506" i="22"/>
  <c r="T523" i="22"/>
  <c r="T530" i="22" s="1"/>
  <c r="K959" i="22"/>
  <c r="G910" i="22"/>
  <c r="G906" i="22"/>
  <c r="AE136" i="22"/>
  <c r="AE132" i="22"/>
  <c r="AN406" i="22"/>
  <c r="AN402" i="22"/>
  <c r="N926" i="22"/>
  <c r="N922" i="22"/>
  <c r="AR318" i="22"/>
  <c r="AI325" i="22"/>
  <c r="AI338" i="22" s="1"/>
  <c r="AH318" i="22"/>
  <c r="AT507" i="22"/>
  <c r="AT516" i="22" s="1"/>
  <c r="AT511" i="22"/>
  <c r="V926" i="22"/>
  <c r="V922" i="22"/>
  <c r="AM136" i="22"/>
  <c r="AM132" i="22"/>
  <c r="S323" i="22"/>
  <c r="S319" i="22"/>
  <c r="E328" i="22"/>
  <c r="N323" i="22"/>
  <c r="N319" i="22"/>
  <c r="P926" i="22"/>
  <c r="P922" i="22"/>
  <c r="E45" i="22"/>
  <c r="E48" i="22"/>
  <c r="H427" i="22"/>
  <c r="H441" i="22" s="1"/>
  <c r="H455" i="22" s="1"/>
  <c r="H415" i="22"/>
  <c r="H429" i="22" s="1"/>
  <c r="H443" i="22" s="1"/>
  <c r="H457" i="22" s="1"/>
  <c r="H408" i="22"/>
  <c r="H407" i="22"/>
  <c r="AS242" i="22"/>
  <c r="AS230" i="22"/>
  <c r="AS234" i="22"/>
  <c r="Q607" i="22"/>
  <c r="AM242" i="22"/>
  <c r="AM234" i="22"/>
  <c r="K229" i="22"/>
  <c r="K225" i="22"/>
  <c r="K217" i="22"/>
  <c r="K230" i="22" s="1"/>
  <c r="K221" i="22"/>
  <c r="K234" i="22" s="1"/>
  <c r="AI506" i="22"/>
  <c r="AI502" i="22"/>
  <c r="R427" i="22"/>
  <c r="R441" i="22" s="1"/>
  <c r="R455" i="22" s="1"/>
  <c r="R407" i="22"/>
  <c r="R408" i="22"/>
  <c r="R415" i="22"/>
  <c r="R429" i="22" s="1"/>
  <c r="R443" i="22" s="1"/>
  <c r="R457" i="22" s="1"/>
  <c r="O521" i="22"/>
  <c r="O525" i="22"/>
  <c r="P45" i="22"/>
  <c r="P48" i="22"/>
  <c r="AO322" i="22"/>
  <c r="I525" i="22"/>
  <c r="AJ144" i="22"/>
  <c r="AJ148" i="22"/>
  <c r="AJ141" i="22"/>
  <c r="AJ153" i="22" s="1"/>
  <c r="AJ154" i="22" s="1"/>
  <c r="AJ137" i="22"/>
  <c r="AJ149" i="22" s="1"/>
  <c r="AF148" i="22"/>
  <c r="AF137" i="22"/>
  <c r="AF149" i="22" s="1"/>
  <c r="AF141" i="22"/>
  <c r="AF153" i="22" s="1"/>
  <c r="AF142" i="22"/>
  <c r="AF154" i="22" s="1"/>
  <c r="AN318" i="22"/>
  <c r="AU492" i="22"/>
  <c r="AD506" i="22"/>
  <c r="N520" i="22"/>
  <c r="N516" i="22"/>
  <c r="F829" i="22"/>
  <c r="AR329" i="22"/>
  <c r="AR324" i="22"/>
  <c r="AM235" i="22"/>
  <c r="R323" i="22"/>
  <c r="R319" i="22"/>
  <c r="AP330" i="22"/>
  <c r="AP343" i="22" s="1"/>
  <c r="O523" i="22"/>
  <c r="O530" i="22" s="1"/>
  <c r="G238" i="22"/>
  <c r="G242" i="22"/>
  <c r="AL137" i="22"/>
  <c r="O50" i="22"/>
  <c r="O48" i="22"/>
  <c r="O45" i="22"/>
  <c r="AQ322" i="22"/>
  <c r="AI416" i="22"/>
  <c r="AI411" i="22"/>
  <c r="E612" i="22"/>
  <c r="W597" i="22"/>
  <c r="H596" i="22"/>
  <c r="H592" i="22"/>
  <c r="J809" i="22"/>
  <c r="AD130" i="22"/>
  <c r="AD124" i="22"/>
  <c r="R229" i="22"/>
  <c r="R221" i="22"/>
  <c r="R234" i="22" s="1"/>
  <c r="R217" i="22"/>
  <c r="P225" i="22"/>
  <c r="P221" i="22"/>
  <c r="P234" i="22" s="1"/>
  <c r="P229" i="22" s="1"/>
  <c r="P217" i="22"/>
  <c r="E427" i="22"/>
  <c r="E441" i="22" s="1"/>
  <c r="E455" i="22" s="1"/>
  <c r="E415" i="22"/>
  <c r="E429" i="22" s="1"/>
  <c r="E443" i="22" s="1"/>
  <c r="E457" i="22" s="1"/>
  <c r="E408" i="22"/>
  <c r="AL407" i="22"/>
  <c r="AL416" i="22" s="1"/>
  <c r="AL411" i="22"/>
  <c r="U607" i="22"/>
  <c r="E926" i="22"/>
  <c r="N906" i="22"/>
  <c r="AL327" i="22"/>
  <c r="F422" i="22"/>
  <c r="AH144" i="22"/>
  <c r="AH141" i="22"/>
  <c r="AH153" i="22" s="1"/>
  <c r="AH142" i="22"/>
  <c r="AH137" i="22"/>
  <c r="AH149" i="22" s="1"/>
  <c r="F221" i="22"/>
  <c r="F234" i="22" s="1"/>
  <c r="U520" i="22"/>
  <c r="U516" i="22"/>
  <c r="AF406" i="22"/>
  <c r="AL420" i="22" s="1"/>
  <c r="AF402" i="22"/>
  <c r="AK513" i="22"/>
  <c r="AK507" i="22"/>
  <c r="AK516" i="22" s="1"/>
  <c r="AK511" i="22"/>
  <c r="N717" i="22"/>
  <c r="N707" i="22"/>
  <c r="N722" i="22" s="1"/>
  <c r="N712" i="22"/>
  <c r="N727" i="22" s="1"/>
  <c r="N742" i="22" s="1"/>
  <c r="J41" i="22"/>
  <c r="J323" i="22"/>
  <c r="J319" i="22"/>
  <c r="AT222" i="22"/>
  <c r="P328" i="22"/>
  <c r="P324" i="22"/>
  <c r="P332" i="22" s="1"/>
  <c r="N592" i="22"/>
  <c r="N596" i="22"/>
  <c r="L910" i="22"/>
  <c r="L906" i="22"/>
  <c r="M328" i="22"/>
  <c r="AM230" i="22"/>
  <c r="G144" i="22"/>
  <c r="Q427" i="22"/>
  <c r="Q441" i="22" s="1"/>
  <c r="Q455" i="22" s="1"/>
  <c r="Q415" i="22"/>
  <c r="Q429" i="22" s="1"/>
  <c r="Q443" i="22" s="1"/>
  <c r="Q457" i="22" s="1"/>
  <c r="AN513" i="22"/>
  <c r="Q48" i="22"/>
  <c r="G59" i="22" s="1"/>
  <c r="Q45" i="22"/>
  <c r="M132" i="22"/>
  <c r="AJ318" i="22"/>
  <c r="AJ322" i="22"/>
  <c r="AO407" i="22"/>
  <c r="AO416" i="22" s="1"/>
  <c r="AR229" i="22"/>
  <c r="AR225" i="22"/>
  <c r="M607" i="22"/>
  <c r="U728" i="22"/>
  <c r="E50" i="22"/>
  <c r="M324" i="22"/>
  <c r="P728" i="22"/>
  <c r="AF327" i="22"/>
  <c r="AI153" i="22"/>
  <c r="AN148" i="22"/>
  <c r="AN141" i="22"/>
  <c r="AN153" i="22" s="1"/>
  <c r="AQ420" i="22"/>
  <c r="AQ407" i="22"/>
  <c r="AQ411" i="22"/>
  <c r="AG235" i="22"/>
  <c r="AI329" i="22"/>
  <c r="AI324" i="22"/>
  <c r="AG329" i="22"/>
  <c r="AG324" i="22"/>
  <c r="AG330" i="22"/>
  <c r="AG343" i="22" s="1"/>
  <c r="R530" i="22"/>
  <c r="R529" i="22"/>
  <c r="R521" i="22"/>
  <c r="R523" i="22"/>
  <c r="R525" i="22"/>
  <c r="AM516" i="22"/>
  <c r="AM507" i="22"/>
  <c r="AM511" i="22"/>
  <c r="F717" i="22"/>
  <c r="T732" i="22" s="1"/>
  <c r="F713" i="22"/>
  <c r="F712" i="22"/>
  <c r="F727" i="22" s="1"/>
  <c r="F742" i="22" s="1"/>
  <c r="F707" i="22"/>
  <c r="F722" i="22" s="1"/>
  <c r="K737" i="22" s="1"/>
  <c r="AQ136" i="22"/>
  <c r="AQ132" i="22"/>
  <c r="I225" i="22"/>
  <c r="I221" i="22"/>
  <c r="I234" i="22" s="1"/>
  <c r="I229" i="22" s="1"/>
  <c r="I217" i="22"/>
  <c r="AM329" i="22"/>
  <c r="AM324" i="22"/>
  <c r="AR420" i="22"/>
  <c r="AR411" i="22"/>
  <c r="S427" i="22"/>
  <c r="S441" i="22" s="1"/>
  <c r="S455" i="22" s="1"/>
  <c r="S415" i="22"/>
  <c r="S429" i="22" s="1"/>
  <c r="S443" i="22" s="1"/>
  <c r="S457" i="22" s="1"/>
  <c r="E221" i="22"/>
  <c r="E217" i="22"/>
  <c r="AI238" i="22"/>
  <c r="AI242" i="22"/>
  <c r="AI234" i="22"/>
  <c r="AI230" i="22"/>
  <c r="Q742" i="22"/>
  <c r="U922" i="22"/>
  <c r="L139" i="22"/>
  <c r="L138" i="22"/>
  <c r="L150" i="22" s="1"/>
  <c r="L136" i="22"/>
  <c r="AI235" i="22"/>
  <c r="AM330" i="22"/>
  <c r="AM343" i="22" s="1"/>
  <c r="AT513" i="22"/>
  <c r="H52" i="22"/>
  <c r="AK242" i="22"/>
  <c r="AK234" i="22"/>
  <c r="AK230" i="22"/>
  <c r="AF225" i="22"/>
  <c r="AF229" i="22"/>
  <c r="AK235" i="22"/>
  <c r="AJ506" i="22"/>
  <c r="AJ502" i="22"/>
  <c r="AO502" i="22"/>
  <c r="AO506" i="22"/>
  <c r="I521" i="22"/>
  <c r="I530" i="22" s="1"/>
  <c r="T728" i="22"/>
  <c r="M319" i="22"/>
  <c r="N57" i="22"/>
  <c r="N68" i="22" s="1"/>
  <c r="N79" i="22" s="1"/>
  <c r="N48" i="22"/>
  <c r="N59" i="22" s="1"/>
  <c r="N50" i="22"/>
  <c r="N61" i="22" s="1"/>
  <c r="N45" i="22"/>
  <c r="AN142" i="22"/>
  <c r="AT314" i="22"/>
  <c r="AD327" i="22"/>
  <c r="AE406" i="22"/>
  <c r="AE402" i="22"/>
  <c r="F592" i="22"/>
  <c r="F596" i="22"/>
  <c r="F703" i="22"/>
  <c r="F718" i="22" s="1"/>
  <c r="N733" i="22" s="1"/>
  <c r="K139" i="22"/>
  <c r="K138" i="22"/>
  <c r="K150" i="22" s="1"/>
  <c r="O138" i="22"/>
  <c r="O150" i="22" s="1"/>
  <c r="O139" i="22"/>
  <c r="AO238" i="22"/>
  <c r="AO242" i="22"/>
  <c r="AO230" i="22"/>
  <c r="AO234" i="22"/>
  <c r="O427" i="22"/>
  <c r="O441" i="22" s="1"/>
  <c r="O455" i="22" s="1"/>
  <c r="O415" i="22"/>
  <c r="O429" i="22" s="1"/>
  <c r="O443" i="22" s="1"/>
  <c r="O457" i="22" s="1"/>
  <c r="O408" i="22"/>
  <c r="O407" i="22"/>
  <c r="K427" i="22"/>
  <c r="K441" i="22" s="1"/>
  <c r="K455" i="22" s="1"/>
  <c r="K415" i="22"/>
  <c r="K429" i="22" s="1"/>
  <c r="K443" i="22" s="1"/>
  <c r="K457" i="22" s="1"/>
  <c r="AP502" i="22"/>
  <c r="AP506" i="22"/>
  <c r="AO130" i="22"/>
  <c r="AO124" i="22"/>
  <c r="Q319" i="22"/>
  <c r="Q323" i="22"/>
  <c r="AM406" i="22"/>
  <c r="AM402" i="22"/>
  <c r="K407" i="22"/>
  <c r="E407" i="22"/>
  <c r="G727" i="22"/>
  <c r="G742" i="22" s="1"/>
  <c r="S727" i="22"/>
  <c r="K727" i="22"/>
  <c r="J727" i="22"/>
  <c r="R727" i="22"/>
  <c r="I926" i="22"/>
  <c r="I922" i="22"/>
  <c r="AG322" i="22"/>
  <c r="L234" i="22"/>
  <c r="L230" i="22" s="1"/>
  <c r="AG225" i="22"/>
  <c r="AI144" i="22"/>
  <c r="F421" i="22"/>
  <c r="F417" i="22"/>
  <c r="I427" i="22"/>
  <c r="I441" i="22" s="1"/>
  <c r="I455" i="22" s="1"/>
  <c r="I415" i="22"/>
  <c r="I429" i="22" s="1"/>
  <c r="I443" i="22" s="1"/>
  <c r="I457" i="22" s="1"/>
  <c r="K523" i="22"/>
  <c r="K530" i="22" s="1"/>
  <c r="O592" i="22"/>
  <c r="O596" i="22"/>
  <c r="L596" i="22"/>
  <c r="L592" i="22"/>
  <c r="AL229" i="22"/>
  <c r="AL225" i="22"/>
  <c r="Q125" i="22"/>
  <c r="Q137" i="22" s="1"/>
  <c r="Q136" i="22" s="1"/>
  <c r="K324" i="22"/>
  <c r="K332" i="22" s="1"/>
  <c r="AK406" i="22"/>
  <c r="AK402" i="22"/>
  <c r="S530" i="22"/>
  <c r="S523" i="22"/>
  <c r="S521" i="22"/>
  <c r="S525" i="22"/>
  <c r="P50" i="22"/>
  <c r="AL322" i="22"/>
  <c r="AL318" i="22"/>
  <c r="T324" i="22"/>
  <c r="AJ420" i="22"/>
  <c r="AJ416" i="22"/>
  <c r="AJ411" i="22"/>
  <c r="AR407" i="22"/>
  <c r="I529" i="22"/>
  <c r="I728" i="22"/>
  <c r="F48" i="22"/>
  <c r="F59" i="22" s="1"/>
  <c r="F57" i="22" s="1"/>
  <c r="F68" i="22" s="1"/>
  <c r="F79" i="22" s="1"/>
  <c r="F50" i="22"/>
  <c r="F45" i="22"/>
  <c r="AP132" i="22"/>
  <c r="AP136" i="22"/>
  <c r="AN137" i="22"/>
  <c r="AN149" i="22" s="1"/>
  <c r="AE327" i="22"/>
  <c r="AE322" i="22" s="1"/>
  <c r="AQ328" i="22"/>
  <c r="AQ341" i="22" s="1"/>
  <c r="AJ326" i="22"/>
  <c r="AI328" i="22"/>
  <c r="AI341" i="22" s="1"/>
  <c r="AO328" i="22"/>
  <c r="AO341" i="22" s="1"/>
  <c r="AM328" i="22"/>
  <c r="AM341" i="22" s="1"/>
  <c r="AM326" i="22"/>
  <c r="AE326" i="22"/>
  <c r="AN326" i="22"/>
  <c r="AK328" i="22"/>
  <c r="AK341" i="22" s="1"/>
  <c r="AK326" i="22"/>
  <c r="AG326" i="22"/>
  <c r="AQ325" i="22"/>
  <c r="AQ338" i="22" s="1"/>
  <c r="AD326" i="22"/>
  <c r="AS328" i="22"/>
  <c r="AS341" i="22" s="1"/>
  <c r="AF326" i="22"/>
  <c r="AS326" i="22"/>
  <c r="AG328" i="22"/>
  <c r="AG341" i="22" s="1"/>
  <c r="AR326" i="22"/>
  <c r="AD328" i="22"/>
  <c r="AD341" i="22" s="1"/>
  <c r="AO326" i="22"/>
  <c r="AI326" i="22"/>
  <c r="AH328" i="22"/>
  <c r="AH341" i="22" s="1"/>
  <c r="AL326" i="22"/>
  <c r="AF328" i="22"/>
  <c r="AF341" i="22" s="1"/>
  <c r="AL328" i="22"/>
  <c r="AL341" i="22" s="1"/>
  <c r="AQ326" i="22"/>
  <c r="AP328" i="22"/>
  <c r="AP341" i="22" s="1"/>
  <c r="AN328" i="22"/>
  <c r="AN341" i="22" s="1"/>
  <c r="AJ328" i="22"/>
  <c r="AJ341" i="22" s="1"/>
  <c r="AE328" i="22"/>
  <c r="AE341" i="22" s="1"/>
  <c r="AH326" i="22"/>
  <c r="AR328" i="22"/>
  <c r="AR341" i="22" s="1"/>
  <c r="AP326" i="22"/>
  <c r="I132" i="22"/>
  <c r="M139" i="22"/>
  <c r="M138" i="22"/>
  <c r="M150" i="22" s="1"/>
  <c r="AJ242" i="22"/>
  <c r="AJ230" i="22"/>
  <c r="AJ234" i="22"/>
  <c r="AJ238" i="22" s="1"/>
  <c r="AO225" i="22"/>
  <c r="T319" i="22"/>
  <c r="G592" i="22"/>
  <c r="G596" i="22"/>
  <c r="Q611" i="22" s="1"/>
  <c r="O808" i="22"/>
  <c r="O813" i="22"/>
  <c r="O801" i="22"/>
  <c r="O817" i="22" s="1"/>
  <c r="O798" i="22"/>
  <c r="O814" i="22" s="1"/>
  <c r="K136" i="22"/>
  <c r="F132" i="22"/>
  <c r="F136" i="22"/>
  <c r="F129" i="22"/>
  <c r="F141" i="22" s="1"/>
  <c r="F125" i="22"/>
  <c r="F137" i="22" s="1"/>
  <c r="AH225" i="22"/>
  <c r="AH229" i="22"/>
  <c r="Q713" i="22"/>
  <c r="G808" i="22"/>
  <c r="R824" i="22" s="1"/>
  <c r="G813" i="22"/>
  <c r="G798" i="22"/>
  <c r="M814" i="22" s="1"/>
  <c r="H813" i="22"/>
  <c r="I813" i="22"/>
  <c r="K813" i="22"/>
  <c r="G801" i="22"/>
  <c r="G809" i="22" s="1"/>
  <c r="E813" i="22"/>
  <c r="E829" i="22" s="1"/>
  <c r="P813" i="22"/>
  <c r="T813" i="22"/>
  <c r="L813" i="22"/>
  <c r="X813" i="22"/>
  <c r="S813" i="22"/>
  <c r="Q813" i="22"/>
  <c r="M57" i="22"/>
  <c r="M68" i="22" s="1"/>
  <c r="M79" i="22" s="1"/>
  <c r="M45" i="22"/>
  <c r="M48" i="22"/>
  <c r="M59" i="22" s="1"/>
  <c r="P596" i="22"/>
  <c r="P592" i="22"/>
  <c r="L225" i="22"/>
  <c r="AE229" i="22"/>
  <c r="AE235" i="22" s="1"/>
  <c r="AT309" i="22"/>
  <c r="U829" i="22"/>
  <c r="J48" i="22"/>
  <c r="J59" i="22" s="1"/>
  <c r="I407" i="22"/>
  <c r="AF502" i="22"/>
  <c r="AF506" i="22"/>
  <c r="AF513" i="22" s="1"/>
  <c r="L48" i="22"/>
  <c r="L59" i="22" s="1"/>
  <c r="L61" i="22" s="1"/>
  <c r="L45" i="22"/>
  <c r="O742" i="22"/>
  <c r="AK136" i="22"/>
  <c r="AK132" i="22"/>
  <c r="AP225" i="22"/>
  <c r="AP229" i="22"/>
  <c r="H332" i="22"/>
  <c r="H328" i="22"/>
  <c r="F323" i="22"/>
  <c r="F319" i="22"/>
  <c r="H530" i="22"/>
  <c r="H523" i="22"/>
  <c r="H521" i="22"/>
  <c r="H525" i="22"/>
  <c r="P530" i="22"/>
  <c r="P521" i="22"/>
  <c r="P523" i="22"/>
  <c r="P525" i="22"/>
  <c r="R138" i="22"/>
  <c r="R150" i="22" s="1"/>
  <c r="R136" i="22"/>
  <c r="R139" i="22"/>
  <c r="H132" i="22"/>
  <c r="H136" i="22"/>
  <c r="H129" i="22"/>
  <c r="H141" i="22" s="1"/>
  <c r="W809" i="22"/>
  <c r="W808" i="22"/>
  <c r="W813" i="22"/>
  <c r="W801" i="22"/>
  <c r="W817" i="22" s="1"/>
  <c r="W798" i="22"/>
  <c r="W814" i="22" s="1"/>
  <c r="H125" i="22"/>
  <c r="H137" i="22" s="1"/>
  <c r="M225" i="22"/>
  <c r="M229" i="22"/>
  <c r="M221" i="22"/>
  <c r="M234" i="22" s="1"/>
  <c r="M217" i="22"/>
  <c r="M230" i="22" s="1"/>
  <c r="M520" i="22"/>
  <c r="M516" i="22"/>
  <c r="S129" i="22"/>
  <c r="E141" i="22"/>
  <c r="AP322" i="22"/>
  <c r="V733" i="22"/>
  <c r="V717" i="22"/>
  <c r="V707" i="22"/>
  <c r="V722" i="22" s="1"/>
  <c r="V737" i="22" s="1"/>
  <c r="V712" i="22"/>
  <c r="V727" i="22" s="1"/>
  <c r="V742" i="22" s="1"/>
  <c r="I57" i="22"/>
  <c r="I68" i="22" s="1"/>
  <c r="I79" i="22" s="1"/>
  <c r="I48" i="22"/>
  <c r="I59" i="22" s="1"/>
  <c r="I61" i="22" s="1"/>
  <c r="I45" i="22"/>
  <c r="G52" i="22"/>
  <c r="J221" i="22"/>
  <c r="J234" i="22" s="1"/>
  <c r="AK324" i="22"/>
  <c r="AK330" i="22"/>
  <c r="AK343" i="22" s="1"/>
  <c r="AK329" i="22"/>
  <c r="G319" i="22"/>
  <c r="G323" i="22"/>
  <c r="H742" i="22"/>
  <c r="AS235" i="22"/>
  <c r="AS238" i="22" s="1"/>
  <c r="Q523" i="22"/>
  <c r="Q530" i="22" s="1"/>
  <c r="R737" i="22"/>
  <c r="I144" i="22"/>
  <c r="AD229" i="22"/>
  <c r="AD235" i="22" s="1"/>
  <c r="AT216" i="22"/>
  <c r="T328" i="22"/>
  <c r="Q407" i="22"/>
  <c r="AR506" i="22"/>
  <c r="AR502" i="22"/>
  <c r="T407" i="22"/>
  <c r="AS516" i="22"/>
  <c r="AS513" i="22"/>
  <c r="AS511" i="22"/>
  <c r="AS507" i="22"/>
  <c r="S607" i="22"/>
  <c r="S611" i="22"/>
  <c r="H728" i="22"/>
  <c r="AE225" i="22"/>
  <c r="AN327" i="22"/>
  <c r="E26" i="21"/>
  <c r="E33" i="21"/>
  <c r="E36" i="21" s="1"/>
  <c r="G33" i="21"/>
  <c r="G34" i="21"/>
  <c r="D33" i="21"/>
  <c r="J23" i="21"/>
  <c r="I36" i="21"/>
  <c r="K25" i="20"/>
  <c r="K26" i="20" s="1"/>
  <c r="K24" i="20"/>
  <c r="G22" i="20"/>
  <c r="G25" i="20" s="1"/>
  <c r="G26" i="20" s="1"/>
  <c r="G26" i="16"/>
  <c r="F25" i="16"/>
  <c r="F26" i="16" s="1"/>
  <c r="I26" i="16"/>
  <c r="H26" i="16"/>
  <c r="J26" i="16"/>
  <c r="L80" i="13"/>
  <c r="E81" i="13"/>
  <c r="E80" i="13" s="1"/>
  <c r="D88" i="13" s="1"/>
  <c r="F81" i="13"/>
  <c r="F80" i="13" s="1"/>
  <c r="G81" i="13"/>
  <c r="G80" i="13" s="1"/>
  <c r="H81" i="13"/>
  <c r="H80" i="13" s="1"/>
  <c r="I81" i="13"/>
  <c r="I80" i="13" s="1"/>
  <c r="K81" i="13"/>
  <c r="K80" i="13" s="1"/>
  <c r="L81" i="13"/>
  <c r="L79" i="13" s="1"/>
  <c r="J81" i="13"/>
  <c r="J80" i="13" s="1"/>
  <c r="J73" i="13"/>
  <c r="K73" i="13"/>
  <c r="I73" i="13"/>
  <c r="G34" i="13"/>
  <c r="L25" i="13"/>
  <c r="G24" i="13"/>
  <c r="H24" i="13"/>
  <c r="H34" i="13" s="1"/>
  <c r="J24" i="13"/>
  <c r="J34" i="13" s="1"/>
  <c r="H23" i="13"/>
  <c r="K23" i="13"/>
  <c r="K26" i="13" s="1"/>
  <c r="K27" i="13" s="1"/>
  <c r="E25" i="13"/>
  <c r="G25" i="13"/>
  <c r="G35" i="13" s="1"/>
  <c r="H25" i="13"/>
  <c r="I25" i="13"/>
  <c r="J25" i="13"/>
  <c r="J35" i="13" s="1"/>
  <c r="K25" i="13"/>
  <c r="K24" i="13" s="1"/>
  <c r="K34" i="13" s="1"/>
  <c r="F25" i="13"/>
  <c r="F23" i="13" s="1"/>
  <c r="L14" i="13"/>
  <c r="L15" i="13"/>
  <c r="L13" i="13"/>
  <c r="H17" i="13"/>
  <c r="I17" i="13"/>
  <c r="K17" i="13"/>
  <c r="G16" i="13"/>
  <c r="G17" i="13" s="1"/>
  <c r="H16" i="13"/>
  <c r="I16" i="13"/>
  <c r="J16" i="13"/>
  <c r="J17" i="13" s="1"/>
  <c r="K16" i="13"/>
  <c r="F16" i="13"/>
  <c r="F17" i="13" s="1"/>
  <c r="F66" i="12"/>
  <c r="G66" i="12"/>
  <c r="H66" i="12"/>
  <c r="I66" i="12"/>
  <c r="J66" i="12"/>
  <c r="E66" i="12"/>
  <c r="E64" i="12"/>
  <c r="F64" i="12"/>
  <c r="G64" i="12"/>
  <c r="I64" i="12"/>
  <c r="J64" i="12"/>
  <c r="D64" i="12"/>
  <c r="M62" i="12" s="1"/>
  <c r="M65" i="12" s="1"/>
  <c r="E62" i="12"/>
  <c r="F62" i="12"/>
  <c r="J62" i="12"/>
  <c r="D62" i="12"/>
  <c r="E65" i="12"/>
  <c r="E63" i="12" s="1"/>
  <c r="F65" i="12"/>
  <c r="F63" i="12" s="1"/>
  <c r="G65" i="12"/>
  <c r="G62" i="12" s="1"/>
  <c r="H65" i="12"/>
  <c r="H62" i="12" s="1"/>
  <c r="I65" i="12"/>
  <c r="J65" i="12"/>
  <c r="J63" i="12" s="1"/>
  <c r="D65" i="12"/>
  <c r="D63" i="12" s="1"/>
  <c r="M63" i="12" s="1"/>
  <c r="I56" i="12"/>
  <c r="H56" i="12"/>
  <c r="L189" i="24" l="1"/>
  <c r="J49" i="24"/>
  <c r="J45" i="24"/>
  <c r="I45" i="24"/>
  <c r="I49" i="24"/>
  <c r="O49" i="24"/>
  <c r="O45" i="24"/>
  <c r="N179" i="24"/>
  <c r="N183" i="24"/>
  <c r="K49" i="24"/>
  <c r="K45" i="24"/>
  <c r="M121" i="24"/>
  <c r="M127" i="24" s="1"/>
  <c r="M117" i="24"/>
  <c r="H45" i="24"/>
  <c r="H49" i="24"/>
  <c r="F49" i="24"/>
  <c r="K183" i="24"/>
  <c r="K179" i="24"/>
  <c r="N49" i="24"/>
  <c r="N45" i="24"/>
  <c r="G49" i="24"/>
  <c r="G45" i="24"/>
  <c r="H183" i="24"/>
  <c r="H179" i="24"/>
  <c r="I183" i="24"/>
  <c r="I179" i="24"/>
  <c r="P183" i="24"/>
  <c r="P179" i="24"/>
  <c r="J183" i="24"/>
  <c r="F183" i="24"/>
  <c r="L49" i="24"/>
  <c r="L45" i="24"/>
  <c r="M49" i="24"/>
  <c r="M45" i="24"/>
  <c r="G183" i="24"/>
  <c r="G179" i="24"/>
  <c r="M179" i="24"/>
  <c r="M183" i="24"/>
  <c r="O183" i="24"/>
  <c r="Q622" i="22"/>
  <c r="I238" i="22"/>
  <c r="I242" i="22"/>
  <c r="G62" i="22"/>
  <c r="G57" i="22"/>
  <c r="G68" i="22" s="1"/>
  <c r="G79" i="22" s="1"/>
  <c r="G61" i="22"/>
  <c r="G72" i="22" s="1"/>
  <c r="G56" i="22"/>
  <c r="AL434" i="22"/>
  <c r="AE335" i="22"/>
  <c r="AE340" i="22" s="1"/>
  <c r="P242" i="22"/>
  <c r="H242" i="22"/>
  <c r="J232" i="22"/>
  <c r="F232" i="22"/>
  <c r="AI511" i="22"/>
  <c r="AI513" i="22"/>
  <c r="AI507" i="22"/>
  <c r="AI516" i="22" s="1"/>
  <c r="N328" i="22"/>
  <c r="Q141" i="22"/>
  <c r="AL151" i="22"/>
  <c r="K62" i="22"/>
  <c r="J229" i="22"/>
  <c r="H138" i="22"/>
  <c r="H150" i="22" s="1"/>
  <c r="H139" i="22"/>
  <c r="AK148" i="22"/>
  <c r="AK141" i="22"/>
  <c r="AK153" i="22" s="1"/>
  <c r="AK137" i="22"/>
  <c r="AK149" i="22" s="1"/>
  <c r="AK142" i="22"/>
  <c r="AK154" i="22" s="1"/>
  <c r="I421" i="22"/>
  <c r="I417" i="22"/>
  <c r="X829" i="22"/>
  <c r="H829" i="22"/>
  <c r="F138" i="22"/>
  <c r="F150" i="22" s="1"/>
  <c r="F139" i="22"/>
  <c r="O824" i="22"/>
  <c r="O840" i="22" s="1"/>
  <c r="AJ243" i="22"/>
  <c r="I733" i="22"/>
  <c r="F52" i="22"/>
  <c r="F56" i="22"/>
  <c r="AG331" i="22"/>
  <c r="AG335" i="22"/>
  <c r="E421" i="22"/>
  <c r="V407" i="22"/>
  <c r="AD324" i="22"/>
  <c r="AD329" i="22"/>
  <c r="AD322" i="22"/>
  <c r="AD330" i="22"/>
  <c r="AD343" i="22" s="1"/>
  <c r="AF242" i="22"/>
  <c r="AF234" i="22"/>
  <c r="AF247" i="22" s="1"/>
  <c r="AF235" i="22"/>
  <c r="AD248" i="22" s="1"/>
  <c r="AD261" i="22" s="1"/>
  <c r="AF230" i="22"/>
  <c r="AF243" i="22" s="1"/>
  <c r="E230" i="22"/>
  <c r="T217" i="22"/>
  <c r="AR416" i="22"/>
  <c r="AN144" i="22"/>
  <c r="U732" i="22"/>
  <c r="L922" i="22"/>
  <c r="L926" i="22"/>
  <c r="N737" i="22"/>
  <c r="F229" i="22"/>
  <c r="AL324" i="22"/>
  <c r="AL337" i="22" s="1"/>
  <c r="AL329" i="22"/>
  <c r="AL330" i="22"/>
  <c r="AL343" i="22" s="1"/>
  <c r="AL149" i="22"/>
  <c r="AF151" i="22"/>
  <c r="K232" i="22"/>
  <c r="K245" i="22" s="1"/>
  <c r="G926" i="22"/>
  <c r="G922" i="22"/>
  <c r="H926" i="22"/>
  <c r="K926" i="22"/>
  <c r="S926" i="22"/>
  <c r="J926" i="22"/>
  <c r="U926" i="22"/>
  <c r="M926" i="22"/>
  <c r="R926" i="22"/>
  <c r="AM335" i="22"/>
  <c r="AM331" i="22"/>
  <c r="L742" i="22"/>
  <c r="Q232" i="22"/>
  <c r="AO425" i="22"/>
  <c r="AO439" i="22" s="1"/>
  <c r="S232" i="22"/>
  <c r="Q132" i="22"/>
  <c r="F525" i="22"/>
  <c r="F521" i="22"/>
  <c r="F530" i="22" s="1"/>
  <c r="F529" i="22"/>
  <c r="F523" i="22"/>
  <c r="AL148" i="22"/>
  <c r="AR331" i="22"/>
  <c r="AR335" i="22"/>
  <c r="T611" i="22"/>
  <c r="T607" i="22"/>
  <c r="O328" i="22"/>
  <c r="O324" i="22"/>
  <c r="K57" i="22"/>
  <c r="K68" i="22" s="1"/>
  <c r="K79" i="22" s="1"/>
  <c r="AG242" i="22"/>
  <c r="Q421" i="22"/>
  <c r="Q417" i="22"/>
  <c r="S829" i="22"/>
  <c r="AE420" i="22"/>
  <c r="AE411" i="22"/>
  <c r="AE407" i="22"/>
  <c r="AE421" i="22" s="1"/>
  <c r="AJ335" i="22"/>
  <c r="AM141" i="22"/>
  <c r="AM153" i="22" s="1"/>
  <c r="AM137" i="22"/>
  <c r="AM149" i="22" s="1"/>
  <c r="AM142" i="22"/>
  <c r="AM154" i="22" s="1"/>
  <c r="J144" i="22"/>
  <c r="O732" i="22"/>
  <c r="AN329" i="22"/>
  <c r="AN324" i="22"/>
  <c r="AN330" i="22"/>
  <c r="AN343" i="22" s="1"/>
  <c r="G328" i="22"/>
  <c r="G324" i="22"/>
  <c r="J225" i="22"/>
  <c r="V713" i="22"/>
  <c r="M530" i="22"/>
  <c r="M529" i="22"/>
  <c r="M521" i="22"/>
  <c r="M525" i="22"/>
  <c r="M523" i="22"/>
  <c r="F336" i="22"/>
  <c r="F328" i="22"/>
  <c r="F341" i="22" s="1"/>
  <c r="F354" i="22" s="1"/>
  <c r="F324" i="22"/>
  <c r="F337" i="22" s="1"/>
  <c r="J62" i="22"/>
  <c r="P611" i="22"/>
  <c r="P607" i="22"/>
  <c r="L829" i="22"/>
  <c r="G814" i="22"/>
  <c r="L814" i="22"/>
  <c r="X814" i="22"/>
  <c r="S814" i="22"/>
  <c r="T814" i="22"/>
  <c r="H814" i="22"/>
  <c r="R814" i="22"/>
  <c r="E814" i="22"/>
  <c r="F814" i="22"/>
  <c r="U814" i="22"/>
  <c r="I814" i="22"/>
  <c r="V814" i="22"/>
  <c r="Q814" i="22"/>
  <c r="N814" i="22"/>
  <c r="P814" i="22"/>
  <c r="K814" i="22"/>
  <c r="O809" i="22"/>
  <c r="F61" i="22"/>
  <c r="F72" i="22" s="1"/>
  <c r="AL242" i="22"/>
  <c r="AL234" i="22"/>
  <c r="AL247" i="22" s="1"/>
  <c r="AL235" i="22"/>
  <c r="AL248" i="22" s="1"/>
  <c r="AL261" i="22" s="1"/>
  <c r="AL230" i="22"/>
  <c r="AL243" i="22" s="1"/>
  <c r="K421" i="22"/>
  <c r="K417" i="22"/>
  <c r="AP511" i="22"/>
  <c r="AP507" i="22"/>
  <c r="AP516" i="22" s="1"/>
  <c r="AP513" i="22"/>
  <c r="AO247" i="22"/>
  <c r="E234" i="22"/>
  <c r="T221" i="22"/>
  <c r="AR434" i="22"/>
  <c r="U742" i="22"/>
  <c r="AI151" i="22"/>
  <c r="AI148" i="22"/>
  <c r="R817" i="22"/>
  <c r="N713" i="22"/>
  <c r="F225" i="22"/>
  <c r="R230" i="22"/>
  <c r="I742" i="22"/>
  <c r="R328" i="22"/>
  <c r="AS247" i="22"/>
  <c r="E59" i="22"/>
  <c r="R48" i="22"/>
  <c r="V942" i="22"/>
  <c r="V938" i="22"/>
  <c r="S225" i="22"/>
  <c r="AL144" i="22"/>
  <c r="J162" i="22"/>
  <c r="L417" i="22"/>
  <c r="AI154" i="22"/>
  <c r="N132" i="22"/>
  <c r="O829" i="22"/>
  <c r="AR425" i="22"/>
  <c r="AR439" i="22" s="1"/>
  <c r="F732" i="22"/>
  <c r="F728" i="22"/>
  <c r="K732" i="22"/>
  <c r="P732" i="22"/>
  <c r="M732" i="22"/>
  <c r="Q732" i="22"/>
  <c r="E732" i="22"/>
  <c r="R732" i="22"/>
  <c r="S732" i="22"/>
  <c r="L732" i="22"/>
  <c r="J732" i="22"/>
  <c r="AN160" i="22"/>
  <c r="J830" i="22"/>
  <c r="AK335" i="22"/>
  <c r="AK331" i="22"/>
  <c r="P421" i="22"/>
  <c r="P422" i="22" s="1"/>
  <c r="P417" i="22"/>
  <c r="L521" i="22"/>
  <c r="L530" i="22" s="1"/>
  <c r="L529" i="22"/>
  <c r="L525" i="22"/>
  <c r="L523" i="22"/>
  <c r="T332" i="22"/>
  <c r="V732" i="22"/>
  <c r="V743" i="22" s="1"/>
  <c r="V728" i="22"/>
  <c r="H144" i="22"/>
  <c r="L56" i="22"/>
  <c r="L52" i="22"/>
  <c r="J57" i="22"/>
  <c r="J68" i="22" s="1"/>
  <c r="J79" i="22" s="1"/>
  <c r="M62" i="22"/>
  <c r="T825" i="22"/>
  <c r="T829" i="22"/>
  <c r="G825" i="22"/>
  <c r="G829" i="22"/>
  <c r="G607" i="22"/>
  <c r="G611" i="22"/>
  <c r="I611" i="22"/>
  <c r="K611" i="22"/>
  <c r="J611" i="22"/>
  <c r="R611" i="22"/>
  <c r="AR339" i="22"/>
  <c r="AK339" i="22"/>
  <c r="AJ339" i="22"/>
  <c r="I938" i="22"/>
  <c r="I942" i="22"/>
  <c r="AO243" i="22"/>
  <c r="AN154" i="22"/>
  <c r="AK243" i="22"/>
  <c r="AM337" i="22"/>
  <c r="AQ141" i="22"/>
  <c r="AQ153" i="22" s="1"/>
  <c r="AQ142" i="22"/>
  <c r="AQ137" i="22"/>
  <c r="AQ144" i="22" s="1"/>
  <c r="AQ425" i="22"/>
  <c r="AQ439" i="22" s="1"/>
  <c r="AF324" i="22"/>
  <c r="AF329" i="22"/>
  <c r="AF330" i="22"/>
  <c r="AF343" i="22" s="1"/>
  <c r="M611" i="22"/>
  <c r="Q52" i="22"/>
  <c r="N607" i="22"/>
  <c r="N611" i="22"/>
  <c r="N732" i="22"/>
  <c r="N743" i="22" s="1"/>
  <c r="N728" i="22"/>
  <c r="AF416" i="22"/>
  <c r="AF420" i="22"/>
  <c r="AF411" i="22"/>
  <c r="AI425" i="22" s="1"/>
  <c r="AI439" i="22" s="1"/>
  <c r="AD420" i="22"/>
  <c r="AD434" i="22" s="1"/>
  <c r="AH420" i="22"/>
  <c r="AP420" i="22"/>
  <c r="AF407" i="22"/>
  <c r="AR421" i="22" s="1"/>
  <c r="AG420" i="22"/>
  <c r="E942" i="22"/>
  <c r="E422" i="22"/>
  <c r="R232" i="22"/>
  <c r="O144" i="22"/>
  <c r="AI420" i="22"/>
  <c r="G255" i="22"/>
  <c r="AM248" i="22"/>
  <c r="N525" i="22"/>
  <c r="N521" i="22"/>
  <c r="N530" i="22" s="1"/>
  <c r="N523" i="22"/>
  <c r="N529" i="22"/>
  <c r="AF144" i="22"/>
  <c r="AO331" i="22"/>
  <c r="AO335" i="22"/>
  <c r="AO339" i="22" s="1"/>
  <c r="AS243" i="22"/>
  <c r="AS251" i="22" s="1"/>
  <c r="N942" i="22"/>
  <c r="N938" i="22"/>
  <c r="M733" i="22"/>
  <c r="M421" i="22"/>
  <c r="AL154" i="22"/>
  <c r="AQ248" i="22"/>
  <c r="AQ261" i="22" s="1"/>
  <c r="AO420" i="22"/>
  <c r="S238" i="22"/>
  <c r="S242" i="22"/>
  <c r="M61" i="22"/>
  <c r="M72" i="22" s="1"/>
  <c r="AN242" i="22"/>
  <c r="AN238" i="22"/>
  <c r="AN234" i="22"/>
  <c r="AN247" i="22" s="1"/>
  <c r="AN235" i="22"/>
  <c r="AN248" i="22" s="1"/>
  <c r="AN261" i="22" s="1"/>
  <c r="AN230" i="22"/>
  <c r="AN243" i="22" s="1"/>
  <c r="W727" i="22"/>
  <c r="AS335" i="22"/>
  <c r="AS331" i="22"/>
  <c r="E611" i="22"/>
  <c r="L421" i="22"/>
  <c r="AO342" i="22"/>
  <c r="N421" i="22"/>
  <c r="U421" i="22"/>
  <c r="F230" i="22"/>
  <c r="M52" i="22"/>
  <c r="M56" i="22"/>
  <c r="P829" i="22"/>
  <c r="G824" i="22"/>
  <c r="G840" i="22" s="1"/>
  <c r="P824" i="22"/>
  <c r="P840" i="22" s="1"/>
  <c r="K824" i="22"/>
  <c r="K840" i="22" s="1"/>
  <c r="T824" i="22"/>
  <c r="X824" i="22"/>
  <c r="X840" i="22" s="1"/>
  <c r="S824" i="22"/>
  <c r="Q824" i="22"/>
  <c r="Q840" i="22" s="1"/>
  <c r="L824" i="22"/>
  <c r="L840" i="22" s="1"/>
  <c r="V824" i="22"/>
  <c r="V840" i="22" s="1"/>
  <c r="H824" i="22"/>
  <c r="H840" i="22" s="1"/>
  <c r="N824" i="22"/>
  <c r="N840" i="22" s="1"/>
  <c r="F824" i="22"/>
  <c r="F840" i="22" s="1"/>
  <c r="I824" i="22"/>
  <c r="I840" i="22" s="1"/>
  <c r="E824" i="22"/>
  <c r="F70" i="22"/>
  <c r="F62" i="22"/>
  <c r="F73" i="22" s="1"/>
  <c r="AJ434" i="22"/>
  <c r="R742" i="22"/>
  <c r="R728" i="22"/>
  <c r="AM420" i="22"/>
  <c r="AM411" i="22"/>
  <c r="AM425" i="22" s="1"/>
  <c r="AM439" i="22" s="1"/>
  <c r="AM407" i="22"/>
  <c r="F733" i="22"/>
  <c r="U733" i="22"/>
  <c r="W718" i="22"/>
  <c r="E733" i="22"/>
  <c r="O733" i="22"/>
  <c r="G733" i="22"/>
  <c r="S733" i="22"/>
  <c r="H733" i="22"/>
  <c r="Q733" i="22"/>
  <c r="J733" i="22"/>
  <c r="L733" i="22"/>
  <c r="N52" i="22"/>
  <c r="N56" i="22"/>
  <c r="AO511" i="22"/>
  <c r="AO516" i="22" s="1"/>
  <c r="AO507" i="22"/>
  <c r="AK247" i="22"/>
  <c r="N324" i="22"/>
  <c r="N337" i="22" s="1"/>
  <c r="AM342" i="22"/>
  <c r="Q59" i="22"/>
  <c r="H59" i="22"/>
  <c r="AM243" i="22"/>
  <c r="G732" i="22"/>
  <c r="AH154" i="22"/>
  <c r="R242" i="22"/>
  <c r="M824" i="22"/>
  <c r="M840" i="22" s="1"/>
  <c r="AQ335" i="22"/>
  <c r="AQ331" i="22"/>
  <c r="AR337" i="22"/>
  <c r="AD511" i="22"/>
  <c r="AD513" i="22"/>
  <c r="AD507" i="22"/>
  <c r="AF160" i="22"/>
  <c r="K242" i="22"/>
  <c r="AS255" i="22"/>
  <c r="M742" i="22"/>
  <c r="AG511" i="22"/>
  <c r="AG507" i="22"/>
  <c r="AG516" i="22" s="1"/>
  <c r="Q238" i="22"/>
  <c r="Q242" i="22"/>
  <c r="AQ247" i="22"/>
  <c r="AQ260" i="22" s="1"/>
  <c r="E742" i="22"/>
  <c r="P139" i="22"/>
  <c r="P138" i="22"/>
  <c r="P150" i="22" s="1"/>
  <c r="AG513" i="22"/>
  <c r="N232" i="22"/>
  <c r="AO337" i="22"/>
  <c r="AR153" i="22"/>
  <c r="AR149" i="22" s="1"/>
  <c r="E139" i="22"/>
  <c r="E138" i="22"/>
  <c r="E150" i="22" s="1"/>
  <c r="E136" i="22"/>
  <c r="J52" i="22"/>
  <c r="AK248" i="22"/>
  <c r="AK261" i="22" s="1"/>
  <c r="J230" i="22"/>
  <c r="L62" i="22"/>
  <c r="H732" i="22"/>
  <c r="H743" i="22" s="1"/>
  <c r="T421" i="22"/>
  <c r="T422" i="22" s="1"/>
  <c r="T417" i="22"/>
  <c r="I52" i="22"/>
  <c r="I56" i="22"/>
  <c r="W825" i="22"/>
  <c r="W829" i="22"/>
  <c r="L57" i="22"/>
  <c r="L68" i="22" s="1"/>
  <c r="L79" i="22" s="1"/>
  <c r="K144" i="22"/>
  <c r="AS339" i="22"/>
  <c r="AE324" i="22"/>
  <c r="AE337" i="22" s="1"/>
  <c r="AE329" i="22"/>
  <c r="AE330" i="22"/>
  <c r="AE343" i="22" s="1"/>
  <c r="J824" i="22"/>
  <c r="J840" i="22" s="1"/>
  <c r="T337" i="22"/>
  <c r="L611" i="22"/>
  <c r="L607" i="22"/>
  <c r="F431" i="22"/>
  <c r="F426" i="22"/>
  <c r="J742" i="22"/>
  <c r="J728" i="22"/>
  <c r="Q336" i="22"/>
  <c r="Q328" i="22"/>
  <c r="Q341" i="22" s="1"/>
  <c r="Q354" i="22" s="1"/>
  <c r="Q324" i="22"/>
  <c r="Q337" i="22" s="1"/>
  <c r="F607" i="22"/>
  <c r="F611" i="22"/>
  <c r="N72" i="22"/>
  <c r="AK238" i="22"/>
  <c r="AI248" i="22"/>
  <c r="AI261" i="22" s="1"/>
  <c r="AI243" i="22"/>
  <c r="F737" i="22"/>
  <c r="S737" i="22"/>
  <c r="O737" i="22"/>
  <c r="U737" i="22"/>
  <c r="E737" i="22"/>
  <c r="I737" i="22"/>
  <c r="T737" i="22"/>
  <c r="L737" i="22"/>
  <c r="P737" i="22"/>
  <c r="W722" i="22"/>
  <c r="G737" i="22"/>
  <c r="H737" i="22"/>
  <c r="Q737" i="22"/>
  <c r="J737" i="22"/>
  <c r="M737" i="22"/>
  <c r="AQ416" i="22"/>
  <c r="M337" i="22"/>
  <c r="AR242" i="22"/>
  <c r="AR234" i="22"/>
  <c r="AR247" i="22" s="1"/>
  <c r="AR230" i="22"/>
  <c r="AR243" i="22" s="1"/>
  <c r="AR235" i="22"/>
  <c r="AR248" i="22" s="1"/>
  <c r="AR261" i="22" s="1"/>
  <c r="M341" i="22"/>
  <c r="G728" i="22"/>
  <c r="AH151" i="22"/>
  <c r="R225" i="22"/>
  <c r="O52" i="22"/>
  <c r="K733" i="22"/>
  <c r="AR342" i="22"/>
  <c r="P59" i="22"/>
  <c r="R421" i="22"/>
  <c r="R417" i="22"/>
  <c r="AM247" i="22"/>
  <c r="S328" i="22"/>
  <c r="S324" i="22"/>
  <c r="S337" i="22" s="1"/>
  <c r="S336" i="22" s="1"/>
  <c r="AN420" i="22"/>
  <c r="AN411" i="22"/>
  <c r="AN425" i="22" s="1"/>
  <c r="AN439" i="22" s="1"/>
  <c r="AN407" i="22"/>
  <c r="AN416" i="22" s="1"/>
  <c r="AN511" i="22"/>
  <c r="AN507" i="22"/>
  <c r="AN516" i="22" s="1"/>
  <c r="G245" i="22"/>
  <c r="J422" i="22"/>
  <c r="O232" i="22"/>
  <c r="Q942" i="22"/>
  <c r="Q938" i="22"/>
  <c r="AQ243" i="22"/>
  <c r="AQ256" i="22" s="1"/>
  <c r="AI331" i="22"/>
  <c r="R733" i="22"/>
  <c r="AS420" i="22"/>
  <c r="AS416" i="22"/>
  <c r="AS411" i="22"/>
  <c r="AS425" i="22" s="1"/>
  <c r="AS439" i="22" s="1"/>
  <c r="AS407" i="22"/>
  <c r="AJ340" i="22"/>
  <c r="AJ324" i="22"/>
  <c r="AJ337" i="22" s="1"/>
  <c r="AJ329" i="22"/>
  <c r="AJ342" i="22" s="1"/>
  <c r="AJ330" i="22"/>
  <c r="AJ343" i="22" s="1"/>
  <c r="N238" i="22"/>
  <c r="N242" i="22"/>
  <c r="L336" i="22"/>
  <c r="L328" i="22"/>
  <c r="L341" i="22" s="1"/>
  <c r="L354" i="22" s="1"/>
  <c r="L324" i="22"/>
  <c r="L337" i="22" s="1"/>
  <c r="AP342" i="22"/>
  <c r="M144" i="22"/>
  <c r="J56" i="22"/>
  <c r="S417" i="22"/>
  <c r="I829" i="22"/>
  <c r="Q139" i="22"/>
  <c r="J151" i="22" s="1"/>
  <c r="Q138" i="22"/>
  <c r="Q150" i="22" s="1"/>
  <c r="AK342" i="22"/>
  <c r="S622" i="22"/>
  <c r="AD242" i="22"/>
  <c r="AD255" i="22" s="1"/>
  <c r="AD234" i="22"/>
  <c r="AD230" i="22"/>
  <c r="AS248" i="22"/>
  <c r="AS261" i="22" s="1"/>
  <c r="AK337" i="22"/>
  <c r="I62" i="22"/>
  <c r="AP331" i="22"/>
  <c r="AP335" i="22"/>
  <c r="M232" i="22"/>
  <c r="M245" i="22" s="1"/>
  <c r="M243" i="22" s="1"/>
  <c r="W824" i="22"/>
  <c r="W840" i="22" s="1"/>
  <c r="R144" i="22"/>
  <c r="AP242" i="22"/>
  <c r="AP234" i="22"/>
  <c r="AP247" i="22" s="1"/>
  <c r="AP230" i="22"/>
  <c r="AP243" i="22" s="1"/>
  <c r="AP235" i="22"/>
  <c r="AP248" i="22" s="1"/>
  <c r="AP261" i="22" s="1"/>
  <c r="AF511" i="22"/>
  <c r="AF507" i="22"/>
  <c r="AF516" i="22" s="1"/>
  <c r="U824" i="22"/>
  <c r="U840" i="22" s="1"/>
  <c r="G817" i="22"/>
  <c r="G833" i="22" s="1"/>
  <c r="L817" i="22"/>
  <c r="L833" i="22" s="1"/>
  <c r="N817" i="22"/>
  <c r="S817" i="22"/>
  <c r="S833" i="22" s="1"/>
  <c r="E817" i="22"/>
  <c r="I817" i="22"/>
  <c r="I825" i="22" s="1"/>
  <c r="X817" i="22"/>
  <c r="M817" i="22"/>
  <c r="M825" i="22" s="1"/>
  <c r="K817" i="22"/>
  <c r="K833" i="22" s="1"/>
  <c r="V817" i="22"/>
  <c r="V833" i="22" s="1"/>
  <c r="Q817" i="22"/>
  <c r="P817" i="22"/>
  <c r="P833" i="22" s="1"/>
  <c r="U817" i="22"/>
  <c r="T817" i="22"/>
  <c r="T833" i="22" s="1"/>
  <c r="H817" i="22"/>
  <c r="F817" i="22"/>
  <c r="F833" i="22" s="1"/>
  <c r="AK420" i="22"/>
  <c r="AK411" i="22"/>
  <c r="AK425" i="22" s="1"/>
  <c r="AK439" i="22" s="1"/>
  <c r="AK407" i="22"/>
  <c r="AK421" i="22" s="1"/>
  <c r="O607" i="22"/>
  <c r="O611" i="22"/>
  <c r="K742" i="22"/>
  <c r="K728" i="22"/>
  <c r="O417" i="22"/>
  <c r="O421" i="22"/>
  <c r="N70" i="22"/>
  <c r="N62" i="22"/>
  <c r="AK251" i="22"/>
  <c r="L144" i="22"/>
  <c r="AI247" i="22"/>
  <c r="I230" i="22"/>
  <c r="AI342" i="22"/>
  <c r="AQ434" i="22"/>
  <c r="T733" i="22"/>
  <c r="T743" i="22" s="1"/>
  <c r="M332" i="22"/>
  <c r="AO513" i="22"/>
  <c r="J336" i="22"/>
  <c r="J328" i="22"/>
  <c r="J341" i="22" s="1"/>
  <c r="J354" i="22" s="1"/>
  <c r="J324" i="22"/>
  <c r="J337" i="22" s="1"/>
  <c r="AH148" i="22"/>
  <c r="U611" i="22"/>
  <c r="P230" i="22"/>
  <c r="P238" i="22" s="1"/>
  <c r="AS124" i="22"/>
  <c r="AD136" i="22"/>
  <c r="H611" i="22"/>
  <c r="H607" i="22"/>
  <c r="O59" i="22"/>
  <c r="AJ151" i="22"/>
  <c r="P52" i="22"/>
  <c r="P56" i="22"/>
  <c r="AM238" i="22"/>
  <c r="H421" i="22"/>
  <c r="H417" i="22"/>
  <c r="P938" i="22"/>
  <c r="P942" i="22"/>
  <c r="P742" i="22"/>
  <c r="AI149" i="22"/>
  <c r="AS342" i="22"/>
  <c r="J817" i="22"/>
  <c r="T742" i="22"/>
  <c r="AQ342" i="22"/>
  <c r="O229" i="22"/>
  <c r="AQ242" i="22"/>
  <c r="AJ255" i="22" s="1"/>
  <c r="AI335" i="22"/>
  <c r="AI337" i="22" s="1"/>
  <c r="AH511" i="22"/>
  <c r="AH507" i="22"/>
  <c r="AH516" i="22" s="1"/>
  <c r="AH513" i="22"/>
  <c r="R324" i="22"/>
  <c r="R337" i="22" s="1"/>
  <c r="R336" i="22" s="1"/>
  <c r="P144" i="22"/>
  <c r="F942" i="22"/>
  <c r="F938" i="22"/>
  <c r="H230" i="22"/>
  <c r="AQ511" i="22"/>
  <c r="AQ513" i="22"/>
  <c r="AQ516" i="22" s="1"/>
  <c r="AQ507" i="22"/>
  <c r="AR144" i="22"/>
  <c r="K61" i="22"/>
  <c r="K72" i="22" s="1"/>
  <c r="AG136" i="22"/>
  <c r="AG132" i="22"/>
  <c r="S421" i="22"/>
  <c r="AJ247" i="22"/>
  <c r="AJ260" i="22" s="1"/>
  <c r="L232" i="22"/>
  <c r="L229" i="22"/>
  <c r="AR507" i="22"/>
  <c r="AR511" i="22"/>
  <c r="AR516" i="22" s="1"/>
  <c r="AR513" i="22"/>
  <c r="S141" i="22"/>
  <c r="M242" i="22"/>
  <c r="R162" i="22"/>
  <c r="AE242" i="22"/>
  <c r="AE234" i="22"/>
  <c r="AE247" i="22" s="1"/>
  <c r="AE230" i="22"/>
  <c r="AE243" i="22" s="1"/>
  <c r="AE256" i="22" s="1"/>
  <c r="Q829" i="22"/>
  <c r="Q825" i="22"/>
  <c r="K829" i="22"/>
  <c r="AH242" i="22"/>
  <c r="AH234" i="22"/>
  <c r="AH247" i="22" s="1"/>
  <c r="AH230" i="22"/>
  <c r="AH243" i="22" s="1"/>
  <c r="AH256" i="22" s="1"/>
  <c r="AM339" i="22"/>
  <c r="AP137" i="22"/>
  <c r="AP141" i="22"/>
  <c r="AP153" i="22" s="1"/>
  <c r="AP142" i="22"/>
  <c r="I732" i="22"/>
  <c r="I743" i="22" s="1"/>
  <c r="AL335" i="22"/>
  <c r="AL340" i="22" s="1"/>
  <c r="K337" i="22"/>
  <c r="S742" i="22"/>
  <c r="S728" i="22"/>
  <c r="AO136" i="22"/>
  <c r="AO132" i="22"/>
  <c r="O422" i="22"/>
  <c r="O162" i="22"/>
  <c r="AJ511" i="22"/>
  <c r="AJ507" i="22"/>
  <c r="AJ516" i="22" s="1"/>
  <c r="AJ513" i="22"/>
  <c r="L162" i="22"/>
  <c r="AI251" i="22"/>
  <c r="I232" i="22"/>
  <c r="AN151" i="22"/>
  <c r="AN156" i="22" s="1"/>
  <c r="R50" i="22"/>
  <c r="E61" i="22"/>
  <c r="P337" i="22"/>
  <c r="P341" i="22" s="1"/>
  <c r="P354" i="22" s="1"/>
  <c r="U525" i="22"/>
  <c r="U521" i="22"/>
  <c r="U530" i="22" s="1"/>
  <c r="U523" i="22"/>
  <c r="U529" i="22"/>
  <c r="AL425" i="22"/>
  <c r="AL439" i="22" s="1"/>
  <c r="P232" i="22"/>
  <c r="P245" i="22" s="1"/>
  <c r="P247" i="22" s="1"/>
  <c r="P260" i="22" s="1"/>
  <c r="AS130" i="22"/>
  <c r="O61" i="22"/>
  <c r="O72" i="22" s="1"/>
  <c r="AN322" i="22"/>
  <c r="AJ156" i="22"/>
  <c r="AJ160" i="22"/>
  <c r="AM251" i="22"/>
  <c r="H422" i="22"/>
  <c r="AE137" i="22"/>
  <c r="AE141" i="22"/>
  <c r="AE153" i="22" s="1"/>
  <c r="AE142" i="22"/>
  <c r="AH235" i="22"/>
  <c r="AH248" i="22" s="1"/>
  <c r="AH261" i="22" s="1"/>
  <c r="V611" i="22"/>
  <c r="J421" i="22"/>
  <c r="J417" i="22"/>
  <c r="AF322" i="22"/>
  <c r="J61" i="22"/>
  <c r="J72" i="22" s="1"/>
  <c r="AH324" i="22"/>
  <c r="AH329" i="22"/>
  <c r="AH322" i="22"/>
  <c r="AH330" i="22"/>
  <c r="AH343" i="22" s="1"/>
  <c r="P733" i="22"/>
  <c r="H232" i="22"/>
  <c r="H245" i="22" s="1"/>
  <c r="O926" i="22"/>
  <c r="O922" i="22"/>
  <c r="G421" i="22"/>
  <c r="F435" i="22" s="1"/>
  <c r="K56" i="22"/>
  <c r="K52" i="22"/>
  <c r="T938" i="22"/>
  <c r="T942" i="22"/>
  <c r="N138" i="22"/>
  <c r="N150" i="22" s="1"/>
  <c r="N162" i="22" s="1"/>
  <c r="N139" i="22"/>
  <c r="N151" i="22" s="1"/>
  <c r="N153" i="22" s="1"/>
  <c r="AG243" i="22"/>
  <c r="G36" i="21"/>
  <c r="H35" i="13"/>
  <c r="F26" i="13"/>
  <c r="F27" i="13" s="1"/>
  <c r="F33" i="13"/>
  <c r="H33" i="13"/>
  <c r="J23" i="13"/>
  <c r="I24" i="13"/>
  <c r="I34" i="13" s="1"/>
  <c r="I35" i="13" s="1"/>
  <c r="H26" i="13"/>
  <c r="H27" i="13" s="1"/>
  <c r="K79" i="13"/>
  <c r="K78" i="13"/>
  <c r="I23" i="13"/>
  <c r="K35" i="13"/>
  <c r="I79" i="13"/>
  <c r="I78" i="13"/>
  <c r="I82" i="13" s="1"/>
  <c r="I83" i="13" s="1"/>
  <c r="H79" i="13"/>
  <c r="H78" i="13"/>
  <c r="H82" i="13" s="1"/>
  <c r="H83" i="13" s="1"/>
  <c r="L78" i="13"/>
  <c r="L82" i="13" s="1"/>
  <c r="L83" i="13" s="1"/>
  <c r="G23" i="13"/>
  <c r="E24" i="13"/>
  <c r="K33" i="13"/>
  <c r="G79" i="13"/>
  <c r="G78" i="13"/>
  <c r="G82" i="13" s="1"/>
  <c r="G83" i="13" s="1"/>
  <c r="E23" i="13"/>
  <c r="F79" i="13"/>
  <c r="F78" i="13"/>
  <c r="F82" i="13" s="1"/>
  <c r="F83" i="13" s="1"/>
  <c r="F24" i="13"/>
  <c r="F34" i="13" s="1"/>
  <c r="F35" i="13" s="1"/>
  <c r="E79" i="13"/>
  <c r="D90" i="13" s="1"/>
  <c r="E78" i="13"/>
  <c r="D89" i="13" s="1"/>
  <c r="J79" i="13"/>
  <c r="J78" i="13"/>
  <c r="J82" i="13" s="1"/>
  <c r="J83" i="13" s="1"/>
  <c r="H64" i="12"/>
  <c r="H63" i="12"/>
  <c r="G63" i="12"/>
  <c r="H189" i="24" l="1"/>
  <c r="H193" i="24"/>
  <c r="M193" i="24"/>
  <c r="M189" i="24"/>
  <c r="O51" i="24"/>
  <c r="O60" i="24" s="1"/>
  <c r="O62" i="24" s="1"/>
  <c r="J189" i="24"/>
  <c r="J193" i="24"/>
  <c r="G51" i="24"/>
  <c r="I51" i="24"/>
  <c r="I54" i="24" s="1"/>
  <c r="L54" i="24"/>
  <c r="L51" i="24"/>
  <c r="F193" i="24"/>
  <c r="H51" i="24"/>
  <c r="K54" i="24"/>
  <c r="K51" i="24"/>
  <c r="J51" i="24"/>
  <c r="O193" i="24"/>
  <c r="O189" i="24"/>
  <c r="M54" i="24"/>
  <c r="M51" i="24"/>
  <c r="I189" i="24"/>
  <c r="I193" i="24"/>
  <c r="K193" i="24"/>
  <c r="K189" i="24"/>
  <c r="N193" i="24"/>
  <c r="N189" i="24"/>
  <c r="G193" i="24"/>
  <c r="G189" i="24"/>
  <c r="P189" i="24"/>
  <c r="P193" i="24"/>
  <c r="N51" i="24"/>
  <c r="F51" i="24"/>
  <c r="L193" i="24"/>
  <c r="R349" i="22"/>
  <c r="F449" i="22"/>
  <c r="AR430" i="22"/>
  <c r="J154" i="22"/>
  <c r="J149" i="22"/>
  <c r="J161" i="22" s="1"/>
  <c r="J153" i="22"/>
  <c r="J148" i="22"/>
  <c r="S349" i="22"/>
  <c r="P954" i="22"/>
  <c r="P958" i="22"/>
  <c r="P970" i="22" s="1"/>
  <c r="AN434" i="22"/>
  <c r="AM161" i="22"/>
  <c r="AM164" i="22" s="1"/>
  <c r="Q435" i="22"/>
  <c r="Q426" i="22"/>
  <c r="Q422" i="22"/>
  <c r="M942" i="22"/>
  <c r="M938" i="22"/>
  <c r="K246" i="22"/>
  <c r="AG340" i="22"/>
  <c r="AE154" i="22"/>
  <c r="AO421" i="22"/>
  <c r="AI255" i="22"/>
  <c r="AP154" i="22"/>
  <c r="AH260" i="22"/>
  <c r="AE260" i="22"/>
  <c r="S435" i="22"/>
  <c r="S426" i="22"/>
  <c r="S422" i="22"/>
  <c r="S431" i="22" s="1"/>
  <c r="O70" i="22"/>
  <c r="O62" i="22"/>
  <c r="O73" i="22" s="1"/>
  <c r="O57" i="22"/>
  <c r="O68" i="22" s="1"/>
  <c r="O79" i="22" s="1"/>
  <c r="J350" i="22"/>
  <c r="J339" i="22"/>
  <c r="J352" i="22" s="1"/>
  <c r="N73" i="22"/>
  <c r="AL339" i="22"/>
  <c r="Q833" i="22"/>
  <c r="N833" i="22"/>
  <c r="AP256" i="22"/>
  <c r="M247" i="22"/>
  <c r="M260" i="22" s="1"/>
  <c r="AD247" i="22"/>
  <c r="AD260" i="22" s="1"/>
  <c r="AT234" i="22"/>
  <c r="L350" i="22"/>
  <c r="L339" i="22"/>
  <c r="L352" i="22" s="1"/>
  <c r="AR154" i="22"/>
  <c r="P62" i="22"/>
  <c r="P57" i="22"/>
  <c r="P68" i="22" s="1"/>
  <c r="P79" i="22" s="1"/>
  <c r="M350" i="22"/>
  <c r="M339" i="22"/>
  <c r="M352" i="22" s="1"/>
  <c r="M336" i="22"/>
  <c r="Q350" i="22"/>
  <c r="Q339" i="22"/>
  <c r="Q352" i="22" s="1"/>
  <c r="E148" i="22"/>
  <c r="N245" i="22"/>
  <c r="G743" i="22"/>
  <c r="AO255" i="22"/>
  <c r="T840" i="22"/>
  <c r="I151" i="22"/>
  <c r="AN251" i="22"/>
  <c r="AN255" i="22"/>
  <c r="M435" i="22"/>
  <c r="M426" i="22"/>
  <c r="M422" i="22"/>
  <c r="AG434" i="22"/>
  <c r="K622" i="22"/>
  <c r="K626" i="22"/>
  <c r="L151" i="22"/>
  <c r="AL260" i="22"/>
  <c r="K830" i="22"/>
  <c r="E830" i="22"/>
  <c r="F332" i="22"/>
  <c r="AN337" i="22"/>
  <c r="AM151" i="22"/>
  <c r="AE425" i="22"/>
  <c r="AE439" i="22" s="1"/>
  <c r="AG255" i="22"/>
  <c r="T626" i="22"/>
  <c r="T622" i="22"/>
  <c r="Q245" i="22"/>
  <c r="U942" i="22"/>
  <c r="U938" i="22"/>
  <c r="K247" i="22"/>
  <c r="K260" i="22" s="1"/>
  <c r="AT322" i="22"/>
  <c r="AD335" i="22"/>
  <c r="F151" i="22"/>
  <c r="I431" i="22"/>
  <c r="I435" i="22"/>
  <c r="I426" i="22"/>
  <c r="I422" i="22"/>
  <c r="H162" i="22"/>
  <c r="Q153" i="22"/>
  <c r="AE331" i="22"/>
  <c r="G63" i="22"/>
  <c r="G67" i="22"/>
  <c r="AQ151" i="22"/>
  <c r="G830" i="22"/>
  <c r="AE238" i="22"/>
  <c r="AP260" i="22"/>
  <c r="G246" i="22"/>
  <c r="G247" i="22"/>
  <c r="G260" i="22" s="1"/>
  <c r="G243" i="22"/>
  <c r="M69" i="22"/>
  <c r="I626" i="22"/>
  <c r="I622" i="22"/>
  <c r="AL421" i="22"/>
  <c r="Q743" i="22"/>
  <c r="E62" i="22"/>
  <c r="E57" i="22"/>
  <c r="E68" i="22" s="1"/>
  <c r="E79" i="22" s="1"/>
  <c r="F88" i="22" s="1"/>
  <c r="AG337" i="22"/>
  <c r="AG344" i="22" s="1"/>
  <c r="AL255" i="22"/>
  <c r="AL251" i="22"/>
  <c r="P830" i="22"/>
  <c r="R830" i="22"/>
  <c r="R825" i="22"/>
  <c r="L825" i="22"/>
  <c r="F349" i="22"/>
  <c r="AN342" i="22"/>
  <c r="AM144" i="22"/>
  <c r="AE416" i="22"/>
  <c r="J942" i="22"/>
  <c r="J938" i="22"/>
  <c r="F238" i="22"/>
  <c r="F242" i="22"/>
  <c r="T230" i="22"/>
  <c r="AD342" i="22"/>
  <c r="AT329" i="22"/>
  <c r="F162" i="22"/>
  <c r="G162" i="22"/>
  <c r="J242" i="22"/>
  <c r="J238" i="22"/>
  <c r="H255" i="22"/>
  <c r="G69" i="22"/>
  <c r="R350" i="22"/>
  <c r="R339" i="22"/>
  <c r="R352" i="22" s="1"/>
  <c r="AH156" i="22"/>
  <c r="AH160" i="22"/>
  <c r="Q151" i="22"/>
  <c r="G151" i="22"/>
  <c r="R435" i="22"/>
  <c r="R426" i="22"/>
  <c r="AR251" i="22"/>
  <c r="AR255" i="22"/>
  <c r="R743" i="22"/>
  <c r="F830" i="22"/>
  <c r="F841" i="22" s="1"/>
  <c r="F825" i="22"/>
  <c r="O938" i="22"/>
  <c r="O942" i="22"/>
  <c r="AP151" i="22"/>
  <c r="AH251" i="22"/>
  <c r="AH255" i="22"/>
  <c r="AH264" i="22" s="1"/>
  <c r="AP340" i="22"/>
  <c r="T958" i="22"/>
  <c r="T970" i="22" s="1"/>
  <c r="T954" i="22"/>
  <c r="H246" i="22"/>
  <c r="J69" i="22"/>
  <c r="AE149" i="22"/>
  <c r="AN331" i="22"/>
  <c r="AN335" i="22"/>
  <c r="AP149" i="22"/>
  <c r="AP161" i="22" s="1"/>
  <c r="AP164" i="22" s="1"/>
  <c r="AH238" i="22"/>
  <c r="AE255" i="22"/>
  <c r="AG148" i="22"/>
  <c r="AG141" i="22"/>
  <c r="AG153" i="22" s="1"/>
  <c r="AG137" i="22"/>
  <c r="AG149" i="22" s="1"/>
  <c r="H243" i="22"/>
  <c r="H251" i="22" s="1"/>
  <c r="J833" i="22"/>
  <c r="J841" i="22" s="1"/>
  <c r="J825" i="22"/>
  <c r="H435" i="22"/>
  <c r="H431" i="22"/>
  <c r="H426" i="22"/>
  <c r="H626" i="22"/>
  <c r="H622" i="22"/>
  <c r="J332" i="22"/>
  <c r="O151" i="22"/>
  <c r="O830" i="22"/>
  <c r="O841" i="22" s="1"/>
  <c r="AP251" i="22"/>
  <c r="AP255" i="22"/>
  <c r="AP264" i="22" s="1"/>
  <c r="S626" i="22"/>
  <c r="L332" i="22"/>
  <c r="S341" i="22"/>
  <c r="S354" i="22" s="1"/>
  <c r="M354" i="22"/>
  <c r="AI256" i="22"/>
  <c r="Q332" i="22"/>
  <c r="L626" i="22"/>
  <c r="L622" i="22"/>
  <c r="E151" i="22"/>
  <c r="S139" i="22"/>
  <c r="K238" i="22"/>
  <c r="H62" i="22"/>
  <c r="H73" i="22" s="1"/>
  <c r="H84" i="22" s="1"/>
  <c r="H82" i="22" s="1"/>
  <c r="H57" i="22"/>
  <c r="H68" i="22" s="1"/>
  <c r="H79" i="22" s="1"/>
  <c r="H61" i="22"/>
  <c r="H72" i="22" s="1"/>
  <c r="H70" i="22" s="1"/>
  <c r="H81" i="22" s="1"/>
  <c r="H56" i="22"/>
  <c r="AM421" i="22"/>
  <c r="U435" i="22"/>
  <c r="U426" i="22"/>
  <c r="AS344" i="22"/>
  <c r="AS340" i="22"/>
  <c r="U422" i="22"/>
  <c r="AP434" i="22"/>
  <c r="N622" i="22"/>
  <c r="N626" i="22"/>
  <c r="G622" i="22"/>
  <c r="G626" i="22"/>
  <c r="M73" i="22"/>
  <c r="W830" i="22"/>
  <c r="W841" i="22" s="1"/>
  <c r="M743" i="22"/>
  <c r="O825" i="22"/>
  <c r="AS260" i="22"/>
  <c r="AL238" i="22"/>
  <c r="N830" i="22"/>
  <c r="N841" i="22" s="1"/>
  <c r="N825" i="22"/>
  <c r="H830" i="22"/>
  <c r="G337" i="22"/>
  <c r="H337" i="22"/>
  <c r="I337" i="22"/>
  <c r="U324" i="22"/>
  <c r="E337" i="22"/>
  <c r="AM148" i="22"/>
  <c r="AE434" i="22"/>
  <c r="O337" i="22"/>
  <c r="S942" i="22"/>
  <c r="S938" i="22"/>
  <c r="AF256" i="22"/>
  <c r="AT324" i="22"/>
  <c r="AD337" i="22"/>
  <c r="F63" i="22"/>
  <c r="F67" i="22"/>
  <c r="AK161" i="22"/>
  <c r="AK164" i="22" s="1"/>
  <c r="AG247" i="22"/>
  <c r="AG260" i="22" s="1"/>
  <c r="AS337" i="22"/>
  <c r="H238" i="22"/>
  <c r="R840" i="22"/>
  <c r="M830" i="22"/>
  <c r="M841" i="22" s="1"/>
  <c r="O242" i="22"/>
  <c r="O238" i="22"/>
  <c r="M246" i="22"/>
  <c r="J622" i="22"/>
  <c r="J626" i="22"/>
  <c r="AE151" i="22"/>
  <c r="AO141" i="22"/>
  <c r="AO153" i="22" s="1"/>
  <c r="AO137" i="22"/>
  <c r="K255" i="22"/>
  <c r="AF421" i="22"/>
  <c r="AF435" i="22" s="1"/>
  <c r="AD421" i="22"/>
  <c r="AG421" i="22"/>
  <c r="AT407" i="22"/>
  <c r="AH421" i="22"/>
  <c r="AH435" i="22" s="1"/>
  <c r="AJ421" i="22"/>
  <c r="AP421" i="22"/>
  <c r="AI421" i="22"/>
  <c r="AI435" i="22" s="1"/>
  <c r="K825" i="22"/>
  <c r="K69" i="22"/>
  <c r="AD141" i="22"/>
  <c r="AD137" i="22"/>
  <c r="J349" i="22"/>
  <c r="J358" i="22" s="1"/>
  <c r="J345" i="22"/>
  <c r="AI260" i="22"/>
  <c r="O431" i="22"/>
  <c r="O435" i="22"/>
  <c r="O426" i="22"/>
  <c r="AK416" i="22"/>
  <c r="M833" i="22"/>
  <c r="AP238" i="22"/>
  <c r="I73" i="22"/>
  <c r="I84" i="22" s="1"/>
  <c r="I82" i="22" s="1"/>
  <c r="L345" i="22"/>
  <c r="L349" i="22"/>
  <c r="L358" i="22" s="1"/>
  <c r="AS421" i="22"/>
  <c r="Q958" i="22"/>
  <c r="Q970" i="22" s="1"/>
  <c r="Q954" i="22"/>
  <c r="Q349" i="22"/>
  <c r="Q358" i="22" s="1"/>
  <c r="Q345" i="22"/>
  <c r="T350" i="22"/>
  <c r="T339" i="22"/>
  <c r="T352" i="22" s="1"/>
  <c r="T336" i="22"/>
  <c r="M151" i="22"/>
  <c r="I63" i="22"/>
  <c r="P162" i="22"/>
  <c r="R422" i="22"/>
  <c r="R436" i="22" s="1"/>
  <c r="AQ340" i="22"/>
  <c r="Q62" i="22"/>
  <c r="Q57" i="22"/>
  <c r="Q68" i="22" s="1"/>
  <c r="Q79" i="22" s="1"/>
  <c r="Q61" i="22"/>
  <c r="Q72" i="22" s="1"/>
  <c r="N63" i="22"/>
  <c r="N67" i="22"/>
  <c r="S255" i="22"/>
  <c r="N954" i="22"/>
  <c r="N958" i="22"/>
  <c r="N970" i="22" s="1"/>
  <c r="R245" i="22"/>
  <c r="AH434" i="22"/>
  <c r="AK256" i="22"/>
  <c r="AQ339" i="22"/>
  <c r="M70" i="22"/>
  <c r="P743" i="22"/>
  <c r="K243" i="22"/>
  <c r="K251" i="22" s="1"/>
  <c r="AJ425" i="22"/>
  <c r="AJ439" i="22" s="1"/>
  <c r="Q830" i="22"/>
  <c r="T830" i="22"/>
  <c r="T841" i="22" s="1"/>
  <c r="P626" i="22"/>
  <c r="P622" i="22"/>
  <c r="G341" i="22"/>
  <c r="G354" i="22" s="1"/>
  <c r="O743" i="22"/>
  <c r="P61" i="22"/>
  <c r="P72" i="22" s="1"/>
  <c r="O341" i="22"/>
  <c r="O354" i="22" s="1"/>
  <c r="AR344" i="22"/>
  <c r="AR340" i="22"/>
  <c r="K942" i="22"/>
  <c r="K938" i="22"/>
  <c r="AL161" i="22"/>
  <c r="AL166" i="22" s="1"/>
  <c r="L938" i="22"/>
  <c r="L942" i="22"/>
  <c r="AF248" i="22"/>
  <c r="AF261" i="22" s="1"/>
  <c r="AO248" i="22"/>
  <c r="AO261" i="22" s="1"/>
  <c r="AJ248" i="22"/>
  <c r="AJ261" i="22" s="1"/>
  <c r="H825" i="22"/>
  <c r="AK144" i="22"/>
  <c r="P255" i="22"/>
  <c r="I72" i="22"/>
  <c r="G73" i="22"/>
  <c r="N163" i="22"/>
  <c r="N154" i="22"/>
  <c r="P246" i="22"/>
  <c r="O622" i="22"/>
  <c r="O626" i="22"/>
  <c r="N149" i="22"/>
  <c r="N161" i="22" s="1"/>
  <c r="Q255" i="22"/>
  <c r="AM256" i="22"/>
  <c r="AI434" i="22"/>
  <c r="H247" i="22"/>
  <c r="H260" i="22" s="1"/>
  <c r="AF331" i="22"/>
  <c r="AF335" i="22"/>
  <c r="AE148" i="22"/>
  <c r="O69" i="22"/>
  <c r="K350" i="22"/>
  <c r="K339" i="22"/>
  <c r="K352" i="22" s="1"/>
  <c r="K336" i="22"/>
  <c r="AP144" i="22"/>
  <c r="K841" i="22"/>
  <c r="M238" i="22"/>
  <c r="L238" i="22"/>
  <c r="L242" i="22"/>
  <c r="F954" i="22"/>
  <c r="F958" i="22"/>
  <c r="F970" i="22" s="1"/>
  <c r="AI340" i="22"/>
  <c r="P67" i="22"/>
  <c r="P63" i="22"/>
  <c r="AK434" i="22"/>
  <c r="AK430" i="22"/>
  <c r="H833" i="22"/>
  <c r="X833" i="22"/>
  <c r="W833" i="22"/>
  <c r="N255" i="22"/>
  <c r="O245" i="22"/>
  <c r="S332" i="22"/>
  <c r="O56" i="22"/>
  <c r="AR256" i="22"/>
  <c r="AG142" i="22"/>
  <c r="AG154" i="22" s="1"/>
  <c r="P151" i="22"/>
  <c r="AQ421" i="22"/>
  <c r="AR435" i="22" s="1"/>
  <c r="AR444" i="22" s="1"/>
  <c r="AM416" i="22"/>
  <c r="AP339" i="22"/>
  <c r="P825" i="22"/>
  <c r="N435" i="22"/>
  <c r="N426" i="22"/>
  <c r="N440" i="22" s="1"/>
  <c r="N422" i="22"/>
  <c r="AN256" i="22"/>
  <c r="E56" i="22"/>
  <c r="E67" i="22" s="1"/>
  <c r="E78" i="22" s="1"/>
  <c r="AH447" i="22"/>
  <c r="Q56" i="22"/>
  <c r="AG342" i="22"/>
  <c r="P435" i="22"/>
  <c r="P426" i="22"/>
  <c r="P440" i="22" s="1"/>
  <c r="J743" i="22"/>
  <c r="K743" i="22"/>
  <c r="R833" i="22"/>
  <c r="F69" i="22"/>
  <c r="V830" i="22"/>
  <c r="V841" i="22" s="1"/>
  <c r="V825" i="22"/>
  <c r="S830" i="22"/>
  <c r="J73" i="22"/>
  <c r="J84" i="22" s="1"/>
  <c r="J82" i="22" s="1"/>
  <c r="G332" i="22"/>
  <c r="AJ344" i="22"/>
  <c r="S825" i="22"/>
  <c r="AM340" i="22"/>
  <c r="AM344" i="22" s="1"/>
  <c r="H938" i="22"/>
  <c r="H942" i="22"/>
  <c r="AF260" i="22"/>
  <c r="K162" i="22"/>
  <c r="H841" i="22"/>
  <c r="AK165" i="22"/>
  <c r="AK151" i="22"/>
  <c r="K73" i="22"/>
  <c r="K84" i="22" s="1"/>
  <c r="K82" i="22" s="1"/>
  <c r="N341" i="22"/>
  <c r="N354" i="22" s="1"/>
  <c r="F245" i="22"/>
  <c r="P258" i="22" s="1"/>
  <c r="N148" i="22"/>
  <c r="G70" i="22"/>
  <c r="G431" i="22"/>
  <c r="G435" i="22"/>
  <c r="G426" i="22"/>
  <c r="G440" i="22" s="1"/>
  <c r="G422" i="22"/>
  <c r="O436" i="22"/>
  <c r="AT230" i="22"/>
  <c r="AD243" i="22"/>
  <c r="R151" i="22"/>
  <c r="AK260" i="22"/>
  <c r="E626" i="22"/>
  <c r="W611" i="22"/>
  <c r="AO260" i="22"/>
  <c r="S150" i="22"/>
  <c r="E162" i="22"/>
  <c r="AQ148" i="22"/>
  <c r="AE144" i="22"/>
  <c r="AP148" i="22"/>
  <c r="J435" i="22"/>
  <c r="J426" i="22"/>
  <c r="J440" i="22" s="1"/>
  <c r="M255" i="22"/>
  <c r="M251" i="22"/>
  <c r="AQ255" i="22"/>
  <c r="AQ264" i="22" s="1"/>
  <c r="AQ251" i="22"/>
  <c r="AI161" i="22"/>
  <c r="P243" i="22"/>
  <c r="I833" i="22"/>
  <c r="J67" i="22"/>
  <c r="J63" i="22"/>
  <c r="AN421" i="22"/>
  <c r="AN435" i="22" s="1"/>
  <c r="AM260" i="22"/>
  <c r="AR260" i="22"/>
  <c r="N69" i="22"/>
  <c r="AO142" i="22"/>
  <c r="AO154" i="22" s="1"/>
  <c r="AR151" i="22"/>
  <c r="AR148" i="22"/>
  <c r="AF156" i="22"/>
  <c r="R238" i="22"/>
  <c r="AM434" i="22"/>
  <c r="AM430" i="22"/>
  <c r="M162" i="22"/>
  <c r="P841" i="22"/>
  <c r="AO434" i="22"/>
  <c r="AO430" i="22"/>
  <c r="AS256" i="22"/>
  <c r="AS264" i="22" s="1"/>
  <c r="V422" i="22"/>
  <c r="AF425" i="22"/>
  <c r="AF439" i="22" s="1"/>
  <c r="AD425" i="22"/>
  <c r="AT411" i="22"/>
  <c r="AG425" i="22"/>
  <c r="AG439" i="22" s="1"/>
  <c r="AP425" i="22"/>
  <c r="AP439" i="22" s="1"/>
  <c r="AH425" i="22"/>
  <c r="AH439" i="22" s="1"/>
  <c r="AQ149" i="22"/>
  <c r="AQ161" i="22" s="1"/>
  <c r="AQ164" i="22" s="1"/>
  <c r="AO256" i="22"/>
  <c r="AJ251" i="22"/>
  <c r="F144" i="22"/>
  <c r="L743" i="22"/>
  <c r="V954" i="22"/>
  <c r="V958" i="22"/>
  <c r="V970" i="22" s="1"/>
  <c r="R341" i="22"/>
  <c r="R354" i="22" s="1"/>
  <c r="AI160" i="22"/>
  <c r="AI156" i="22"/>
  <c r="E232" i="22"/>
  <c r="E229" i="22"/>
  <c r="E242" i="22" s="1"/>
  <c r="E255" i="22" s="1"/>
  <c r="K435" i="22"/>
  <c r="K426" i="22"/>
  <c r="K440" i="22" s="1"/>
  <c r="K454" i="22" s="1"/>
  <c r="K422" i="22"/>
  <c r="K436" i="22" s="1"/>
  <c r="AG339" i="22"/>
  <c r="I830" i="22"/>
  <c r="I841" i="22" s="1"/>
  <c r="X830" i="22"/>
  <c r="J70" i="22"/>
  <c r="AJ331" i="22"/>
  <c r="O332" i="22"/>
  <c r="S245" i="22"/>
  <c r="U743" i="22"/>
  <c r="AF255" i="22"/>
  <c r="AF264" i="22" s="1"/>
  <c r="AF251" i="22"/>
  <c r="X825" i="22"/>
  <c r="AK160" i="22"/>
  <c r="AK156" i="22"/>
  <c r="K70" i="22"/>
  <c r="N332" i="22"/>
  <c r="N144" i="22"/>
  <c r="AE248" i="22"/>
  <c r="AE261" i="22" s="1"/>
  <c r="Q626" i="22"/>
  <c r="P350" i="22"/>
  <c r="P339" i="22"/>
  <c r="P352" i="22" s="1"/>
  <c r="P336" i="22"/>
  <c r="J436" i="22"/>
  <c r="R61" i="22"/>
  <c r="E72" i="22"/>
  <c r="E70" i="22" s="1"/>
  <c r="AH268" i="22"/>
  <c r="S350" i="22"/>
  <c r="S339" i="22"/>
  <c r="S352" i="22" s="1"/>
  <c r="AO251" i="22"/>
  <c r="K63" i="22"/>
  <c r="K67" i="22"/>
  <c r="H436" i="22"/>
  <c r="I245" i="22"/>
  <c r="I243" i="22" s="1"/>
  <c r="AL344" i="22"/>
  <c r="L245" i="22"/>
  <c r="AG256" i="22"/>
  <c r="K341" i="22"/>
  <c r="K354" i="22" s="1"/>
  <c r="AH331" i="22"/>
  <c r="AH335" i="22"/>
  <c r="V622" i="22"/>
  <c r="V626" i="22"/>
  <c r="AM255" i="22"/>
  <c r="AD142" i="22"/>
  <c r="AL331" i="22"/>
  <c r="O833" i="22"/>
  <c r="Q841" i="22"/>
  <c r="U626" i="22"/>
  <c r="U622" i="22"/>
  <c r="AK255" i="22"/>
  <c r="AK264" i="22" s="1"/>
  <c r="AE339" i="22"/>
  <c r="AE344" i="22" s="1"/>
  <c r="U833" i="22"/>
  <c r="E833" i="22"/>
  <c r="Q162" i="22"/>
  <c r="AS434" i="22"/>
  <c r="AS430" i="22"/>
  <c r="AQ337" i="22"/>
  <c r="AQ344" i="22" s="1"/>
  <c r="AR238" i="22"/>
  <c r="F622" i="22"/>
  <c r="F626" i="22"/>
  <c r="F440" i="22"/>
  <c r="F454" i="22" s="1"/>
  <c r="AE342" i="22"/>
  <c r="T435" i="22"/>
  <c r="T426" i="22"/>
  <c r="T440" i="22" s="1"/>
  <c r="T454" i="22" s="1"/>
  <c r="T431" i="22"/>
  <c r="AI339" i="22"/>
  <c r="AI344" i="22" s="1"/>
  <c r="AP337" i="22"/>
  <c r="AP344" i="22" s="1"/>
  <c r="R255" i="22"/>
  <c r="N350" i="22"/>
  <c r="N339" i="22"/>
  <c r="N352" i="22" s="1"/>
  <c r="E840" i="22"/>
  <c r="S840" i="22"/>
  <c r="S841" i="22" s="1"/>
  <c r="M63" i="22"/>
  <c r="M67" i="22"/>
  <c r="L435" i="22"/>
  <c r="L431" i="22"/>
  <c r="L426" i="22"/>
  <c r="L440" i="22" s="1"/>
  <c r="L422" i="22"/>
  <c r="L436" i="22" s="1"/>
  <c r="AN260" i="22"/>
  <c r="AO340" i="22"/>
  <c r="AO344" i="22" s="1"/>
  <c r="AM261" i="22"/>
  <c r="E958" i="22"/>
  <c r="E973" i="22" s="1"/>
  <c r="AF434" i="22"/>
  <c r="AF444" i="22" s="1"/>
  <c r="M626" i="22"/>
  <c r="M622" i="22"/>
  <c r="AQ154" i="22"/>
  <c r="AQ166" i="22" s="1"/>
  <c r="I958" i="22"/>
  <c r="I970" i="22" s="1"/>
  <c r="I954" i="22"/>
  <c r="R622" i="22"/>
  <c r="R626" i="22"/>
  <c r="G841" i="22"/>
  <c r="L63" i="22"/>
  <c r="L67" i="22"/>
  <c r="AK340" i="22"/>
  <c r="AK344" i="22" s="1"/>
  <c r="S743" i="22"/>
  <c r="F743" i="22"/>
  <c r="I162" i="22"/>
  <c r="U328" i="22"/>
  <c r="R332" i="22"/>
  <c r="K151" i="22"/>
  <c r="AL256" i="22"/>
  <c r="U830" i="22"/>
  <c r="U841" i="22" s="1"/>
  <c r="U825" i="22"/>
  <c r="L830" i="22"/>
  <c r="L841" i="22" s="1"/>
  <c r="F350" i="22"/>
  <c r="F339" i="22"/>
  <c r="F352" i="22" s="1"/>
  <c r="T341" i="22"/>
  <c r="T354" i="22" s="1"/>
  <c r="AM166" i="22"/>
  <c r="AG248" i="22"/>
  <c r="AG261" i="22" s="1"/>
  <c r="AL160" i="22"/>
  <c r="AL156" i="22"/>
  <c r="R942" i="22"/>
  <c r="R938" i="22"/>
  <c r="G938" i="22"/>
  <c r="G942" i="22"/>
  <c r="AL342" i="22"/>
  <c r="AF238" i="22"/>
  <c r="E435" i="22"/>
  <c r="E449" i="22" s="1"/>
  <c r="E426" i="22"/>
  <c r="AJ256" i="22"/>
  <c r="AJ264" i="22" s="1"/>
  <c r="X841" i="22"/>
  <c r="H151" i="22"/>
  <c r="N336" i="22"/>
  <c r="J245" i="22"/>
  <c r="Q144" i="22"/>
  <c r="I255" i="22"/>
  <c r="L72" i="22"/>
  <c r="L23" i="13"/>
  <c r="J26" i="13"/>
  <c r="J27" i="13" s="1"/>
  <c r="J33" i="13"/>
  <c r="F42" i="13"/>
  <c r="F36" i="13"/>
  <c r="F37" i="13" s="1"/>
  <c r="K36" i="13"/>
  <c r="K37" i="13" s="1"/>
  <c r="L24" i="13"/>
  <c r="E34" i="13"/>
  <c r="E33" i="13" s="1"/>
  <c r="I26" i="13"/>
  <c r="I27" i="13" s="1"/>
  <c r="I33" i="13"/>
  <c r="H44" i="13"/>
  <c r="G33" i="13"/>
  <c r="K42" i="13" s="1"/>
  <c r="G26" i="13"/>
  <c r="G27" i="13" s="1"/>
  <c r="K82" i="13"/>
  <c r="K83" i="13" s="1"/>
  <c r="H36" i="13"/>
  <c r="H37" i="13" s="1"/>
  <c r="H42" i="13"/>
  <c r="D24" i="12"/>
  <c r="E24" i="12"/>
  <c r="G24" i="12"/>
  <c r="H24" i="12"/>
  <c r="I24" i="12"/>
  <c r="F24" i="12"/>
  <c r="J15" i="12"/>
  <c r="J16" i="12"/>
  <c r="J14" i="12"/>
  <c r="F17" i="12"/>
  <c r="G17" i="12"/>
  <c r="H17" i="12"/>
  <c r="I17" i="12"/>
  <c r="E17" i="12"/>
  <c r="N60" i="24" l="1"/>
  <c r="N203" i="24"/>
  <c r="N195" i="24"/>
  <c r="H60" i="24"/>
  <c r="O54" i="24"/>
  <c r="G203" i="24"/>
  <c r="G199" i="24"/>
  <c r="G195" i="24"/>
  <c r="N54" i="24"/>
  <c r="O203" i="24"/>
  <c r="O209" i="24" s="1"/>
  <c r="O199" i="24"/>
  <c r="O195" i="24"/>
  <c r="O205" i="24" s="1"/>
  <c r="H54" i="24"/>
  <c r="O58" i="24"/>
  <c r="O63" i="24" s="1"/>
  <c r="I60" i="24"/>
  <c r="K203" i="24"/>
  <c r="K209" i="24" s="1"/>
  <c r="K195" i="24"/>
  <c r="K205" i="24" s="1"/>
  <c r="J60" i="24"/>
  <c r="G60" i="24"/>
  <c r="P203" i="24"/>
  <c r="P195" i="24"/>
  <c r="P205" i="24" s="1"/>
  <c r="I203" i="24"/>
  <c r="I199" i="24"/>
  <c r="I195" i="24"/>
  <c r="I205" i="24" s="1"/>
  <c r="J54" i="24"/>
  <c r="F203" i="24"/>
  <c r="F195" i="24"/>
  <c r="G54" i="24"/>
  <c r="M199" i="24"/>
  <c r="M203" i="24"/>
  <c r="M195" i="24"/>
  <c r="M205" i="24" s="1"/>
  <c r="F60" i="24"/>
  <c r="P51" i="24"/>
  <c r="L60" i="24"/>
  <c r="H203" i="24"/>
  <c r="H195" i="24"/>
  <c r="H205" i="24" s="1"/>
  <c r="L199" i="24"/>
  <c r="L203" i="24"/>
  <c r="L209" i="24" s="1"/>
  <c r="L195" i="24"/>
  <c r="L205" i="24" s="1"/>
  <c r="M60" i="24"/>
  <c r="K60" i="24"/>
  <c r="J203" i="24"/>
  <c r="J195" i="24"/>
  <c r="J205" i="24" s="1"/>
  <c r="AM264" i="22"/>
  <c r="G954" i="22"/>
  <c r="G958" i="22"/>
  <c r="G970" i="22" s="1"/>
  <c r="U641" i="22"/>
  <c r="U630" i="22"/>
  <c r="U627" i="22"/>
  <c r="P454" i="22"/>
  <c r="H88" i="22"/>
  <c r="O258" i="22"/>
  <c r="O246" i="22"/>
  <c r="O247" i="22"/>
  <c r="O260" i="22" s="1"/>
  <c r="O243" i="22"/>
  <c r="AE160" i="22"/>
  <c r="AE156" i="22"/>
  <c r="AH430" i="22"/>
  <c r="N78" i="22"/>
  <c r="N74" i="22"/>
  <c r="J637" i="22"/>
  <c r="J641" i="22"/>
  <c r="J630" i="22"/>
  <c r="J627" i="22"/>
  <c r="E350" i="22"/>
  <c r="G361" i="22" s="1"/>
  <c r="E339" i="22"/>
  <c r="E336" i="22"/>
  <c r="E349" i="22" s="1"/>
  <c r="E341" i="22"/>
  <c r="U440" i="22"/>
  <c r="U454" i="22" s="1"/>
  <c r="H449" i="22"/>
  <c r="AE264" i="22"/>
  <c r="J83" i="22"/>
  <c r="G163" i="22"/>
  <c r="G154" i="22"/>
  <c r="G149" i="22"/>
  <c r="G161" i="22" s="1"/>
  <c r="G153" i="22"/>
  <c r="G148" i="22"/>
  <c r="J958" i="22"/>
  <c r="J970" i="22" s="1"/>
  <c r="J954" i="22"/>
  <c r="R841" i="22"/>
  <c r="M436" i="22"/>
  <c r="M450" i="22" s="1"/>
  <c r="AO264" i="22"/>
  <c r="M349" i="22"/>
  <c r="M358" i="22" s="1"/>
  <c r="M345" i="22"/>
  <c r="N84" i="22"/>
  <c r="S440" i="22"/>
  <c r="S454" i="22" s="1"/>
  <c r="AN430" i="22"/>
  <c r="S358" i="22"/>
  <c r="I462" i="22"/>
  <c r="L258" i="22"/>
  <c r="L246" i="22"/>
  <c r="L247" i="22"/>
  <c r="L260" i="22" s="1"/>
  <c r="L243" i="22"/>
  <c r="S258" i="22"/>
  <c r="S246" i="22"/>
  <c r="S247" i="22"/>
  <c r="S260" i="22" s="1"/>
  <c r="S243" i="22"/>
  <c r="K81" i="22"/>
  <c r="H163" i="22"/>
  <c r="H154" i="22"/>
  <c r="H153" i="22"/>
  <c r="H148" i="22"/>
  <c r="H149" i="22"/>
  <c r="H161" i="22" s="1"/>
  <c r="M641" i="22"/>
  <c r="M637" i="22"/>
  <c r="M630" i="22"/>
  <c r="M627" i="22"/>
  <c r="T449" i="22"/>
  <c r="AH340" i="22"/>
  <c r="AH339" i="22"/>
  <c r="K74" i="22"/>
  <c r="K78" i="22"/>
  <c r="AH342" i="22"/>
  <c r="J81" i="22"/>
  <c r="J74" i="22"/>
  <c r="J78" i="22"/>
  <c r="J454" i="22"/>
  <c r="G436" i="22"/>
  <c r="F436" i="22"/>
  <c r="P431" i="22"/>
  <c r="AQ435" i="22"/>
  <c r="AQ444" i="22" s="1"/>
  <c r="AQ430" i="22"/>
  <c r="P78" i="22"/>
  <c r="AF339" i="22"/>
  <c r="AF340" i="22"/>
  <c r="AK435" i="22"/>
  <c r="G84" i="22"/>
  <c r="AH444" i="22"/>
  <c r="AP435" i="22"/>
  <c r="N641" i="22"/>
  <c r="N630" i="22"/>
  <c r="N627" i="22"/>
  <c r="N637" i="22" s="1"/>
  <c r="U431" i="22"/>
  <c r="O163" i="22"/>
  <c r="O154" i="22"/>
  <c r="O149" i="22"/>
  <c r="O161" i="22" s="1"/>
  <c r="O153" i="22"/>
  <c r="O148" i="22"/>
  <c r="AE251" i="22"/>
  <c r="Q163" i="22"/>
  <c r="Q154" i="22"/>
  <c r="Q149" i="22"/>
  <c r="Q161" i="22" s="1"/>
  <c r="Q148" i="22"/>
  <c r="G251" i="22"/>
  <c r="AQ165" i="22"/>
  <c r="I436" i="22"/>
  <c r="I450" i="22" s="1"/>
  <c r="L163" i="22"/>
  <c r="L154" i="22"/>
  <c r="L153" i="22"/>
  <c r="L149" i="22"/>
  <c r="L161" i="22" s="1"/>
  <c r="L148" i="22"/>
  <c r="M440" i="22"/>
  <c r="M454" i="22" s="1"/>
  <c r="S449" i="22"/>
  <c r="M958" i="22"/>
  <c r="M970" i="22" s="1"/>
  <c r="M954" i="22"/>
  <c r="AN444" i="22"/>
  <c r="J156" i="22"/>
  <c r="K450" i="22"/>
  <c r="J258" i="22"/>
  <c r="J246" i="22"/>
  <c r="J247" i="22"/>
  <c r="J260" i="22" s="1"/>
  <c r="P349" i="22"/>
  <c r="P358" i="22" s="1"/>
  <c r="P345" i="22"/>
  <c r="L78" i="22"/>
  <c r="K449" i="22"/>
  <c r="K445" i="22"/>
  <c r="O450" i="22"/>
  <c r="L69" i="22"/>
  <c r="L70" i="22"/>
  <c r="AF430" i="22"/>
  <c r="L454" i="22"/>
  <c r="E69" i="22"/>
  <c r="Q641" i="22"/>
  <c r="Q630" i="22"/>
  <c r="Q627" i="22"/>
  <c r="Q642" i="22" s="1"/>
  <c r="E245" i="22"/>
  <c r="T232" i="22"/>
  <c r="AD439" i="22"/>
  <c r="AT425" i="22"/>
  <c r="J431" i="22"/>
  <c r="G454" i="22"/>
  <c r="P449" i="22"/>
  <c r="N436" i="22"/>
  <c r="N450" i="22" s="1"/>
  <c r="I83" i="22"/>
  <c r="I69" i="22"/>
  <c r="I70" i="22"/>
  <c r="I81" i="22" s="1"/>
  <c r="L958" i="22"/>
  <c r="L970" i="22" s="1"/>
  <c r="L954" i="22"/>
  <c r="P69" i="22"/>
  <c r="R258" i="22"/>
  <c r="R246" i="22"/>
  <c r="R247" i="22"/>
  <c r="R260" i="22" s="1"/>
  <c r="Q69" i="22"/>
  <c r="I67" i="22"/>
  <c r="AD149" i="22"/>
  <c r="AS137" i="22"/>
  <c r="AJ435" i="22"/>
  <c r="AJ444" i="22" s="1"/>
  <c r="AJ430" i="22"/>
  <c r="AO149" i="22"/>
  <c r="AO161" i="22" s="1"/>
  <c r="AO164" i="22" s="1"/>
  <c r="I350" i="22"/>
  <c r="I339" i="22"/>
  <c r="I352" i="22" s="1"/>
  <c r="I336" i="22"/>
  <c r="I341" i="22"/>
  <c r="I354" i="22" s="1"/>
  <c r="U449" i="22"/>
  <c r="H258" i="22"/>
  <c r="I440" i="22"/>
  <c r="I454" i="22" s="1"/>
  <c r="U958" i="22"/>
  <c r="U970" i="22" s="1"/>
  <c r="U954" i="22"/>
  <c r="AM165" i="22"/>
  <c r="M431" i="22"/>
  <c r="N258" i="22"/>
  <c r="N246" i="22"/>
  <c r="N243" i="22"/>
  <c r="N247" i="22"/>
  <c r="N260" i="22" s="1"/>
  <c r="AH337" i="22"/>
  <c r="AH344" i="22" s="1"/>
  <c r="Q436" i="22"/>
  <c r="Q450" i="22" s="1"/>
  <c r="J450" i="22"/>
  <c r="R958" i="22"/>
  <c r="R970" i="22" s="1"/>
  <c r="R954" i="22"/>
  <c r="R641" i="22"/>
  <c r="R630" i="22"/>
  <c r="R645" i="22" s="1"/>
  <c r="R627" i="22"/>
  <c r="J445" i="22"/>
  <c r="J449" i="22"/>
  <c r="J459" i="22" s="1"/>
  <c r="E641" i="22"/>
  <c r="E630" i="22"/>
  <c r="E627" i="22"/>
  <c r="G449" i="22"/>
  <c r="G445" i="22"/>
  <c r="N454" i="22"/>
  <c r="P163" i="22"/>
  <c r="P154" i="22"/>
  <c r="P148" i="22"/>
  <c r="P149" i="22"/>
  <c r="P161" i="22" s="1"/>
  <c r="P153" i="22"/>
  <c r="K349" i="22"/>
  <c r="K358" i="22" s="1"/>
  <c r="K345" i="22"/>
  <c r="O641" i="22"/>
  <c r="O630" i="22"/>
  <c r="O645" i="22" s="1"/>
  <c r="O627" i="22"/>
  <c r="O642" i="22" s="1"/>
  <c r="AS141" i="22"/>
  <c r="AD153" i="22"/>
  <c r="AO151" i="22"/>
  <c r="S954" i="22"/>
  <c r="S958" i="22"/>
  <c r="S970" i="22" s="1"/>
  <c r="H350" i="22"/>
  <c r="H339" i="22"/>
  <c r="H352" i="22" s="1"/>
  <c r="H336" i="22"/>
  <c r="H341" i="22"/>
  <c r="H354" i="22" s="1"/>
  <c r="AP430" i="22"/>
  <c r="F84" i="22"/>
  <c r="F80" i="22" s="1"/>
  <c r="H256" i="22"/>
  <c r="AP163" i="22"/>
  <c r="AR264" i="22"/>
  <c r="AL264" i="22"/>
  <c r="AL435" i="22"/>
  <c r="AL444" i="22" s="1"/>
  <c r="AL430" i="22"/>
  <c r="I449" i="22"/>
  <c r="I459" i="22" s="1"/>
  <c r="I445" i="22"/>
  <c r="Q258" i="22"/>
  <c r="Q246" i="22"/>
  <c r="Q243" i="22"/>
  <c r="Q247" i="22"/>
  <c r="Q260" i="22" s="1"/>
  <c r="K641" i="22"/>
  <c r="K630" i="22"/>
  <c r="K645" i="22" s="1"/>
  <c r="K627" i="22"/>
  <c r="K642" i="22" s="1"/>
  <c r="M449" i="22"/>
  <c r="M459" i="22" s="1"/>
  <c r="Q440" i="22"/>
  <c r="Q454" i="22" s="1"/>
  <c r="R345" i="22"/>
  <c r="V426" i="22"/>
  <c r="E440" i="22"/>
  <c r="L445" i="22"/>
  <c r="L449" i="22"/>
  <c r="F641" i="22"/>
  <c r="F652" i="22" s="1"/>
  <c r="F630" i="22"/>
  <c r="F645" i="22" s="1"/>
  <c r="F627" i="22"/>
  <c r="F642" i="22" s="1"/>
  <c r="F243" i="22"/>
  <c r="K256" i="22" s="1"/>
  <c r="AM444" i="22"/>
  <c r="AI164" i="22"/>
  <c r="AI165" i="22"/>
  <c r="AP156" i="22"/>
  <c r="AP160" i="22"/>
  <c r="N431" i="22"/>
  <c r="AI430" i="22"/>
  <c r="P251" i="22"/>
  <c r="AL164" i="22"/>
  <c r="AL165" i="22"/>
  <c r="Q73" i="22"/>
  <c r="Q84" i="22" s="1"/>
  <c r="Q82" i="22" s="1"/>
  <c r="M163" i="22"/>
  <c r="M154" i="22"/>
  <c r="M153" i="22"/>
  <c r="M148" i="22"/>
  <c r="M149" i="22"/>
  <c r="M161" i="22" s="1"/>
  <c r="AS435" i="22"/>
  <c r="AS444" i="22" s="1"/>
  <c r="O440" i="22"/>
  <c r="O454" i="22" s="1"/>
  <c r="AO144" i="22"/>
  <c r="M258" i="22"/>
  <c r="O350" i="22"/>
  <c r="O339" i="22"/>
  <c r="O352" i="22" s="1"/>
  <c r="O336" i="22"/>
  <c r="G350" i="22"/>
  <c r="G339" i="22"/>
  <c r="G352" i="22" s="1"/>
  <c r="G336" i="22"/>
  <c r="AP444" i="22"/>
  <c r="AM435" i="22"/>
  <c r="E163" i="22"/>
  <c r="E154" i="22"/>
  <c r="E149" i="22"/>
  <c r="E161" i="22" s="1"/>
  <c r="E153" i="22"/>
  <c r="AG161" i="22"/>
  <c r="AG164" i="22" s="1"/>
  <c r="AN161" i="22"/>
  <c r="AH161" i="22"/>
  <c r="AF161" i="22"/>
  <c r="AJ161" i="22"/>
  <c r="AN340" i="22"/>
  <c r="AN339" i="22"/>
  <c r="AN344" i="22" s="1"/>
  <c r="AP165" i="22"/>
  <c r="J255" i="22"/>
  <c r="F255" i="22"/>
  <c r="F345" i="22"/>
  <c r="G258" i="22"/>
  <c r="G78" i="22"/>
  <c r="G74" i="22"/>
  <c r="AN264" i="22"/>
  <c r="L73" i="22"/>
  <c r="L84" i="22" s="1"/>
  <c r="L82" i="22" s="1"/>
  <c r="P73" i="22"/>
  <c r="P84" i="22" s="1"/>
  <c r="P82" i="22" s="1"/>
  <c r="Q449" i="22"/>
  <c r="Q459" i="22" s="1"/>
  <c r="Q445" i="22"/>
  <c r="R358" i="22"/>
  <c r="E436" i="22"/>
  <c r="R163" i="22"/>
  <c r="R154" i="22"/>
  <c r="R149" i="22"/>
  <c r="R161" i="22" s="1"/>
  <c r="R153" i="22"/>
  <c r="R148" i="22"/>
  <c r="G81" i="22"/>
  <c r="AI166" i="22"/>
  <c r="Q67" i="22"/>
  <c r="Q63" i="22"/>
  <c r="N445" i="22"/>
  <c r="N449" i="22"/>
  <c r="N459" i="22" s="1"/>
  <c r="AI444" i="22"/>
  <c r="M81" i="22"/>
  <c r="Q70" i="22"/>
  <c r="T349" i="22"/>
  <c r="T358" i="22" s="1"/>
  <c r="T345" i="22"/>
  <c r="O449" i="22"/>
  <c r="O459" i="22" s="1"/>
  <c r="O445" i="22"/>
  <c r="AG435" i="22"/>
  <c r="AG444" i="22" s="1"/>
  <c r="AO148" i="22"/>
  <c r="F78" i="22"/>
  <c r="F74" i="22"/>
  <c r="AE430" i="22"/>
  <c r="U436" i="22"/>
  <c r="U450" i="22" s="1"/>
  <c r="H67" i="22"/>
  <c r="H63" i="22"/>
  <c r="J243" i="22"/>
  <c r="J256" i="22" s="1"/>
  <c r="S641" i="22"/>
  <c r="S652" i="22" s="1"/>
  <c r="S630" i="22"/>
  <c r="S645" i="22" s="1"/>
  <c r="S627" i="22"/>
  <c r="S642" i="22" s="1"/>
  <c r="H641" i="22"/>
  <c r="H630" i="22"/>
  <c r="H645" i="22" s="1"/>
  <c r="H627" i="22"/>
  <c r="H642" i="22" s="1"/>
  <c r="AG165" i="22"/>
  <c r="AG151" i="22"/>
  <c r="AF337" i="22"/>
  <c r="AF344" i="22" s="1"/>
  <c r="O954" i="22"/>
  <c r="O958" i="22"/>
  <c r="O970" i="22" s="1"/>
  <c r="R440" i="22"/>
  <c r="R454" i="22" s="1"/>
  <c r="AK166" i="22"/>
  <c r="F358" i="22"/>
  <c r="R243" i="22"/>
  <c r="I641" i="22"/>
  <c r="I652" i="22" s="1"/>
  <c r="I630" i="22"/>
  <c r="I645" i="22" s="1"/>
  <c r="I627" i="22"/>
  <c r="I642" i="22" s="1"/>
  <c r="F163" i="22"/>
  <c r="F154" i="22"/>
  <c r="F166" i="22" s="1"/>
  <c r="F148" i="22"/>
  <c r="E160" i="22" s="1"/>
  <c r="F153" i="22"/>
  <c r="Q165" i="22" s="1"/>
  <c r="F149" i="22"/>
  <c r="F161" i="22" s="1"/>
  <c r="T641" i="22"/>
  <c r="T652" i="22" s="1"/>
  <c r="T630" i="22"/>
  <c r="T645" i="22" s="1"/>
  <c r="T627" i="22"/>
  <c r="T642" i="22" s="1"/>
  <c r="AF342" i="22"/>
  <c r="P70" i="22"/>
  <c r="P81" i="22" s="1"/>
  <c r="O84" i="22"/>
  <c r="O81" i="22" s="1"/>
  <c r="AP166" i="22"/>
  <c r="Q431" i="22"/>
  <c r="J163" i="22"/>
  <c r="M74" i="22"/>
  <c r="M78" i="22"/>
  <c r="AQ160" i="22"/>
  <c r="AQ156" i="22"/>
  <c r="AT243" i="22"/>
  <c r="AD256" i="22"/>
  <c r="N156" i="22"/>
  <c r="O63" i="22"/>
  <c r="O67" i="22"/>
  <c r="L255" i="22"/>
  <c r="L251" i="22"/>
  <c r="K954" i="22"/>
  <c r="K958" i="22"/>
  <c r="K970" i="22" s="1"/>
  <c r="P641" i="22"/>
  <c r="P630" i="22"/>
  <c r="P645" i="22" s="1"/>
  <c r="P627" i="22"/>
  <c r="P642" i="22" s="1"/>
  <c r="K83" i="22"/>
  <c r="AD435" i="22"/>
  <c r="AD447" i="22" s="1"/>
  <c r="AT421" i="22"/>
  <c r="AE163" i="22"/>
  <c r="O251" i="22"/>
  <c r="O255" i="22"/>
  <c r="M84" i="22"/>
  <c r="H83" i="22"/>
  <c r="H69" i="22"/>
  <c r="H80" i="22" s="1"/>
  <c r="H440" i="22"/>
  <c r="H454" i="22" s="1"/>
  <c r="AG144" i="22"/>
  <c r="AE161" i="22"/>
  <c r="R431" i="22"/>
  <c r="AD340" i="22"/>
  <c r="AD339" i="22"/>
  <c r="AG264" i="22"/>
  <c r="AG430" i="22"/>
  <c r="I163" i="22"/>
  <c r="I154" i="22"/>
  <c r="I166" i="22" s="1"/>
  <c r="I149" i="22"/>
  <c r="I161" i="22" s="1"/>
  <c r="I153" i="22"/>
  <c r="I148" i="22"/>
  <c r="AR166" i="22"/>
  <c r="AI264" i="22"/>
  <c r="AE435" i="22"/>
  <c r="AE444" i="22" s="1"/>
  <c r="P436" i="22"/>
  <c r="P450" i="22" s="1"/>
  <c r="AR161" i="22"/>
  <c r="T436" i="22"/>
  <c r="T450" i="22" s="1"/>
  <c r="N349" i="22"/>
  <c r="N358" i="22" s="1"/>
  <c r="N345" i="22"/>
  <c r="K163" i="22"/>
  <c r="K154" i="22"/>
  <c r="K166" i="22" s="1"/>
  <c r="K149" i="22"/>
  <c r="K161" i="22" s="1"/>
  <c r="K153" i="22"/>
  <c r="K148" i="22"/>
  <c r="V641" i="22"/>
  <c r="V637" i="22"/>
  <c r="V630" i="22"/>
  <c r="V645" i="22" s="1"/>
  <c r="V627" i="22"/>
  <c r="V642" i="22" s="1"/>
  <c r="I258" i="22"/>
  <c r="I246" i="22"/>
  <c r="I247" i="22"/>
  <c r="I260" i="22" s="1"/>
  <c r="K431" i="22"/>
  <c r="AR156" i="22"/>
  <c r="AR160" i="22"/>
  <c r="F258" i="22"/>
  <c r="F246" i="22"/>
  <c r="F259" i="22" s="1"/>
  <c r="F247" i="22"/>
  <c r="F260" i="22" s="1"/>
  <c r="H958" i="22"/>
  <c r="H970" i="22" s="1"/>
  <c r="H954" i="22"/>
  <c r="AK444" i="22"/>
  <c r="N166" i="22"/>
  <c r="AM160" i="22"/>
  <c r="AM156" i="22"/>
  <c r="G641" i="22"/>
  <c r="G652" i="22" s="1"/>
  <c r="G630" i="22"/>
  <c r="G645" i="22" s="1"/>
  <c r="G627" i="22"/>
  <c r="G642" i="22" s="1"/>
  <c r="L641" i="22"/>
  <c r="L630" i="22"/>
  <c r="L645" i="22" s="1"/>
  <c r="L627" i="22"/>
  <c r="L642" i="22" s="1"/>
  <c r="AG160" i="22"/>
  <c r="AG156" i="22"/>
  <c r="R445" i="22"/>
  <c r="R449" i="22"/>
  <c r="R62" i="22"/>
  <c r="E73" i="22"/>
  <c r="AG251" i="22"/>
  <c r="S436" i="22"/>
  <c r="S450" i="22" s="1"/>
  <c r="AO435" i="22"/>
  <c r="AO444" i="22" s="1"/>
  <c r="K258" i="22"/>
  <c r="S345" i="22"/>
  <c r="E42" i="13"/>
  <c r="D51" i="13" s="1"/>
  <c r="L33" i="13"/>
  <c r="K43" i="13"/>
  <c r="K45" i="13" s="1"/>
  <c r="K46" i="13" s="1"/>
  <c r="K44" i="13"/>
  <c r="I36" i="13"/>
  <c r="I37" i="13" s="1"/>
  <c r="I42" i="13"/>
  <c r="F45" i="13"/>
  <c r="F46" i="13" s="1"/>
  <c r="H43" i="13"/>
  <c r="H45" i="13" s="1"/>
  <c r="H46" i="13" s="1"/>
  <c r="J36" i="13"/>
  <c r="J37" i="13" s="1"/>
  <c r="J42" i="13"/>
  <c r="L34" i="13"/>
  <c r="E43" i="13"/>
  <c r="D52" i="13" s="1"/>
  <c r="E35" i="13"/>
  <c r="F43" i="13"/>
  <c r="F44" i="13"/>
  <c r="G42" i="13"/>
  <c r="G36" i="13"/>
  <c r="G37" i="13" s="1"/>
  <c r="F23" i="12"/>
  <c r="F25" i="12"/>
  <c r="I23" i="12"/>
  <c r="I25" i="12"/>
  <c r="H25" i="12"/>
  <c r="H35" i="12" s="1"/>
  <c r="H34" i="12" s="1"/>
  <c r="H23" i="12"/>
  <c r="G23" i="12"/>
  <c r="G25" i="12"/>
  <c r="E23" i="12"/>
  <c r="E25" i="12"/>
  <c r="E35" i="12" s="1"/>
  <c r="E34" i="12" s="1"/>
  <c r="D23" i="12"/>
  <c r="J24" i="12"/>
  <c r="D25" i="12"/>
  <c r="J209" i="24" l="1"/>
  <c r="H209" i="24"/>
  <c r="Q195" i="24"/>
  <c r="F205" i="24"/>
  <c r="P209" i="24"/>
  <c r="K62" i="24"/>
  <c r="K58" i="24"/>
  <c r="K63" i="24" s="1"/>
  <c r="L62" i="24"/>
  <c r="L58" i="24"/>
  <c r="F212" i="24"/>
  <c r="G62" i="24"/>
  <c r="G58" i="24"/>
  <c r="H62" i="24"/>
  <c r="H58" i="24"/>
  <c r="H63" i="24" s="1"/>
  <c r="P199" i="24"/>
  <c r="M62" i="24"/>
  <c r="M58" i="24"/>
  <c r="J62" i="24"/>
  <c r="J58" i="24"/>
  <c r="J63" i="24" s="1"/>
  <c r="N205" i="24"/>
  <c r="I62" i="24"/>
  <c r="I58" i="24"/>
  <c r="I63" i="24" s="1"/>
  <c r="F62" i="24"/>
  <c r="F58" i="24"/>
  <c r="F66" i="24" s="1"/>
  <c r="N199" i="24"/>
  <c r="J199" i="24"/>
  <c r="N209" i="24"/>
  <c r="H199" i="24"/>
  <c r="M209" i="24"/>
  <c r="I209" i="24"/>
  <c r="K199" i="24"/>
  <c r="G205" i="24"/>
  <c r="G209" i="24" s="1"/>
  <c r="N62" i="24"/>
  <c r="N58" i="24"/>
  <c r="N63" i="24" s="1"/>
  <c r="K264" i="22"/>
  <c r="L637" i="22"/>
  <c r="AR164" i="22"/>
  <c r="AR165" i="22"/>
  <c r="K165" i="22"/>
  <c r="G80" i="22"/>
  <c r="O78" i="22"/>
  <c r="O74" i="22"/>
  <c r="H637" i="22"/>
  <c r="H78" i="22"/>
  <c r="H85" i="22" s="1"/>
  <c r="H74" i="22"/>
  <c r="R165" i="22"/>
  <c r="S154" i="22"/>
  <c r="E166" i="22"/>
  <c r="I172" i="22" s="1"/>
  <c r="M165" i="22"/>
  <c r="AG166" i="22"/>
  <c r="K637" i="22"/>
  <c r="G259" i="22"/>
  <c r="AO163" i="22"/>
  <c r="O637" i="22"/>
  <c r="N259" i="22"/>
  <c r="R259" i="22"/>
  <c r="L83" i="22"/>
  <c r="J160" i="22"/>
  <c r="L156" i="22"/>
  <c r="L160" i="22"/>
  <c r="N645" i="22"/>
  <c r="F450" i="22"/>
  <c r="F459" i="22" s="1"/>
  <c r="F445" i="22"/>
  <c r="L450" i="22"/>
  <c r="H166" i="22"/>
  <c r="J642" i="22"/>
  <c r="J652" i="22" s="1"/>
  <c r="O80" i="22"/>
  <c r="I259" i="22"/>
  <c r="P637" i="22"/>
  <c r="H652" i="22"/>
  <c r="AJ164" i="22"/>
  <c r="AJ166" i="22"/>
  <c r="AJ165" i="22"/>
  <c r="AJ168" i="22" s="1"/>
  <c r="AJ163" i="22"/>
  <c r="M166" i="22"/>
  <c r="K652" i="22"/>
  <c r="AO165" i="22"/>
  <c r="O652" i="22"/>
  <c r="P256" i="22"/>
  <c r="U445" i="22"/>
  <c r="AO166" i="22"/>
  <c r="Q637" i="22"/>
  <c r="G256" i="22"/>
  <c r="O160" i="22"/>
  <c r="O156" i="22"/>
  <c r="G450" i="22"/>
  <c r="M642" i="22"/>
  <c r="L259" i="22"/>
  <c r="N82" i="22"/>
  <c r="N83" i="22"/>
  <c r="N81" i="22"/>
  <c r="H445" i="22"/>
  <c r="J645" i="22"/>
  <c r="R73" i="22"/>
  <c r="E84" i="22"/>
  <c r="V652" i="22"/>
  <c r="J80" i="22"/>
  <c r="G637" i="22"/>
  <c r="K259" i="22"/>
  <c r="AE164" i="22"/>
  <c r="AE165" i="22"/>
  <c r="AE168" i="22" s="1"/>
  <c r="P652" i="22"/>
  <c r="N160" i="22"/>
  <c r="T637" i="22"/>
  <c r="R166" i="22"/>
  <c r="F251" i="22"/>
  <c r="AF164" i="22"/>
  <c r="AF165" i="22"/>
  <c r="AF166" i="22"/>
  <c r="AF163" i="22"/>
  <c r="AF168" i="22" s="1"/>
  <c r="AP168" i="22"/>
  <c r="F637" i="22"/>
  <c r="H349" i="22"/>
  <c r="H358" i="22" s="1"/>
  <c r="H345" i="22"/>
  <c r="AD151" i="22"/>
  <c r="AD148" i="22"/>
  <c r="AD160" i="22" s="1"/>
  <c r="N80" i="22"/>
  <c r="U459" i="22"/>
  <c r="P80" i="22"/>
  <c r="P85" i="22" s="1"/>
  <c r="E80" i="22"/>
  <c r="R69" i="22"/>
  <c r="L165" i="22"/>
  <c r="O165" i="22"/>
  <c r="N652" i="22"/>
  <c r="M645" i="22"/>
  <c r="G160" i="22"/>
  <c r="G168" i="22" s="1"/>
  <c r="G156" i="22"/>
  <c r="AR163" i="22"/>
  <c r="J264" i="22"/>
  <c r="AH164" i="22"/>
  <c r="AH165" i="22"/>
  <c r="AH163" i="22"/>
  <c r="AH168" i="22" s="1"/>
  <c r="AH166" i="22"/>
  <c r="Q256" i="22"/>
  <c r="Q251" i="22"/>
  <c r="G459" i="22"/>
  <c r="J165" i="22"/>
  <c r="AD161" i="22"/>
  <c r="AS149" i="22"/>
  <c r="P83" i="22"/>
  <c r="P445" i="22"/>
  <c r="J259" i="22"/>
  <c r="L166" i="22"/>
  <c r="Q156" i="22"/>
  <c r="Q160" i="22"/>
  <c r="P74" i="22"/>
  <c r="J85" i="22"/>
  <c r="S256" i="22"/>
  <c r="S251" i="22"/>
  <c r="AD154" i="22"/>
  <c r="G165" i="22"/>
  <c r="O256" i="22"/>
  <c r="O264" i="22" s="1"/>
  <c r="AH269" i="22"/>
  <c r="AD268" i="22"/>
  <c r="I637" i="22"/>
  <c r="AG163" i="22"/>
  <c r="AG168" i="22" s="1"/>
  <c r="AI163" i="22"/>
  <c r="AI168" i="22" s="1"/>
  <c r="AL163" i="22"/>
  <c r="AL168" i="22" s="1"/>
  <c r="S637" i="22"/>
  <c r="Q81" i="22"/>
  <c r="Q74" i="22"/>
  <c r="Q78" i="22"/>
  <c r="V436" i="22"/>
  <c r="E450" i="22"/>
  <c r="J251" i="22"/>
  <c r="AN164" i="22"/>
  <c r="AN165" i="22"/>
  <c r="AN166" i="22"/>
  <c r="AN163" i="22"/>
  <c r="AN168" i="22" s="1"/>
  <c r="G349" i="22"/>
  <c r="G358" i="22" s="1"/>
  <c r="G345" i="22"/>
  <c r="L459" i="22"/>
  <c r="M445" i="22"/>
  <c r="Q259" i="22"/>
  <c r="P165" i="22"/>
  <c r="W627" i="22"/>
  <c r="E642" i="22"/>
  <c r="E655" i="22" s="1"/>
  <c r="R642" i="22"/>
  <c r="R652" i="22" s="1"/>
  <c r="I349" i="22"/>
  <c r="I358" i="22" s="1"/>
  <c r="I345" i="22"/>
  <c r="I74" i="22"/>
  <c r="I78" i="22"/>
  <c r="P459" i="22"/>
  <c r="K459" i="22"/>
  <c r="AE166" i="22"/>
  <c r="O166" i="22"/>
  <c r="M652" i="22"/>
  <c r="E354" i="22"/>
  <c r="U341" i="22"/>
  <c r="R450" i="22"/>
  <c r="R459" i="22" s="1"/>
  <c r="H450" i="22"/>
  <c r="H459" i="22" s="1"/>
  <c r="AR168" i="22"/>
  <c r="F165" i="22"/>
  <c r="N165" i="22"/>
  <c r="R256" i="22"/>
  <c r="R251" i="22"/>
  <c r="AO156" i="22"/>
  <c r="AO160" i="22"/>
  <c r="W630" i="22"/>
  <c r="E645" i="22"/>
  <c r="Q80" i="22"/>
  <c r="E258" i="22"/>
  <c r="G269" i="22" s="1"/>
  <c r="E246" i="22"/>
  <c r="E243" i="22"/>
  <c r="E247" i="22"/>
  <c r="E260" i="22" s="1"/>
  <c r="S445" i="22"/>
  <c r="AM163" i="22"/>
  <c r="Q166" i="22"/>
  <c r="S259" i="22"/>
  <c r="G166" i="22"/>
  <c r="I361" i="22"/>
  <c r="O259" i="22"/>
  <c r="U642" i="22"/>
  <c r="U652" i="22" s="1"/>
  <c r="AM168" i="22"/>
  <c r="F156" i="22"/>
  <c r="F160" i="22"/>
  <c r="F168" i="22" s="1"/>
  <c r="E165" i="22"/>
  <c r="E171" i="22" s="1"/>
  <c r="S153" i="22"/>
  <c r="V440" i="22"/>
  <c r="E454" i="22"/>
  <c r="P160" i="22"/>
  <c r="P168" i="22" s="1"/>
  <c r="P156" i="22"/>
  <c r="G656" i="22"/>
  <c r="Q83" i="22"/>
  <c r="AK163" i="22"/>
  <c r="AK168" i="22" s="1"/>
  <c r="L81" i="22"/>
  <c r="L74" i="22"/>
  <c r="S459" i="22"/>
  <c r="G82" i="22"/>
  <c r="G85" i="22" s="1"/>
  <c r="G83" i="22"/>
  <c r="T459" i="22"/>
  <c r="H160" i="22"/>
  <c r="H156" i="22"/>
  <c r="AQ163" i="22"/>
  <c r="E352" i="22"/>
  <c r="E361" i="22" s="1"/>
  <c r="U339" i="22"/>
  <c r="N85" i="22"/>
  <c r="U645" i="22"/>
  <c r="I251" i="22"/>
  <c r="O82" i="22"/>
  <c r="O83" i="22"/>
  <c r="I160" i="22"/>
  <c r="I156" i="22"/>
  <c r="L652" i="22"/>
  <c r="K160" i="22"/>
  <c r="K168" i="22" s="1"/>
  <c r="K156" i="22"/>
  <c r="I165" i="22"/>
  <c r="M80" i="22"/>
  <c r="M85" i="22" s="1"/>
  <c r="M82" i="22"/>
  <c r="M83" i="22"/>
  <c r="L264" i="22"/>
  <c r="AQ168" i="22"/>
  <c r="K80" i="22"/>
  <c r="K85" i="22" s="1"/>
  <c r="P259" i="22"/>
  <c r="R160" i="22"/>
  <c r="R156" i="22"/>
  <c r="J166" i="22"/>
  <c r="O349" i="22"/>
  <c r="O358" i="22" s="1"/>
  <c r="O345" i="22"/>
  <c r="M160" i="22"/>
  <c r="M168" i="22" s="1"/>
  <c r="M156" i="22"/>
  <c r="F256" i="22"/>
  <c r="F264" i="22" s="1"/>
  <c r="M256" i="22"/>
  <c r="F82" i="22"/>
  <c r="F81" i="22"/>
  <c r="F85" i="22" s="1"/>
  <c r="F83" i="22"/>
  <c r="M259" i="22"/>
  <c r="P166" i="22"/>
  <c r="R637" i="22"/>
  <c r="N256" i="22"/>
  <c r="N264" i="22" s="1"/>
  <c r="N251" i="22"/>
  <c r="I80" i="22"/>
  <c r="Q645" i="22"/>
  <c r="Q652" i="22" s="1"/>
  <c r="L80" i="22"/>
  <c r="L85" i="22" s="1"/>
  <c r="H259" i="22"/>
  <c r="H264" i="22" s="1"/>
  <c r="N642" i="22"/>
  <c r="T445" i="22"/>
  <c r="H165" i="22"/>
  <c r="L256" i="22"/>
  <c r="U637" i="22"/>
  <c r="I256" i="22"/>
  <c r="I264" i="22" s="1"/>
  <c r="I44" i="13"/>
  <c r="I43" i="13"/>
  <c r="I45" i="13" s="1"/>
  <c r="I46" i="13" s="1"/>
  <c r="J44" i="13"/>
  <c r="J43" i="13"/>
  <c r="J45" i="13" s="1"/>
  <c r="J46" i="13" s="1"/>
  <c r="L35" i="13"/>
  <c r="E44" i="13"/>
  <c r="D50" i="13" s="1"/>
  <c r="G44" i="13"/>
  <c r="G43" i="13"/>
  <c r="G45" i="13" s="1"/>
  <c r="G46" i="13" s="1"/>
  <c r="F26" i="12"/>
  <c r="I35" i="12"/>
  <c r="I34" i="12" s="1"/>
  <c r="E33" i="12"/>
  <c r="E36" i="12" s="1"/>
  <c r="E26" i="12"/>
  <c r="J23" i="12"/>
  <c r="G35" i="12"/>
  <c r="G34" i="12" s="1"/>
  <c r="I26" i="12"/>
  <c r="H33" i="12"/>
  <c r="H36" i="12" s="1"/>
  <c r="H26" i="12"/>
  <c r="G26" i="12"/>
  <c r="D35" i="12"/>
  <c r="D33" i="12" s="1"/>
  <c r="J25" i="12"/>
  <c r="F35" i="12"/>
  <c r="F34" i="12" s="1"/>
  <c r="G34" i="11"/>
  <c r="G33" i="11"/>
  <c r="G32" i="11"/>
  <c r="D29" i="11"/>
  <c r="S9" i="11"/>
  <c r="S10" i="11"/>
  <c r="S11" i="11"/>
  <c r="S12" i="11"/>
  <c r="S13" i="11"/>
  <c r="S14" i="11"/>
  <c r="S15" i="11"/>
  <c r="S16" i="11"/>
  <c r="S17" i="11"/>
  <c r="S18" i="11"/>
  <c r="S19" i="11"/>
  <c r="S8" i="11"/>
  <c r="B22" i="11"/>
  <c r="C21" i="11"/>
  <c r="B17" i="11"/>
  <c r="C16" i="11"/>
  <c r="B12" i="11"/>
  <c r="C11" i="11"/>
  <c r="G63" i="24" l="1"/>
  <c r="M63" i="24"/>
  <c r="L63" i="24"/>
  <c r="AF172" i="22"/>
  <c r="AD164" i="22"/>
  <c r="I168" i="22"/>
  <c r="AO168" i="22"/>
  <c r="Q168" i="22"/>
  <c r="N168" i="22"/>
  <c r="H87" i="22"/>
  <c r="E82" i="22"/>
  <c r="E81" i="22"/>
  <c r="E83" i="22"/>
  <c r="F87" i="22" s="1"/>
  <c r="P264" i="22"/>
  <c r="L168" i="22"/>
  <c r="H168" i="22"/>
  <c r="AD163" i="22"/>
  <c r="AS151" i="22"/>
  <c r="J168" i="22"/>
  <c r="I85" i="22"/>
  <c r="E256" i="22"/>
  <c r="E268" i="22" s="1"/>
  <c r="T243" i="22"/>
  <c r="M264" i="22"/>
  <c r="R168" i="22"/>
  <c r="E259" i="22"/>
  <c r="T246" i="22"/>
  <c r="R264" i="22"/>
  <c r="AD166" i="22"/>
  <c r="Q264" i="22"/>
  <c r="AD165" i="22"/>
  <c r="AF171" i="22" s="1"/>
  <c r="O168" i="22"/>
  <c r="E462" i="22"/>
  <c r="G264" i="22"/>
  <c r="S264" i="22"/>
  <c r="J88" i="22"/>
  <c r="O85" i="22"/>
  <c r="Q85" i="22"/>
  <c r="N33" i="12"/>
  <c r="D34" i="12"/>
  <c r="N34" i="12" s="1"/>
  <c r="G33" i="12"/>
  <c r="G36" i="12" s="1"/>
  <c r="I33" i="12"/>
  <c r="I36" i="12" s="1"/>
  <c r="F33" i="12"/>
  <c r="F36" i="12" s="1"/>
  <c r="W20" i="10"/>
  <c r="W19" i="10"/>
  <c r="W18" i="10"/>
  <c r="P24" i="10"/>
  <c r="P23" i="10"/>
  <c r="P22" i="10"/>
  <c r="P21" i="10"/>
  <c r="P20" i="10"/>
  <c r="P19" i="10"/>
  <c r="P17" i="10"/>
  <c r="P18" i="10"/>
  <c r="P16" i="10"/>
  <c r="P15" i="10"/>
  <c r="M12" i="10"/>
  <c r="T4" i="10"/>
  <c r="T5" i="10"/>
  <c r="T6" i="10"/>
  <c r="T7" i="10"/>
  <c r="T8" i="10"/>
  <c r="T9" i="10"/>
  <c r="T3" i="10"/>
  <c r="Q12" i="9"/>
  <c r="Q11" i="9"/>
  <c r="O9" i="9"/>
  <c r="L10" i="8"/>
  <c r="G15" i="8"/>
  <c r="AD171" i="22" l="1"/>
  <c r="K10" i="5"/>
  <c r="O12" i="6"/>
  <c r="L10" i="6"/>
  <c r="K10" i="6"/>
  <c r="J10" i="6"/>
  <c r="O9" i="6"/>
  <c r="M9" i="6"/>
  <c r="O8" i="6"/>
  <c r="M8" i="6"/>
  <c r="O7" i="6"/>
  <c r="M7" i="6"/>
  <c r="O8" i="5"/>
  <c r="O9" i="5"/>
  <c r="O7" i="5"/>
  <c r="O12" i="5"/>
  <c r="L10" i="5"/>
  <c r="J10" i="5"/>
  <c r="M8" i="5"/>
  <c r="M9" i="5"/>
  <c r="M7" i="5"/>
  <c r="O15" i="3"/>
  <c r="P15" i="3"/>
  <c r="Q15" i="3"/>
  <c r="R15" i="3"/>
  <c r="S15" i="3"/>
  <c r="N15" i="3"/>
  <c r="T6" i="3"/>
  <c r="T7" i="3"/>
  <c r="T8" i="3"/>
  <c r="T9" i="3"/>
  <c r="T10" i="3"/>
  <c r="T11" i="3"/>
  <c r="T12" i="3"/>
  <c r="T13" i="3"/>
  <c r="T14" i="3"/>
  <c r="T5" i="3"/>
  <c r="J8" i="3"/>
  <c r="P8" i="2" l="1"/>
  <c r="P7" i="2"/>
  <c r="O7" i="2"/>
  <c r="O8" i="2"/>
  <c r="J8" i="4"/>
  <c r="I8" i="4"/>
  <c r="H8" i="4"/>
  <c r="G8" i="4"/>
  <c r="F8" i="4"/>
  <c r="E8" i="4"/>
  <c r="D8" i="4"/>
  <c r="C8" i="4"/>
  <c r="K7" i="4"/>
  <c r="K6" i="4"/>
  <c r="K8" i="4" s="1"/>
  <c r="K4" i="4"/>
  <c r="D8" i="1"/>
  <c r="E8" i="1"/>
  <c r="F8" i="1"/>
  <c r="G8" i="1"/>
  <c r="H8" i="1"/>
  <c r="I8" i="1"/>
  <c r="J8" i="1"/>
  <c r="C8" i="1"/>
  <c r="K7" i="1"/>
  <c r="K6" i="1"/>
  <c r="K4" i="1"/>
  <c r="P9" i="2" l="1"/>
  <c r="K8" i="1"/>
</calcChain>
</file>

<file path=xl/sharedStrings.xml><?xml version="1.0" encoding="utf-8"?>
<sst xmlns="http://schemas.openxmlformats.org/spreadsheetml/2006/main" count="5556" uniqueCount="809">
  <si>
    <t>Song 1</t>
  </si>
  <si>
    <t>Song 2</t>
  </si>
  <si>
    <t>Song 3</t>
  </si>
  <si>
    <t>Song 4</t>
  </si>
  <si>
    <t>Song 5</t>
  </si>
  <si>
    <t>Song 6</t>
  </si>
  <si>
    <t>Song 7</t>
  </si>
  <si>
    <t>Song 8</t>
  </si>
  <si>
    <t>Duration(in min)</t>
  </si>
  <si>
    <t>x1</t>
  </si>
  <si>
    <t>x2</t>
  </si>
  <si>
    <t>x3</t>
  </si>
  <si>
    <t>x4</t>
  </si>
  <si>
    <t>x5</t>
  </si>
  <si>
    <t>x6</t>
  </si>
  <si>
    <t>x7</t>
  </si>
  <si>
    <t>x8</t>
  </si>
  <si>
    <t>Total Duration</t>
  </si>
  <si>
    <t>SIDE 1</t>
  </si>
  <si>
    <t>SIDE 2</t>
  </si>
  <si>
    <t>Group 1</t>
  </si>
  <si>
    <t>Group2</t>
  </si>
  <si>
    <t>AREA</t>
  </si>
  <si>
    <t>FORT</t>
  </si>
  <si>
    <t>HOPE</t>
  </si>
  <si>
    <t>SPAR</t>
  </si>
  <si>
    <t>THAT</t>
  </si>
  <si>
    <t>TREE</t>
  </si>
  <si>
    <t>ERST</t>
  </si>
  <si>
    <t>FOOT</t>
  </si>
  <si>
    <t>HEAT</t>
  </si>
  <si>
    <t>PAST</t>
  </si>
  <si>
    <t>PROF</t>
  </si>
  <si>
    <t>STOP</t>
  </si>
  <si>
    <t>LETTERS</t>
  </si>
  <si>
    <t>A</t>
  </si>
  <si>
    <t>E</t>
  </si>
  <si>
    <t>F</t>
  </si>
  <si>
    <t>H</t>
  </si>
  <si>
    <t>O</t>
  </si>
  <si>
    <t>P</t>
  </si>
  <si>
    <t>R</t>
  </si>
  <si>
    <t>S</t>
  </si>
  <si>
    <t>x9</t>
  </si>
  <si>
    <t>T</t>
  </si>
  <si>
    <t>TOTAL IN G1</t>
  </si>
  <si>
    <t>TOTAL IN G2</t>
  </si>
  <si>
    <t>TOTAL VALUE</t>
  </si>
  <si>
    <t>VALUE ASSIGN</t>
  </si>
  <si>
    <t>(DIFFERENCE BETWEEN TOTAL VALUES)</t>
  </si>
  <si>
    <t>MIN Z</t>
  </si>
  <si>
    <t>Song 1, Song 5, Song 8 are recorded on side 1</t>
  </si>
  <si>
    <t>Song 2, Song 3, Song 4, Song 6, Song 7 are recorded on side 2</t>
  </si>
  <si>
    <t>Song 1, Song 2, Song 3, Song 8 are recorded on side 1</t>
  </si>
  <si>
    <t>Song 4, Song 5, Song 6, Song 7 are recorded on side 2</t>
  </si>
  <si>
    <t xml:space="preserve">STUDENT </t>
  </si>
  <si>
    <t>PREFERNCE SCORE FOR COURSE</t>
  </si>
  <si>
    <t>COURSE CAPACITY</t>
  </si>
  <si>
    <t>USED CAPACITY</t>
  </si>
  <si>
    <t>&lt;=</t>
  </si>
  <si>
    <t>=</t>
  </si>
  <si>
    <t>DECISION VARIABLES</t>
  </si>
  <si>
    <t>OBJECTIVE FUNCTION</t>
  </si>
  <si>
    <t>SUPPLY</t>
  </si>
  <si>
    <t>DEMAND</t>
  </si>
  <si>
    <t>UNIT TRANSPORTATION COST</t>
  </si>
  <si>
    <t>CUSTOMER-&gt;</t>
  </si>
  <si>
    <t>PLANT</t>
  </si>
  <si>
    <t>FIXED COST</t>
  </si>
  <si>
    <t>&gt;=</t>
  </si>
  <si>
    <t>yi</t>
  </si>
  <si>
    <t>PRODUCT 1</t>
  </si>
  <si>
    <t>PRODUCT 2</t>
  </si>
  <si>
    <t>SETTING 1</t>
  </si>
  <si>
    <t>SETTING 2</t>
  </si>
  <si>
    <t>DAILY CAPACITY(IN UNITS)</t>
  </si>
  <si>
    <t>UNIT PROFIT(IN $)</t>
  </si>
  <si>
    <t>MAXIMUM DAILY DEMAND OF TWO PRODUCT</t>
  </si>
  <si>
    <t>UNITS</t>
  </si>
  <si>
    <t>No. of units of procuct 1 produced</t>
  </si>
  <si>
    <t>No. of units of procuct 2 produced</t>
  </si>
  <si>
    <t>subject to constraint</t>
  </si>
  <si>
    <t>x1&lt;=20</t>
  </si>
  <si>
    <t>x2&lt;=40</t>
  </si>
  <si>
    <t>x1&lt;=45</t>
  </si>
  <si>
    <t>x2&lt;=25</t>
  </si>
  <si>
    <t>x1+x2&lt;=50</t>
  </si>
  <si>
    <t>OR</t>
  </si>
  <si>
    <t>x1,x2&gt;=0 and integer</t>
  </si>
  <si>
    <t>z</t>
  </si>
  <si>
    <t>x1+x2</t>
  </si>
  <si>
    <t>x1&lt;= 20+Mz</t>
  </si>
  <si>
    <t>x2&lt;= 40+Mz</t>
  </si>
  <si>
    <t>x2&lt;=25+(1-z)M</t>
  </si>
  <si>
    <t>x1&lt;=45+(1-z)M</t>
  </si>
  <si>
    <t>Z</t>
  </si>
  <si>
    <t>M</t>
  </si>
  <si>
    <t>Maximise  Y =10x1+ 12x2</t>
  </si>
  <si>
    <t>Y</t>
  </si>
  <si>
    <t>AS z=0 SETTING 1 IS USED</t>
  </si>
  <si>
    <t xml:space="preserve">z IS A BINARY VARIABLE </t>
  </si>
  <si>
    <t>PRODUCT</t>
  </si>
  <si>
    <t>RAW MATERIAL</t>
  </si>
  <si>
    <t>DAILY LABOR</t>
  </si>
  <si>
    <t>REQURED</t>
  </si>
  <si>
    <t>LOCATION</t>
  </si>
  <si>
    <t>AVAILABLE</t>
  </si>
  <si>
    <t>AVAILABLE DAILY</t>
  </si>
  <si>
    <t>PROFIT</t>
  </si>
  <si>
    <t>PER UNIT</t>
  </si>
  <si>
    <t xml:space="preserve">xj </t>
  </si>
  <si>
    <t>number of jth product produced</t>
  </si>
  <si>
    <t>binary variable</t>
  </si>
  <si>
    <t>a</t>
  </si>
  <si>
    <t>objective function</t>
  </si>
  <si>
    <t>MAXIMIZE Z= 20x1+ 25x2+ 18x3</t>
  </si>
  <si>
    <t>subject to constraints:</t>
  </si>
  <si>
    <t>x1, x2, x3&gt;=0 and integer</t>
  </si>
  <si>
    <t>3x1+ 4x2+ 5x3&lt;=150</t>
  </si>
  <si>
    <t>4x1+3x2+6x3&lt;=150</t>
  </si>
  <si>
    <t>3x1+ 4x2+ 5x3&lt;=135</t>
  </si>
  <si>
    <t>4x1+3x2+6x3&lt;=180</t>
  </si>
  <si>
    <t>3x1+ 4x2+ 5x3&lt;=150+Ma</t>
  </si>
  <si>
    <t xml:space="preserve"> </t>
  </si>
  <si>
    <t>4x1+3x2+6x3&lt;=150+Ma</t>
  </si>
  <si>
    <t>3x1+ 4x2+ 5x3&lt;=135+(1-a)M</t>
  </si>
  <si>
    <t>4x1+3x2+6x3&lt;=180+(1-a)M</t>
  </si>
  <si>
    <t>3x1+4x2+5x3</t>
  </si>
  <si>
    <t>4x1+3x2+6x3</t>
  </si>
  <si>
    <t>AS a is 0 location 1 is used</t>
  </si>
  <si>
    <t>xj=</t>
  </si>
  <si>
    <t>1, if jth town is selected</t>
  </si>
  <si>
    <t>0, otherwise</t>
  </si>
  <si>
    <t>set of cities offering movie i</t>
  </si>
  <si>
    <t>cj</t>
  </si>
  <si>
    <t>cj=</t>
  </si>
  <si>
    <t>Si=</t>
  </si>
  <si>
    <t>cost/show in city j</t>
  </si>
  <si>
    <t>dj=</t>
  </si>
  <si>
    <t>miles to city j</t>
  </si>
  <si>
    <t>nj=</t>
  </si>
  <si>
    <t>number of movies in city j</t>
  </si>
  <si>
    <t xml:space="preserve">Cj= </t>
  </si>
  <si>
    <t>cj*nj + dj*0.75</t>
  </si>
  <si>
    <t xml:space="preserve">minimize Z= </t>
  </si>
  <si>
    <t>IN TOWM</t>
  </si>
  <si>
    <t>CITY A</t>
  </si>
  <si>
    <t>CITY B</t>
  </si>
  <si>
    <t>CITY C</t>
  </si>
  <si>
    <t>CITY D</t>
  </si>
  <si>
    <t>CITY E</t>
  </si>
  <si>
    <t>CITY F</t>
  </si>
  <si>
    <t>j</t>
  </si>
  <si>
    <t>nj</t>
  </si>
  <si>
    <t>dj</t>
  </si>
  <si>
    <t>Cj</t>
  </si>
  <si>
    <t>xj</t>
  </si>
  <si>
    <t>S1</t>
  </si>
  <si>
    <t>S2</t>
  </si>
  <si>
    <t>S3</t>
  </si>
  <si>
    <t>S4</t>
  </si>
  <si>
    <t>S5</t>
  </si>
  <si>
    <t>S6</t>
  </si>
  <si>
    <t>S7</t>
  </si>
  <si>
    <t>S8</t>
  </si>
  <si>
    <t>S9</t>
  </si>
  <si>
    <t>S10</t>
  </si>
  <si>
    <t>3,5</t>
  </si>
  <si>
    <t>1,6</t>
  </si>
  <si>
    <t>5,7</t>
  </si>
  <si>
    <t>3,6,7</t>
  </si>
  <si>
    <t>2,7</t>
  </si>
  <si>
    <t>2,4</t>
  </si>
  <si>
    <t>4,7</t>
  </si>
  <si>
    <t>1,2,4,6</t>
  </si>
  <si>
    <t>subject to constrints:</t>
  </si>
  <si>
    <t>x1+x2+x4+x6</t>
  </si>
  <si>
    <t>x3+x5</t>
  </si>
  <si>
    <t>x1+x6</t>
  </si>
  <si>
    <t>x5+x7</t>
  </si>
  <si>
    <t>x3+x6+x7</t>
  </si>
  <si>
    <t>x2+x7</t>
  </si>
  <si>
    <t>x2+x4</t>
  </si>
  <si>
    <t>x4+x7</t>
  </si>
  <si>
    <t>1,6,8</t>
  </si>
  <si>
    <t>2,5,7</t>
  </si>
  <si>
    <t>1,3,5,10</t>
  </si>
  <si>
    <t>4,5,6,9</t>
  </si>
  <si>
    <t>MOVIE 1 IS SEEN TWICE</t>
  </si>
  <si>
    <t>MOVIE 5 IS SEEN 3 TIMES</t>
  </si>
  <si>
    <t>MOVIE 6 IS SEEN 2 TIMES</t>
  </si>
  <si>
    <t>MOVIE 1 SEEN IN CITY E</t>
  </si>
  <si>
    <t>MOVIE 5 IS SEEN IN CITY B</t>
  </si>
  <si>
    <t>NET COST</t>
  </si>
  <si>
    <t>MOVIE 6 IS SEEN IN CITY A</t>
  </si>
  <si>
    <t>PLANT 2 WILL NOT SUPPY ANY PRODUCT</t>
  </si>
  <si>
    <t>C1</t>
  </si>
  <si>
    <t>C2</t>
  </si>
  <si>
    <t>C3</t>
  </si>
  <si>
    <t>SOLVER:</t>
  </si>
  <si>
    <t>GRAPHICAL METHOD:</t>
  </si>
  <si>
    <t>MONTH</t>
  </si>
  <si>
    <t>DEMAND IN PERIOD</t>
  </si>
  <si>
    <t>UNIT HOLDING</t>
  </si>
  <si>
    <t>COST PER MONTH</t>
  </si>
  <si>
    <t>INITIAL</t>
  </si>
  <si>
    <t>INVENTORY</t>
  </si>
  <si>
    <t>LINE 1</t>
  </si>
  <si>
    <t>LINE 2</t>
  </si>
  <si>
    <t>PRODUCT1</t>
  </si>
  <si>
    <t>PRODUCT 3</t>
  </si>
  <si>
    <t>LINE SWITCHING COST</t>
  </si>
  <si>
    <t>PRODUCTION RATE(UNITS/MONTH)</t>
  </si>
  <si>
    <t>UNIT PRODUCTION COST</t>
  </si>
  <si>
    <t xml:space="preserve">0, otherwise </t>
  </si>
  <si>
    <t>1, if product i uses line j in time period t</t>
  </si>
  <si>
    <t>1, if changeover is made to product i on line j in period t</t>
  </si>
  <si>
    <t xml:space="preserve">Demand of product i in period t </t>
  </si>
  <si>
    <t>production rate of product i on line j</t>
  </si>
  <si>
    <t>Switching cost of product i on line j</t>
  </si>
  <si>
    <t>Holding cost/unit/month of product i</t>
  </si>
  <si>
    <t>Production cost of product i on line j($/unit)</t>
  </si>
  <si>
    <t>Initial inventory of product i</t>
  </si>
  <si>
    <t>End inventory of product i in period t</t>
  </si>
  <si>
    <t>MINIMISE Z=</t>
  </si>
  <si>
    <t>By introducing slack variable s1, s2, s3 the problemnow becomes:</t>
  </si>
  <si>
    <t xml:space="preserve">Max Z=10x1+ 19x2+0s1+0s2+0s3 </t>
  </si>
  <si>
    <t>x1, x2&gt;=0 and are integer.</t>
  </si>
  <si>
    <t>4x1+6x2+s1=24</t>
  </si>
  <si>
    <t>2x1+5x2+s2= 17</t>
  </si>
  <si>
    <t>3x1+2x2+s3=10</t>
  </si>
  <si>
    <t>B</t>
  </si>
  <si>
    <t>CB</t>
  </si>
  <si>
    <t>XB</t>
  </si>
  <si>
    <t>s1</t>
  </si>
  <si>
    <t>s2</t>
  </si>
  <si>
    <t>s3</t>
  </si>
  <si>
    <t>Zj-Cj</t>
  </si>
  <si>
    <t>MIN RATIO</t>
  </si>
  <si>
    <t>MAX NEGATIVE</t>
  </si>
  <si>
    <t>KEY column</t>
  </si>
  <si>
    <t xml:space="preserve">Negative minimum Zj-Cj is -19 </t>
  </si>
  <si>
    <t>so, entering variable is x2</t>
  </si>
  <si>
    <t xml:space="preserve">Min ratio is 3.4 </t>
  </si>
  <si>
    <t>so, leaving basis variable is s2</t>
  </si>
  <si>
    <t>the pivot elemen is 5</t>
  </si>
  <si>
    <t>Negative minimum Zj-Cj is -2.4</t>
  </si>
  <si>
    <t>so, x1 is entering</t>
  </si>
  <si>
    <t>min ratio is 1.4545</t>
  </si>
  <si>
    <t xml:space="preserve">so, s3 will be leaving </t>
  </si>
  <si>
    <t>the pivot elemet is 2.2</t>
  </si>
  <si>
    <t>Since all Zj-Cj&gt;=0</t>
  </si>
  <si>
    <t>Hence non integer solution has arrived with value of variable as</t>
  </si>
  <si>
    <t>To obtain the integer valued solution, we proceed to construct Gomory's fractional cut, with the help of x2 row as follows:</t>
  </si>
  <si>
    <t>2.8182 = 1x2 + 0.2727s2 - 0.1818s3</t>
  </si>
  <si>
    <t>(2 + 0.8182) = (1 + 0) x2 + (0 + 0.2727) s2 + (- 1 + 0.8182)s3</t>
  </si>
  <si>
    <t xml:space="preserve">The fractional cut will become </t>
  </si>
  <si>
    <t>Adding this additional G1 constraint at the bottom of optimal simplex table. The new table so obtained is</t>
  </si>
  <si>
    <t>G1</t>
  </si>
  <si>
    <t xml:space="preserve">-0.8182= G1- 0.2727s2 - 0.8182s3 </t>
  </si>
  <si>
    <t>RATIO</t>
  </si>
  <si>
    <t>Dual simplex</t>
  </si>
  <si>
    <t xml:space="preserve">min  neg XB is -0.8182 </t>
  </si>
  <si>
    <t>so, G1 is leaving basis variable</t>
  </si>
  <si>
    <t>---</t>
  </si>
  <si>
    <t>min negative ratio</t>
  </si>
  <si>
    <t>min neg ratio is -1.33</t>
  </si>
  <si>
    <t>so, s3 is the entering variable</t>
  </si>
  <si>
    <t>the pivot element is -0.8182</t>
  </si>
  <si>
    <t>Since all Zj-CJ&gt;=0</t>
  </si>
  <si>
    <t>Hence the optimal integral solution is arrived with value of variable as</t>
  </si>
  <si>
    <t>Max Z= 22x1+13x2+15x3+0s1+0s2+0s3</t>
  </si>
  <si>
    <t>3x1+4x2+2x3+s1=18</t>
  </si>
  <si>
    <t>4x1+5x2+12x3+s2=26</t>
  </si>
  <si>
    <t>9x1+3x2+3x3+s3=21</t>
  </si>
  <si>
    <t>x1, x2,x3&gt;=0 and are integer.</t>
  </si>
  <si>
    <t>subject to:</t>
  </si>
  <si>
    <t>Zj</t>
  </si>
  <si>
    <t>Min ratio</t>
  </si>
  <si>
    <t>Negaive Min Zj-Cj is -22</t>
  </si>
  <si>
    <t>so, entering varaible is x1</t>
  </si>
  <si>
    <t>so, s3 is leaving basis variable</t>
  </si>
  <si>
    <t>the pivot element is 9</t>
  </si>
  <si>
    <t>negative min Zj-Cj is -7.667</t>
  </si>
  <si>
    <t>so, x3 is entering the variable</t>
  </si>
  <si>
    <t>min ratio is 2.333</t>
  </si>
  <si>
    <t>min ratio is 1.5625</t>
  </si>
  <si>
    <t>so, s2 is leaving the basis variable</t>
  </si>
  <si>
    <t>pivot element is 10.667</t>
  </si>
  <si>
    <t>neg min Zj-Cj is -3.03125</t>
  </si>
  <si>
    <t>so, x2 is entering the variable</t>
  </si>
  <si>
    <t>min ratio is 3.553</t>
  </si>
  <si>
    <t>so, s1 is leaving variable</t>
  </si>
  <si>
    <t>pivot element is 2.65625</t>
  </si>
  <si>
    <t>since all Zj-Cj&gt;=0</t>
  </si>
  <si>
    <t>Hence non integer optimal solution is arrived with value of variables as</t>
  </si>
  <si>
    <t>max fraction</t>
  </si>
  <si>
    <t>to obtain the integer valued solution, we proceed to construct gomory's fractional cut as follows</t>
  </si>
  <si>
    <t>3.5529= 1x2+ 0.3765s1- 0.035s2- 0.1098s3</t>
  </si>
  <si>
    <t>(3+ 0.5528)=(1+0)x2+ (0+0.3765)s1+(-1+0.9647)s2+ (-1+0.8902)s3</t>
  </si>
  <si>
    <t>The fractional cut will become</t>
  </si>
  <si>
    <t>-0.5529= G1-0.3765s1-0.9647s2-0.8902s3</t>
  </si>
  <si>
    <t>Adding this additional constraint at the bottom of optimal simplex table. The new table so obtained is:</t>
  </si>
  <si>
    <t>----</t>
  </si>
  <si>
    <t>Ratio Zj-Cj/G1, G1&lt;0</t>
  </si>
  <si>
    <t>Zj-Cj/G1, G1&lt;0</t>
  </si>
  <si>
    <t xml:space="preserve">Minimum negative  is -0.5529 </t>
  </si>
  <si>
    <t xml:space="preserve">max neg ratio is -0.6341 </t>
  </si>
  <si>
    <t>so, s2 is entering variable</t>
  </si>
  <si>
    <t>the pivot element is -0.9647</t>
  </si>
  <si>
    <t>Max fractional value</t>
  </si>
  <si>
    <t>CUT 1</t>
  </si>
  <si>
    <t>3.5732= x2+0.3902s1- 0.0772s3- 0.0366G1</t>
  </si>
  <si>
    <t>(3+0.5732)= (1+0) x2 + (0+0.3902)s1+(-1+ 0.9228)s3+ (-1+0.9634)G1</t>
  </si>
  <si>
    <t xml:space="preserve">the fractional cut will become </t>
  </si>
  <si>
    <t>-0.5732=G2- 0.3902s1- 0.9228s3-0.9634G1</t>
  </si>
  <si>
    <t>CUT 2</t>
  </si>
  <si>
    <t>Adding this additional constraint at the bottom of the optimal simplex table. The new tableso obtained is</t>
  </si>
  <si>
    <t>G2</t>
  </si>
  <si>
    <t>Min neg XB is -0.5732</t>
  </si>
  <si>
    <t>so, G2 is leaving basis variable</t>
  </si>
  <si>
    <t>max neg ratio is -0.6582</t>
  </si>
  <si>
    <t>so, G1 is entering variable</t>
  </si>
  <si>
    <t>the pivot element is -0.9634</t>
  </si>
  <si>
    <t>Since all Zj-Cj&gt;=0 hence non integer optimal solution is arrived</t>
  </si>
  <si>
    <t xml:space="preserve">to obtain the integer valued solution, we proceed to construct gomory's fractional cut </t>
  </si>
  <si>
    <t>max fractional part</t>
  </si>
  <si>
    <t>3.5949= 1x2+0.4051s1-0.0422s2-0.038G2</t>
  </si>
  <si>
    <t>(3+0.5949)=(1+0)x2+(0+0.4051)s1+(-1+0.9578)s3+(-1+0.962)G2</t>
  </si>
  <si>
    <t>the fractional cut become</t>
  </si>
  <si>
    <t>-0.5949=G3-0.4051s1-0.9578s3-0.962G2</t>
  </si>
  <si>
    <t>CUT 3</t>
  </si>
  <si>
    <t>adding the additional constraint at the bottom of the optimal simplex table.</t>
  </si>
  <si>
    <t>G3</t>
  </si>
  <si>
    <t>Min neg XB is-0.5949</t>
  </si>
  <si>
    <t>so, G3 is leaving the basis variable</t>
  </si>
  <si>
    <t>max neg ratio is -0.64754</t>
  </si>
  <si>
    <t>so, s3 is entering variable</t>
  </si>
  <si>
    <t>the pivot element is -0.9578</t>
  </si>
  <si>
    <t>Max Z= 5x1+7x2+4x3+0s1+0s2+0s3</t>
  </si>
  <si>
    <t>ading slack variable s1 s2 s3 we get</t>
  </si>
  <si>
    <t>x1, x2,x3,s1,s2,s3&gt;=0 and x1, and x2 are integer.</t>
  </si>
  <si>
    <t>5x1+4x2+6x3+s1=15</t>
  </si>
  <si>
    <t>7x1+7x2+10x3+s2=18</t>
  </si>
  <si>
    <t>4x1+3x2+3x3+s3=10</t>
  </si>
  <si>
    <t>Min neg Zj-Cj is -7</t>
  </si>
  <si>
    <t>so, x2 is entering variable</t>
  </si>
  <si>
    <t>min ratio is 2.51429</t>
  </si>
  <si>
    <t>the pivot element is 7</t>
  </si>
  <si>
    <t>hence the non integer optimal solution is</t>
  </si>
  <si>
    <t>to obtain integer valued soltion we proceed to construct gomry's fractional cut</t>
  </si>
  <si>
    <t>2.5714= 1x1+ 1x2+ 1.42857x3+ 0.142857s2</t>
  </si>
  <si>
    <t>(2+0.5714)= (1+0)x1+ (1+0)x2+ (1+0.42857)x3+ (0+0.142857s2)</t>
  </si>
  <si>
    <t>the fractional will be</t>
  </si>
  <si>
    <t>-0.5714=G1-0.42857x3-0.142857s2</t>
  </si>
  <si>
    <t>CUT3</t>
  </si>
  <si>
    <t>NEG VALUE IS -0.5714</t>
  </si>
  <si>
    <t>So, G1 is leaving the basis variable</t>
  </si>
  <si>
    <t>max neg ratio is -7</t>
  </si>
  <si>
    <t>so, s2 is entering thr basis</t>
  </si>
  <si>
    <t>the pivot element is -0.1429</t>
  </si>
  <si>
    <t>hence optimal solution is arrived after first cut</t>
  </si>
  <si>
    <t>with</t>
  </si>
  <si>
    <t>here x2 must be an integer value so, two new constraints are created x2&lt;=2 and x2&gt;=3</t>
  </si>
  <si>
    <t>Zl</t>
  </si>
  <si>
    <t>obtained by rounding off obtained values</t>
  </si>
  <si>
    <t>SUB PROBLEM A</t>
  </si>
  <si>
    <t>SUB PROBLEM B</t>
  </si>
  <si>
    <t>since  all Zj-Cj&gt;=0</t>
  </si>
  <si>
    <t>hence non integer optimal solution is arrived with value of variables as</t>
  </si>
  <si>
    <t>to obtain the integer valued solution , we proceed to construct gomory's fractional cut as follows</t>
  </si>
  <si>
    <t>(0+-0.9427)=(1+0)x1+(-1+0.8546)s1(-1+0.7797)G2+(0+0.2026)G3</t>
  </si>
  <si>
    <t>-0.9427=1x1-0.1454s1-0.2203G2+0.2026G3</t>
  </si>
  <si>
    <t>-0.9427=G4-0.8546s1-0.7797G2-0.2026G3</t>
  </si>
  <si>
    <t>CUT 4</t>
  </si>
  <si>
    <t>G4</t>
  </si>
  <si>
    <t>MIN neg XB is -0.9427</t>
  </si>
  <si>
    <t>so, G4 is leaving the basis variable</t>
  </si>
  <si>
    <t>max ratio is-0.045</t>
  </si>
  <si>
    <t>so, G2 is entering variable</t>
  </si>
  <si>
    <t>the pivot element is -0.78</t>
  </si>
  <si>
    <t>MIN NEG XB is -0.5932</t>
  </si>
  <si>
    <t>so, s3 is leaving the basis variable</t>
  </si>
  <si>
    <t>max ratio is -0.48915</t>
  </si>
  <si>
    <t>s0, G3 is entering varaible</t>
  </si>
  <si>
    <t>the pivot element is-1.30504</t>
  </si>
  <si>
    <t>hence non integer optimal solution is arrived with valueof variable as:</t>
  </si>
  <si>
    <t>to obtain the integer valued solution we construct a gomory's fractional cut as follows:</t>
  </si>
  <si>
    <t>3.6364=1x2=0.4416s1-0.0346s3-0.039G4</t>
  </si>
  <si>
    <t>(3+0.6364)=(1+0)x2+(0+0.4416)s1+(-1+0.9654)s+(-1+0.961)G4</t>
  </si>
  <si>
    <t>CUT 5</t>
  </si>
  <si>
    <t>G5</t>
  </si>
  <si>
    <t>-0.6364=G5-0.4416s1-0.9654s3-0.961G4</t>
  </si>
  <si>
    <t>MIN NEG XB is -0.6364</t>
  </si>
  <si>
    <t>so, G5 is leaving the basis</t>
  </si>
  <si>
    <t>max ratio is -0.02932</t>
  </si>
  <si>
    <t>so, s1 is entering variable</t>
  </si>
  <si>
    <t>the pivot element is-0.4416</t>
  </si>
  <si>
    <t>IN THIS PROBLEM x2 must be an integer value so two new constraints are created x2&lt;=2 and x2&gt;=3</t>
  </si>
  <si>
    <t>SUB PROBLEM 1</t>
  </si>
  <si>
    <t>SUB PROBLEM 2</t>
  </si>
  <si>
    <t>x2&lt;=2</t>
  </si>
  <si>
    <t>Max Z= 10x1+19x2</t>
  </si>
  <si>
    <t>4x1+6x2&lt;= 24</t>
  </si>
  <si>
    <t>2x1+5x2&lt;= 17</t>
  </si>
  <si>
    <t>3x1+2x2&lt;=10</t>
  </si>
  <si>
    <t>x1, x2&gt;=0 and are integer</t>
  </si>
  <si>
    <t>By introducing slack variable s1, s2, s3,s4 the problemnow becomes:</t>
  </si>
  <si>
    <t>x2+s4=2</t>
  </si>
  <si>
    <t>SOLUTION IS FOUND BY ADDING CONSTRAINT</t>
  </si>
  <si>
    <t>x2&gt;=3</t>
  </si>
  <si>
    <t>x2-s4+A1=2</t>
  </si>
  <si>
    <t>By introducing slack variable s1, s2, s3,s4 nad surplus variable A1 the problemnow becomes:</t>
  </si>
  <si>
    <t xml:space="preserve">Max Z=10x1+ 19x2+0s1+0s2+0s3+0s4 </t>
  </si>
  <si>
    <t>Max Z=10x1+ 19x2+0s1+0s2+0s3 -0s4+0A1</t>
  </si>
  <si>
    <t>s4</t>
  </si>
  <si>
    <t>A1</t>
  </si>
  <si>
    <t>min ratio</t>
  </si>
  <si>
    <t>Zj-CJ</t>
  </si>
  <si>
    <t xml:space="preserve">x2 is entering </t>
  </si>
  <si>
    <t>A1 is leaving the basis</t>
  </si>
  <si>
    <t>1 is pivot element</t>
  </si>
  <si>
    <t>s4 is entering</t>
  </si>
  <si>
    <t>s2 is leaving</t>
  </si>
  <si>
    <t>5 is pivot element</t>
  </si>
  <si>
    <t>x1 is entering</t>
  </si>
  <si>
    <t>s4 is leaving</t>
  </si>
  <si>
    <t>0.4 is the pivot element</t>
  </si>
  <si>
    <t>optimal solution is</t>
  </si>
  <si>
    <t>x2 is entering</t>
  </si>
  <si>
    <t>1 iss pivot element</t>
  </si>
  <si>
    <t>s3 is leaving</t>
  </si>
  <si>
    <t>3 is pivot element</t>
  </si>
  <si>
    <t>hence soltuion is optimal</t>
  </si>
  <si>
    <t>THE OPTIMAL SOLUTION IS</t>
  </si>
  <si>
    <t>Basic Variable</t>
  </si>
  <si>
    <t>Cb</t>
  </si>
  <si>
    <t>Xb</t>
  </si>
  <si>
    <t xml:space="preserve">x1 </t>
  </si>
  <si>
    <t xml:space="preserve">x2 </t>
  </si>
  <si>
    <t>s5</t>
  </si>
  <si>
    <t>s6</t>
  </si>
  <si>
    <t>Min Ratio</t>
  </si>
  <si>
    <t xml:space="preserve">Since All Zj-Cj &gt;= 0 </t>
  </si>
  <si>
    <t>and all x1,x2,x3 are 0 or 1</t>
  </si>
  <si>
    <t xml:space="preserve">Hence Z = </t>
  </si>
  <si>
    <t>s7</t>
  </si>
  <si>
    <t>Sub Problem 1</t>
  </si>
  <si>
    <t>Sub Problem 2</t>
  </si>
  <si>
    <t>Maximize Z=</t>
  </si>
  <si>
    <t>3x1 + 6x2 + 3x3 + 6x4 + 13x5</t>
  </si>
  <si>
    <t xml:space="preserve">s.t </t>
  </si>
  <si>
    <t>(-)3x1 - 6x2 + 6x3 + 12x4 + 7x5 &lt;= 8</t>
  </si>
  <si>
    <t>6x1 + 12x2 - 3x3 - 6x4 + 7x5 &lt;= 8</t>
  </si>
  <si>
    <t>xj &lt;= 1</t>
  </si>
  <si>
    <t>x1 &lt;= 0</t>
  </si>
  <si>
    <t>x1 &gt;= 1</t>
  </si>
  <si>
    <t>xj = 0 or 1 for j = 1,2,…5.</t>
  </si>
  <si>
    <t>s8</t>
  </si>
  <si>
    <t>a1</t>
  </si>
  <si>
    <t>Since All Zj-Cj &gt;= 0</t>
  </si>
  <si>
    <t xml:space="preserve">Z </t>
  </si>
  <si>
    <t>Sub Problem 5</t>
  </si>
  <si>
    <t>From Sub Problem 2</t>
  </si>
  <si>
    <t>Sub Problem 3</t>
  </si>
  <si>
    <t>From Sub Problem 1</t>
  </si>
  <si>
    <t>x2 &lt;= 0</t>
  </si>
  <si>
    <t>x5 &lt;=0</t>
  </si>
  <si>
    <t>s9</t>
  </si>
  <si>
    <t>Sub Problem 4</t>
  </si>
  <si>
    <t>Sub Problem 6</t>
  </si>
  <si>
    <t>x5 &gt;= 1</t>
  </si>
  <si>
    <t>x2 &gt;= 1</t>
  </si>
  <si>
    <t>a2</t>
  </si>
  <si>
    <t>All Zj-Cj &gt;= 0</t>
  </si>
  <si>
    <t>This Solution is not feasible</t>
  </si>
  <si>
    <t>Because the final solution violates the 8th constraint x1 &gt;= 1</t>
  </si>
  <si>
    <t>and the artificial variable a1 appears in the basis with positive value 0.333333</t>
  </si>
  <si>
    <t>Sub Problem 9</t>
  </si>
  <si>
    <t>From Sub Problem 5</t>
  </si>
  <si>
    <t>x5 &lt;= 0</t>
  </si>
  <si>
    <t>s10</t>
  </si>
  <si>
    <t>Sub Problem 7</t>
  </si>
  <si>
    <t>From Sub Problem 4</t>
  </si>
  <si>
    <t>Sub Problem 8</t>
  </si>
  <si>
    <t>and the artificial variable a1 appears in the basis with positive value 0.6667</t>
  </si>
  <si>
    <t>Because the final solution violates the 10th constraint x2 &gt;= 1</t>
  </si>
  <si>
    <t>and the artificial variable a1 appears in the basis with positive value 0.833333</t>
  </si>
  <si>
    <t>Sub Problem 11</t>
  </si>
  <si>
    <t>From Sub Problem 7</t>
  </si>
  <si>
    <t>x4 &lt;= 0</t>
  </si>
  <si>
    <t>s11</t>
  </si>
  <si>
    <t>Sub Problem 12</t>
  </si>
  <si>
    <t>x4 &gt;= 1</t>
  </si>
  <si>
    <t>Because the final solution violates the 11th constraint x4 &gt;= 1</t>
  </si>
  <si>
    <t>and the artificial variable a2 appears in the basis with positive value 0.9167</t>
  </si>
  <si>
    <t>Sub Problem 13</t>
  </si>
  <si>
    <t>From Sub Problem 11</t>
  </si>
  <si>
    <t>x3 &gt;= 1</t>
  </si>
  <si>
    <t>s12</t>
  </si>
  <si>
    <t>s13</t>
  </si>
  <si>
    <t>Because the final solution violates the 12th constraint x3 &gt;= 1</t>
  </si>
  <si>
    <t>and the artificial variable a2 appears in the basis with positive value 0.833333</t>
  </si>
  <si>
    <t>Sub Problem 14</t>
  </si>
  <si>
    <t>x3 &lt;= 0</t>
  </si>
  <si>
    <t>Optimal integer solution is</t>
  </si>
  <si>
    <t>Z = 13</t>
  </si>
  <si>
    <t>x1 = 0</t>
  </si>
  <si>
    <t>x2 = 0</t>
  </si>
  <si>
    <t>x3 = 0</t>
  </si>
  <si>
    <t>x4 = 0</t>
  </si>
  <si>
    <t>x5 = 1</t>
  </si>
  <si>
    <t>Cargo Loading Problem</t>
  </si>
  <si>
    <t>60x1 + 15x2 + 30x3 + 20x4</t>
  </si>
  <si>
    <t>5x1 + 2x2 + 3x3 + 5x4 &lt;= 13</t>
  </si>
  <si>
    <t>xj = 0 or 1 for j = 1,2,…4.</t>
  </si>
  <si>
    <t>Since All Zj-Cj &gt;= 0 And all are integer</t>
  </si>
  <si>
    <t>And all are integer</t>
  </si>
  <si>
    <t>Optimal integer solution is : (Sub Problem 2)</t>
  </si>
  <si>
    <t>Z = 110</t>
  </si>
  <si>
    <t>x1 = 1</t>
  </si>
  <si>
    <t>x3 = 1</t>
  </si>
  <si>
    <t>x4 = 1</t>
  </si>
  <si>
    <t>C</t>
  </si>
  <si>
    <t>D</t>
  </si>
  <si>
    <t>FOXHOLE2</t>
  </si>
  <si>
    <t>FOXHOLE4</t>
  </si>
  <si>
    <t>FOXHOLE1</t>
  </si>
  <si>
    <t>FOXHOLE3</t>
  </si>
  <si>
    <t>FOXHOLE5</t>
  </si>
  <si>
    <t>REWARDING MATRIX FOR ADVERTISING GAME</t>
  </si>
  <si>
    <t>SPEND $10 MILLION</t>
  </si>
  <si>
    <t>SPEND $6 MILLION</t>
  </si>
  <si>
    <t>(2,2)</t>
  </si>
  <si>
    <t>(-1,9)</t>
  </si>
  <si>
    <t>(6,6)</t>
  </si>
  <si>
    <t>(9,-1)</t>
  </si>
  <si>
    <t>PEABODY'S GAIN MATRIX</t>
  </si>
  <si>
    <t>GENERAL</t>
  </si>
  <si>
    <t>PEABODY</t>
  </si>
  <si>
    <t>GENERAL CUSTARD</t>
  </si>
  <si>
    <t>MIN</t>
  </si>
  <si>
    <t>MAX</t>
  </si>
  <si>
    <t>MINIMAX=MAXIMIN</t>
  </si>
  <si>
    <t>NOW WE USE DOMINANCE RULE TO REDUCE SIZE OF MATRIX</t>
  </si>
  <si>
    <t>ROW 2 IS DOMINATED BY ROW 3 SO ROW 2 IS ELEMINATED</t>
  </si>
  <si>
    <t>P1</t>
  </si>
  <si>
    <t>P2</t>
  </si>
  <si>
    <t>P3</t>
  </si>
  <si>
    <t>C4</t>
  </si>
  <si>
    <t>ROW 1 IS DOMINATED BY ROW 2 SO ROW 1 IS ELEMINATED</t>
  </si>
  <si>
    <t>COLUMN 3 IS DOMINATED BY COLUMN 4 SO COLUMN 3 IS DELETED</t>
  </si>
  <si>
    <t>COLUMN 2 IS DOMINATED BY COLUMN 4 SO COLUMN 2 IS ELEMINATED</t>
  </si>
  <si>
    <t>COLUMN 1 IS DOMINATED BY COLUMN 4 SO COLUMN 1 IS ELEMINATED</t>
  </si>
  <si>
    <t xml:space="preserve">PEABODY SENT 3 REGIMENT </t>
  </si>
  <si>
    <t>CUSTARD SENT 4 REGIMENT</t>
  </si>
  <si>
    <t>MINIMAX!=MAXIMIN</t>
  </si>
  <si>
    <t>USE DOMINANCE RULE TO REDUCE SIZE OF MATRIX</t>
  </si>
  <si>
    <t>COLUMN 4 IS DOMINATED BY COLUMN 5 SO COLUMN 4 IS ELEMINATED</t>
  </si>
  <si>
    <t>COLUMN 2 IS DOMINATED BY COLUMN 1 SO COLUMN 2 IS ELEMINATED</t>
  </si>
  <si>
    <t>ROW 3 IS DOMINATED BY ROW 2 SO ROW 3 IS ELEMINATED</t>
  </si>
  <si>
    <t>FURTHER IT CANT BE REDUCED</t>
  </si>
  <si>
    <t>so we will use lpp method</t>
  </si>
  <si>
    <t>So the value of the game lies between 0 and 1</t>
  </si>
  <si>
    <t>Let V = value of the game</t>
  </si>
  <si>
    <r>
      <t>p</t>
    </r>
    <r>
      <rPr>
        <sz val="8.8000000000000007"/>
        <color rgb="FF000000"/>
        <rFont val="Times New Roman"/>
        <family val="1"/>
      </rPr>
      <t>1</t>
    </r>
    <r>
      <rPr>
        <sz val="12"/>
        <color rgb="FF000000"/>
        <rFont val="Times New Roman"/>
        <family val="1"/>
      </rPr>
      <t>,</t>
    </r>
    <r>
      <rPr>
        <i/>
        <sz val="12"/>
        <color rgb="FF000000"/>
        <rFont val="Times New Roman"/>
        <family val="1"/>
      </rPr>
      <t>p</t>
    </r>
    <r>
      <rPr>
        <sz val="8.8000000000000007"/>
        <color rgb="FF000000"/>
        <rFont val="Times New Roman"/>
        <family val="1"/>
      </rPr>
      <t>2</t>
    </r>
    <r>
      <rPr>
        <sz val="12"/>
        <color rgb="FF000000"/>
        <rFont val="Times New Roman"/>
        <family val="1"/>
      </rPr>
      <t>,</t>
    </r>
    <r>
      <rPr>
        <i/>
        <sz val="12"/>
        <color rgb="FF000000"/>
        <rFont val="Times New Roman"/>
        <family val="1"/>
      </rPr>
      <t>p</t>
    </r>
    <r>
      <rPr>
        <sz val="8.8000000000000007"/>
        <color rgb="FF000000"/>
        <rFont val="Times New Roman"/>
        <family val="1"/>
      </rPr>
      <t>3</t>
    </r>
    <r>
      <rPr>
        <sz val="12"/>
        <color rgb="FF000000"/>
        <rFont val="Arial"/>
        <family val="2"/>
      </rPr>
      <t> = probabilities of selecting strategies </t>
    </r>
    <r>
      <rPr>
        <i/>
        <sz val="12"/>
        <color rgb="FF000000"/>
        <rFont val="Times New Roman"/>
        <family val="1"/>
      </rPr>
      <t>A,B,D</t>
    </r>
    <r>
      <rPr>
        <sz val="12"/>
        <color rgb="FF000000"/>
        <rFont val="Arial"/>
        <family val="2"/>
      </rPr>
      <t> respectively.</t>
    </r>
  </si>
  <si>
    <r>
      <t>q</t>
    </r>
    <r>
      <rPr>
        <sz val="8.8000000000000007"/>
        <color rgb="FF000000"/>
        <rFont val="Times New Roman"/>
        <family val="1"/>
      </rPr>
      <t>1</t>
    </r>
    <r>
      <rPr>
        <sz val="12"/>
        <color rgb="FF000000"/>
        <rFont val="Times New Roman"/>
        <family val="1"/>
      </rPr>
      <t>,</t>
    </r>
    <r>
      <rPr>
        <i/>
        <sz val="12"/>
        <color rgb="FF000000"/>
        <rFont val="Times New Roman"/>
        <family val="1"/>
      </rPr>
      <t>q</t>
    </r>
    <r>
      <rPr>
        <sz val="8.8000000000000007"/>
        <color rgb="FF000000"/>
        <rFont val="Times New Roman"/>
        <family val="1"/>
      </rPr>
      <t>2</t>
    </r>
    <r>
      <rPr>
        <sz val="12"/>
        <color rgb="FF000000"/>
        <rFont val="Times New Roman"/>
        <family val="1"/>
      </rPr>
      <t>,</t>
    </r>
    <r>
      <rPr>
        <i/>
        <sz val="12"/>
        <color rgb="FF000000"/>
        <rFont val="Times New Roman"/>
        <family val="1"/>
      </rPr>
      <t>q</t>
    </r>
    <r>
      <rPr>
        <sz val="8.8000000000000007"/>
        <color rgb="FF000000"/>
        <rFont val="Times New Roman"/>
        <family val="1"/>
      </rPr>
      <t>3</t>
    </r>
    <r>
      <rPr>
        <sz val="12"/>
        <color rgb="FF000000"/>
        <rFont val="Arial"/>
        <family val="2"/>
      </rPr>
      <t> = probabilities of selecting strategies FOXHOLE1, FOXHOLE3, FOXHOLE5 respectively.</t>
    </r>
  </si>
  <si>
    <t>Probability</t>
  </si>
  <si>
    <t>p1</t>
  </si>
  <si>
    <t>p2</t>
  </si>
  <si>
    <t>p3</t>
  </si>
  <si>
    <t>q1</t>
  </si>
  <si>
    <t>q2</t>
  </si>
  <si>
    <t>q3</t>
  </si>
  <si>
    <t>The expected gain for player A will be as follows</t>
  </si>
  <si>
    <r>
      <t>p</t>
    </r>
    <r>
      <rPr>
        <sz val="8.8000000000000007"/>
        <color rgb="FF000000"/>
        <rFont val="Times New Roman"/>
        <family val="1"/>
      </rPr>
      <t>1</t>
    </r>
    <r>
      <rPr>
        <sz val="12"/>
        <color rgb="FF000000"/>
        <rFont val="Times New Roman"/>
        <family val="1"/>
      </rPr>
      <t>+0</t>
    </r>
    <r>
      <rPr>
        <i/>
        <sz val="12"/>
        <color rgb="FF000000"/>
        <rFont val="Times New Roman"/>
        <family val="1"/>
      </rPr>
      <t>p</t>
    </r>
    <r>
      <rPr>
        <sz val="8.8000000000000007"/>
        <color rgb="FF000000"/>
        <rFont val="Times New Roman"/>
        <family val="1"/>
      </rPr>
      <t>2</t>
    </r>
    <r>
      <rPr>
        <sz val="12"/>
        <color rgb="FF000000"/>
        <rFont val="Times New Roman"/>
        <family val="1"/>
      </rPr>
      <t>+0</t>
    </r>
    <r>
      <rPr>
        <i/>
        <sz val="12"/>
        <color rgb="FF000000"/>
        <rFont val="Times New Roman"/>
        <family val="1"/>
      </rPr>
      <t>p</t>
    </r>
    <r>
      <rPr>
        <sz val="8.8000000000000007"/>
        <color rgb="FF000000"/>
        <rFont val="Times New Roman"/>
        <family val="1"/>
      </rPr>
      <t>3</t>
    </r>
    <r>
      <rPr>
        <sz val="12"/>
        <color rgb="FF000000"/>
        <rFont val="Times New Roman"/>
        <family val="1"/>
      </rPr>
      <t>≥</t>
    </r>
    <r>
      <rPr>
        <i/>
        <sz val="12"/>
        <color rgb="FF000000"/>
        <rFont val="Times New Roman"/>
        <family val="1"/>
      </rPr>
      <t>V</t>
    </r>
  </si>
  <si>
    <r>
      <t>0</t>
    </r>
    <r>
      <rPr>
        <i/>
        <sz val="12"/>
        <color rgb="FF000000"/>
        <rFont val="Times New Roman"/>
        <family val="1"/>
      </rPr>
      <t>p</t>
    </r>
    <r>
      <rPr>
        <sz val="8.8000000000000007"/>
        <color rgb="FF000000"/>
        <rFont val="Times New Roman"/>
        <family val="1"/>
      </rPr>
      <t>1</t>
    </r>
    <r>
      <rPr>
        <sz val="12"/>
        <color rgb="FF000000"/>
        <rFont val="Times New Roman"/>
        <family val="1"/>
      </rPr>
      <t>+</t>
    </r>
    <r>
      <rPr>
        <i/>
        <sz val="12"/>
        <color rgb="FF000000"/>
        <rFont val="Times New Roman"/>
        <family val="1"/>
      </rPr>
      <t>p</t>
    </r>
    <r>
      <rPr>
        <sz val="8.8000000000000007"/>
        <color rgb="FF000000"/>
        <rFont val="Times New Roman"/>
        <family val="1"/>
      </rPr>
      <t>2</t>
    </r>
    <r>
      <rPr>
        <sz val="12"/>
        <color rgb="FF000000"/>
        <rFont val="Times New Roman"/>
        <family val="1"/>
      </rPr>
      <t>+0</t>
    </r>
    <r>
      <rPr>
        <i/>
        <sz val="12"/>
        <color rgb="FF000000"/>
        <rFont val="Times New Roman"/>
        <family val="1"/>
      </rPr>
      <t>p</t>
    </r>
    <r>
      <rPr>
        <sz val="8.8000000000000007"/>
        <color rgb="FF000000"/>
        <rFont val="Times New Roman"/>
        <family val="1"/>
      </rPr>
      <t>3</t>
    </r>
    <r>
      <rPr>
        <sz val="12"/>
        <color rgb="FF000000"/>
        <rFont val="Times New Roman"/>
        <family val="1"/>
      </rPr>
      <t>≥</t>
    </r>
    <r>
      <rPr>
        <i/>
        <sz val="12"/>
        <color rgb="FF000000"/>
        <rFont val="Times New Roman"/>
        <family val="1"/>
      </rPr>
      <t>V</t>
    </r>
  </si>
  <si>
    <r>
      <t>0</t>
    </r>
    <r>
      <rPr>
        <i/>
        <sz val="12"/>
        <color rgb="FF000000"/>
        <rFont val="Times New Roman"/>
        <family val="1"/>
      </rPr>
      <t>p</t>
    </r>
    <r>
      <rPr>
        <sz val="8.8000000000000007"/>
        <color rgb="FF000000"/>
        <rFont val="Times New Roman"/>
        <family val="1"/>
      </rPr>
      <t>1</t>
    </r>
    <r>
      <rPr>
        <sz val="12"/>
        <color rgb="FF000000"/>
        <rFont val="Times New Roman"/>
        <family val="1"/>
      </rPr>
      <t>+0</t>
    </r>
    <r>
      <rPr>
        <i/>
        <sz val="12"/>
        <color rgb="FF000000"/>
        <rFont val="Times New Roman"/>
        <family val="1"/>
      </rPr>
      <t>p</t>
    </r>
    <r>
      <rPr>
        <sz val="8.8000000000000007"/>
        <color rgb="FF000000"/>
        <rFont val="Times New Roman"/>
        <family val="1"/>
      </rPr>
      <t>2</t>
    </r>
    <r>
      <rPr>
        <sz val="12"/>
        <color rgb="FF000000"/>
        <rFont val="Times New Roman"/>
        <family val="1"/>
      </rPr>
      <t>+</t>
    </r>
    <r>
      <rPr>
        <i/>
        <sz val="12"/>
        <color rgb="FF000000"/>
        <rFont val="Times New Roman"/>
        <family val="1"/>
      </rPr>
      <t>p</t>
    </r>
    <r>
      <rPr>
        <sz val="8.8000000000000007"/>
        <color rgb="FF000000"/>
        <rFont val="Times New Roman"/>
        <family val="1"/>
      </rPr>
      <t>3</t>
    </r>
    <r>
      <rPr>
        <sz val="12"/>
        <color rgb="FF000000"/>
        <rFont val="Times New Roman"/>
        <family val="1"/>
      </rPr>
      <t>≥</t>
    </r>
    <r>
      <rPr>
        <i/>
        <sz val="12"/>
        <color rgb="FF000000"/>
        <rFont val="Times New Roman"/>
        <family val="1"/>
      </rPr>
      <t>V</t>
    </r>
  </si>
  <si>
    <t>Dividing the above constraints by V, we get</t>
  </si>
  <si>
    <t>To simplify the problem, we put</t>
  </si>
  <si>
    <t>In order to maximize V, player A can</t>
  </si>
  <si>
    <r>
      <t>p</t>
    </r>
    <r>
      <rPr>
        <sz val="8.8000000000000007"/>
        <color rgb="FF000000"/>
        <rFont val="Times New Roman"/>
        <family val="1"/>
      </rPr>
      <t>1/</t>
    </r>
    <r>
      <rPr>
        <i/>
        <sz val="12"/>
        <color rgb="FF000000"/>
        <rFont val="Times New Roman"/>
        <family val="1"/>
      </rPr>
      <t>V</t>
    </r>
    <r>
      <rPr>
        <sz val="12"/>
        <color rgb="FF000000"/>
        <rFont val="Times New Roman"/>
        <family val="1"/>
      </rPr>
      <t>=</t>
    </r>
    <r>
      <rPr>
        <i/>
        <sz val="12"/>
        <color rgb="FF000000"/>
        <rFont val="Times New Roman"/>
        <family val="1"/>
      </rPr>
      <t>x</t>
    </r>
    <r>
      <rPr>
        <sz val="8.8000000000000007"/>
        <color rgb="FF000000"/>
        <rFont val="Times New Roman"/>
        <family val="1"/>
      </rPr>
      <t>1</t>
    </r>
    <r>
      <rPr>
        <sz val="12"/>
        <color rgb="FF000000"/>
        <rFont val="Times New Roman"/>
        <family val="1"/>
      </rPr>
      <t>,</t>
    </r>
    <r>
      <rPr>
        <i/>
        <sz val="12"/>
        <color rgb="FF000000"/>
        <rFont val="Times New Roman"/>
        <family val="1"/>
      </rPr>
      <t>p</t>
    </r>
    <r>
      <rPr>
        <sz val="8.8000000000000007"/>
        <color rgb="FF000000"/>
        <rFont val="Times New Roman"/>
        <family val="1"/>
      </rPr>
      <t>2/</t>
    </r>
    <r>
      <rPr>
        <i/>
        <sz val="12"/>
        <color rgb="FF000000"/>
        <rFont val="Times New Roman"/>
        <family val="1"/>
      </rPr>
      <t>V</t>
    </r>
    <r>
      <rPr>
        <sz val="12"/>
        <color rgb="FF000000"/>
        <rFont val="Times New Roman"/>
        <family val="1"/>
      </rPr>
      <t>=</t>
    </r>
    <r>
      <rPr>
        <i/>
        <sz val="12"/>
        <color rgb="FF000000"/>
        <rFont val="Times New Roman"/>
        <family val="1"/>
      </rPr>
      <t>x</t>
    </r>
    <r>
      <rPr>
        <sz val="8.8000000000000007"/>
        <color rgb="FF000000"/>
        <rFont val="Times New Roman"/>
        <family val="1"/>
      </rPr>
      <t>2</t>
    </r>
    <r>
      <rPr>
        <sz val="12"/>
        <color rgb="FF000000"/>
        <rFont val="Times New Roman"/>
        <family val="1"/>
      </rPr>
      <t>,</t>
    </r>
    <r>
      <rPr>
        <i/>
        <sz val="12"/>
        <color rgb="FF000000"/>
        <rFont val="Times New Roman"/>
        <family val="1"/>
      </rPr>
      <t>p</t>
    </r>
    <r>
      <rPr>
        <sz val="8.8000000000000007"/>
        <color rgb="FF000000"/>
        <rFont val="Times New Roman"/>
        <family val="1"/>
      </rPr>
      <t>3/</t>
    </r>
    <r>
      <rPr>
        <i/>
        <sz val="12"/>
        <color rgb="FF000000"/>
        <rFont val="Times New Roman"/>
        <family val="1"/>
      </rPr>
      <t>V</t>
    </r>
    <r>
      <rPr>
        <sz val="12"/>
        <color rgb="FF000000"/>
        <rFont val="Times New Roman"/>
        <family val="1"/>
      </rPr>
      <t>=</t>
    </r>
    <r>
      <rPr>
        <i/>
        <sz val="12"/>
        <color rgb="FF000000"/>
        <rFont val="Times New Roman"/>
        <family val="1"/>
      </rPr>
      <t>x</t>
    </r>
    <r>
      <rPr>
        <sz val="8.8000000000000007"/>
        <color rgb="FF000000"/>
        <rFont val="Times New Roman"/>
        <family val="1"/>
      </rPr>
      <t>3</t>
    </r>
  </si>
  <si>
    <t>player A</t>
  </si>
  <si>
    <t>Player B</t>
  </si>
  <si>
    <t>PLAYER Aobjective is to maximize the expected gains, which can be achieved by maximizing V</t>
  </si>
  <si>
    <t>player B's objective is to minimize its expected losses, which can be reduced by minimizing V, i.e., player A adopts a poor strategy.</t>
  </si>
  <si>
    <t>The expected loss for player B will be as follows</t>
  </si>
  <si>
    <r>
      <t>q</t>
    </r>
    <r>
      <rPr>
        <sz val="8.8000000000000007"/>
        <color rgb="FF000000"/>
        <rFont val="Times New Roman"/>
        <family val="1"/>
      </rPr>
      <t>1</t>
    </r>
    <r>
      <rPr>
        <sz val="12"/>
        <color rgb="FF000000"/>
        <rFont val="Times New Roman"/>
        <family val="1"/>
      </rPr>
      <t>+0</t>
    </r>
    <r>
      <rPr>
        <i/>
        <sz val="12"/>
        <color rgb="FF000000"/>
        <rFont val="Times New Roman"/>
        <family val="1"/>
      </rPr>
      <t>q</t>
    </r>
    <r>
      <rPr>
        <sz val="8.8000000000000007"/>
        <color rgb="FF000000"/>
        <rFont val="Times New Roman"/>
        <family val="1"/>
      </rPr>
      <t>2</t>
    </r>
    <r>
      <rPr>
        <sz val="12"/>
        <color rgb="FF000000"/>
        <rFont val="Times New Roman"/>
        <family val="1"/>
      </rPr>
      <t>+0</t>
    </r>
    <r>
      <rPr>
        <i/>
        <sz val="12"/>
        <color rgb="FF000000"/>
        <rFont val="Times New Roman"/>
        <family val="1"/>
      </rPr>
      <t>q</t>
    </r>
    <r>
      <rPr>
        <sz val="8.8000000000000007"/>
        <color rgb="FF000000"/>
        <rFont val="Times New Roman"/>
        <family val="1"/>
      </rPr>
      <t>3</t>
    </r>
    <r>
      <rPr>
        <sz val="12"/>
        <color rgb="FF000000"/>
        <rFont val="Times New Roman"/>
        <family val="1"/>
      </rPr>
      <t>≤</t>
    </r>
    <r>
      <rPr>
        <i/>
        <sz val="12"/>
        <color rgb="FF000000"/>
        <rFont val="Times New Roman"/>
        <family val="1"/>
      </rPr>
      <t>V</t>
    </r>
  </si>
  <si>
    <r>
      <t>0</t>
    </r>
    <r>
      <rPr>
        <i/>
        <sz val="12"/>
        <color rgb="FF000000"/>
        <rFont val="Times New Roman"/>
        <family val="1"/>
      </rPr>
      <t>q</t>
    </r>
    <r>
      <rPr>
        <sz val="8.8000000000000007"/>
        <color rgb="FF000000"/>
        <rFont val="Times New Roman"/>
        <family val="1"/>
      </rPr>
      <t>1</t>
    </r>
    <r>
      <rPr>
        <sz val="12"/>
        <color rgb="FF000000"/>
        <rFont val="Times New Roman"/>
        <family val="1"/>
      </rPr>
      <t>+</t>
    </r>
    <r>
      <rPr>
        <i/>
        <sz val="12"/>
        <color rgb="FF000000"/>
        <rFont val="Times New Roman"/>
        <family val="1"/>
      </rPr>
      <t>q</t>
    </r>
    <r>
      <rPr>
        <sz val="8.8000000000000007"/>
        <color rgb="FF000000"/>
        <rFont val="Times New Roman"/>
        <family val="1"/>
      </rPr>
      <t>2</t>
    </r>
    <r>
      <rPr>
        <sz val="12"/>
        <color rgb="FF000000"/>
        <rFont val="Times New Roman"/>
        <family val="1"/>
      </rPr>
      <t>+0</t>
    </r>
    <r>
      <rPr>
        <i/>
        <sz val="12"/>
        <color rgb="FF000000"/>
        <rFont val="Times New Roman"/>
        <family val="1"/>
      </rPr>
      <t>q</t>
    </r>
    <r>
      <rPr>
        <sz val="8.8000000000000007"/>
        <color rgb="FF000000"/>
        <rFont val="Times New Roman"/>
        <family val="1"/>
      </rPr>
      <t>3</t>
    </r>
    <r>
      <rPr>
        <sz val="12"/>
        <color rgb="FF000000"/>
        <rFont val="Times New Roman"/>
        <family val="1"/>
      </rPr>
      <t>≤</t>
    </r>
    <r>
      <rPr>
        <i/>
        <sz val="12"/>
        <color rgb="FF000000"/>
        <rFont val="Times New Roman"/>
        <family val="1"/>
      </rPr>
      <t>V</t>
    </r>
  </si>
  <si>
    <r>
      <t>0</t>
    </r>
    <r>
      <rPr>
        <i/>
        <sz val="12"/>
        <color rgb="FF000000"/>
        <rFont val="Times New Roman"/>
        <family val="1"/>
      </rPr>
      <t>q</t>
    </r>
    <r>
      <rPr>
        <sz val="8.8000000000000007"/>
        <color rgb="FF000000"/>
        <rFont val="Times New Roman"/>
        <family val="1"/>
      </rPr>
      <t>1</t>
    </r>
    <r>
      <rPr>
        <sz val="12"/>
        <color rgb="FF000000"/>
        <rFont val="Times New Roman"/>
        <family val="1"/>
      </rPr>
      <t>+0</t>
    </r>
    <r>
      <rPr>
        <i/>
        <sz val="12"/>
        <color rgb="FF000000"/>
        <rFont val="Times New Roman"/>
        <family val="1"/>
      </rPr>
      <t>q</t>
    </r>
    <r>
      <rPr>
        <sz val="8.8000000000000007"/>
        <color rgb="FF000000"/>
        <rFont val="Times New Roman"/>
        <family val="1"/>
      </rPr>
      <t>2</t>
    </r>
    <r>
      <rPr>
        <sz val="12"/>
        <color rgb="FF000000"/>
        <rFont val="Times New Roman"/>
        <family val="1"/>
      </rPr>
      <t>+</t>
    </r>
    <r>
      <rPr>
        <i/>
        <sz val="12"/>
        <color rgb="FF000000"/>
        <rFont val="Times New Roman"/>
        <family val="1"/>
      </rPr>
      <t>q</t>
    </r>
    <r>
      <rPr>
        <sz val="8.8000000000000007"/>
        <color rgb="FF000000"/>
        <rFont val="Times New Roman"/>
        <family val="1"/>
      </rPr>
      <t>3</t>
    </r>
    <r>
      <rPr>
        <sz val="12"/>
        <color rgb="FF000000"/>
        <rFont val="Times New Roman"/>
        <family val="1"/>
      </rPr>
      <t>≤</t>
    </r>
    <r>
      <rPr>
        <i/>
        <sz val="12"/>
        <color rgb="FF000000"/>
        <rFont val="Times New Roman"/>
        <family val="1"/>
      </rPr>
      <t>V</t>
    </r>
  </si>
  <si>
    <r>
      <t>q</t>
    </r>
    <r>
      <rPr>
        <sz val="8.8000000000000007"/>
        <color rgb="FF000000"/>
        <rFont val="Times New Roman"/>
        <family val="1"/>
      </rPr>
      <t>1/</t>
    </r>
    <r>
      <rPr>
        <i/>
        <sz val="12"/>
        <color rgb="FF000000"/>
        <rFont val="Times New Roman"/>
        <family val="1"/>
      </rPr>
      <t>V</t>
    </r>
    <r>
      <rPr>
        <sz val="12"/>
        <color rgb="FF000000"/>
        <rFont val="Times New Roman"/>
        <family val="1"/>
      </rPr>
      <t>=</t>
    </r>
    <r>
      <rPr>
        <i/>
        <sz val="12"/>
        <color rgb="FF000000"/>
        <rFont val="Times New Roman"/>
        <family val="1"/>
      </rPr>
      <t>y</t>
    </r>
    <r>
      <rPr>
        <sz val="8.8000000000000007"/>
        <color rgb="FF000000"/>
        <rFont val="Times New Roman"/>
        <family val="1"/>
      </rPr>
      <t>1</t>
    </r>
    <r>
      <rPr>
        <sz val="12"/>
        <color rgb="FF000000"/>
        <rFont val="Times New Roman"/>
        <family val="1"/>
      </rPr>
      <t>,</t>
    </r>
    <r>
      <rPr>
        <i/>
        <sz val="12"/>
        <color rgb="FF000000"/>
        <rFont val="Times New Roman"/>
        <family val="1"/>
      </rPr>
      <t>q</t>
    </r>
    <r>
      <rPr>
        <sz val="8.8000000000000007"/>
        <color rgb="FF000000"/>
        <rFont val="Times New Roman"/>
        <family val="1"/>
      </rPr>
      <t>2/</t>
    </r>
    <r>
      <rPr>
        <i/>
        <sz val="12"/>
        <color rgb="FF000000"/>
        <rFont val="Times New Roman"/>
        <family val="1"/>
      </rPr>
      <t>V</t>
    </r>
    <r>
      <rPr>
        <sz val="12"/>
        <color rgb="FF000000"/>
        <rFont val="Times New Roman"/>
        <family val="1"/>
      </rPr>
      <t>=</t>
    </r>
    <r>
      <rPr>
        <i/>
        <sz val="12"/>
        <color rgb="FF000000"/>
        <rFont val="Times New Roman"/>
        <family val="1"/>
      </rPr>
      <t>y</t>
    </r>
    <r>
      <rPr>
        <sz val="8.8000000000000007"/>
        <color rgb="FF000000"/>
        <rFont val="Times New Roman"/>
        <family val="1"/>
      </rPr>
      <t>2</t>
    </r>
    <r>
      <rPr>
        <sz val="12"/>
        <color rgb="FF000000"/>
        <rFont val="Times New Roman"/>
        <family val="1"/>
      </rPr>
      <t>,</t>
    </r>
    <r>
      <rPr>
        <i/>
        <sz val="12"/>
        <color rgb="FF000000"/>
        <rFont val="Times New Roman"/>
        <family val="1"/>
      </rPr>
      <t>q</t>
    </r>
    <r>
      <rPr>
        <sz val="8.8000000000000007"/>
        <color rgb="FF000000"/>
        <rFont val="Times New Roman"/>
        <family val="1"/>
      </rPr>
      <t>3/</t>
    </r>
    <r>
      <rPr>
        <i/>
        <sz val="12"/>
        <color rgb="FF000000"/>
        <rFont val="Times New Roman"/>
        <family val="1"/>
      </rPr>
      <t>V</t>
    </r>
    <r>
      <rPr>
        <sz val="12"/>
        <color rgb="FF000000"/>
        <rFont val="Times New Roman"/>
        <family val="1"/>
      </rPr>
      <t>=</t>
    </r>
    <r>
      <rPr>
        <i/>
        <sz val="12"/>
        <color rgb="FF000000"/>
        <rFont val="Times New Roman"/>
        <family val="1"/>
      </rPr>
      <t>y</t>
    </r>
    <r>
      <rPr>
        <sz val="8.8000000000000007"/>
        <color rgb="FF000000"/>
        <rFont val="Times New Roman"/>
        <family val="1"/>
      </rPr>
      <t>3</t>
    </r>
  </si>
  <si>
    <t>In order to minimize V, player B can</t>
  </si>
  <si>
    <t>subject to</t>
  </si>
  <si>
    <r>
      <t>y</t>
    </r>
    <r>
      <rPr>
        <sz val="8.8000000000000007"/>
        <color rgb="FF000000"/>
        <rFont val="Times New Roman"/>
        <family val="1"/>
      </rPr>
      <t>1</t>
    </r>
    <r>
      <rPr>
        <sz val="12"/>
        <color rgb="FF000000"/>
        <rFont val="Times New Roman"/>
        <family val="1"/>
      </rPr>
      <t>+0</t>
    </r>
    <r>
      <rPr>
        <i/>
        <sz val="12"/>
        <color rgb="FF000000"/>
        <rFont val="Times New Roman"/>
        <family val="1"/>
      </rPr>
      <t>y</t>
    </r>
    <r>
      <rPr>
        <sz val="8.8000000000000007"/>
        <color rgb="FF000000"/>
        <rFont val="Times New Roman"/>
        <family val="1"/>
      </rPr>
      <t>2</t>
    </r>
    <r>
      <rPr>
        <sz val="12"/>
        <color rgb="FF000000"/>
        <rFont val="Times New Roman"/>
        <family val="1"/>
      </rPr>
      <t>+0</t>
    </r>
    <r>
      <rPr>
        <i/>
        <sz val="12"/>
        <color rgb="FF000000"/>
        <rFont val="Times New Roman"/>
        <family val="1"/>
      </rPr>
      <t>y</t>
    </r>
    <r>
      <rPr>
        <sz val="8.8000000000000007"/>
        <color rgb="FF000000"/>
        <rFont val="Times New Roman"/>
        <family val="1"/>
      </rPr>
      <t>3</t>
    </r>
    <r>
      <rPr>
        <sz val="12"/>
        <color rgb="FF000000"/>
        <rFont val="Times New Roman"/>
        <family val="1"/>
      </rPr>
      <t>≤1</t>
    </r>
  </si>
  <si>
    <r>
      <t>0</t>
    </r>
    <r>
      <rPr>
        <i/>
        <sz val="12"/>
        <color rgb="FF000000"/>
        <rFont val="Times New Roman"/>
        <family val="1"/>
      </rPr>
      <t>y</t>
    </r>
    <r>
      <rPr>
        <sz val="8.8000000000000007"/>
        <color rgb="FF000000"/>
        <rFont val="Times New Roman"/>
        <family val="1"/>
      </rPr>
      <t>1</t>
    </r>
    <r>
      <rPr>
        <sz val="12"/>
        <color rgb="FF000000"/>
        <rFont val="Times New Roman"/>
        <family val="1"/>
      </rPr>
      <t>+</t>
    </r>
    <r>
      <rPr>
        <i/>
        <sz val="12"/>
        <color rgb="FF000000"/>
        <rFont val="Times New Roman"/>
        <family val="1"/>
      </rPr>
      <t>y</t>
    </r>
    <r>
      <rPr>
        <sz val="8.8000000000000007"/>
        <color rgb="FF000000"/>
        <rFont val="Times New Roman"/>
        <family val="1"/>
      </rPr>
      <t>2</t>
    </r>
    <r>
      <rPr>
        <sz val="12"/>
        <color rgb="FF000000"/>
        <rFont val="Times New Roman"/>
        <family val="1"/>
      </rPr>
      <t>+0</t>
    </r>
    <r>
      <rPr>
        <i/>
        <sz val="12"/>
        <color rgb="FF000000"/>
        <rFont val="Times New Roman"/>
        <family val="1"/>
      </rPr>
      <t>y</t>
    </r>
    <r>
      <rPr>
        <sz val="8.8000000000000007"/>
        <color rgb="FF000000"/>
        <rFont val="Times New Roman"/>
        <family val="1"/>
      </rPr>
      <t>3</t>
    </r>
    <r>
      <rPr>
        <sz val="12"/>
        <color rgb="FF000000"/>
        <rFont val="Times New Roman"/>
        <family val="1"/>
      </rPr>
      <t>≤1</t>
    </r>
  </si>
  <si>
    <r>
      <t>0</t>
    </r>
    <r>
      <rPr>
        <i/>
        <sz val="12"/>
        <color rgb="FF000000"/>
        <rFont val="Times New Roman"/>
        <family val="1"/>
      </rPr>
      <t>y</t>
    </r>
    <r>
      <rPr>
        <sz val="8.8000000000000007"/>
        <color rgb="FF000000"/>
        <rFont val="Times New Roman"/>
        <family val="1"/>
      </rPr>
      <t>1</t>
    </r>
    <r>
      <rPr>
        <sz val="12"/>
        <color rgb="FF000000"/>
        <rFont val="Times New Roman"/>
        <family val="1"/>
      </rPr>
      <t>+0</t>
    </r>
    <r>
      <rPr>
        <i/>
        <sz val="12"/>
        <color rgb="FF000000"/>
        <rFont val="Times New Roman"/>
        <family val="1"/>
      </rPr>
      <t>y</t>
    </r>
    <r>
      <rPr>
        <sz val="8.8000000000000007"/>
        <color rgb="FF000000"/>
        <rFont val="Times New Roman"/>
        <family val="1"/>
      </rPr>
      <t>2</t>
    </r>
    <r>
      <rPr>
        <sz val="12"/>
        <color rgb="FF000000"/>
        <rFont val="Times New Roman"/>
        <family val="1"/>
      </rPr>
      <t>+</t>
    </r>
    <r>
      <rPr>
        <i/>
        <sz val="12"/>
        <color rgb="FF000000"/>
        <rFont val="Times New Roman"/>
        <family val="1"/>
      </rPr>
      <t>y</t>
    </r>
    <r>
      <rPr>
        <sz val="8.8000000000000007"/>
        <color rgb="FF000000"/>
        <rFont val="Times New Roman"/>
        <family val="1"/>
      </rPr>
      <t>3</t>
    </r>
    <r>
      <rPr>
        <sz val="12"/>
        <color rgb="FF000000"/>
        <rFont val="Times New Roman"/>
        <family val="1"/>
      </rPr>
      <t>≤1</t>
    </r>
  </si>
  <si>
    <r>
      <t>and </t>
    </r>
    <r>
      <rPr>
        <i/>
        <sz val="12"/>
        <color rgb="FF000000"/>
        <rFont val="Times New Roman"/>
        <family val="1"/>
      </rPr>
      <t>y</t>
    </r>
    <r>
      <rPr>
        <sz val="8.8000000000000007"/>
        <color rgb="FF000000"/>
        <rFont val="Times New Roman"/>
        <family val="1"/>
      </rPr>
      <t>1</t>
    </r>
    <r>
      <rPr>
        <sz val="12"/>
        <color rgb="FF000000"/>
        <rFont val="Times New Roman"/>
        <family val="1"/>
      </rPr>
      <t>,</t>
    </r>
    <r>
      <rPr>
        <i/>
        <sz val="12"/>
        <color rgb="FF000000"/>
        <rFont val="Times New Roman"/>
        <family val="1"/>
      </rPr>
      <t>y</t>
    </r>
    <r>
      <rPr>
        <sz val="8.8000000000000007"/>
        <color rgb="FF000000"/>
        <rFont val="Times New Roman"/>
        <family val="1"/>
      </rPr>
      <t>2</t>
    </r>
    <r>
      <rPr>
        <sz val="12"/>
        <color rgb="FF000000"/>
        <rFont val="Times New Roman"/>
        <family val="1"/>
      </rPr>
      <t>,</t>
    </r>
    <r>
      <rPr>
        <i/>
        <sz val="12"/>
        <color rgb="FF000000"/>
        <rFont val="Times New Roman"/>
        <family val="1"/>
      </rPr>
      <t>y</t>
    </r>
    <r>
      <rPr>
        <sz val="8.8000000000000007"/>
        <color rgb="FF000000"/>
        <rFont val="Times New Roman"/>
        <family val="1"/>
      </rPr>
      <t>3</t>
    </r>
    <r>
      <rPr>
        <sz val="12"/>
        <color rgb="FF000000"/>
        <rFont val="Times New Roman"/>
        <family val="1"/>
      </rPr>
      <t>≥0</t>
    </r>
  </si>
  <si>
    <t>Now, solve this problem using simplex method</t>
  </si>
  <si>
    <r>
      <t>Maximize </t>
    </r>
    <r>
      <rPr>
        <i/>
        <sz val="12"/>
        <color rgb="FF000000"/>
        <rFont val="Times New Roman"/>
        <family val="1"/>
      </rPr>
      <t>Z</t>
    </r>
    <r>
      <rPr>
        <i/>
        <sz val="8.8000000000000007"/>
        <color rgb="FF000000"/>
        <rFont val="Times New Roman"/>
        <family val="1"/>
      </rPr>
      <t>q</t>
    </r>
    <r>
      <rPr>
        <sz val="12"/>
        <color rgb="FF000000"/>
        <rFont val="Times New Roman"/>
        <family val="1"/>
      </rPr>
      <t>=1/</t>
    </r>
    <r>
      <rPr>
        <i/>
        <sz val="12"/>
        <color rgb="FF000000"/>
        <rFont val="Times New Roman"/>
        <family val="1"/>
      </rPr>
      <t>V</t>
    </r>
    <r>
      <rPr>
        <sz val="12"/>
        <color rgb="FF000000"/>
        <rFont val="Times New Roman"/>
        <family val="1"/>
      </rPr>
      <t>=</t>
    </r>
    <r>
      <rPr>
        <i/>
        <sz val="12"/>
        <color rgb="FF000000"/>
        <rFont val="Times New Roman"/>
        <family val="1"/>
      </rPr>
      <t>y</t>
    </r>
    <r>
      <rPr>
        <sz val="8.8000000000000007"/>
        <color rgb="FF000000"/>
        <rFont val="Times New Roman"/>
        <family val="1"/>
      </rPr>
      <t>1</t>
    </r>
    <r>
      <rPr>
        <sz val="12"/>
        <color rgb="FF000000"/>
        <rFont val="Times New Roman"/>
        <family val="1"/>
      </rPr>
      <t>+</t>
    </r>
    <r>
      <rPr>
        <i/>
        <sz val="12"/>
        <color rgb="FF000000"/>
        <rFont val="Times New Roman"/>
        <family val="1"/>
      </rPr>
      <t>y</t>
    </r>
    <r>
      <rPr>
        <sz val="8.8000000000000007"/>
        <color rgb="FF000000"/>
        <rFont val="Times New Roman"/>
        <family val="1"/>
      </rPr>
      <t>2</t>
    </r>
    <r>
      <rPr>
        <sz val="12"/>
        <color rgb="FF000000"/>
        <rFont val="Times New Roman"/>
        <family val="1"/>
      </rPr>
      <t>+</t>
    </r>
    <r>
      <rPr>
        <i/>
        <sz val="12"/>
        <color rgb="FF000000"/>
        <rFont val="Times New Roman"/>
        <family val="1"/>
      </rPr>
      <t>y</t>
    </r>
    <r>
      <rPr>
        <sz val="8.8000000000000007"/>
        <color rgb="FF000000"/>
        <rFont val="Times New Roman"/>
        <family val="1"/>
      </rPr>
      <t>3</t>
    </r>
  </si>
  <si>
    <t>Problem is</t>
  </si>
  <si>
    <r>
      <t>and </t>
    </r>
    <r>
      <rPr>
        <i/>
        <sz val="12"/>
        <color rgb="FF000000"/>
        <rFont val="Times New Roman"/>
        <family val="1"/>
      </rPr>
      <t>y</t>
    </r>
    <r>
      <rPr>
        <sz val="8.8000000000000007"/>
        <color rgb="FF000000"/>
        <rFont val="Times New Roman"/>
        <family val="1"/>
      </rPr>
      <t>1</t>
    </r>
    <r>
      <rPr>
        <sz val="12"/>
        <color rgb="FF000000"/>
        <rFont val="Times New Roman"/>
        <family val="1"/>
      </rPr>
      <t>,</t>
    </r>
    <r>
      <rPr>
        <i/>
        <sz val="12"/>
        <color rgb="FF000000"/>
        <rFont val="Times New Roman"/>
        <family val="1"/>
      </rPr>
      <t>y</t>
    </r>
    <r>
      <rPr>
        <sz val="8.8000000000000007"/>
        <color rgb="FF000000"/>
        <rFont val="Times New Roman"/>
        <family val="1"/>
      </rPr>
      <t>2</t>
    </r>
    <r>
      <rPr>
        <sz val="12"/>
        <color rgb="FF000000"/>
        <rFont val="Times New Roman"/>
        <family val="1"/>
      </rPr>
      <t>,</t>
    </r>
    <r>
      <rPr>
        <i/>
        <sz val="12"/>
        <color rgb="FF000000"/>
        <rFont val="Times New Roman"/>
        <family val="1"/>
      </rPr>
      <t>y</t>
    </r>
    <r>
      <rPr>
        <sz val="8.8000000000000007"/>
        <color rgb="FF000000"/>
        <rFont val="Times New Roman"/>
        <family val="1"/>
      </rPr>
      <t>3</t>
    </r>
    <r>
      <rPr>
        <sz val="12"/>
        <color rgb="FF000000"/>
        <rFont val="Times New Roman"/>
        <family val="1"/>
      </rPr>
      <t>≥0;</t>
    </r>
  </si>
  <si>
    <t>The problem is converted to canonical form by adding slack, surplus and artificial variables as appropiate</t>
  </si>
  <si>
    <r>
      <t>1. As the constraint-1 is of type '</t>
    </r>
    <r>
      <rPr>
        <sz val="12"/>
        <color rgb="FF000000"/>
        <rFont val="Times New Roman"/>
        <family val="1"/>
      </rPr>
      <t>≤</t>
    </r>
    <r>
      <rPr>
        <sz val="12"/>
        <color rgb="FF000000"/>
        <rFont val="Arial"/>
        <family val="2"/>
      </rPr>
      <t>' we should add slack variable </t>
    </r>
    <r>
      <rPr>
        <i/>
        <sz val="12"/>
        <color rgb="FF000000"/>
        <rFont val="Times New Roman"/>
        <family val="1"/>
      </rPr>
      <t>S</t>
    </r>
    <r>
      <rPr>
        <sz val="8.8000000000000007"/>
        <color rgb="FF000000"/>
        <rFont val="Times New Roman"/>
        <family val="1"/>
      </rPr>
      <t>1</t>
    </r>
  </si>
  <si>
    <r>
      <t>2. As the constraint-2 is of type '</t>
    </r>
    <r>
      <rPr>
        <sz val="12"/>
        <color rgb="FF000000"/>
        <rFont val="Times New Roman"/>
        <family val="1"/>
      </rPr>
      <t>≤</t>
    </r>
    <r>
      <rPr>
        <sz val="12"/>
        <color rgb="FF000000"/>
        <rFont val="Arial"/>
        <family val="2"/>
      </rPr>
      <t>' we should add slack variable </t>
    </r>
    <r>
      <rPr>
        <i/>
        <sz val="12"/>
        <color rgb="FF000000"/>
        <rFont val="Times New Roman"/>
        <family val="1"/>
      </rPr>
      <t>S</t>
    </r>
    <r>
      <rPr>
        <sz val="8.8000000000000007"/>
        <color rgb="FF000000"/>
        <rFont val="Times New Roman"/>
        <family val="1"/>
      </rPr>
      <t>2</t>
    </r>
  </si>
  <si>
    <r>
      <t>3. As the constraint-3 is of type '</t>
    </r>
    <r>
      <rPr>
        <sz val="12"/>
        <color rgb="FF000000"/>
        <rFont val="Times New Roman"/>
        <family val="1"/>
      </rPr>
      <t>≤</t>
    </r>
    <r>
      <rPr>
        <sz val="12"/>
        <color rgb="FF000000"/>
        <rFont val="Arial"/>
        <family val="2"/>
      </rPr>
      <t>' we should add slack variable </t>
    </r>
    <r>
      <rPr>
        <i/>
        <sz val="12"/>
        <color rgb="FF000000"/>
        <rFont val="Times New Roman"/>
        <family val="1"/>
      </rPr>
      <t>S</t>
    </r>
    <r>
      <rPr>
        <sz val="8.8000000000000007"/>
        <color rgb="FF000000"/>
        <rFont val="Times New Roman"/>
        <family val="1"/>
      </rPr>
      <t>3</t>
    </r>
  </si>
  <si>
    <t>After introducing slack variables</t>
  </si>
  <si>
    <r>
      <t>and </t>
    </r>
    <r>
      <rPr>
        <i/>
        <sz val="12"/>
        <color rgb="FF000000"/>
        <rFont val="Times New Roman"/>
        <family val="1"/>
      </rPr>
      <t>y</t>
    </r>
    <r>
      <rPr>
        <sz val="8.8000000000000007"/>
        <color rgb="FF000000"/>
        <rFont val="Times New Roman"/>
        <family val="1"/>
      </rPr>
      <t>1</t>
    </r>
    <r>
      <rPr>
        <sz val="12"/>
        <color rgb="FF000000"/>
        <rFont val="Times New Roman"/>
        <family val="1"/>
      </rPr>
      <t>,</t>
    </r>
    <r>
      <rPr>
        <i/>
        <sz val="12"/>
        <color rgb="FF000000"/>
        <rFont val="Times New Roman"/>
        <family val="1"/>
      </rPr>
      <t>y</t>
    </r>
    <r>
      <rPr>
        <sz val="8.8000000000000007"/>
        <color rgb="FF000000"/>
        <rFont val="Times New Roman"/>
        <family val="1"/>
      </rPr>
      <t>2</t>
    </r>
    <r>
      <rPr>
        <sz val="12"/>
        <color rgb="FF000000"/>
        <rFont val="Times New Roman"/>
        <family val="1"/>
      </rPr>
      <t>,</t>
    </r>
    <r>
      <rPr>
        <i/>
        <sz val="12"/>
        <color rgb="FF000000"/>
        <rFont val="Times New Roman"/>
        <family val="1"/>
      </rPr>
      <t>y</t>
    </r>
    <r>
      <rPr>
        <sz val="8.8000000000000007"/>
        <color rgb="FF000000"/>
        <rFont val="Times New Roman"/>
        <family val="1"/>
      </rPr>
      <t>3</t>
    </r>
    <r>
      <rPr>
        <sz val="12"/>
        <color rgb="FF000000"/>
        <rFont val="Times New Roman"/>
        <family val="1"/>
      </rPr>
      <t>,</t>
    </r>
    <r>
      <rPr>
        <i/>
        <sz val="12"/>
        <color rgb="FF000000"/>
        <rFont val="Times New Roman"/>
        <family val="1"/>
      </rPr>
      <t>S</t>
    </r>
    <r>
      <rPr>
        <sz val="8.8000000000000007"/>
        <color rgb="FF000000"/>
        <rFont val="Times New Roman"/>
        <family val="1"/>
      </rPr>
      <t>1</t>
    </r>
    <r>
      <rPr>
        <sz val="12"/>
        <color rgb="FF000000"/>
        <rFont val="Times New Roman"/>
        <family val="1"/>
      </rPr>
      <t>,</t>
    </r>
    <r>
      <rPr>
        <i/>
        <sz val="12"/>
        <color rgb="FF000000"/>
        <rFont val="Times New Roman"/>
        <family val="1"/>
      </rPr>
      <t>S</t>
    </r>
    <r>
      <rPr>
        <sz val="8.8000000000000007"/>
        <color rgb="FF000000"/>
        <rFont val="Times New Roman"/>
        <family val="1"/>
      </rPr>
      <t>2</t>
    </r>
    <r>
      <rPr>
        <sz val="12"/>
        <color rgb="FF000000"/>
        <rFont val="Times New Roman"/>
        <family val="1"/>
      </rPr>
      <t>,</t>
    </r>
    <r>
      <rPr>
        <i/>
        <sz val="12"/>
        <color rgb="FF000000"/>
        <rFont val="Times New Roman"/>
        <family val="1"/>
      </rPr>
      <t>S</t>
    </r>
    <r>
      <rPr>
        <sz val="8.8000000000000007"/>
        <color rgb="FF000000"/>
        <rFont val="Times New Roman"/>
        <family val="1"/>
      </rPr>
      <t>3</t>
    </r>
    <r>
      <rPr>
        <sz val="12"/>
        <color rgb="FF000000"/>
        <rFont val="Times New Roman"/>
        <family val="1"/>
      </rPr>
      <t>≥0</t>
    </r>
  </si>
  <si>
    <r>
      <t>Max </t>
    </r>
    <r>
      <rPr>
        <i/>
        <sz val="11"/>
        <color theme="1"/>
        <rFont val="Times New Roman"/>
        <family val="1"/>
      </rPr>
      <t>Z</t>
    </r>
    <r>
      <rPr>
        <i/>
        <sz val="8.8000000000000007"/>
        <color theme="1"/>
        <rFont val="Times New Roman"/>
        <family val="1"/>
      </rPr>
      <t>q=y1+y2+y3</t>
    </r>
  </si>
  <si>
    <t>y1&lt;= 1</t>
  </si>
  <si>
    <t>y2&lt;=1</t>
  </si>
  <si>
    <t>y3&lt;=1</t>
  </si>
  <si>
    <r>
      <t>Max </t>
    </r>
    <r>
      <rPr>
        <i/>
        <sz val="11"/>
        <color theme="1"/>
        <rFont val="Times New Roman"/>
        <family val="1"/>
      </rPr>
      <t>Z</t>
    </r>
    <r>
      <rPr>
        <i/>
        <sz val="8.8000000000000007"/>
        <color theme="1"/>
        <rFont val="Times New Roman"/>
        <family val="1"/>
      </rPr>
      <t>q=y1+y2+y3+0S1+0S2+0S3</t>
    </r>
  </si>
  <si>
    <t>y1+S1=1</t>
  </si>
  <si>
    <t>y2+S2=1</t>
  </si>
  <si>
    <t>y3+S3=1</t>
  </si>
  <si>
    <t>Zq</t>
  </si>
  <si>
    <t>y1</t>
  </si>
  <si>
    <t>y2</t>
  </si>
  <si>
    <t>y3</t>
  </si>
  <si>
    <t>Cj-Zj</t>
  </si>
  <si>
    <t>-</t>
  </si>
  <si>
    <r>
      <t>Positive maximum </t>
    </r>
    <r>
      <rPr>
        <i/>
        <sz val="12"/>
        <color rgb="FF000000"/>
        <rFont val="Times New Roman"/>
        <family val="1"/>
      </rPr>
      <t>C</t>
    </r>
    <r>
      <rPr>
        <i/>
        <sz val="8.8000000000000007"/>
        <color rgb="FF000000"/>
        <rFont val="Times New Roman"/>
        <family val="1"/>
      </rPr>
      <t>j</t>
    </r>
    <r>
      <rPr>
        <sz val="12"/>
        <color rgb="FF000000"/>
        <rFont val="Times New Roman"/>
        <family val="1"/>
      </rPr>
      <t>-</t>
    </r>
    <r>
      <rPr>
        <i/>
        <sz val="12"/>
        <color rgb="FF000000"/>
        <rFont val="Times New Roman"/>
        <family val="1"/>
      </rPr>
      <t>Z</t>
    </r>
    <r>
      <rPr>
        <i/>
        <sz val="8.8000000000000007"/>
        <color rgb="FF000000"/>
        <rFont val="Times New Roman"/>
        <family val="1"/>
      </rPr>
      <t>j</t>
    </r>
    <r>
      <rPr>
        <sz val="12"/>
        <color rgb="FF000000"/>
        <rFont val="Arial"/>
        <family val="2"/>
      </rPr>
      <t> is </t>
    </r>
    <r>
      <rPr>
        <sz val="12"/>
        <color rgb="FF000000"/>
        <rFont val="Times New Roman"/>
        <family val="1"/>
      </rPr>
      <t>1</t>
    </r>
    <r>
      <rPr>
        <sz val="12"/>
        <color rgb="FF000000"/>
        <rFont val="Arial"/>
        <family val="2"/>
      </rPr>
      <t> and its column index is </t>
    </r>
    <r>
      <rPr>
        <sz val="12"/>
        <color rgb="FF000000"/>
        <rFont val="Times New Roman"/>
        <family val="1"/>
      </rPr>
      <t>1</t>
    </r>
    <r>
      <rPr>
        <sz val="12"/>
        <color rgb="FF000000"/>
        <rFont val="Arial"/>
        <family val="2"/>
      </rPr>
      <t>. So, </t>
    </r>
    <r>
      <rPr>
        <sz val="12"/>
        <color rgb="FF008000"/>
        <rFont val="Arial"/>
        <family val="2"/>
      </rPr>
      <t>the entering variable is </t>
    </r>
    <r>
      <rPr>
        <i/>
        <sz val="12"/>
        <color rgb="FF008000"/>
        <rFont val="Times New Roman"/>
        <family val="1"/>
      </rPr>
      <t>y</t>
    </r>
    <r>
      <rPr>
        <sz val="8.8000000000000007"/>
        <color rgb="FF008000"/>
        <rFont val="Times New Roman"/>
        <family val="1"/>
      </rPr>
      <t>1</t>
    </r>
    <r>
      <rPr>
        <sz val="12"/>
        <color rgb="FF000000"/>
        <rFont val="Arial"/>
        <family val="2"/>
      </rPr>
      <t>.</t>
    </r>
  </si>
  <si>
    <r>
      <t>Minimum ratio is </t>
    </r>
    <r>
      <rPr>
        <sz val="12"/>
        <color rgb="FF000000"/>
        <rFont val="Times New Roman"/>
        <family val="1"/>
      </rPr>
      <t>1</t>
    </r>
    <r>
      <rPr>
        <sz val="12"/>
        <color rgb="FF000000"/>
        <rFont val="Arial"/>
        <family val="2"/>
      </rPr>
      <t> and its row index is </t>
    </r>
    <r>
      <rPr>
        <sz val="12"/>
        <color rgb="FF000000"/>
        <rFont val="Times New Roman"/>
        <family val="1"/>
      </rPr>
      <t>1</t>
    </r>
    <r>
      <rPr>
        <sz val="12"/>
        <color rgb="FF000000"/>
        <rFont val="Arial"/>
        <family val="2"/>
      </rPr>
      <t>. So, </t>
    </r>
    <r>
      <rPr>
        <sz val="12"/>
        <color rgb="FFFF0000"/>
        <rFont val="Arial"/>
        <family val="2"/>
      </rPr>
      <t>the leaving basis variable is </t>
    </r>
    <r>
      <rPr>
        <i/>
        <sz val="12"/>
        <color rgb="FFFF0000"/>
        <rFont val="Times New Roman"/>
        <family val="1"/>
      </rPr>
      <t>S</t>
    </r>
    <r>
      <rPr>
        <sz val="8.8000000000000007"/>
        <color rgb="FFFF0000"/>
        <rFont val="Times New Roman"/>
        <family val="1"/>
      </rPr>
      <t>1</t>
    </r>
    <r>
      <rPr>
        <sz val="12"/>
        <color rgb="FF000000"/>
        <rFont val="Arial"/>
        <family val="2"/>
      </rPr>
      <t>.</t>
    </r>
  </si>
  <si>
    <t xml:space="preserve">The pivot element is 1.
</t>
  </si>
  <si>
    <t>Entering =y1, Departing =S1, Key Element =1</t>
  </si>
  <si>
    <r>
      <t>Positive maximum </t>
    </r>
    <r>
      <rPr>
        <i/>
        <sz val="12"/>
        <color rgb="FF000000"/>
        <rFont val="Times New Roman"/>
        <family val="1"/>
      </rPr>
      <t>C</t>
    </r>
    <r>
      <rPr>
        <i/>
        <sz val="8.8000000000000007"/>
        <color rgb="FF000000"/>
        <rFont val="Times New Roman"/>
        <family val="1"/>
      </rPr>
      <t>j</t>
    </r>
    <r>
      <rPr>
        <sz val="12"/>
        <color rgb="FF000000"/>
        <rFont val="Times New Roman"/>
        <family val="1"/>
      </rPr>
      <t>-</t>
    </r>
    <r>
      <rPr>
        <i/>
        <sz val="12"/>
        <color rgb="FF000000"/>
        <rFont val="Times New Roman"/>
        <family val="1"/>
      </rPr>
      <t>Z</t>
    </r>
    <r>
      <rPr>
        <i/>
        <sz val="8.8000000000000007"/>
        <color rgb="FF000000"/>
        <rFont val="Times New Roman"/>
        <family val="1"/>
      </rPr>
      <t>j</t>
    </r>
    <r>
      <rPr>
        <sz val="12"/>
        <color rgb="FF000000"/>
        <rFont val="Arial"/>
        <family val="2"/>
      </rPr>
      <t> is </t>
    </r>
    <r>
      <rPr>
        <sz val="12"/>
        <color rgb="FF000000"/>
        <rFont val="Times New Roman"/>
        <family val="1"/>
      </rPr>
      <t>1</t>
    </r>
    <r>
      <rPr>
        <sz val="12"/>
        <color rgb="FF000000"/>
        <rFont val="Arial"/>
        <family val="2"/>
      </rPr>
      <t> and its column index is </t>
    </r>
    <r>
      <rPr>
        <sz val="12"/>
        <color rgb="FF000000"/>
        <rFont val="Times New Roman"/>
        <family val="1"/>
      </rPr>
      <t>2</t>
    </r>
    <r>
      <rPr>
        <sz val="12"/>
        <color rgb="FF000000"/>
        <rFont val="Arial"/>
        <family val="2"/>
      </rPr>
      <t>. So, </t>
    </r>
    <r>
      <rPr>
        <sz val="12"/>
        <color rgb="FF008000"/>
        <rFont val="Arial"/>
        <family val="2"/>
      </rPr>
      <t>the entering variable is </t>
    </r>
    <r>
      <rPr>
        <i/>
        <sz val="12"/>
        <color rgb="FF008000"/>
        <rFont val="Times New Roman"/>
        <family val="1"/>
      </rPr>
      <t>y</t>
    </r>
    <r>
      <rPr>
        <sz val="8.8000000000000007"/>
        <color rgb="FF008000"/>
        <rFont val="Times New Roman"/>
        <family val="1"/>
      </rPr>
      <t>2</t>
    </r>
    <r>
      <rPr>
        <sz val="12"/>
        <color rgb="FF000000"/>
        <rFont val="Arial"/>
        <family val="2"/>
      </rPr>
      <t>.</t>
    </r>
  </si>
  <si>
    <r>
      <t>Minimum ratio is </t>
    </r>
    <r>
      <rPr>
        <sz val="12"/>
        <color rgb="FF000000"/>
        <rFont val="Times New Roman"/>
        <family val="1"/>
      </rPr>
      <t>1</t>
    </r>
    <r>
      <rPr>
        <sz val="12"/>
        <color rgb="FF000000"/>
        <rFont val="Arial"/>
        <family val="2"/>
      </rPr>
      <t> and its row index is </t>
    </r>
    <r>
      <rPr>
        <sz val="12"/>
        <color rgb="FF000000"/>
        <rFont val="Times New Roman"/>
        <family val="1"/>
      </rPr>
      <t>2</t>
    </r>
    <r>
      <rPr>
        <sz val="12"/>
        <color rgb="FF000000"/>
        <rFont val="Arial"/>
        <family val="2"/>
      </rPr>
      <t>. So, </t>
    </r>
    <r>
      <rPr>
        <sz val="12"/>
        <color rgb="FFFF0000"/>
        <rFont val="Arial"/>
        <family val="2"/>
      </rPr>
      <t>the leaving basis variable is </t>
    </r>
    <r>
      <rPr>
        <i/>
        <sz val="12"/>
        <color rgb="FFFF0000"/>
        <rFont val="Times New Roman"/>
        <family val="1"/>
      </rPr>
      <t>S</t>
    </r>
    <r>
      <rPr>
        <sz val="8.8000000000000007"/>
        <color rgb="FFFF0000"/>
        <rFont val="Times New Roman"/>
        <family val="1"/>
      </rPr>
      <t>2</t>
    </r>
    <r>
      <rPr>
        <sz val="12"/>
        <color rgb="FF000000"/>
        <rFont val="Arial"/>
        <family val="2"/>
      </rPr>
      <t>.</t>
    </r>
  </si>
  <si>
    <r>
      <t>∴</t>
    </r>
    <r>
      <rPr>
        <sz val="12"/>
        <color rgb="FF000000"/>
        <rFont val="Arial"/>
        <family val="2"/>
      </rPr>
      <t> </t>
    </r>
    <r>
      <rPr>
        <sz val="12"/>
        <color rgb="FF0000FF"/>
        <rFont val="Arial"/>
        <family val="2"/>
      </rPr>
      <t>The pivot element is </t>
    </r>
    <r>
      <rPr>
        <sz val="12"/>
        <color rgb="FF0000FF"/>
        <rFont val="Times New Roman"/>
        <family val="1"/>
      </rPr>
      <t>1</t>
    </r>
    <r>
      <rPr>
        <sz val="12"/>
        <color rgb="FF000000"/>
        <rFont val="Arial"/>
        <family val="2"/>
      </rPr>
      <t>.</t>
    </r>
  </si>
  <si>
    <r>
      <t>Entering </t>
    </r>
    <r>
      <rPr>
        <sz val="12"/>
        <color rgb="FF000000"/>
        <rFont val="Times New Roman"/>
        <family val="1"/>
      </rPr>
      <t>=</t>
    </r>
    <r>
      <rPr>
        <i/>
        <sz val="12"/>
        <color rgb="FF000000"/>
        <rFont val="Times New Roman"/>
        <family val="1"/>
      </rPr>
      <t>y</t>
    </r>
    <r>
      <rPr>
        <sz val="8.8000000000000007"/>
        <color rgb="FF000000"/>
        <rFont val="Times New Roman"/>
        <family val="1"/>
      </rPr>
      <t>2</t>
    </r>
    <r>
      <rPr>
        <sz val="12"/>
        <color rgb="FF000000"/>
        <rFont val="Arial"/>
        <family val="2"/>
      </rPr>
      <t>, Departing </t>
    </r>
    <r>
      <rPr>
        <sz val="12"/>
        <color rgb="FF000000"/>
        <rFont val="Times New Roman"/>
        <family val="1"/>
      </rPr>
      <t>=</t>
    </r>
    <r>
      <rPr>
        <i/>
        <sz val="12"/>
        <color rgb="FF000000"/>
        <rFont val="Times New Roman"/>
        <family val="1"/>
      </rPr>
      <t>S</t>
    </r>
    <r>
      <rPr>
        <sz val="8.8000000000000007"/>
        <color rgb="FF000000"/>
        <rFont val="Times New Roman"/>
        <family val="1"/>
      </rPr>
      <t>2</t>
    </r>
    <r>
      <rPr>
        <sz val="12"/>
        <color rgb="FF000000"/>
        <rFont val="Arial"/>
        <family val="2"/>
      </rPr>
      <t>, Key Element </t>
    </r>
    <r>
      <rPr>
        <sz val="12"/>
        <color rgb="FF000000"/>
        <rFont val="Times New Roman"/>
        <family val="1"/>
      </rPr>
      <t>=1</t>
    </r>
  </si>
  <si>
    <r>
      <t>Positive maximum </t>
    </r>
    <r>
      <rPr>
        <i/>
        <sz val="12"/>
        <color rgb="FF000000"/>
        <rFont val="Times New Roman"/>
        <family val="1"/>
      </rPr>
      <t>C</t>
    </r>
    <r>
      <rPr>
        <i/>
        <sz val="8.8000000000000007"/>
        <color rgb="FF000000"/>
        <rFont val="Times New Roman"/>
        <family val="1"/>
      </rPr>
      <t>j</t>
    </r>
    <r>
      <rPr>
        <sz val="12"/>
        <color rgb="FF000000"/>
        <rFont val="Times New Roman"/>
        <family val="1"/>
      </rPr>
      <t>-</t>
    </r>
    <r>
      <rPr>
        <i/>
        <sz val="12"/>
        <color rgb="FF000000"/>
        <rFont val="Times New Roman"/>
        <family val="1"/>
      </rPr>
      <t>Z</t>
    </r>
    <r>
      <rPr>
        <i/>
        <sz val="8.8000000000000007"/>
        <color rgb="FF000000"/>
        <rFont val="Times New Roman"/>
        <family val="1"/>
      </rPr>
      <t>j</t>
    </r>
    <r>
      <rPr>
        <sz val="12"/>
        <color rgb="FF000000"/>
        <rFont val="Arial"/>
        <family val="2"/>
      </rPr>
      <t> is </t>
    </r>
    <r>
      <rPr>
        <sz val="12"/>
        <color rgb="FF000000"/>
        <rFont val="Times New Roman"/>
        <family val="1"/>
      </rPr>
      <t>1</t>
    </r>
    <r>
      <rPr>
        <sz val="12"/>
        <color rgb="FF000000"/>
        <rFont val="Arial"/>
        <family val="2"/>
      </rPr>
      <t> and its column index is </t>
    </r>
    <r>
      <rPr>
        <sz val="12"/>
        <color rgb="FF000000"/>
        <rFont val="Times New Roman"/>
        <family val="1"/>
      </rPr>
      <t>3</t>
    </r>
    <r>
      <rPr>
        <sz val="12"/>
        <color rgb="FF000000"/>
        <rFont val="Arial"/>
        <family val="2"/>
      </rPr>
      <t>. So, </t>
    </r>
    <r>
      <rPr>
        <sz val="12"/>
        <color rgb="FF008000"/>
        <rFont val="Arial"/>
        <family val="2"/>
      </rPr>
      <t>the entering variable is </t>
    </r>
    <r>
      <rPr>
        <i/>
        <sz val="12"/>
        <color rgb="FF008000"/>
        <rFont val="Times New Roman"/>
        <family val="1"/>
      </rPr>
      <t>y</t>
    </r>
    <r>
      <rPr>
        <sz val="8.8000000000000007"/>
        <color rgb="FF008000"/>
        <rFont val="Times New Roman"/>
        <family val="1"/>
      </rPr>
      <t>3</t>
    </r>
    <r>
      <rPr>
        <sz val="12"/>
        <color rgb="FF000000"/>
        <rFont val="Arial"/>
        <family val="2"/>
      </rPr>
      <t>.</t>
    </r>
  </si>
  <si>
    <r>
      <t>Minimum ratio is </t>
    </r>
    <r>
      <rPr>
        <sz val="12"/>
        <color rgb="FF000000"/>
        <rFont val="Times New Roman"/>
        <family val="1"/>
      </rPr>
      <t>1</t>
    </r>
    <r>
      <rPr>
        <sz val="12"/>
        <color rgb="FF000000"/>
        <rFont val="Arial"/>
        <family val="2"/>
      </rPr>
      <t> and its row index is </t>
    </r>
    <r>
      <rPr>
        <sz val="12"/>
        <color rgb="FF000000"/>
        <rFont val="Times New Roman"/>
        <family val="1"/>
      </rPr>
      <t>3</t>
    </r>
    <r>
      <rPr>
        <sz val="12"/>
        <color rgb="FF000000"/>
        <rFont val="Arial"/>
        <family val="2"/>
      </rPr>
      <t>. So, </t>
    </r>
    <r>
      <rPr>
        <sz val="12"/>
        <color rgb="FFFF0000"/>
        <rFont val="Arial"/>
        <family val="2"/>
      </rPr>
      <t>the leaving basis variable is </t>
    </r>
    <r>
      <rPr>
        <i/>
        <sz val="12"/>
        <color rgb="FFFF0000"/>
        <rFont val="Times New Roman"/>
        <family val="1"/>
      </rPr>
      <t>S</t>
    </r>
    <r>
      <rPr>
        <sz val="8.8000000000000007"/>
        <color rgb="FFFF0000"/>
        <rFont val="Times New Roman"/>
        <family val="1"/>
      </rPr>
      <t>3</t>
    </r>
    <r>
      <rPr>
        <sz val="12"/>
        <color rgb="FF000000"/>
        <rFont val="Arial"/>
        <family val="2"/>
      </rPr>
      <t>.</t>
    </r>
  </si>
  <si>
    <r>
      <t>Since all </t>
    </r>
    <r>
      <rPr>
        <i/>
        <sz val="12"/>
        <color rgb="FF000000"/>
        <rFont val="Times New Roman"/>
        <family val="1"/>
      </rPr>
      <t>C</t>
    </r>
    <r>
      <rPr>
        <i/>
        <sz val="8.8000000000000007"/>
        <color rgb="FF000000"/>
        <rFont val="Times New Roman"/>
        <family val="1"/>
      </rPr>
      <t>j</t>
    </r>
    <r>
      <rPr>
        <sz val="12"/>
        <color rgb="FF000000"/>
        <rFont val="Times New Roman"/>
        <family val="1"/>
      </rPr>
      <t>-</t>
    </r>
    <r>
      <rPr>
        <i/>
        <sz val="12"/>
        <color rgb="FF000000"/>
        <rFont val="Times New Roman"/>
        <family val="1"/>
      </rPr>
      <t>Z</t>
    </r>
    <r>
      <rPr>
        <i/>
        <sz val="8.8000000000000007"/>
        <color rgb="FF000000"/>
        <rFont val="Times New Roman"/>
        <family val="1"/>
      </rPr>
      <t>j</t>
    </r>
    <r>
      <rPr>
        <sz val="12"/>
        <color rgb="FF000000"/>
        <rFont val="Times New Roman"/>
        <family val="1"/>
      </rPr>
      <t>≤0</t>
    </r>
  </si>
  <si>
    <t>Hence, optimal solution is arrived with value of variables as :</t>
  </si>
  <si>
    <r>
      <t>y</t>
    </r>
    <r>
      <rPr>
        <sz val="8.8000000000000007"/>
        <color rgb="FF000000"/>
        <rFont val="Times New Roman"/>
        <family val="1"/>
      </rPr>
      <t>1</t>
    </r>
    <r>
      <rPr>
        <sz val="12"/>
        <color rgb="FF000000"/>
        <rFont val="Times New Roman"/>
        <family val="1"/>
      </rPr>
      <t>=1,</t>
    </r>
    <r>
      <rPr>
        <i/>
        <sz val="12"/>
        <color rgb="FF000000"/>
        <rFont val="Times New Roman"/>
        <family val="1"/>
      </rPr>
      <t>y</t>
    </r>
    <r>
      <rPr>
        <sz val="8.8000000000000007"/>
        <color rgb="FF000000"/>
        <rFont val="Times New Roman"/>
        <family val="1"/>
      </rPr>
      <t>2</t>
    </r>
    <r>
      <rPr>
        <sz val="12"/>
        <color rgb="FF000000"/>
        <rFont val="Times New Roman"/>
        <family val="1"/>
      </rPr>
      <t>=1,</t>
    </r>
    <r>
      <rPr>
        <i/>
        <sz val="12"/>
        <color rgb="FF000000"/>
        <rFont val="Times New Roman"/>
        <family val="1"/>
      </rPr>
      <t>y</t>
    </r>
    <r>
      <rPr>
        <sz val="8.8000000000000007"/>
        <color rgb="FF000000"/>
        <rFont val="Times New Roman"/>
        <family val="1"/>
      </rPr>
      <t>3</t>
    </r>
    <r>
      <rPr>
        <sz val="12"/>
        <color rgb="FF000000"/>
        <rFont val="Times New Roman"/>
        <family val="1"/>
      </rPr>
      <t>=1</t>
    </r>
  </si>
  <si>
    <r>
      <t>Max </t>
    </r>
    <r>
      <rPr>
        <i/>
        <sz val="12"/>
        <color rgb="FF000000"/>
        <rFont val="Times New Roman"/>
        <family val="1"/>
      </rPr>
      <t>Z</t>
    </r>
    <r>
      <rPr>
        <i/>
        <sz val="8.8000000000000007"/>
        <color rgb="FF000000"/>
        <rFont val="Times New Roman"/>
        <family val="1"/>
      </rPr>
      <t>q</t>
    </r>
    <r>
      <rPr>
        <sz val="12"/>
        <color rgb="FF000000"/>
        <rFont val="Times New Roman"/>
        <family val="1"/>
      </rPr>
      <t>=3</t>
    </r>
  </si>
  <si>
    <t>player B's optimal strategy</t>
  </si>
  <si>
    <r>
      <t>q</t>
    </r>
    <r>
      <rPr>
        <sz val="8.8000000000000007"/>
        <color rgb="FF000000"/>
        <rFont val="Times New Roman"/>
        <family val="1"/>
      </rPr>
      <t>1</t>
    </r>
    <r>
      <rPr>
        <sz val="12"/>
        <color rgb="FF000000"/>
        <rFont val="Times New Roman"/>
        <family val="1"/>
      </rPr>
      <t>=</t>
    </r>
    <r>
      <rPr>
        <i/>
        <sz val="12"/>
        <color rgb="FF000000"/>
        <rFont val="Times New Roman"/>
        <family val="1"/>
      </rPr>
      <t>V</t>
    </r>
    <r>
      <rPr>
        <sz val="12"/>
        <color rgb="FF000000"/>
        <rFont val="Times New Roman"/>
        <family val="1"/>
      </rPr>
      <t>×</t>
    </r>
    <r>
      <rPr>
        <i/>
        <sz val="12"/>
        <color rgb="FF000000"/>
        <rFont val="Times New Roman"/>
        <family val="1"/>
      </rPr>
      <t>y</t>
    </r>
    <r>
      <rPr>
        <sz val="8.8000000000000007"/>
        <color rgb="FF000000"/>
        <rFont val="Times New Roman"/>
        <family val="1"/>
      </rPr>
      <t>1</t>
    </r>
    <r>
      <rPr>
        <sz val="12"/>
        <color rgb="FF000000"/>
        <rFont val="Times New Roman"/>
        <family val="1"/>
      </rPr>
      <t>=0.3333×1=0.3333</t>
    </r>
  </si>
  <si>
    <r>
      <t>q</t>
    </r>
    <r>
      <rPr>
        <sz val="8.8000000000000007"/>
        <color rgb="FF000000"/>
        <rFont val="Times New Roman"/>
        <family val="1"/>
      </rPr>
      <t>2</t>
    </r>
    <r>
      <rPr>
        <sz val="12"/>
        <color rgb="FF000000"/>
        <rFont val="Times New Roman"/>
        <family val="1"/>
      </rPr>
      <t>=</t>
    </r>
    <r>
      <rPr>
        <i/>
        <sz val="12"/>
        <color rgb="FF000000"/>
        <rFont val="Times New Roman"/>
        <family val="1"/>
      </rPr>
      <t>V</t>
    </r>
    <r>
      <rPr>
        <sz val="12"/>
        <color rgb="FF000000"/>
        <rFont val="Times New Roman"/>
        <family val="1"/>
      </rPr>
      <t>×</t>
    </r>
    <r>
      <rPr>
        <i/>
        <sz val="12"/>
        <color rgb="FF000000"/>
        <rFont val="Times New Roman"/>
        <family val="1"/>
      </rPr>
      <t>y</t>
    </r>
    <r>
      <rPr>
        <sz val="8.8000000000000007"/>
        <color rgb="FF000000"/>
        <rFont val="Times New Roman"/>
        <family val="1"/>
      </rPr>
      <t>2</t>
    </r>
    <r>
      <rPr>
        <sz val="12"/>
        <color rgb="FF000000"/>
        <rFont val="Times New Roman"/>
        <family val="1"/>
      </rPr>
      <t>=0.3333×1=0.3333</t>
    </r>
  </si>
  <si>
    <r>
      <t>q</t>
    </r>
    <r>
      <rPr>
        <sz val="8.8000000000000007"/>
        <color rgb="FF000000"/>
        <rFont val="Times New Roman"/>
        <family val="1"/>
      </rPr>
      <t>3</t>
    </r>
    <r>
      <rPr>
        <sz val="12"/>
        <color rgb="FF000000"/>
        <rFont val="Times New Roman"/>
        <family val="1"/>
      </rPr>
      <t>=</t>
    </r>
    <r>
      <rPr>
        <i/>
        <sz val="12"/>
        <color rgb="FF000000"/>
        <rFont val="Times New Roman"/>
        <family val="1"/>
      </rPr>
      <t>V</t>
    </r>
    <r>
      <rPr>
        <sz val="12"/>
        <color rgb="FF000000"/>
        <rFont val="Times New Roman"/>
        <family val="1"/>
      </rPr>
      <t>×</t>
    </r>
    <r>
      <rPr>
        <i/>
        <sz val="12"/>
        <color rgb="FF000000"/>
        <rFont val="Times New Roman"/>
        <family val="1"/>
      </rPr>
      <t>y</t>
    </r>
    <r>
      <rPr>
        <sz val="8.8000000000000007"/>
        <color rgb="FF000000"/>
        <rFont val="Times New Roman"/>
        <family val="1"/>
      </rPr>
      <t>3</t>
    </r>
    <r>
      <rPr>
        <sz val="12"/>
        <color rgb="FF000000"/>
        <rFont val="Times New Roman"/>
        <family val="1"/>
      </rPr>
      <t>=0.3333×1=0.3333</t>
    </r>
  </si>
  <si>
    <r>
      <t>Hence, player B's </t>
    </r>
    <r>
      <rPr>
        <sz val="21.75"/>
        <color rgb="FF000000"/>
        <rFont val="Times New Roman"/>
        <family val="1"/>
      </rPr>
      <t>(</t>
    </r>
    <r>
      <rPr>
        <i/>
        <sz val="12"/>
        <color rgb="FF000000"/>
        <rFont val="Times New Roman"/>
        <family val="1"/>
      </rPr>
      <t>B</t>
    </r>
    <r>
      <rPr>
        <sz val="8.8000000000000007"/>
        <color rgb="FF000000"/>
        <rFont val="Times New Roman"/>
        <family val="1"/>
      </rPr>
      <t>1</t>
    </r>
    <r>
      <rPr>
        <sz val="12"/>
        <color rgb="FF000000"/>
        <rFont val="Times New Roman"/>
        <family val="1"/>
      </rPr>
      <t>,</t>
    </r>
    <r>
      <rPr>
        <i/>
        <sz val="12"/>
        <color rgb="FF000000"/>
        <rFont val="Times New Roman"/>
        <family val="1"/>
      </rPr>
      <t>B</t>
    </r>
    <r>
      <rPr>
        <sz val="8.8000000000000007"/>
        <color rgb="FF000000"/>
        <rFont val="Times New Roman"/>
        <family val="1"/>
      </rPr>
      <t>2</t>
    </r>
    <r>
      <rPr>
        <sz val="12"/>
        <color rgb="FF000000"/>
        <rFont val="Times New Roman"/>
        <family val="1"/>
      </rPr>
      <t>,</t>
    </r>
    <r>
      <rPr>
        <i/>
        <sz val="12"/>
        <color rgb="FF000000"/>
        <rFont val="Times New Roman"/>
        <family val="1"/>
      </rPr>
      <t>B</t>
    </r>
    <r>
      <rPr>
        <sz val="8.8000000000000007"/>
        <color rgb="FF000000"/>
        <rFont val="Times New Roman"/>
        <family val="1"/>
      </rPr>
      <t>3</t>
    </r>
    <r>
      <rPr>
        <sz val="21.75"/>
        <color rgb="FF000000"/>
        <rFont val="Times New Roman"/>
        <family val="1"/>
      </rPr>
      <t>)</t>
    </r>
    <r>
      <rPr>
        <sz val="12"/>
        <color rgb="FF000000"/>
        <rFont val="Arial"/>
        <family val="2"/>
      </rPr>
      <t> optimal strategy is </t>
    </r>
    <r>
      <rPr>
        <sz val="12"/>
        <color rgb="FF000000"/>
        <rFont val="Times New Roman"/>
        <family val="1"/>
      </rPr>
      <t>(0.3333,0.3333,0.3333)</t>
    </r>
    <r>
      <rPr>
        <sz val="12"/>
        <color rgb="FF000000"/>
        <rFont val="Arial"/>
        <family val="2"/>
      </rPr>
      <t>.</t>
    </r>
  </si>
  <si>
    <t>player A's optimal strategy</t>
  </si>
  <si>
    <r>
      <t>The values for </t>
    </r>
    <r>
      <rPr>
        <i/>
        <sz val="12"/>
        <color rgb="FF000000"/>
        <rFont val="Times New Roman"/>
        <family val="1"/>
      </rPr>
      <t>x</t>
    </r>
    <r>
      <rPr>
        <sz val="8.8000000000000007"/>
        <color rgb="FF000000"/>
        <rFont val="Times New Roman"/>
        <family val="1"/>
      </rPr>
      <t>1</t>
    </r>
    <r>
      <rPr>
        <sz val="12"/>
        <color rgb="FF000000"/>
        <rFont val="Times New Roman"/>
        <family val="1"/>
      </rPr>
      <t>,</t>
    </r>
    <r>
      <rPr>
        <i/>
        <sz val="12"/>
        <color rgb="FF000000"/>
        <rFont val="Times New Roman"/>
        <family val="1"/>
      </rPr>
      <t>x</t>
    </r>
    <r>
      <rPr>
        <sz val="8.8000000000000007"/>
        <color rgb="FF000000"/>
        <rFont val="Times New Roman"/>
        <family val="1"/>
      </rPr>
      <t>2</t>
    </r>
    <r>
      <rPr>
        <sz val="12"/>
        <color rgb="FF000000"/>
        <rFont val="Times New Roman"/>
        <family val="1"/>
      </rPr>
      <t>,</t>
    </r>
    <r>
      <rPr>
        <i/>
        <sz val="12"/>
        <color rgb="FF000000"/>
        <rFont val="Times New Roman"/>
        <family val="1"/>
      </rPr>
      <t>x</t>
    </r>
    <r>
      <rPr>
        <sz val="8.8000000000000007"/>
        <color rgb="FF000000"/>
        <rFont val="Times New Roman"/>
        <family val="1"/>
      </rPr>
      <t>3</t>
    </r>
    <r>
      <rPr>
        <sz val="12"/>
        <color rgb="FF000000"/>
        <rFont val="Arial"/>
        <family val="2"/>
      </rPr>
      <t> can be obtained from the </t>
    </r>
    <r>
      <rPr>
        <i/>
        <sz val="12"/>
        <color rgb="FF000000"/>
        <rFont val="Times New Roman"/>
        <family val="1"/>
      </rPr>
      <t>z</t>
    </r>
    <r>
      <rPr>
        <i/>
        <sz val="8.8000000000000007"/>
        <color rgb="FF000000"/>
        <rFont val="Times New Roman"/>
        <family val="1"/>
      </rPr>
      <t>j</t>
    </r>
    <r>
      <rPr>
        <sz val="12"/>
        <color rgb="FF000000"/>
        <rFont val="Times New Roman"/>
        <family val="1"/>
      </rPr>
      <t>-</t>
    </r>
    <r>
      <rPr>
        <i/>
        <sz val="12"/>
        <color rgb="FF000000"/>
        <rFont val="Times New Roman"/>
        <family val="1"/>
      </rPr>
      <t>c</t>
    </r>
    <r>
      <rPr>
        <i/>
        <sz val="8.8000000000000007"/>
        <color rgb="FF000000"/>
        <rFont val="Times New Roman"/>
        <family val="1"/>
      </rPr>
      <t>j</t>
    </r>
    <r>
      <rPr>
        <sz val="12"/>
        <color rgb="FF000000"/>
        <rFont val="Arial"/>
        <family val="2"/>
      </rPr>
      <t> row of final simplex table</t>
    </r>
  </si>
  <si>
    <r>
      <t>x</t>
    </r>
    <r>
      <rPr>
        <sz val="8.8000000000000007"/>
        <color rgb="FF000000"/>
        <rFont val="Times New Roman"/>
        <family val="1"/>
      </rPr>
      <t>1</t>
    </r>
    <r>
      <rPr>
        <sz val="12"/>
        <color rgb="FF000000"/>
        <rFont val="Times New Roman"/>
        <family val="1"/>
      </rPr>
      <t>=1,</t>
    </r>
    <r>
      <rPr>
        <i/>
        <sz val="12"/>
        <color rgb="FF000000"/>
        <rFont val="Times New Roman"/>
        <family val="1"/>
      </rPr>
      <t>x</t>
    </r>
    <r>
      <rPr>
        <sz val="8.8000000000000007"/>
        <color rgb="FF000000"/>
        <rFont val="Times New Roman"/>
        <family val="1"/>
      </rPr>
      <t>2</t>
    </r>
    <r>
      <rPr>
        <sz val="12"/>
        <color rgb="FF000000"/>
        <rFont val="Times New Roman"/>
        <family val="1"/>
      </rPr>
      <t>=1,</t>
    </r>
    <r>
      <rPr>
        <i/>
        <sz val="12"/>
        <color rgb="FF000000"/>
        <rFont val="Times New Roman"/>
        <family val="1"/>
      </rPr>
      <t>x</t>
    </r>
    <r>
      <rPr>
        <sz val="8.8000000000000007"/>
        <color rgb="FF000000"/>
        <rFont val="Times New Roman"/>
        <family val="1"/>
      </rPr>
      <t>3</t>
    </r>
    <r>
      <rPr>
        <sz val="12"/>
        <color rgb="FF000000"/>
        <rFont val="Times New Roman"/>
        <family val="1"/>
      </rPr>
      <t>=1</t>
    </r>
  </si>
  <si>
    <r>
      <t>p</t>
    </r>
    <r>
      <rPr>
        <sz val="8.8000000000000007"/>
        <color rgb="FF000000"/>
        <rFont val="Times New Roman"/>
        <family val="1"/>
      </rPr>
      <t>1</t>
    </r>
    <r>
      <rPr>
        <sz val="12"/>
        <color rgb="FF000000"/>
        <rFont val="Times New Roman"/>
        <family val="1"/>
      </rPr>
      <t>=</t>
    </r>
    <r>
      <rPr>
        <i/>
        <sz val="12"/>
        <color rgb="FF000000"/>
        <rFont val="Times New Roman"/>
        <family val="1"/>
      </rPr>
      <t>V</t>
    </r>
    <r>
      <rPr>
        <sz val="12"/>
        <color rgb="FF000000"/>
        <rFont val="Times New Roman"/>
        <family val="1"/>
      </rPr>
      <t>×</t>
    </r>
    <r>
      <rPr>
        <i/>
        <sz val="12"/>
        <color rgb="FF000000"/>
        <rFont val="Times New Roman"/>
        <family val="1"/>
      </rPr>
      <t>x</t>
    </r>
    <r>
      <rPr>
        <sz val="8.8000000000000007"/>
        <color rgb="FF000000"/>
        <rFont val="Times New Roman"/>
        <family val="1"/>
      </rPr>
      <t>1</t>
    </r>
    <r>
      <rPr>
        <sz val="12"/>
        <color rgb="FF000000"/>
        <rFont val="Times New Roman"/>
        <family val="1"/>
      </rPr>
      <t>=0.3333×1=0.3333</t>
    </r>
  </si>
  <si>
    <r>
      <t>p</t>
    </r>
    <r>
      <rPr>
        <sz val="8.8000000000000007"/>
        <color rgb="FF000000"/>
        <rFont val="Times New Roman"/>
        <family val="1"/>
      </rPr>
      <t>2</t>
    </r>
    <r>
      <rPr>
        <sz val="12"/>
        <color rgb="FF000000"/>
        <rFont val="Times New Roman"/>
        <family val="1"/>
      </rPr>
      <t>=</t>
    </r>
    <r>
      <rPr>
        <i/>
        <sz val="12"/>
        <color rgb="FF000000"/>
        <rFont val="Times New Roman"/>
        <family val="1"/>
      </rPr>
      <t>V</t>
    </r>
    <r>
      <rPr>
        <sz val="12"/>
        <color rgb="FF000000"/>
        <rFont val="Times New Roman"/>
        <family val="1"/>
      </rPr>
      <t>×</t>
    </r>
    <r>
      <rPr>
        <i/>
        <sz val="12"/>
        <color rgb="FF000000"/>
        <rFont val="Times New Roman"/>
        <family val="1"/>
      </rPr>
      <t>x</t>
    </r>
    <r>
      <rPr>
        <sz val="8.8000000000000007"/>
        <color rgb="FF000000"/>
        <rFont val="Times New Roman"/>
        <family val="1"/>
      </rPr>
      <t>2</t>
    </r>
    <r>
      <rPr>
        <sz val="12"/>
        <color rgb="FF000000"/>
        <rFont val="Times New Roman"/>
        <family val="1"/>
      </rPr>
      <t>=0.3333×1=0.3333</t>
    </r>
  </si>
  <si>
    <r>
      <t>p</t>
    </r>
    <r>
      <rPr>
        <sz val="8.8000000000000007"/>
        <color rgb="FF000000"/>
        <rFont val="Times New Roman"/>
        <family val="1"/>
      </rPr>
      <t>3</t>
    </r>
    <r>
      <rPr>
        <sz val="12"/>
        <color rgb="FF000000"/>
        <rFont val="Times New Roman"/>
        <family val="1"/>
      </rPr>
      <t>=</t>
    </r>
    <r>
      <rPr>
        <i/>
        <sz val="12"/>
        <color rgb="FF000000"/>
        <rFont val="Times New Roman"/>
        <family val="1"/>
      </rPr>
      <t>V</t>
    </r>
    <r>
      <rPr>
        <sz val="12"/>
        <color rgb="FF000000"/>
        <rFont val="Times New Roman"/>
        <family val="1"/>
      </rPr>
      <t>×</t>
    </r>
    <r>
      <rPr>
        <i/>
        <sz val="12"/>
        <color rgb="FF000000"/>
        <rFont val="Times New Roman"/>
        <family val="1"/>
      </rPr>
      <t>x</t>
    </r>
    <r>
      <rPr>
        <sz val="8.8000000000000007"/>
        <color rgb="FF000000"/>
        <rFont val="Times New Roman"/>
        <family val="1"/>
      </rPr>
      <t>3</t>
    </r>
    <r>
      <rPr>
        <sz val="12"/>
        <color rgb="FF000000"/>
        <rFont val="Times New Roman"/>
        <family val="1"/>
      </rPr>
      <t>=0.3333×1=0.3333</t>
    </r>
  </si>
  <si>
    <r>
      <t>∴</t>
    </r>
    <r>
      <rPr>
        <i/>
        <sz val="12"/>
        <color rgb="FF000000"/>
        <rFont val="Times New Roman"/>
        <family val="1"/>
      </rPr>
      <t>Z</t>
    </r>
    <r>
      <rPr>
        <i/>
        <sz val="8.8000000000000007"/>
        <color rgb="FF000000"/>
        <rFont val="Times New Roman"/>
        <family val="1"/>
      </rPr>
      <t>q</t>
    </r>
    <r>
      <rPr>
        <sz val="12"/>
        <color rgb="FF000000"/>
        <rFont val="Times New Roman"/>
        <family val="1"/>
      </rPr>
      <t>=1/</t>
    </r>
    <r>
      <rPr>
        <i/>
        <sz val="12"/>
        <color rgb="FF000000"/>
        <rFont val="Times New Roman"/>
        <family val="1"/>
      </rPr>
      <t>V</t>
    </r>
    <r>
      <rPr>
        <sz val="12"/>
        <color rgb="FF000000"/>
        <rFont val="Times New Roman"/>
        <family val="1"/>
      </rPr>
      <t>=3</t>
    </r>
  </si>
  <si>
    <r>
      <t>∴</t>
    </r>
    <r>
      <rPr>
        <i/>
        <sz val="12"/>
        <color rgb="FF000000"/>
        <rFont val="Times New Roman"/>
        <family val="1"/>
      </rPr>
      <t>V</t>
    </r>
    <r>
      <rPr>
        <sz val="12"/>
        <color rgb="FF000000"/>
        <rFont val="Times New Roman"/>
        <family val="1"/>
      </rPr>
      <t>=1/3=0.3333</t>
    </r>
  </si>
  <si>
    <r>
      <t>So, finally player B's</t>
    </r>
    <r>
      <rPr>
        <sz val="10"/>
        <color rgb="FF000000"/>
        <rFont val="Arial"/>
        <family val="2"/>
      </rPr>
      <t> </t>
    </r>
    <r>
      <rPr>
        <sz val="10"/>
        <color rgb="FF000000"/>
        <rFont val="Times New Roman"/>
        <family val="1"/>
      </rPr>
      <t>(FOXHOLE1, FOXHOLE3,FOXHOLE5)</t>
    </r>
    <r>
      <rPr>
        <sz val="12"/>
        <color rgb="FF000000"/>
        <rFont val="Arial"/>
        <family val="2"/>
      </rPr>
      <t> optimal strategy is </t>
    </r>
    <r>
      <rPr>
        <sz val="12"/>
        <color rgb="FF000000"/>
        <rFont val="Times New Roman"/>
        <family val="1"/>
      </rPr>
      <t>(0.3333,0.3333,0.3333)</t>
    </r>
    <r>
      <rPr>
        <sz val="12"/>
        <color rgb="FF000000"/>
        <rFont val="Arial"/>
        <family val="2"/>
      </rPr>
      <t>.</t>
    </r>
  </si>
  <si>
    <r>
      <t>Hence, player A's </t>
    </r>
    <r>
      <rPr>
        <sz val="21.75"/>
        <color rgb="FF000000"/>
        <rFont val="Times New Roman"/>
        <family val="1"/>
      </rPr>
      <t>(</t>
    </r>
    <r>
      <rPr>
        <i/>
        <sz val="12"/>
        <color rgb="FF000000"/>
        <rFont val="Times New Roman"/>
        <family val="1"/>
      </rPr>
      <t>A,B,D</t>
    </r>
    <r>
      <rPr>
        <sz val="21.75"/>
        <color rgb="FF000000"/>
        <rFont val="Times New Roman"/>
        <family val="1"/>
      </rPr>
      <t>)</t>
    </r>
    <r>
      <rPr>
        <sz val="12"/>
        <color rgb="FF000000"/>
        <rFont val="Arial"/>
        <family val="2"/>
      </rPr>
      <t> optimal strategy is </t>
    </r>
    <r>
      <rPr>
        <sz val="12"/>
        <color rgb="FF000000"/>
        <rFont val="Times New Roman"/>
        <family val="1"/>
      </rPr>
      <t>(0.3333,0.3333,0.3333)</t>
    </r>
    <r>
      <rPr>
        <sz val="12"/>
        <color rgb="FF000000"/>
        <rFont val="Arial"/>
        <family val="2"/>
      </rPr>
      <t>.</t>
    </r>
  </si>
  <si>
    <r>
      <t>and player A's </t>
    </r>
    <r>
      <rPr>
        <sz val="21.75"/>
        <color rgb="FF000000"/>
        <rFont val="Times New Roman"/>
        <family val="1"/>
      </rPr>
      <t>(</t>
    </r>
    <r>
      <rPr>
        <i/>
        <sz val="12"/>
        <color rgb="FF000000"/>
        <rFont val="Times New Roman"/>
        <family val="1"/>
      </rPr>
      <t>A,B,D</t>
    </r>
    <r>
      <rPr>
        <sz val="21.75"/>
        <color rgb="FF000000"/>
        <rFont val="Times New Roman"/>
        <family val="1"/>
      </rPr>
      <t>)</t>
    </r>
    <r>
      <rPr>
        <sz val="12"/>
        <color rgb="FF000000"/>
        <rFont val="Arial"/>
        <family val="2"/>
      </rPr>
      <t> optimal strategy is </t>
    </r>
    <r>
      <rPr>
        <sz val="12"/>
        <color rgb="FF000000"/>
        <rFont val="Times New Roman"/>
        <family val="1"/>
      </rPr>
      <t>(0.3333,0.3333,0.3333)</t>
    </r>
    <r>
      <rPr>
        <sz val="12"/>
        <color rgb="FF000000"/>
        <rFont val="Arial"/>
        <family val="2"/>
      </rPr>
      <t>.</t>
    </r>
  </si>
  <si>
    <t>PLAYER 2</t>
  </si>
  <si>
    <t>STRATEGY</t>
  </si>
  <si>
    <t>PLAYER1</t>
  </si>
  <si>
    <t>We apply the maximin (minimax) principle to analyze the game.</t>
  </si>
  <si>
    <r>
      <t>Here, Column MiniMax </t>
    </r>
    <r>
      <rPr>
        <sz val="12"/>
        <color rgb="FF000000"/>
        <rFont val="Times New Roman"/>
        <family val="1"/>
      </rPr>
      <t>≠</t>
    </r>
    <r>
      <rPr>
        <sz val="12"/>
        <color rgb="FF000000"/>
        <rFont val="Arial"/>
        <family val="2"/>
      </rPr>
      <t> Row MaxiMin</t>
    </r>
  </si>
  <si>
    <r>
      <t>∴</t>
    </r>
    <r>
      <rPr>
        <sz val="12"/>
        <color rgb="FF000000"/>
        <rFont val="Arial"/>
        <family val="2"/>
      </rPr>
      <t> This game has no saddle point.</t>
    </r>
  </si>
  <si>
    <t>A2</t>
  </si>
  <si>
    <t>B1</t>
  </si>
  <si>
    <t>B2</t>
  </si>
  <si>
    <t>Solution using graphical method</t>
  </si>
  <si>
    <t>First, we draw two parallel lines 1 unit distance apart and mark a scale on each.</t>
  </si>
  <si>
    <r>
      <t>The two parallel lines represent strategies of player </t>
    </r>
    <r>
      <rPr>
        <i/>
        <sz val="12"/>
        <color rgb="FF000000"/>
        <rFont val="Times New Roman"/>
        <family val="1"/>
      </rPr>
      <t>B</t>
    </r>
    <r>
      <rPr>
        <sz val="12"/>
        <color rgb="FF000000"/>
        <rFont val="Arial"/>
        <family val="2"/>
      </rPr>
      <t>.</t>
    </r>
  </si>
  <si>
    <r>
      <t>If player </t>
    </r>
    <r>
      <rPr>
        <i/>
        <sz val="12"/>
        <color rgb="FF000000"/>
        <rFont val="Times New Roman"/>
        <family val="1"/>
      </rPr>
      <t>A</t>
    </r>
    <r>
      <rPr>
        <sz val="12"/>
        <color rgb="FF000000"/>
        <rFont val="Arial"/>
        <family val="2"/>
      </rPr>
      <t> selects strategy </t>
    </r>
    <r>
      <rPr>
        <i/>
        <sz val="12"/>
        <color rgb="FF000000"/>
        <rFont val="Times New Roman"/>
        <family val="1"/>
      </rPr>
      <t>A</t>
    </r>
    <r>
      <rPr>
        <sz val="8.8000000000000007"/>
        <color rgb="FF000000"/>
        <rFont val="Times New Roman"/>
        <family val="1"/>
      </rPr>
      <t>1</t>
    </r>
    <r>
      <rPr>
        <sz val="12"/>
        <color rgb="FF000000"/>
        <rFont val="Arial"/>
        <family val="2"/>
      </rPr>
      <t>, player </t>
    </r>
    <r>
      <rPr>
        <i/>
        <sz val="12"/>
        <color rgb="FF000000"/>
        <rFont val="Times New Roman"/>
        <family val="1"/>
      </rPr>
      <t>B</t>
    </r>
    <r>
      <rPr>
        <sz val="12"/>
        <color rgb="FF000000"/>
        <rFont val="Arial"/>
        <family val="2"/>
      </rPr>
      <t> can win 3 or -2 units depending on B’s selection of strategies.</t>
    </r>
  </si>
  <si>
    <r>
      <t>The value 3 is plotted along the vertical axis under strategy </t>
    </r>
    <r>
      <rPr>
        <i/>
        <sz val="12"/>
        <color rgb="FF000000"/>
        <rFont val="Times New Roman"/>
        <family val="1"/>
      </rPr>
      <t>B</t>
    </r>
    <r>
      <rPr>
        <sz val="8.8000000000000007"/>
        <color rgb="FF000000"/>
        <rFont val="Times New Roman"/>
        <family val="1"/>
      </rPr>
      <t>1</t>
    </r>
    <r>
      <rPr>
        <sz val="12"/>
        <color rgb="FF000000"/>
        <rFont val="Arial"/>
        <family val="2"/>
      </rPr>
      <t> and the value -2 is plotted along the vertical axis under strategy </t>
    </r>
    <r>
      <rPr>
        <i/>
        <sz val="12"/>
        <color rgb="FF000000"/>
        <rFont val="Times New Roman"/>
        <family val="1"/>
      </rPr>
      <t>B</t>
    </r>
    <r>
      <rPr>
        <sz val="8.8000000000000007"/>
        <color rgb="FF000000"/>
        <rFont val="Times New Roman"/>
        <family val="1"/>
      </rPr>
      <t>2</t>
    </r>
    <r>
      <rPr>
        <sz val="12"/>
        <color rgb="FF000000"/>
        <rFont val="Arial"/>
        <family val="2"/>
      </rPr>
      <t>.</t>
    </r>
  </si>
  <si>
    <t>A straight line joining the two points is then drawn.</t>
  </si>
  <si>
    <r>
      <t>Similarly, we can plot strategies </t>
    </r>
    <r>
      <rPr>
        <i/>
        <sz val="12"/>
        <color rgb="FF000000"/>
        <rFont val="Times New Roman"/>
        <family val="1"/>
      </rPr>
      <t>A</t>
    </r>
    <r>
      <rPr>
        <sz val="8.8000000000000007"/>
        <color rgb="FF000000"/>
        <rFont val="Times New Roman"/>
        <family val="1"/>
      </rPr>
      <t>2</t>
    </r>
    <r>
      <rPr>
        <sz val="12"/>
        <color rgb="FF000000"/>
        <rFont val="Arial"/>
        <family val="2"/>
      </rPr>
      <t> also. The problem is graphed in the following figure.</t>
    </r>
  </si>
  <si>
    <r>
      <t>The lowest point </t>
    </r>
    <r>
      <rPr>
        <i/>
        <sz val="12"/>
        <color rgb="FF000000"/>
        <rFont val="Times New Roman"/>
        <family val="1"/>
      </rPr>
      <t>V</t>
    </r>
    <r>
      <rPr>
        <sz val="12"/>
        <color rgb="FF000000"/>
        <rFont val="Arial"/>
        <family val="2"/>
      </rPr>
      <t> in the shaded region indicates the value of game. From the above figure, the value of the game is </t>
    </r>
    <r>
      <rPr>
        <sz val="12"/>
        <color rgb="FF000000"/>
        <rFont val="Times New Roman"/>
        <family val="1"/>
      </rPr>
      <t>0.5</t>
    </r>
    <r>
      <rPr>
        <sz val="12"/>
        <color rgb="FF000000"/>
        <rFont val="Arial"/>
        <family val="2"/>
      </rPr>
      <t> units.</t>
    </r>
  </si>
  <si>
    <t>1. The point of optimal solution occurs at the intersection of two lines</t>
  </si>
  <si>
    <r>
      <t>E</t>
    </r>
    <r>
      <rPr>
        <sz val="8.8000000000000007"/>
        <color rgb="FF000000"/>
        <rFont val="Times New Roman"/>
        <family val="1"/>
      </rPr>
      <t>1</t>
    </r>
    <r>
      <rPr>
        <sz val="12"/>
        <color rgb="FF000000"/>
        <rFont val="Times New Roman"/>
        <family val="1"/>
      </rPr>
      <t>=3</t>
    </r>
    <r>
      <rPr>
        <i/>
        <sz val="12"/>
        <color rgb="FF000000"/>
        <rFont val="Times New Roman"/>
        <family val="1"/>
      </rPr>
      <t>p</t>
    </r>
    <r>
      <rPr>
        <sz val="8.8000000000000007"/>
        <color rgb="FF000000"/>
        <rFont val="Times New Roman"/>
        <family val="1"/>
      </rPr>
      <t>1</t>
    </r>
    <r>
      <rPr>
        <sz val="12"/>
        <color rgb="FF000000"/>
        <rFont val="Times New Roman"/>
        <family val="1"/>
      </rPr>
      <t>-2</t>
    </r>
    <r>
      <rPr>
        <i/>
        <sz val="12"/>
        <color rgb="FF000000"/>
        <rFont val="Times New Roman"/>
        <family val="1"/>
      </rPr>
      <t>p</t>
    </r>
    <r>
      <rPr>
        <sz val="8.8000000000000007"/>
        <color rgb="FF000000"/>
        <rFont val="Times New Roman"/>
        <family val="1"/>
      </rPr>
      <t>2</t>
    </r>
  </si>
  <si>
    <r>
      <t>E</t>
    </r>
    <r>
      <rPr>
        <sz val="8.8000000000000007"/>
        <color rgb="FF000000"/>
        <rFont val="Times New Roman"/>
        <family val="1"/>
      </rPr>
      <t>2</t>
    </r>
    <r>
      <rPr>
        <sz val="12"/>
        <color rgb="FF000000"/>
        <rFont val="Times New Roman"/>
        <family val="1"/>
      </rPr>
      <t>=-</t>
    </r>
    <r>
      <rPr>
        <i/>
        <sz val="12"/>
        <color rgb="FF000000"/>
        <rFont val="Times New Roman"/>
        <family val="1"/>
      </rPr>
      <t>p</t>
    </r>
    <r>
      <rPr>
        <sz val="8.8000000000000007"/>
        <color rgb="FF000000"/>
        <rFont val="Times New Roman"/>
        <family val="1"/>
      </rPr>
      <t>1</t>
    </r>
    <r>
      <rPr>
        <sz val="12"/>
        <color rgb="FF000000"/>
        <rFont val="Times New Roman"/>
        <family val="1"/>
      </rPr>
      <t>+2</t>
    </r>
    <r>
      <rPr>
        <i/>
        <sz val="12"/>
        <color rgb="FF000000"/>
        <rFont val="Times New Roman"/>
        <family val="1"/>
      </rPr>
      <t>p</t>
    </r>
    <r>
      <rPr>
        <sz val="8.8000000000000007"/>
        <color rgb="FF000000"/>
        <rFont val="Times New Roman"/>
        <family val="1"/>
      </rPr>
      <t>2</t>
    </r>
  </si>
  <si>
    <t>Comparing the above two equations, we have</t>
  </si>
  <si>
    <r>
      <t>3</t>
    </r>
    <r>
      <rPr>
        <i/>
        <sz val="12"/>
        <color rgb="FF000000"/>
        <rFont val="Times New Roman"/>
        <family val="1"/>
      </rPr>
      <t>p</t>
    </r>
    <r>
      <rPr>
        <sz val="8.8000000000000007"/>
        <color rgb="FF000000"/>
        <rFont val="Times New Roman"/>
        <family val="1"/>
      </rPr>
      <t>1</t>
    </r>
    <r>
      <rPr>
        <sz val="12"/>
        <color rgb="FF000000"/>
        <rFont val="Times New Roman"/>
        <family val="1"/>
      </rPr>
      <t>-2</t>
    </r>
    <r>
      <rPr>
        <i/>
        <sz val="12"/>
        <color rgb="FF000000"/>
        <rFont val="Times New Roman"/>
        <family val="1"/>
      </rPr>
      <t>p</t>
    </r>
    <r>
      <rPr>
        <sz val="8.8000000000000007"/>
        <color rgb="FF000000"/>
        <rFont val="Times New Roman"/>
        <family val="1"/>
      </rPr>
      <t>2</t>
    </r>
    <r>
      <rPr>
        <sz val="12"/>
        <color rgb="FF000000"/>
        <rFont val="Times New Roman"/>
        <family val="1"/>
      </rPr>
      <t>=-</t>
    </r>
    <r>
      <rPr>
        <i/>
        <sz val="12"/>
        <color rgb="FF000000"/>
        <rFont val="Times New Roman"/>
        <family val="1"/>
      </rPr>
      <t>p</t>
    </r>
    <r>
      <rPr>
        <sz val="8.8000000000000007"/>
        <color rgb="FF000000"/>
        <rFont val="Times New Roman"/>
        <family val="1"/>
      </rPr>
      <t>1</t>
    </r>
    <r>
      <rPr>
        <sz val="12"/>
        <color rgb="FF000000"/>
        <rFont val="Times New Roman"/>
        <family val="1"/>
      </rPr>
      <t>+2</t>
    </r>
    <r>
      <rPr>
        <i/>
        <sz val="12"/>
        <color rgb="FF000000"/>
        <rFont val="Times New Roman"/>
        <family val="1"/>
      </rPr>
      <t>p</t>
    </r>
    <r>
      <rPr>
        <sz val="8.8000000000000007"/>
        <color rgb="FF000000"/>
        <rFont val="Times New Roman"/>
        <family val="1"/>
      </rPr>
      <t>2</t>
    </r>
  </si>
  <si>
    <r>
      <t>Substituting </t>
    </r>
    <r>
      <rPr>
        <i/>
        <sz val="12"/>
        <color rgb="FF000000"/>
        <rFont val="Times New Roman"/>
        <family val="1"/>
      </rPr>
      <t>p</t>
    </r>
    <r>
      <rPr>
        <sz val="8.8000000000000007"/>
        <color rgb="FF000000"/>
        <rFont val="Times New Roman"/>
        <family val="1"/>
      </rPr>
      <t>2</t>
    </r>
    <r>
      <rPr>
        <sz val="12"/>
        <color rgb="FF000000"/>
        <rFont val="Times New Roman"/>
        <family val="1"/>
      </rPr>
      <t>=1-</t>
    </r>
    <r>
      <rPr>
        <i/>
        <sz val="12"/>
        <color rgb="FF000000"/>
        <rFont val="Times New Roman"/>
        <family val="1"/>
      </rPr>
      <t>p</t>
    </r>
    <r>
      <rPr>
        <sz val="8.8000000000000007"/>
        <color rgb="FF000000"/>
        <rFont val="Times New Roman"/>
        <family val="1"/>
      </rPr>
      <t>1</t>
    </r>
  </si>
  <si>
    <r>
      <t>3</t>
    </r>
    <r>
      <rPr>
        <i/>
        <sz val="12"/>
        <color rgb="FF000000"/>
        <rFont val="Times New Roman"/>
        <family val="1"/>
      </rPr>
      <t>p</t>
    </r>
    <r>
      <rPr>
        <sz val="8.8000000000000007"/>
        <color rgb="FF000000"/>
        <rFont val="Times New Roman"/>
        <family val="1"/>
      </rPr>
      <t>1</t>
    </r>
    <r>
      <rPr>
        <sz val="12"/>
        <color rgb="FF000000"/>
        <rFont val="Times New Roman"/>
        <family val="1"/>
      </rPr>
      <t>-2(1-</t>
    </r>
    <r>
      <rPr>
        <i/>
        <sz val="12"/>
        <color rgb="FF000000"/>
        <rFont val="Times New Roman"/>
        <family val="1"/>
      </rPr>
      <t>p</t>
    </r>
    <r>
      <rPr>
        <sz val="8.8000000000000007"/>
        <color rgb="FF000000"/>
        <rFont val="Times New Roman"/>
        <family val="1"/>
      </rPr>
      <t>1)</t>
    </r>
    <r>
      <rPr>
        <sz val="12"/>
        <color rgb="FF000000"/>
        <rFont val="Times New Roman"/>
        <family val="1"/>
      </rPr>
      <t>=-</t>
    </r>
    <r>
      <rPr>
        <i/>
        <sz val="12"/>
        <color rgb="FF000000"/>
        <rFont val="Times New Roman"/>
        <family val="1"/>
      </rPr>
      <t>p</t>
    </r>
    <r>
      <rPr>
        <sz val="8.8000000000000007"/>
        <color rgb="FF000000"/>
        <rFont val="Times New Roman"/>
        <family val="1"/>
      </rPr>
      <t>1</t>
    </r>
    <r>
      <rPr>
        <sz val="12"/>
        <color rgb="FF000000"/>
        <rFont val="Times New Roman"/>
        <family val="1"/>
      </rPr>
      <t>+2(1-</t>
    </r>
    <r>
      <rPr>
        <i/>
        <sz val="12"/>
        <color rgb="FF000000"/>
        <rFont val="Times New Roman"/>
        <family val="1"/>
      </rPr>
      <t>p</t>
    </r>
    <r>
      <rPr>
        <sz val="8.8000000000000007"/>
        <color rgb="FF000000"/>
        <rFont val="Times New Roman"/>
        <family val="1"/>
      </rPr>
      <t>1)</t>
    </r>
  </si>
  <si>
    <r>
      <t>Solving </t>
    </r>
    <r>
      <rPr>
        <i/>
        <sz val="12"/>
        <color rgb="FF000000"/>
        <rFont val="Times New Roman"/>
        <family val="1"/>
      </rPr>
      <t>p</t>
    </r>
    <r>
      <rPr>
        <sz val="8.8000000000000007"/>
        <color rgb="FF000000"/>
        <rFont val="Times New Roman"/>
        <family val="1"/>
      </rPr>
      <t>1</t>
    </r>
    <r>
      <rPr>
        <sz val="12"/>
        <color rgb="FF000000"/>
        <rFont val="Times New Roman"/>
        <family val="1"/>
      </rPr>
      <t>=0.5</t>
    </r>
  </si>
  <si>
    <r>
      <t>p</t>
    </r>
    <r>
      <rPr>
        <sz val="8.8000000000000007"/>
        <color rgb="FF000000"/>
        <rFont val="Times New Roman"/>
        <family val="1"/>
      </rPr>
      <t>2</t>
    </r>
    <r>
      <rPr>
        <sz val="12"/>
        <color rgb="FF000000"/>
        <rFont val="Times New Roman"/>
        <family val="1"/>
      </rPr>
      <t>=1-</t>
    </r>
    <r>
      <rPr>
        <i/>
        <sz val="12"/>
        <color rgb="FF000000"/>
        <rFont val="Times New Roman"/>
        <family val="1"/>
      </rPr>
      <t>p</t>
    </r>
    <r>
      <rPr>
        <sz val="8.8000000000000007"/>
        <color rgb="FF000000"/>
        <rFont val="Times New Roman"/>
        <family val="1"/>
      </rPr>
      <t>1</t>
    </r>
    <r>
      <rPr>
        <sz val="12"/>
        <color rgb="FF000000"/>
        <rFont val="Times New Roman"/>
        <family val="1"/>
      </rPr>
      <t>=1-0.5=0.5</t>
    </r>
  </si>
  <si>
    <r>
      <t>Substituting the values of </t>
    </r>
    <r>
      <rPr>
        <i/>
        <sz val="12"/>
        <color rgb="FF000000"/>
        <rFont val="Times New Roman"/>
        <family val="1"/>
      </rPr>
      <t>p</t>
    </r>
    <r>
      <rPr>
        <sz val="8.8000000000000007"/>
        <color rgb="FF000000"/>
        <rFont val="Times New Roman"/>
        <family val="1"/>
      </rPr>
      <t>1</t>
    </r>
    <r>
      <rPr>
        <sz val="12"/>
        <color rgb="FF000000"/>
        <rFont val="Arial"/>
        <family val="2"/>
      </rPr>
      <t> and </t>
    </r>
    <r>
      <rPr>
        <i/>
        <sz val="12"/>
        <color rgb="FF000000"/>
        <rFont val="Times New Roman"/>
        <family val="1"/>
      </rPr>
      <t>p</t>
    </r>
    <r>
      <rPr>
        <sz val="8.8000000000000007"/>
        <color rgb="FF000000"/>
        <rFont val="Times New Roman"/>
        <family val="1"/>
      </rPr>
      <t>2</t>
    </r>
    <r>
      <rPr>
        <sz val="12"/>
        <color rgb="FF000000"/>
        <rFont val="Arial"/>
        <family val="2"/>
      </rPr>
      <t> in equation </t>
    </r>
    <r>
      <rPr>
        <i/>
        <sz val="12"/>
        <color rgb="FF000000"/>
        <rFont val="Times New Roman"/>
        <family val="1"/>
      </rPr>
      <t>E</t>
    </r>
    <r>
      <rPr>
        <sz val="8.8000000000000007"/>
        <color rgb="FF000000"/>
        <rFont val="Times New Roman"/>
        <family val="1"/>
      </rPr>
      <t>1</t>
    </r>
  </si>
  <si>
    <r>
      <t>V</t>
    </r>
    <r>
      <rPr>
        <sz val="12"/>
        <color rgb="FF000000"/>
        <rFont val="Times New Roman"/>
        <family val="1"/>
      </rPr>
      <t>=3(0.5)-2(0.5)=0.5</t>
    </r>
  </si>
  <si>
    <t>2. The point of optimal solution occurs at the intersection of two lines</t>
  </si>
  <si>
    <r>
      <t>L</t>
    </r>
    <r>
      <rPr>
        <sz val="8.8000000000000007"/>
        <color rgb="FF000000"/>
        <rFont val="Times New Roman"/>
        <family val="1"/>
      </rPr>
      <t>1</t>
    </r>
    <r>
      <rPr>
        <sz val="12"/>
        <color rgb="FF000000"/>
        <rFont val="Times New Roman"/>
        <family val="1"/>
      </rPr>
      <t>=3</t>
    </r>
    <r>
      <rPr>
        <i/>
        <sz val="12"/>
        <color rgb="FF000000"/>
        <rFont val="Times New Roman"/>
        <family val="1"/>
      </rPr>
      <t>q</t>
    </r>
    <r>
      <rPr>
        <sz val="8.8000000000000007"/>
        <color rgb="FF000000"/>
        <rFont val="Times New Roman"/>
        <family val="1"/>
      </rPr>
      <t>1</t>
    </r>
    <r>
      <rPr>
        <sz val="12"/>
        <color rgb="FF000000"/>
        <rFont val="Times New Roman"/>
        <family val="1"/>
      </rPr>
      <t>-</t>
    </r>
    <r>
      <rPr>
        <i/>
        <sz val="12"/>
        <color rgb="FF000000"/>
        <rFont val="Times New Roman"/>
        <family val="1"/>
      </rPr>
      <t>q</t>
    </r>
    <r>
      <rPr>
        <sz val="8.8000000000000007"/>
        <color rgb="FF000000"/>
        <rFont val="Times New Roman"/>
        <family val="1"/>
      </rPr>
      <t>2</t>
    </r>
  </si>
  <si>
    <r>
      <t>L</t>
    </r>
    <r>
      <rPr>
        <sz val="8.8000000000000007"/>
        <color rgb="FF000000"/>
        <rFont val="Times New Roman"/>
        <family val="1"/>
      </rPr>
      <t>2</t>
    </r>
    <r>
      <rPr>
        <sz val="12"/>
        <color rgb="FF000000"/>
        <rFont val="Times New Roman"/>
        <family val="1"/>
      </rPr>
      <t>=-2</t>
    </r>
    <r>
      <rPr>
        <i/>
        <sz val="12"/>
        <color rgb="FF000000"/>
        <rFont val="Times New Roman"/>
        <family val="1"/>
      </rPr>
      <t>q</t>
    </r>
    <r>
      <rPr>
        <sz val="8.8000000000000007"/>
        <color rgb="FF000000"/>
        <rFont val="Times New Roman"/>
        <family val="1"/>
      </rPr>
      <t>1</t>
    </r>
    <r>
      <rPr>
        <sz val="12"/>
        <color rgb="FF000000"/>
        <rFont val="Times New Roman"/>
        <family val="1"/>
      </rPr>
      <t>+2</t>
    </r>
    <r>
      <rPr>
        <i/>
        <sz val="12"/>
        <color rgb="FF000000"/>
        <rFont val="Times New Roman"/>
        <family val="1"/>
      </rPr>
      <t>q</t>
    </r>
    <r>
      <rPr>
        <sz val="8.8000000000000007"/>
        <color rgb="FF000000"/>
        <rFont val="Times New Roman"/>
        <family val="1"/>
      </rPr>
      <t>2</t>
    </r>
  </si>
  <si>
    <r>
      <t>3</t>
    </r>
    <r>
      <rPr>
        <i/>
        <sz val="12"/>
        <color rgb="FF000000"/>
        <rFont val="Times New Roman"/>
        <family val="1"/>
      </rPr>
      <t>q</t>
    </r>
    <r>
      <rPr>
        <sz val="8.8000000000000007"/>
        <color rgb="FF000000"/>
        <rFont val="Times New Roman"/>
        <family val="1"/>
      </rPr>
      <t>1</t>
    </r>
    <r>
      <rPr>
        <sz val="12"/>
        <color rgb="FF000000"/>
        <rFont val="Times New Roman"/>
        <family val="1"/>
      </rPr>
      <t>-</t>
    </r>
    <r>
      <rPr>
        <i/>
        <sz val="12"/>
        <color rgb="FF000000"/>
        <rFont val="Times New Roman"/>
        <family val="1"/>
      </rPr>
      <t>q</t>
    </r>
    <r>
      <rPr>
        <sz val="8.8000000000000007"/>
        <color rgb="FF000000"/>
        <rFont val="Times New Roman"/>
        <family val="1"/>
      </rPr>
      <t>2</t>
    </r>
    <r>
      <rPr>
        <sz val="12"/>
        <color rgb="FF000000"/>
        <rFont val="Times New Roman"/>
        <family val="1"/>
      </rPr>
      <t>=-2</t>
    </r>
    <r>
      <rPr>
        <i/>
        <sz val="12"/>
        <color rgb="FF000000"/>
        <rFont val="Times New Roman"/>
        <family val="1"/>
      </rPr>
      <t>q</t>
    </r>
    <r>
      <rPr>
        <sz val="8.8000000000000007"/>
        <color rgb="FF000000"/>
        <rFont val="Times New Roman"/>
        <family val="1"/>
      </rPr>
      <t>1</t>
    </r>
    <r>
      <rPr>
        <sz val="12"/>
        <color rgb="FF000000"/>
        <rFont val="Times New Roman"/>
        <family val="1"/>
      </rPr>
      <t>+2</t>
    </r>
    <r>
      <rPr>
        <i/>
        <sz val="12"/>
        <color rgb="FF000000"/>
        <rFont val="Times New Roman"/>
        <family val="1"/>
      </rPr>
      <t>q</t>
    </r>
    <r>
      <rPr>
        <sz val="8.8000000000000007"/>
        <color rgb="FF000000"/>
        <rFont val="Times New Roman"/>
        <family val="1"/>
      </rPr>
      <t>2</t>
    </r>
  </si>
  <si>
    <r>
      <t>Substituting </t>
    </r>
    <r>
      <rPr>
        <i/>
        <sz val="12"/>
        <color rgb="FF000000"/>
        <rFont val="Times New Roman"/>
        <family val="1"/>
      </rPr>
      <t>q</t>
    </r>
    <r>
      <rPr>
        <sz val="8.8000000000000007"/>
        <color rgb="FF000000"/>
        <rFont val="Times New Roman"/>
        <family val="1"/>
      </rPr>
      <t>2</t>
    </r>
    <r>
      <rPr>
        <sz val="12"/>
        <color rgb="FF000000"/>
        <rFont val="Times New Roman"/>
        <family val="1"/>
      </rPr>
      <t>=1-</t>
    </r>
    <r>
      <rPr>
        <i/>
        <sz val="12"/>
        <color rgb="FF000000"/>
        <rFont val="Times New Roman"/>
        <family val="1"/>
      </rPr>
      <t>q</t>
    </r>
    <r>
      <rPr>
        <sz val="8.8000000000000007"/>
        <color rgb="FF000000"/>
        <rFont val="Times New Roman"/>
        <family val="1"/>
      </rPr>
      <t>1</t>
    </r>
  </si>
  <si>
    <r>
      <t>3</t>
    </r>
    <r>
      <rPr>
        <i/>
        <sz val="12"/>
        <color rgb="FF000000"/>
        <rFont val="Times New Roman"/>
        <family val="1"/>
      </rPr>
      <t>q</t>
    </r>
    <r>
      <rPr>
        <sz val="8.8000000000000007"/>
        <color rgb="FF000000"/>
        <rFont val="Times New Roman"/>
        <family val="1"/>
      </rPr>
      <t>1</t>
    </r>
    <r>
      <rPr>
        <sz val="12"/>
        <color rgb="FF000000"/>
        <rFont val="Times New Roman"/>
        <family val="1"/>
      </rPr>
      <t>-</t>
    </r>
    <r>
      <rPr>
        <sz val="21.75"/>
        <color rgb="FF000000"/>
        <rFont val="Times New Roman"/>
        <family val="1"/>
      </rPr>
      <t>(</t>
    </r>
    <r>
      <rPr>
        <sz val="12"/>
        <color rgb="FF000000"/>
        <rFont val="Times New Roman"/>
        <family val="1"/>
      </rPr>
      <t>1-</t>
    </r>
    <r>
      <rPr>
        <i/>
        <sz val="12"/>
        <color rgb="FF000000"/>
        <rFont val="Times New Roman"/>
        <family val="1"/>
      </rPr>
      <t>q</t>
    </r>
    <r>
      <rPr>
        <sz val="8.8000000000000007"/>
        <color rgb="FF000000"/>
        <rFont val="Times New Roman"/>
        <family val="1"/>
      </rPr>
      <t>1</t>
    </r>
    <r>
      <rPr>
        <sz val="21.75"/>
        <color rgb="FF000000"/>
        <rFont val="Times New Roman"/>
        <family val="1"/>
      </rPr>
      <t>)</t>
    </r>
    <r>
      <rPr>
        <sz val="12"/>
        <color rgb="FF000000"/>
        <rFont val="Times New Roman"/>
        <family val="1"/>
      </rPr>
      <t>=-2</t>
    </r>
    <r>
      <rPr>
        <i/>
        <sz val="12"/>
        <color rgb="FF000000"/>
        <rFont val="Times New Roman"/>
        <family val="1"/>
      </rPr>
      <t>q</t>
    </r>
    <r>
      <rPr>
        <sz val="8.8000000000000007"/>
        <color rgb="FF000000"/>
        <rFont val="Times New Roman"/>
        <family val="1"/>
      </rPr>
      <t>1</t>
    </r>
    <r>
      <rPr>
        <sz val="12"/>
        <color rgb="FF000000"/>
        <rFont val="Times New Roman"/>
        <family val="1"/>
      </rPr>
      <t>+2</t>
    </r>
    <r>
      <rPr>
        <sz val="21.75"/>
        <color rgb="FF000000"/>
        <rFont val="Times New Roman"/>
        <family val="1"/>
      </rPr>
      <t>(</t>
    </r>
    <r>
      <rPr>
        <sz val="12"/>
        <color rgb="FF000000"/>
        <rFont val="Times New Roman"/>
        <family val="1"/>
      </rPr>
      <t>1-</t>
    </r>
    <r>
      <rPr>
        <i/>
        <sz val="12"/>
        <color rgb="FF000000"/>
        <rFont val="Times New Roman"/>
        <family val="1"/>
      </rPr>
      <t>q</t>
    </r>
    <r>
      <rPr>
        <sz val="8.8000000000000007"/>
        <color rgb="FF000000"/>
        <rFont val="Times New Roman"/>
        <family val="1"/>
      </rPr>
      <t>1</t>
    </r>
    <r>
      <rPr>
        <sz val="21.75"/>
        <color rgb="FF000000"/>
        <rFont val="Times New Roman"/>
        <family val="1"/>
      </rPr>
      <t>)</t>
    </r>
  </si>
  <si>
    <r>
      <t>Solving </t>
    </r>
    <r>
      <rPr>
        <i/>
        <sz val="12"/>
        <color rgb="FF000000"/>
        <rFont val="Times New Roman"/>
        <family val="1"/>
      </rPr>
      <t>q</t>
    </r>
    <r>
      <rPr>
        <sz val="8.8000000000000007"/>
        <color rgb="FF000000"/>
        <rFont val="Times New Roman"/>
        <family val="1"/>
      </rPr>
      <t>1</t>
    </r>
    <r>
      <rPr>
        <sz val="12"/>
        <color rgb="FF000000"/>
        <rFont val="Times New Roman"/>
        <family val="1"/>
      </rPr>
      <t>=0.375</t>
    </r>
  </si>
  <si>
    <r>
      <t>q</t>
    </r>
    <r>
      <rPr>
        <sz val="8.8000000000000007"/>
        <color rgb="FF000000"/>
        <rFont val="Times New Roman"/>
        <family val="1"/>
      </rPr>
      <t>2</t>
    </r>
    <r>
      <rPr>
        <sz val="12"/>
        <color rgb="FF000000"/>
        <rFont val="Times New Roman"/>
        <family val="1"/>
      </rPr>
      <t>=1-</t>
    </r>
    <r>
      <rPr>
        <i/>
        <sz val="12"/>
        <color rgb="FF000000"/>
        <rFont val="Times New Roman"/>
        <family val="1"/>
      </rPr>
      <t>q</t>
    </r>
    <r>
      <rPr>
        <sz val="8.8000000000000007"/>
        <color rgb="FF000000"/>
        <rFont val="Times New Roman"/>
        <family val="1"/>
      </rPr>
      <t>1</t>
    </r>
    <r>
      <rPr>
        <sz val="12"/>
        <color rgb="FF000000"/>
        <rFont val="Times New Roman"/>
        <family val="1"/>
      </rPr>
      <t>=1-0.375=0.625</t>
    </r>
  </si>
  <si>
    <r>
      <t>Substituting the values of </t>
    </r>
    <r>
      <rPr>
        <i/>
        <sz val="12"/>
        <color rgb="FF000000"/>
        <rFont val="Times New Roman"/>
        <family val="1"/>
      </rPr>
      <t>q</t>
    </r>
    <r>
      <rPr>
        <sz val="8.8000000000000007"/>
        <color rgb="FF000000"/>
        <rFont val="Times New Roman"/>
        <family val="1"/>
      </rPr>
      <t>1</t>
    </r>
    <r>
      <rPr>
        <sz val="12"/>
        <color rgb="FF000000"/>
        <rFont val="Arial"/>
        <family val="2"/>
      </rPr>
      <t> and </t>
    </r>
    <r>
      <rPr>
        <i/>
        <sz val="12"/>
        <color rgb="FF000000"/>
        <rFont val="Times New Roman"/>
        <family val="1"/>
      </rPr>
      <t>q</t>
    </r>
    <r>
      <rPr>
        <sz val="8.8000000000000007"/>
        <color rgb="FF000000"/>
        <rFont val="Times New Roman"/>
        <family val="1"/>
      </rPr>
      <t>2</t>
    </r>
    <r>
      <rPr>
        <sz val="12"/>
        <color rgb="FF000000"/>
        <rFont val="Arial"/>
        <family val="2"/>
      </rPr>
      <t> in equation </t>
    </r>
    <r>
      <rPr>
        <i/>
        <sz val="12"/>
        <color rgb="FF000000"/>
        <rFont val="Times New Roman"/>
        <family val="1"/>
      </rPr>
      <t>L</t>
    </r>
    <r>
      <rPr>
        <sz val="8.8000000000000007"/>
        <color rgb="FF000000"/>
        <rFont val="Times New Roman"/>
        <family val="1"/>
      </rPr>
      <t>1</t>
    </r>
  </si>
  <si>
    <r>
      <t>V</t>
    </r>
    <r>
      <rPr>
        <sz val="12"/>
        <color rgb="FF000000"/>
        <rFont val="Times New Roman"/>
        <family val="1"/>
      </rPr>
      <t>=3(0.375)-(0.625)=0.5</t>
    </r>
  </si>
  <si>
    <t>y</t>
  </si>
  <si>
    <t>E(y)</t>
  </si>
  <si>
    <t>PLAYER2</t>
  </si>
  <si>
    <t>B3</t>
  </si>
  <si>
    <t>2. Dominance rule to reduce the size of the payoff matrix</t>
  </si>
  <si>
    <t>Using dominance property</t>
  </si>
  <si>
    <t>Also, no course of action dominates the other</t>
  </si>
  <si>
    <r>
      <t>The two parallel lines represent strategies of player </t>
    </r>
    <r>
      <rPr>
        <i/>
        <sz val="12"/>
        <color rgb="FF000000"/>
        <rFont val="Times New Roman"/>
        <family val="1"/>
      </rPr>
      <t>A</t>
    </r>
    <r>
      <rPr>
        <sz val="12"/>
        <color rgb="FF000000"/>
        <rFont val="Arial"/>
        <family val="2"/>
      </rPr>
      <t>.</t>
    </r>
  </si>
  <si>
    <r>
      <t>If player </t>
    </r>
    <r>
      <rPr>
        <i/>
        <sz val="12"/>
        <color rgb="FF000000"/>
        <rFont val="Times New Roman"/>
        <family val="1"/>
      </rPr>
      <t>B</t>
    </r>
    <r>
      <rPr>
        <sz val="12"/>
        <color rgb="FF000000"/>
        <rFont val="Arial"/>
        <family val="2"/>
      </rPr>
      <t> selects strategy </t>
    </r>
    <r>
      <rPr>
        <i/>
        <sz val="12"/>
        <color rgb="FF000000"/>
        <rFont val="Times New Roman"/>
        <family val="1"/>
      </rPr>
      <t>B</t>
    </r>
    <r>
      <rPr>
        <sz val="8.8000000000000007"/>
        <color rgb="FF000000"/>
        <rFont val="Times New Roman"/>
        <family val="1"/>
      </rPr>
      <t>1</t>
    </r>
    <r>
      <rPr>
        <sz val="12"/>
        <color rgb="FF000000"/>
        <rFont val="Arial"/>
        <family val="2"/>
      </rPr>
      <t>, player </t>
    </r>
    <r>
      <rPr>
        <i/>
        <sz val="12"/>
        <color rgb="FF000000"/>
        <rFont val="Times New Roman"/>
        <family val="1"/>
      </rPr>
      <t>A</t>
    </r>
    <r>
      <rPr>
        <sz val="12"/>
        <color rgb="FF000000"/>
        <rFont val="Arial"/>
        <family val="2"/>
      </rPr>
      <t> can win 4 or 0 units depending on A’s selection of strategies.</t>
    </r>
  </si>
  <si>
    <r>
      <t>The value 4 is plotted along the vertical axis under strategy </t>
    </r>
    <r>
      <rPr>
        <i/>
        <sz val="12"/>
        <color rgb="FF000000"/>
        <rFont val="Times New Roman"/>
        <family val="1"/>
      </rPr>
      <t>A</t>
    </r>
    <r>
      <rPr>
        <sz val="8.8000000000000007"/>
        <color rgb="FF000000"/>
        <rFont val="Times New Roman"/>
        <family val="1"/>
      </rPr>
      <t>1</t>
    </r>
    <r>
      <rPr>
        <sz val="12"/>
        <color rgb="FF000000"/>
        <rFont val="Arial"/>
        <family val="2"/>
      </rPr>
      <t> and the value 0 is plotted along the vertical axis under strategy </t>
    </r>
    <r>
      <rPr>
        <i/>
        <sz val="12"/>
        <color rgb="FF000000"/>
        <rFont val="Times New Roman"/>
        <family val="1"/>
      </rPr>
      <t>A</t>
    </r>
    <r>
      <rPr>
        <sz val="8.8000000000000007"/>
        <color rgb="FF000000"/>
        <rFont val="Times New Roman"/>
        <family val="1"/>
      </rPr>
      <t>2</t>
    </r>
    <r>
      <rPr>
        <sz val="12"/>
        <color rgb="FF000000"/>
        <rFont val="Arial"/>
        <family val="2"/>
      </rPr>
      <t>.</t>
    </r>
  </si>
  <si>
    <r>
      <t>Similarly, we can plot strategies </t>
    </r>
    <r>
      <rPr>
        <i/>
        <sz val="12"/>
        <color rgb="FF000000"/>
        <rFont val="Times New Roman"/>
        <family val="1"/>
      </rPr>
      <t>B</t>
    </r>
    <r>
      <rPr>
        <sz val="8.8000000000000007"/>
        <color rgb="FF000000"/>
        <rFont val="Times New Roman"/>
        <family val="1"/>
      </rPr>
      <t>2</t>
    </r>
    <r>
      <rPr>
        <sz val="12"/>
        <color rgb="FF000000"/>
        <rFont val="Times New Roman"/>
        <family val="1"/>
      </rPr>
      <t>,</t>
    </r>
    <r>
      <rPr>
        <i/>
        <sz val="12"/>
        <color rgb="FF000000"/>
        <rFont val="Times New Roman"/>
        <family val="1"/>
      </rPr>
      <t>B</t>
    </r>
    <r>
      <rPr>
        <sz val="8.8000000000000007"/>
        <color rgb="FF000000"/>
        <rFont val="Times New Roman"/>
        <family val="1"/>
      </rPr>
      <t>3</t>
    </r>
    <r>
      <rPr>
        <sz val="12"/>
        <color rgb="FF000000"/>
        <rFont val="Arial"/>
        <family val="2"/>
      </rPr>
      <t> also. The problem is graphed in the following figure.</t>
    </r>
  </si>
  <si>
    <r>
      <t>The highest point </t>
    </r>
    <r>
      <rPr>
        <i/>
        <sz val="12"/>
        <color rgb="FF000000"/>
        <rFont val="Times New Roman"/>
        <family val="1"/>
      </rPr>
      <t>V</t>
    </r>
    <r>
      <rPr>
        <sz val="12"/>
        <color rgb="FF000000"/>
        <rFont val="Arial"/>
        <family val="2"/>
      </rPr>
      <t> in the shaded region indicates the value of game. From the above figure, the value of the game is </t>
    </r>
    <r>
      <rPr>
        <sz val="12"/>
        <color rgb="FF000000"/>
        <rFont val="Times New Roman"/>
        <family val="1"/>
      </rPr>
      <t>1.6</t>
    </r>
    <r>
      <rPr>
        <sz val="12"/>
        <color rgb="FF000000"/>
        <rFont val="Arial"/>
        <family val="2"/>
      </rPr>
      <t> units.</t>
    </r>
  </si>
  <si>
    <r>
      <t>E</t>
    </r>
    <r>
      <rPr>
        <sz val="8.8000000000000007"/>
        <color rgb="FF000000"/>
        <rFont val="Times New Roman"/>
        <family val="1"/>
      </rPr>
      <t>1</t>
    </r>
    <r>
      <rPr>
        <sz val="12"/>
        <color rgb="FF000000"/>
        <rFont val="Times New Roman"/>
        <family val="1"/>
      </rPr>
      <t>=4</t>
    </r>
    <r>
      <rPr>
        <i/>
        <sz val="12"/>
        <color rgb="FF000000"/>
        <rFont val="Times New Roman"/>
        <family val="1"/>
      </rPr>
      <t>p</t>
    </r>
    <r>
      <rPr>
        <sz val="8.8000000000000007"/>
        <color rgb="FF000000"/>
        <rFont val="Times New Roman"/>
        <family val="1"/>
      </rPr>
      <t>1</t>
    </r>
    <r>
      <rPr>
        <sz val="12"/>
        <color rgb="FF000000"/>
        <rFont val="Times New Roman"/>
        <family val="1"/>
      </rPr>
      <t>-0</t>
    </r>
    <r>
      <rPr>
        <i/>
        <sz val="12"/>
        <color rgb="FF000000"/>
        <rFont val="Times New Roman"/>
        <family val="1"/>
      </rPr>
      <t>p</t>
    </r>
    <r>
      <rPr>
        <sz val="8.8000000000000007"/>
        <color rgb="FF000000"/>
        <rFont val="Times New Roman"/>
        <family val="1"/>
      </rPr>
      <t>2</t>
    </r>
  </si>
  <si>
    <r>
      <t>E</t>
    </r>
    <r>
      <rPr>
        <sz val="8.8000000000000007"/>
        <color rgb="FF000000"/>
        <rFont val="Times New Roman"/>
        <family val="1"/>
      </rPr>
      <t>3</t>
    </r>
    <r>
      <rPr>
        <sz val="12"/>
        <color rgb="FF000000"/>
        <rFont val="Times New Roman"/>
        <family val="1"/>
      </rPr>
      <t>=</t>
    </r>
    <r>
      <rPr>
        <i/>
        <sz val="12"/>
        <color rgb="FF000000"/>
        <rFont val="Times New Roman"/>
        <family val="1"/>
      </rPr>
      <t>p</t>
    </r>
    <r>
      <rPr>
        <sz val="8.8000000000000007"/>
        <color rgb="FF000000"/>
        <rFont val="Times New Roman"/>
        <family val="1"/>
      </rPr>
      <t>1</t>
    </r>
    <r>
      <rPr>
        <sz val="12"/>
        <color rgb="FF000000"/>
        <rFont val="Times New Roman"/>
        <family val="1"/>
      </rPr>
      <t>+2</t>
    </r>
    <r>
      <rPr>
        <i/>
        <sz val="12"/>
        <color rgb="FF000000"/>
        <rFont val="Times New Roman"/>
        <family val="1"/>
      </rPr>
      <t>p</t>
    </r>
    <r>
      <rPr>
        <sz val="8.8000000000000007"/>
        <color rgb="FF000000"/>
        <rFont val="Times New Roman"/>
        <family val="1"/>
      </rPr>
      <t>2</t>
    </r>
  </si>
  <si>
    <r>
      <t>4</t>
    </r>
    <r>
      <rPr>
        <i/>
        <sz val="12"/>
        <color rgb="FF000000"/>
        <rFont val="Times New Roman"/>
        <family val="1"/>
      </rPr>
      <t>p</t>
    </r>
    <r>
      <rPr>
        <sz val="8.8000000000000007"/>
        <color rgb="FF000000"/>
        <rFont val="Times New Roman"/>
        <family val="1"/>
      </rPr>
      <t>1</t>
    </r>
    <r>
      <rPr>
        <sz val="12"/>
        <color rgb="FF000000"/>
        <rFont val="Times New Roman"/>
        <family val="1"/>
      </rPr>
      <t>-0</t>
    </r>
    <r>
      <rPr>
        <i/>
        <sz val="12"/>
        <color rgb="FF000000"/>
        <rFont val="Times New Roman"/>
        <family val="1"/>
      </rPr>
      <t>p</t>
    </r>
    <r>
      <rPr>
        <sz val="8.8000000000000007"/>
        <color rgb="FF000000"/>
        <rFont val="Times New Roman"/>
        <family val="1"/>
      </rPr>
      <t>2</t>
    </r>
    <r>
      <rPr>
        <sz val="12"/>
        <color rgb="FF000000"/>
        <rFont val="Times New Roman"/>
        <family val="1"/>
      </rPr>
      <t>=</t>
    </r>
    <r>
      <rPr>
        <i/>
        <sz val="12"/>
        <color rgb="FF000000"/>
        <rFont val="Times New Roman"/>
        <family val="1"/>
      </rPr>
      <t>p</t>
    </r>
    <r>
      <rPr>
        <sz val="8.8000000000000007"/>
        <color rgb="FF000000"/>
        <rFont val="Times New Roman"/>
        <family val="1"/>
      </rPr>
      <t>1</t>
    </r>
    <r>
      <rPr>
        <sz val="12"/>
        <color rgb="FF000000"/>
        <rFont val="Times New Roman"/>
        <family val="1"/>
      </rPr>
      <t>+2</t>
    </r>
    <r>
      <rPr>
        <i/>
        <sz val="12"/>
        <color rgb="FF000000"/>
        <rFont val="Times New Roman"/>
        <family val="1"/>
      </rPr>
      <t>p</t>
    </r>
    <r>
      <rPr>
        <sz val="8.8000000000000007"/>
        <color rgb="FF000000"/>
        <rFont val="Times New Roman"/>
        <family val="1"/>
      </rPr>
      <t>2</t>
    </r>
  </si>
  <si>
    <r>
      <t>4</t>
    </r>
    <r>
      <rPr>
        <i/>
        <sz val="12"/>
        <color rgb="FF000000"/>
        <rFont val="Times New Roman"/>
        <family val="1"/>
      </rPr>
      <t>p</t>
    </r>
    <r>
      <rPr>
        <sz val="8.8000000000000007"/>
        <color rgb="FF000000"/>
        <rFont val="Times New Roman"/>
        <family val="1"/>
      </rPr>
      <t>1</t>
    </r>
    <r>
      <rPr>
        <sz val="12"/>
        <color rgb="FF000000"/>
        <rFont val="Times New Roman"/>
        <family val="1"/>
      </rPr>
      <t>-0(1-</t>
    </r>
    <r>
      <rPr>
        <i/>
        <sz val="12"/>
        <color rgb="FF000000"/>
        <rFont val="Times New Roman"/>
        <family val="1"/>
      </rPr>
      <t>p</t>
    </r>
    <r>
      <rPr>
        <sz val="8.8000000000000007"/>
        <color rgb="FF000000"/>
        <rFont val="Times New Roman"/>
        <family val="1"/>
      </rPr>
      <t>1)</t>
    </r>
    <r>
      <rPr>
        <sz val="12"/>
        <color rgb="FF000000"/>
        <rFont val="Times New Roman"/>
        <family val="1"/>
      </rPr>
      <t>=</t>
    </r>
    <r>
      <rPr>
        <i/>
        <sz val="12"/>
        <color rgb="FF000000"/>
        <rFont val="Times New Roman"/>
        <family val="1"/>
      </rPr>
      <t>p</t>
    </r>
    <r>
      <rPr>
        <sz val="8.8000000000000007"/>
        <color rgb="FF000000"/>
        <rFont val="Times New Roman"/>
        <family val="1"/>
      </rPr>
      <t>1</t>
    </r>
    <r>
      <rPr>
        <sz val="12"/>
        <color rgb="FF000000"/>
        <rFont val="Times New Roman"/>
        <family val="1"/>
      </rPr>
      <t>+2(1-</t>
    </r>
    <r>
      <rPr>
        <i/>
        <sz val="12"/>
        <color rgb="FF000000"/>
        <rFont val="Times New Roman"/>
        <family val="1"/>
      </rPr>
      <t>p</t>
    </r>
    <r>
      <rPr>
        <sz val="8.8000000000000007"/>
        <color rgb="FF000000"/>
        <rFont val="Times New Roman"/>
        <family val="1"/>
      </rPr>
      <t>1)</t>
    </r>
  </si>
  <si>
    <r>
      <t>Solving </t>
    </r>
    <r>
      <rPr>
        <i/>
        <sz val="12"/>
        <color rgb="FF000000"/>
        <rFont val="Times New Roman"/>
        <family val="1"/>
      </rPr>
      <t>p</t>
    </r>
    <r>
      <rPr>
        <sz val="8.8000000000000007"/>
        <color rgb="FF000000"/>
        <rFont val="Times New Roman"/>
        <family val="1"/>
      </rPr>
      <t>1</t>
    </r>
    <r>
      <rPr>
        <sz val="12"/>
        <color rgb="FF000000"/>
        <rFont val="Times New Roman"/>
        <family val="1"/>
      </rPr>
      <t>=0.4</t>
    </r>
  </si>
  <si>
    <r>
      <t>p</t>
    </r>
    <r>
      <rPr>
        <sz val="8.8000000000000007"/>
        <color rgb="FF000000"/>
        <rFont val="Times New Roman"/>
        <family val="1"/>
      </rPr>
      <t>2</t>
    </r>
    <r>
      <rPr>
        <sz val="12"/>
        <color rgb="FF000000"/>
        <rFont val="Times New Roman"/>
        <family val="1"/>
      </rPr>
      <t>=1-</t>
    </r>
    <r>
      <rPr>
        <i/>
        <sz val="12"/>
        <color rgb="FF000000"/>
        <rFont val="Times New Roman"/>
        <family val="1"/>
      </rPr>
      <t>p</t>
    </r>
    <r>
      <rPr>
        <sz val="8.8000000000000007"/>
        <color rgb="FF000000"/>
        <rFont val="Times New Roman"/>
        <family val="1"/>
      </rPr>
      <t>1</t>
    </r>
    <r>
      <rPr>
        <sz val="12"/>
        <color rgb="FF000000"/>
        <rFont val="Times New Roman"/>
        <family val="1"/>
      </rPr>
      <t>=1-0.4=0.6</t>
    </r>
  </si>
  <si>
    <r>
      <t>V</t>
    </r>
    <r>
      <rPr>
        <sz val="12"/>
        <color rgb="FF000000"/>
        <rFont val="Times New Roman"/>
        <family val="1"/>
      </rPr>
      <t>=4(0.4)-0(0.6)=1.6</t>
    </r>
  </si>
  <si>
    <r>
      <t>L</t>
    </r>
    <r>
      <rPr>
        <sz val="8.8000000000000007"/>
        <color rgb="FF000000"/>
        <rFont val="Times New Roman"/>
        <family val="1"/>
      </rPr>
      <t>1</t>
    </r>
    <r>
      <rPr>
        <sz val="12"/>
        <color rgb="FF000000"/>
        <rFont val="Times New Roman"/>
        <family val="1"/>
      </rPr>
      <t>=4</t>
    </r>
    <r>
      <rPr>
        <i/>
        <sz val="12"/>
        <color rgb="FF000000"/>
        <rFont val="Times New Roman"/>
        <family val="1"/>
      </rPr>
      <t>q</t>
    </r>
    <r>
      <rPr>
        <sz val="8.8000000000000007"/>
        <color rgb="FF000000"/>
        <rFont val="Times New Roman"/>
        <family val="1"/>
      </rPr>
      <t>1</t>
    </r>
    <r>
      <rPr>
        <sz val="12"/>
        <color rgb="FF000000"/>
        <rFont val="Times New Roman"/>
        <family val="1"/>
      </rPr>
      <t>+</t>
    </r>
    <r>
      <rPr>
        <i/>
        <sz val="12"/>
        <color rgb="FF000000"/>
        <rFont val="Times New Roman"/>
        <family val="1"/>
      </rPr>
      <t>q</t>
    </r>
    <r>
      <rPr>
        <sz val="8.8000000000000007"/>
        <color rgb="FF000000"/>
        <rFont val="Times New Roman"/>
        <family val="1"/>
      </rPr>
      <t>2</t>
    </r>
  </si>
  <si>
    <r>
      <t>L</t>
    </r>
    <r>
      <rPr>
        <sz val="8.8000000000000007"/>
        <color rgb="FF000000"/>
        <rFont val="Times New Roman"/>
        <family val="1"/>
      </rPr>
      <t>3</t>
    </r>
    <r>
      <rPr>
        <sz val="12"/>
        <color rgb="FF000000"/>
        <rFont val="Times New Roman"/>
        <family val="1"/>
      </rPr>
      <t>=0</t>
    </r>
    <r>
      <rPr>
        <i/>
        <sz val="12"/>
        <color rgb="FF000000"/>
        <rFont val="Times New Roman"/>
        <family val="1"/>
      </rPr>
      <t>q</t>
    </r>
    <r>
      <rPr>
        <sz val="8.8000000000000007"/>
        <color rgb="FF000000"/>
        <rFont val="Times New Roman"/>
        <family val="1"/>
      </rPr>
      <t>1</t>
    </r>
    <r>
      <rPr>
        <sz val="12"/>
        <color rgb="FF000000"/>
        <rFont val="Times New Roman"/>
        <family val="1"/>
      </rPr>
      <t>+2</t>
    </r>
    <r>
      <rPr>
        <i/>
        <sz val="12"/>
        <color rgb="FF000000"/>
        <rFont val="Times New Roman"/>
        <family val="1"/>
      </rPr>
      <t>q</t>
    </r>
    <r>
      <rPr>
        <sz val="8.8000000000000007"/>
        <color rgb="FF000000"/>
        <rFont val="Times New Roman"/>
        <family val="1"/>
      </rPr>
      <t>2</t>
    </r>
  </si>
  <si>
    <r>
      <t>4</t>
    </r>
    <r>
      <rPr>
        <i/>
        <sz val="12"/>
        <color rgb="FF000000"/>
        <rFont val="Times New Roman"/>
        <family val="1"/>
      </rPr>
      <t>q</t>
    </r>
    <r>
      <rPr>
        <sz val="8.8000000000000007"/>
        <color rgb="FF000000"/>
        <rFont val="Times New Roman"/>
        <family val="1"/>
      </rPr>
      <t>1</t>
    </r>
    <r>
      <rPr>
        <sz val="12"/>
        <color rgb="FF000000"/>
        <rFont val="Times New Roman"/>
        <family val="1"/>
      </rPr>
      <t>+</t>
    </r>
    <r>
      <rPr>
        <i/>
        <sz val="12"/>
        <color rgb="FF000000"/>
        <rFont val="Times New Roman"/>
        <family val="1"/>
      </rPr>
      <t>q</t>
    </r>
    <r>
      <rPr>
        <sz val="8.8000000000000007"/>
        <color rgb="FF000000"/>
        <rFont val="Times New Roman"/>
        <family val="1"/>
      </rPr>
      <t>2</t>
    </r>
    <r>
      <rPr>
        <sz val="12"/>
        <color rgb="FF000000"/>
        <rFont val="Times New Roman"/>
        <family val="1"/>
      </rPr>
      <t>=0</t>
    </r>
    <r>
      <rPr>
        <i/>
        <sz val="12"/>
        <color rgb="FF000000"/>
        <rFont val="Times New Roman"/>
        <family val="1"/>
      </rPr>
      <t>q</t>
    </r>
    <r>
      <rPr>
        <sz val="8.8000000000000007"/>
        <color rgb="FF000000"/>
        <rFont val="Times New Roman"/>
        <family val="1"/>
      </rPr>
      <t>1</t>
    </r>
    <r>
      <rPr>
        <sz val="12"/>
        <color rgb="FF000000"/>
        <rFont val="Times New Roman"/>
        <family val="1"/>
      </rPr>
      <t>+2</t>
    </r>
    <r>
      <rPr>
        <i/>
        <sz val="12"/>
        <color rgb="FF000000"/>
        <rFont val="Times New Roman"/>
        <family val="1"/>
      </rPr>
      <t>q</t>
    </r>
    <r>
      <rPr>
        <sz val="8.8000000000000007"/>
        <color rgb="FF000000"/>
        <rFont val="Times New Roman"/>
        <family val="1"/>
      </rPr>
      <t>2</t>
    </r>
  </si>
  <si>
    <r>
      <t>Solving </t>
    </r>
    <r>
      <rPr>
        <i/>
        <sz val="12"/>
        <color rgb="FF000000"/>
        <rFont val="Times New Roman"/>
        <family val="1"/>
      </rPr>
      <t>q</t>
    </r>
    <r>
      <rPr>
        <sz val="8.8000000000000007"/>
        <color rgb="FF000000"/>
        <rFont val="Times New Roman"/>
        <family val="1"/>
      </rPr>
      <t>1</t>
    </r>
    <r>
      <rPr>
        <sz val="12"/>
        <color rgb="FF000000"/>
        <rFont val="Times New Roman"/>
        <family val="1"/>
      </rPr>
      <t>=0.2</t>
    </r>
  </si>
  <si>
    <r>
      <t>q</t>
    </r>
    <r>
      <rPr>
        <sz val="8.8000000000000007"/>
        <color rgb="FF000000"/>
        <rFont val="Times New Roman"/>
        <family val="1"/>
      </rPr>
      <t>2</t>
    </r>
    <r>
      <rPr>
        <sz val="12"/>
        <color rgb="FF000000"/>
        <rFont val="Times New Roman"/>
        <family val="1"/>
      </rPr>
      <t>=1-</t>
    </r>
    <r>
      <rPr>
        <i/>
        <sz val="12"/>
        <color rgb="FF000000"/>
        <rFont val="Times New Roman"/>
        <family val="1"/>
      </rPr>
      <t>q</t>
    </r>
    <r>
      <rPr>
        <sz val="8.8000000000000007"/>
        <color rgb="FF000000"/>
        <rFont val="Times New Roman"/>
        <family val="1"/>
      </rPr>
      <t>1</t>
    </r>
    <r>
      <rPr>
        <sz val="12"/>
        <color rgb="FF000000"/>
        <rFont val="Times New Roman"/>
        <family val="1"/>
      </rPr>
      <t>=1-0.2=0.8</t>
    </r>
  </si>
  <si>
    <r>
      <t>V</t>
    </r>
    <r>
      <rPr>
        <sz val="12"/>
        <color rgb="FF000000"/>
        <rFont val="Times New Roman"/>
        <family val="1"/>
      </rPr>
      <t>=4(0.2)+(0.8)=1.6</t>
    </r>
  </si>
  <si>
    <r>
      <t>4</t>
    </r>
    <r>
      <rPr>
        <i/>
        <sz val="12"/>
        <color rgb="FF000000"/>
        <rFont val="Times New Roman"/>
        <family val="1"/>
      </rPr>
      <t>q</t>
    </r>
    <r>
      <rPr>
        <sz val="8.8000000000000007"/>
        <color rgb="FF000000"/>
        <rFont val="Times New Roman"/>
        <family val="1"/>
      </rPr>
      <t>1</t>
    </r>
    <r>
      <rPr>
        <sz val="12"/>
        <color rgb="FF000000"/>
        <rFont val="Times New Roman"/>
        <family val="1"/>
      </rPr>
      <t>+(1-</t>
    </r>
    <r>
      <rPr>
        <i/>
        <sz val="12"/>
        <color rgb="FF000000"/>
        <rFont val="Times New Roman"/>
        <family val="1"/>
      </rPr>
      <t>q</t>
    </r>
    <r>
      <rPr>
        <sz val="8.8000000000000007"/>
        <color rgb="FF000000"/>
        <rFont val="Times New Roman"/>
        <family val="1"/>
      </rPr>
      <t>1)</t>
    </r>
    <r>
      <rPr>
        <sz val="12"/>
        <color rgb="FF000000"/>
        <rFont val="Times New Roman"/>
        <family val="1"/>
      </rPr>
      <t>=0</t>
    </r>
    <r>
      <rPr>
        <i/>
        <sz val="12"/>
        <color rgb="FF000000"/>
        <rFont val="Times New Roman"/>
        <family val="1"/>
      </rPr>
      <t>q</t>
    </r>
    <r>
      <rPr>
        <sz val="8.8000000000000007"/>
        <color rgb="FF000000"/>
        <rFont val="Times New Roman"/>
        <family val="1"/>
      </rPr>
      <t>1</t>
    </r>
    <r>
      <rPr>
        <sz val="12"/>
        <color rgb="FF000000"/>
        <rFont val="Times New Roman"/>
        <family val="1"/>
      </rPr>
      <t>+2(1-</t>
    </r>
    <r>
      <rPr>
        <i/>
        <sz val="12"/>
        <color rgb="FF000000"/>
        <rFont val="Times New Roman"/>
        <family val="1"/>
      </rPr>
      <t>q</t>
    </r>
    <r>
      <rPr>
        <sz val="8.8000000000000007"/>
        <color rgb="FF000000"/>
        <rFont val="Times New Roman"/>
        <family val="1"/>
      </rPr>
      <t>1)</t>
    </r>
  </si>
  <si>
    <t>x</t>
  </si>
  <si>
    <t>E(X)</t>
  </si>
  <si>
    <t>A3</t>
  </si>
  <si>
    <t>A4</t>
  </si>
  <si>
    <r>
      <t>∴</t>
    </r>
    <r>
      <rPr>
        <sz val="12"/>
        <color rgb="FF000000"/>
        <rFont val="Arial"/>
        <family val="2"/>
      </rPr>
      <t> This game has no saddle poin</t>
    </r>
  </si>
  <si>
    <r>
      <t>column-3 is dominated by column-1 (column-3 </t>
    </r>
    <r>
      <rPr>
        <sz val="12"/>
        <color rgb="FF000000"/>
        <rFont val="Times New Roman"/>
        <family val="1"/>
      </rPr>
      <t>≥</t>
    </r>
    <r>
      <rPr>
        <sz val="12"/>
        <color rgb="FF000000"/>
        <rFont val="Arial"/>
        <family val="2"/>
      </rPr>
      <t> column-1), so column-3 is deleted. (</t>
    </r>
    <r>
      <rPr>
        <i/>
        <sz val="12"/>
        <color rgb="FF000000"/>
        <rFont val="Times New Roman"/>
        <family val="1"/>
      </rPr>
      <t>B</t>
    </r>
    <r>
      <rPr>
        <sz val="8.8000000000000007"/>
        <color rgb="FF000000"/>
        <rFont val="Times New Roman"/>
        <family val="1"/>
      </rPr>
      <t>3</t>
    </r>
    <r>
      <rPr>
        <sz val="12"/>
        <color rgb="FF000000"/>
        <rFont val="Times New Roman"/>
        <family val="1"/>
      </rPr>
      <t>≥</t>
    </r>
    <r>
      <rPr>
        <i/>
        <sz val="12"/>
        <color rgb="FF000000"/>
        <rFont val="Times New Roman"/>
        <family val="1"/>
      </rPr>
      <t>B</t>
    </r>
    <r>
      <rPr>
        <sz val="8.8000000000000007"/>
        <color rgb="FF000000"/>
        <rFont val="Times New Roman"/>
        <family val="1"/>
      </rPr>
      <t>1</t>
    </r>
    <r>
      <rPr>
        <sz val="12"/>
        <color rgb="FF000000"/>
        <rFont val="Times New Roman"/>
        <family val="1"/>
      </rPr>
      <t>:3≥1,1≥0,5≥3,-2≥-3)</t>
    </r>
  </si>
  <si>
    <r>
      <t>If player </t>
    </r>
    <r>
      <rPr>
        <i/>
        <sz val="12"/>
        <color rgb="FF000000"/>
        <rFont val="Times New Roman"/>
        <family val="1"/>
      </rPr>
      <t>A</t>
    </r>
    <r>
      <rPr>
        <sz val="12"/>
        <color rgb="FF000000"/>
        <rFont val="Arial"/>
        <family val="2"/>
      </rPr>
      <t> selects strategy </t>
    </r>
    <r>
      <rPr>
        <i/>
        <sz val="12"/>
        <color rgb="FF000000"/>
        <rFont val="Times New Roman"/>
        <family val="1"/>
      </rPr>
      <t>A</t>
    </r>
    <r>
      <rPr>
        <sz val="8.8000000000000007"/>
        <color rgb="FF000000"/>
        <rFont val="Times New Roman"/>
        <family val="1"/>
      </rPr>
      <t>1</t>
    </r>
    <r>
      <rPr>
        <sz val="12"/>
        <color rgb="FF000000"/>
        <rFont val="Arial"/>
        <family val="2"/>
      </rPr>
      <t>, player </t>
    </r>
    <r>
      <rPr>
        <i/>
        <sz val="12"/>
        <color rgb="FF000000"/>
        <rFont val="Times New Roman"/>
        <family val="1"/>
      </rPr>
      <t>B</t>
    </r>
    <r>
      <rPr>
        <sz val="12"/>
        <color rgb="FF000000"/>
        <rFont val="Arial"/>
        <family val="2"/>
      </rPr>
      <t> can win 1 or -1 units depending on B’s selection of strategies.</t>
    </r>
  </si>
  <si>
    <r>
      <t>The value 1 is plotted along the vertical axis under strategy </t>
    </r>
    <r>
      <rPr>
        <i/>
        <sz val="12"/>
        <color rgb="FF000000"/>
        <rFont val="Times New Roman"/>
        <family val="1"/>
      </rPr>
      <t>B</t>
    </r>
    <r>
      <rPr>
        <sz val="8.8000000000000007"/>
        <color rgb="FF000000"/>
        <rFont val="Times New Roman"/>
        <family val="1"/>
      </rPr>
      <t>1</t>
    </r>
    <r>
      <rPr>
        <sz val="12"/>
        <color rgb="FF000000"/>
        <rFont val="Arial"/>
        <family val="2"/>
      </rPr>
      <t> and the value -1 is plotted along the vertical axis under strategy </t>
    </r>
    <r>
      <rPr>
        <i/>
        <sz val="12"/>
        <color rgb="FF000000"/>
        <rFont val="Times New Roman"/>
        <family val="1"/>
      </rPr>
      <t>B</t>
    </r>
    <r>
      <rPr>
        <sz val="8.8000000000000007"/>
        <color rgb="FF000000"/>
        <rFont val="Times New Roman"/>
        <family val="1"/>
      </rPr>
      <t>2</t>
    </r>
    <r>
      <rPr>
        <sz val="12"/>
        <color rgb="FF000000"/>
        <rFont val="Arial"/>
        <family val="2"/>
      </rPr>
      <t>.</t>
    </r>
  </si>
  <si>
    <r>
      <t>Similarly, we can plot strategies </t>
    </r>
    <r>
      <rPr>
        <i/>
        <sz val="12"/>
        <color rgb="FF000000"/>
        <rFont val="Times New Roman"/>
        <family val="1"/>
      </rPr>
      <t>A</t>
    </r>
    <r>
      <rPr>
        <sz val="8.8000000000000007"/>
        <color rgb="FF000000"/>
        <rFont val="Times New Roman"/>
        <family val="1"/>
      </rPr>
      <t>2</t>
    </r>
    <r>
      <rPr>
        <sz val="12"/>
        <color rgb="FF000000"/>
        <rFont val="Times New Roman"/>
        <family val="1"/>
      </rPr>
      <t>,</t>
    </r>
    <r>
      <rPr>
        <i/>
        <sz val="12"/>
        <color rgb="FF000000"/>
        <rFont val="Times New Roman"/>
        <family val="1"/>
      </rPr>
      <t>A</t>
    </r>
    <r>
      <rPr>
        <sz val="8.8000000000000007"/>
        <color rgb="FF000000"/>
        <rFont val="Times New Roman"/>
        <family val="1"/>
      </rPr>
      <t>3</t>
    </r>
    <r>
      <rPr>
        <sz val="12"/>
        <color rgb="FF000000"/>
        <rFont val="Times New Roman"/>
        <family val="1"/>
      </rPr>
      <t>,</t>
    </r>
    <r>
      <rPr>
        <i/>
        <sz val="12"/>
        <color rgb="FF000000"/>
        <rFont val="Times New Roman"/>
        <family val="1"/>
      </rPr>
      <t>A</t>
    </r>
    <r>
      <rPr>
        <sz val="8.8000000000000007"/>
        <color rgb="FF000000"/>
        <rFont val="Times New Roman"/>
        <family val="1"/>
      </rPr>
      <t>4</t>
    </r>
    <r>
      <rPr>
        <sz val="12"/>
        <color rgb="FF000000"/>
        <rFont val="Arial"/>
        <family val="2"/>
      </rPr>
      <t> also. The problem is graphed in the following figure.</t>
    </r>
  </si>
  <si>
    <r>
      <t>The lowest point </t>
    </r>
    <r>
      <rPr>
        <i/>
        <sz val="12"/>
        <color rgb="FF000000"/>
        <rFont val="Times New Roman"/>
        <family val="1"/>
      </rPr>
      <t>V</t>
    </r>
    <r>
      <rPr>
        <sz val="12"/>
        <color rgb="FF000000"/>
        <rFont val="Arial"/>
        <family val="2"/>
      </rPr>
      <t> in the shaded region indicates the value of game. From the above figure, the value of the game is </t>
    </r>
    <r>
      <rPr>
        <sz val="12"/>
        <color rgb="FF000000"/>
        <rFont val="Times New Roman"/>
        <family val="1"/>
      </rPr>
      <t>1.33</t>
    </r>
    <r>
      <rPr>
        <sz val="12"/>
        <color rgb="FF000000"/>
        <rFont val="Arial"/>
        <family val="2"/>
      </rPr>
      <t> units.</t>
    </r>
  </si>
  <si>
    <r>
      <t>E</t>
    </r>
    <r>
      <rPr>
        <sz val="8.8000000000000007"/>
        <color rgb="FF000000"/>
        <rFont val="Times New Roman"/>
        <family val="1"/>
      </rPr>
      <t>2</t>
    </r>
    <r>
      <rPr>
        <sz val="12"/>
        <color rgb="FF000000"/>
        <rFont val="Times New Roman"/>
        <family val="1"/>
      </rPr>
      <t>=0</t>
    </r>
    <r>
      <rPr>
        <i/>
        <sz val="12"/>
        <color rgb="FF000000"/>
        <rFont val="Times New Roman"/>
        <family val="1"/>
      </rPr>
      <t>p</t>
    </r>
    <r>
      <rPr>
        <sz val="8.8000000000000007"/>
        <color rgb="FF000000"/>
        <rFont val="Times New Roman"/>
        <family val="1"/>
      </rPr>
      <t>1</t>
    </r>
    <r>
      <rPr>
        <sz val="12"/>
        <color rgb="FF000000"/>
        <rFont val="Times New Roman"/>
        <family val="1"/>
      </rPr>
      <t>+4</t>
    </r>
    <r>
      <rPr>
        <i/>
        <sz val="12"/>
        <color rgb="FF000000"/>
        <rFont val="Times New Roman"/>
        <family val="1"/>
      </rPr>
      <t>p</t>
    </r>
    <r>
      <rPr>
        <sz val="8.8000000000000007"/>
        <color rgb="FF000000"/>
        <rFont val="Times New Roman"/>
        <family val="1"/>
      </rPr>
      <t>2</t>
    </r>
  </si>
  <si>
    <r>
      <t>E</t>
    </r>
    <r>
      <rPr>
        <sz val="8.8000000000000007"/>
        <color rgb="FF000000"/>
        <rFont val="Times New Roman"/>
        <family val="1"/>
      </rPr>
      <t>3</t>
    </r>
    <r>
      <rPr>
        <sz val="12"/>
        <color rgb="FF000000"/>
        <rFont val="Times New Roman"/>
        <family val="1"/>
      </rPr>
      <t>=3</t>
    </r>
    <r>
      <rPr>
        <i/>
        <sz val="12"/>
        <color rgb="FF000000"/>
        <rFont val="Times New Roman"/>
        <family val="1"/>
      </rPr>
      <t>p</t>
    </r>
    <r>
      <rPr>
        <sz val="8.8000000000000007"/>
        <color rgb="FF000000"/>
        <rFont val="Times New Roman"/>
        <family val="1"/>
      </rPr>
      <t>1</t>
    </r>
    <r>
      <rPr>
        <sz val="12"/>
        <color rgb="FF000000"/>
        <rFont val="Times New Roman"/>
        <family val="1"/>
      </rPr>
      <t>-2</t>
    </r>
    <r>
      <rPr>
        <i/>
        <sz val="12"/>
        <color rgb="FF000000"/>
        <rFont val="Times New Roman"/>
        <family val="1"/>
      </rPr>
      <t>p</t>
    </r>
    <r>
      <rPr>
        <sz val="8.8000000000000007"/>
        <color rgb="FF000000"/>
        <rFont val="Times New Roman"/>
        <family val="1"/>
      </rPr>
      <t>2</t>
    </r>
  </si>
  <si>
    <r>
      <t>0</t>
    </r>
    <r>
      <rPr>
        <i/>
        <sz val="12"/>
        <color rgb="FF000000"/>
        <rFont val="Times New Roman"/>
        <family val="1"/>
      </rPr>
      <t>p</t>
    </r>
    <r>
      <rPr>
        <sz val="8.8000000000000007"/>
        <color rgb="FF000000"/>
        <rFont val="Times New Roman"/>
        <family val="1"/>
      </rPr>
      <t>1</t>
    </r>
    <r>
      <rPr>
        <sz val="12"/>
        <color rgb="FF000000"/>
        <rFont val="Times New Roman"/>
        <family val="1"/>
      </rPr>
      <t>+4</t>
    </r>
    <r>
      <rPr>
        <i/>
        <sz val="12"/>
        <color rgb="FF000000"/>
        <rFont val="Times New Roman"/>
        <family val="1"/>
      </rPr>
      <t>p</t>
    </r>
    <r>
      <rPr>
        <sz val="8.8000000000000007"/>
        <color rgb="FF000000"/>
        <rFont val="Times New Roman"/>
        <family val="1"/>
      </rPr>
      <t>2</t>
    </r>
    <r>
      <rPr>
        <sz val="12"/>
        <color rgb="FF000000"/>
        <rFont val="Times New Roman"/>
        <family val="1"/>
      </rPr>
      <t>=3</t>
    </r>
    <r>
      <rPr>
        <i/>
        <sz val="12"/>
        <color rgb="FF000000"/>
        <rFont val="Times New Roman"/>
        <family val="1"/>
      </rPr>
      <t>p</t>
    </r>
    <r>
      <rPr>
        <sz val="8.8000000000000007"/>
        <color rgb="FF000000"/>
        <rFont val="Times New Roman"/>
        <family val="1"/>
      </rPr>
      <t>1</t>
    </r>
    <r>
      <rPr>
        <sz val="12"/>
        <color rgb="FF000000"/>
        <rFont val="Times New Roman"/>
        <family val="1"/>
      </rPr>
      <t>-2</t>
    </r>
    <r>
      <rPr>
        <i/>
        <sz val="12"/>
        <color rgb="FF000000"/>
        <rFont val="Times New Roman"/>
        <family val="1"/>
      </rPr>
      <t>p</t>
    </r>
    <r>
      <rPr>
        <sz val="8.8000000000000007"/>
        <color rgb="FF000000"/>
        <rFont val="Times New Roman"/>
        <family val="1"/>
      </rPr>
      <t>2</t>
    </r>
  </si>
  <si>
    <r>
      <t> Substituting </t>
    </r>
    <r>
      <rPr>
        <i/>
        <sz val="12"/>
        <color rgb="FF000000"/>
        <rFont val="Times New Roman"/>
        <family val="1"/>
      </rPr>
      <t>p</t>
    </r>
    <r>
      <rPr>
        <sz val="8.8000000000000007"/>
        <color rgb="FF000000"/>
        <rFont val="Times New Roman"/>
        <family val="1"/>
      </rPr>
      <t>2</t>
    </r>
    <r>
      <rPr>
        <sz val="12"/>
        <color rgb="FF000000"/>
        <rFont val="Times New Roman"/>
        <family val="1"/>
      </rPr>
      <t>=1-</t>
    </r>
    <r>
      <rPr>
        <i/>
        <sz val="12"/>
        <color rgb="FF000000"/>
        <rFont val="Times New Roman"/>
        <family val="1"/>
      </rPr>
      <t>p</t>
    </r>
    <r>
      <rPr>
        <sz val="8.8000000000000007"/>
        <color rgb="FF000000"/>
        <rFont val="Times New Roman"/>
        <family val="1"/>
      </rPr>
      <t>1</t>
    </r>
  </si>
  <si>
    <r>
      <t>Solving </t>
    </r>
    <r>
      <rPr>
        <i/>
        <sz val="12"/>
        <color rgb="FF000000"/>
        <rFont val="Times New Roman"/>
        <family val="1"/>
      </rPr>
      <t>p</t>
    </r>
    <r>
      <rPr>
        <sz val="8.8000000000000007"/>
        <color rgb="FF000000"/>
        <rFont val="Times New Roman"/>
        <family val="1"/>
      </rPr>
      <t>1</t>
    </r>
    <r>
      <rPr>
        <sz val="12"/>
        <color rgb="FF000000"/>
        <rFont val="Times New Roman"/>
        <family val="1"/>
      </rPr>
      <t>=0.6667</t>
    </r>
  </si>
  <si>
    <r>
      <t>p</t>
    </r>
    <r>
      <rPr>
        <sz val="8.8000000000000007"/>
        <color rgb="FF000000"/>
        <rFont val="Times New Roman"/>
        <family val="1"/>
      </rPr>
      <t>2</t>
    </r>
    <r>
      <rPr>
        <sz val="12"/>
        <color rgb="FF000000"/>
        <rFont val="Times New Roman"/>
        <family val="1"/>
      </rPr>
      <t>=1-</t>
    </r>
    <r>
      <rPr>
        <i/>
        <sz val="12"/>
        <color rgb="FF000000"/>
        <rFont val="Times New Roman"/>
        <family val="1"/>
      </rPr>
      <t>p</t>
    </r>
    <r>
      <rPr>
        <sz val="8.8000000000000007"/>
        <color rgb="FF000000"/>
        <rFont val="Times New Roman"/>
        <family val="1"/>
      </rPr>
      <t>1</t>
    </r>
    <r>
      <rPr>
        <sz val="12"/>
        <color rgb="FF000000"/>
        <rFont val="Times New Roman"/>
        <family val="1"/>
      </rPr>
      <t>=1-0.6667=0.3333</t>
    </r>
  </si>
  <si>
    <r>
      <t>Substituting the values of </t>
    </r>
    <r>
      <rPr>
        <i/>
        <sz val="12"/>
        <color rgb="FF000000"/>
        <rFont val="Times New Roman"/>
        <family val="1"/>
      </rPr>
      <t>p</t>
    </r>
    <r>
      <rPr>
        <sz val="8.8000000000000007"/>
        <color rgb="FF000000"/>
        <rFont val="Times New Roman"/>
        <family val="1"/>
      </rPr>
      <t>1</t>
    </r>
    <r>
      <rPr>
        <sz val="12"/>
        <color rgb="FF000000"/>
        <rFont val="Arial"/>
        <family val="2"/>
      </rPr>
      <t> and </t>
    </r>
    <r>
      <rPr>
        <i/>
        <sz val="12"/>
        <color rgb="FF000000"/>
        <rFont val="Times New Roman"/>
        <family val="1"/>
      </rPr>
      <t>p</t>
    </r>
    <r>
      <rPr>
        <sz val="8.8000000000000007"/>
        <color rgb="FF000000"/>
        <rFont val="Times New Roman"/>
        <family val="1"/>
      </rPr>
      <t>2</t>
    </r>
    <r>
      <rPr>
        <sz val="12"/>
        <color rgb="FF000000"/>
        <rFont val="Arial"/>
        <family val="2"/>
      </rPr>
      <t> in equation </t>
    </r>
    <r>
      <rPr>
        <i/>
        <sz val="12"/>
        <color rgb="FF000000"/>
        <rFont val="Times New Roman"/>
        <family val="1"/>
      </rPr>
      <t>E</t>
    </r>
    <r>
      <rPr>
        <sz val="8.8000000000000007"/>
        <color rgb="FF000000"/>
        <rFont val="Times New Roman"/>
        <family val="1"/>
      </rPr>
      <t>2</t>
    </r>
  </si>
  <si>
    <r>
      <t>V</t>
    </r>
    <r>
      <rPr>
        <sz val="12"/>
        <color rgb="FF000000"/>
        <rFont val="Times New Roman"/>
        <family val="1"/>
      </rPr>
      <t>=0(0.6667)+4(0.3333)=1.3333</t>
    </r>
  </si>
  <si>
    <r>
      <t>L</t>
    </r>
    <r>
      <rPr>
        <sz val="8.8000000000000007"/>
        <color rgb="FF000000"/>
        <rFont val="Times New Roman"/>
        <family val="1"/>
      </rPr>
      <t>2</t>
    </r>
    <r>
      <rPr>
        <sz val="12"/>
        <color rgb="FF000000"/>
        <rFont val="Times New Roman"/>
        <family val="1"/>
      </rPr>
      <t>=0</t>
    </r>
    <r>
      <rPr>
        <i/>
        <sz val="12"/>
        <color rgb="FF000000"/>
        <rFont val="Times New Roman"/>
        <family val="1"/>
      </rPr>
      <t>q</t>
    </r>
    <r>
      <rPr>
        <sz val="8.8000000000000007"/>
        <color rgb="FF000000"/>
        <rFont val="Times New Roman"/>
        <family val="1"/>
      </rPr>
      <t>1</t>
    </r>
    <r>
      <rPr>
        <sz val="12"/>
        <color rgb="FF000000"/>
        <rFont val="Times New Roman"/>
        <family val="1"/>
      </rPr>
      <t>+3</t>
    </r>
    <r>
      <rPr>
        <i/>
        <sz val="12"/>
        <color rgb="FF000000"/>
        <rFont val="Times New Roman"/>
        <family val="1"/>
      </rPr>
      <t>q</t>
    </r>
    <r>
      <rPr>
        <sz val="8.8000000000000007"/>
        <color rgb="FF000000"/>
        <rFont val="Times New Roman"/>
        <family val="1"/>
      </rPr>
      <t>2</t>
    </r>
  </si>
  <si>
    <r>
      <t>L</t>
    </r>
    <r>
      <rPr>
        <sz val="8.8000000000000007"/>
        <color rgb="FF000000"/>
        <rFont val="Times New Roman"/>
        <family val="1"/>
      </rPr>
      <t>3</t>
    </r>
    <r>
      <rPr>
        <sz val="12"/>
        <color rgb="FF000000"/>
        <rFont val="Times New Roman"/>
        <family val="1"/>
      </rPr>
      <t>=4</t>
    </r>
    <r>
      <rPr>
        <i/>
        <sz val="12"/>
        <color rgb="FF000000"/>
        <rFont val="Times New Roman"/>
        <family val="1"/>
      </rPr>
      <t>q</t>
    </r>
    <r>
      <rPr>
        <sz val="8.8000000000000007"/>
        <color rgb="FF000000"/>
        <rFont val="Times New Roman"/>
        <family val="1"/>
      </rPr>
      <t>1</t>
    </r>
    <r>
      <rPr>
        <sz val="12"/>
        <color rgb="FF000000"/>
        <rFont val="Times New Roman"/>
        <family val="1"/>
      </rPr>
      <t>-2</t>
    </r>
    <r>
      <rPr>
        <i/>
        <sz val="12"/>
        <color rgb="FF000000"/>
        <rFont val="Times New Roman"/>
        <family val="1"/>
      </rPr>
      <t>q</t>
    </r>
    <r>
      <rPr>
        <sz val="8.8000000000000007"/>
        <color rgb="FF000000"/>
        <rFont val="Times New Roman"/>
        <family val="1"/>
      </rPr>
      <t>2</t>
    </r>
  </si>
  <si>
    <r>
      <t>0</t>
    </r>
    <r>
      <rPr>
        <i/>
        <sz val="12"/>
        <color rgb="FF000000"/>
        <rFont val="Times New Roman"/>
        <family val="1"/>
      </rPr>
      <t>q</t>
    </r>
    <r>
      <rPr>
        <sz val="8.8000000000000007"/>
        <color rgb="FF000000"/>
        <rFont val="Times New Roman"/>
        <family val="1"/>
      </rPr>
      <t>1</t>
    </r>
    <r>
      <rPr>
        <sz val="12"/>
        <color rgb="FF000000"/>
        <rFont val="Times New Roman"/>
        <family val="1"/>
      </rPr>
      <t>+3</t>
    </r>
    <r>
      <rPr>
        <i/>
        <sz val="12"/>
        <color rgb="FF000000"/>
        <rFont val="Times New Roman"/>
        <family val="1"/>
      </rPr>
      <t>q</t>
    </r>
    <r>
      <rPr>
        <sz val="8.8000000000000007"/>
        <color rgb="FF000000"/>
        <rFont val="Times New Roman"/>
        <family val="1"/>
      </rPr>
      <t>2</t>
    </r>
    <r>
      <rPr>
        <sz val="12"/>
        <color rgb="FF000000"/>
        <rFont val="Times New Roman"/>
        <family val="1"/>
      </rPr>
      <t>=4</t>
    </r>
    <r>
      <rPr>
        <i/>
        <sz val="12"/>
        <color rgb="FF000000"/>
        <rFont val="Times New Roman"/>
        <family val="1"/>
      </rPr>
      <t>q</t>
    </r>
    <r>
      <rPr>
        <sz val="8.8000000000000007"/>
        <color rgb="FF000000"/>
        <rFont val="Times New Roman"/>
        <family val="1"/>
      </rPr>
      <t>1</t>
    </r>
    <r>
      <rPr>
        <sz val="12"/>
        <color rgb="FF000000"/>
        <rFont val="Times New Roman"/>
        <family val="1"/>
      </rPr>
      <t>-2</t>
    </r>
    <r>
      <rPr>
        <i/>
        <sz val="12"/>
        <color rgb="FF000000"/>
        <rFont val="Times New Roman"/>
        <family val="1"/>
      </rPr>
      <t>q</t>
    </r>
    <r>
      <rPr>
        <sz val="8.8000000000000007"/>
        <color rgb="FF000000"/>
        <rFont val="Times New Roman"/>
        <family val="1"/>
      </rPr>
      <t>2</t>
    </r>
  </si>
  <si>
    <r>
      <t>Solving </t>
    </r>
    <r>
      <rPr>
        <i/>
        <sz val="12"/>
        <color rgb="FF000000"/>
        <rFont val="Times New Roman"/>
        <family val="1"/>
      </rPr>
      <t>q</t>
    </r>
    <r>
      <rPr>
        <sz val="8.8000000000000007"/>
        <color rgb="FF000000"/>
        <rFont val="Times New Roman"/>
        <family val="1"/>
      </rPr>
      <t>1</t>
    </r>
    <r>
      <rPr>
        <sz val="12"/>
        <color rgb="FF000000"/>
        <rFont val="Times New Roman"/>
        <family val="1"/>
      </rPr>
      <t>=0.5556</t>
    </r>
  </si>
  <si>
    <r>
      <t>q</t>
    </r>
    <r>
      <rPr>
        <sz val="8.8000000000000007"/>
        <color rgb="FF000000"/>
        <rFont val="Times New Roman"/>
        <family val="1"/>
      </rPr>
      <t>2</t>
    </r>
    <r>
      <rPr>
        <sz val="12"/>
        <color rgb="FF000000"/>
        <rFont val="Times New Roman"/>
        <family val="1"/>
      </rPr>
      <t>=1-</t>
    </r>
    <r>
      <rPr>
        <i/>
        <sz val="12"/>
        <color rgb="FF000000"/>
        <rFont val="Times New Roman"/>
        <family val="1"/>
      </rPr>
      <t>q</t>
    </r>
    <r>
      <rPr>
        <sz val="8.8000000000000007"/>
        <color rgb="FF000000"/>
        <rFont val="Times New Roman"/>
        <family val="1"/>
      </rPr>
      <t>1</t>
    </r>
    <r>
      <rPr>
        <sz val="12"/>
        <color rgb="FF000000"/>
        <rFont val="Times New Roman"/>
        <family val="1"/>
      </rPr>
      <t>=1-0.5556=0.4444</t>
    </r>
  </si>
  <si>
    <r>
      <t>Substituting the values of </t>
    </r>
    <r>
      <rPr>
        <i/>
        <sz val="12"/>
        <color rgb="FF000000"/>
        <rFont val="Times New Roman"/>
        <family val="1"/>
      </rPr>
      <t>q</t>
    </r>
    <r>
      <rPr>
        <sz val="8.8000000000000007"/>
        <color rgb="FF000000"/>
        <rFont val="Times New Roman"/>
        <family val="1"/>
      </rPr>
      <t>1</t>
    </r>
    <r>
      <rPr>
        <sz val="12"/>
        <color rgb="FF000000"/>
        <rFont val="Arial"/>
        <family val="2"/>
      </rPr>
      <t> and </t>
    </r>
    <r>
      <rPr>
        <i/>
        <sz val="12"/>
        <color rgb="FF000000"/>
        <rFont val="Times New Roman"/>
        <family val="1"/>
      </rPr>
      <t>q</t>
    </r>
    <r>
      <rPr>
        <sz val="8.8000000000000007"/>
        <color rgb="FF000000"/>
        <rFont val="Times New Roman"/>
        <family val="1"/>
      </rPr>
      <t>2</t>
    </r>
    <r>
      <rPr>
        <sz val="12"/>
        <color rgb="FF000000"/>
        <rFont val="Arial"/>
        <family val="2"/>
      </rPr>
      <t> in equation </t>
    </r>
    <r>
      <rPr>
        <i/>
        <sz val="12"/>
        <color rgb="FF000000"/>
        <rFont val="Times New Roman"/>
        <family val="1"/>
      </rPr>
      <t>L</t>
    </r>
    <r>
      <rPr>
        <sz val="8.8000000000000007"/>
        <color rgb="FF000000"/>
        <rFont val="Times New Roman"/>
        <family val="1"/>
      </rPr>
      <t>2</t>
    </r>
  </si>
  <si>
    <r>
      <t>V</t>
    </r>
    <r>
      <rPr>
        <sz val="12"/>
        <color rgb="FF000000"/>
        <rFont val="Times New Roman"/>
        <family val="1"/>
      </rPr>
      <t>=0(0.5556)+3(0.4444)=1.3333</t>
    </r>
  </si>
  <si>
    <r>
      <t>0</t>
    </r>
    <r>
      <rPr>
        <i/>
        <sz val="12"/>
        <color rgb="FF000000"/>
        <rFont val="Times New Roman"/>
        <family val="1"/>
      </rPr>
      <t>p</t>
    </r>
    <r>
      <rPr>
        <sz val="8.8000000000000007"/>
        <color rgb="FF000000"/>
        <rFont val="Times New Roman"/>
        <family val="1"/>
      </rPr>
      <t>1</t>
    </r>
    <r>
      <rPr>
        <sz val="12"/>
        <color rgb="FF000000"/>
        <rFont val="Times New Roman"/>
        <family val="1"/>
      </rPr>
      <t>+4(1-</t>
    </r>
    <r>
      <rPr>
        <i/>
        <sz val="12"/>
        <color rgb="FF000000"/>
        <rFont val="Times New Roman"/>
        <family val="1"/>
      </rPr>
      <t>p</t>
    </r>
    <r>
      <rPr>
        <sz val="8.8000000000000007"/>
        <color rgb="FF000000"/>
        <rFont val="Times New Roman"/>
        <family val="1"/>
      </rPr>
      <t>1)</t>
    </r>
    <r>
      <rPr>
        <sz val="12"/>
        <color rgb="FF000000"/>
        <rFont val="Times New Roman"/>
        <family val="1"/>
      </rPr>
      <t>=3</t>
    </r>
    <r>
      <rPr>
        <i/>
        <sz val="12"/>
        <color rgb="FF000000"/>
        <rFont val="Times New Roman"/>
        <family val="1"/>
      </rPr>
      <t>p</t>
    </r>
    <r>
      <rPr>
        <sz val="8.8000000000000007"/>
        <color rgb="FF000000"/>
        <rFont val="Times New Roman"/>
        <family val="1"/>
      </rPr>
      <t>1</t>
    </r>
    <r>
      <rPr>
        <sz val="12"/>
        <color rgb="FF000000"/>
        <rFont val="Times New Roman"/>
        <family val="1"/>
      </rPr>
      <t>-2(1-</t>
    </r>
    <r>
      <rPr>
        <i/>
        <sz val="12"/>
        <color rgb="FF000000"/>
        <rFont val="Times New Roman"/>
        <family val="1"/>
      </rPr>
      <t>p</t>
    </r>
    <r>
      <rPr>
        <sz val="8.8000000000000007"/>
        <color rgb="FF000000"/>
        <rFont val="Times New Roman"/>
        <family val="1"/>
      </rPr>
      <t>1)</t>
    </r>
  </si>
  <si>
    <r>
      <t>0</t>
    </r>
    <r>
      <rPr>
        <i/>
        <sz val="12"/>
        <color rgb="FF000000"/>
        <rFont val="Times New Roman"/>
        <family val="1"/>
      </rPr>
      <t>q</t>
    </r>
    <r>
      <rPr>
        <sz val="8.8000000000000007"/>
        <color rgb="FF000000"/>
        <rFont val="Times New Roman"/>
        <family val="1"/>
      </rPr>
      <t>1</t>
    </r>
    <r>
      <rPr>
        <sz val="12"/>
        <color rgb="FF000000"/>
        <rFont val="Times New Roman"/>
        <family val="1"/>
      </rPr>
      <t>+3(1-</t>
    </r>
    <r>
      <rPr>
        <i/>
        <sz val="12"/>
        <color rgb="FF000000"/>
        <rFont val="Times New Roman"/>
        <family val="1"/>
      </rPr>
      <t>q</t>
    </r>
    <r>
      <rPr>
        <sz val="8.8000000000000007"/>
        <color rgb="FF000000"/>
        <rFont val="Times New Roman"/>
        <family val="1"/>
      </rPr>
      <t>1)</t>
    </r>
    <r>
      <rPr>
        <sz val="12"/>
        <color rgb="FF000000"/>
        <rFont val="Times New Roman"/>
        <family val="1"/>
      </rPr>
      <t>=4</t>
    </r>
    <r>
      <rPr>
        <i/>
        <sz val="12"/>
        <color rgb="FF000000"/>
        <rFont val="Times New Roman"/>
        <family val="1"/>
      </rPr>
      <t>q</t>
    </r>
    <r>
      <rPr>
        <sz val="8.8000000000000007"/>
        <color rgb="FF000000"/>
        <rFont val="Times New Roman"/>
        <family val="1"/>
      </rPr>
      <t>1</t>
    </r>
    <r>
      <rPr>
        <sz val="12"/>
        <color rgb="FF000000"/>
        <rFont val="Times New Roman"/>
        <family val="1"/>
      </rPr>
      <t>-2(1-</t>
    </r>
    <r>
      <rPr>
        <i/>
        <sz val="12"/>
        <color rgb="FF000000"/>
        <rFont val="Times New Roman"/>
        <family val="1"/>
      </rPr>
      <t>q</t>
    </r>
    <r>
      <rPr>
        <sz val="8.8000000000000007"/>
        <color rgb="FF000000"/>
        <rFont val="Times New Roman"/>
        <family val="1"/>
      </rPr>
      <t>1)</t>
    </r>
  </si>
  <si>
    <t>SOLVE USING LPP</t>
  </si>
  <si>
    <t>PLAYER 1</t>
  </si>
  <si>
    <t>It is possible that the value of game may be negative or zero.</t>
  </si>
  <si>
    <t> Thus, a constant k is added to all the elements of pay-off matrix.</t>
  </si>
  <si>
    <t>Let k = 4, then the given pay-off matrix becomes:</t>
  </si>
  <si>
    <r>
      <t>p</t>
    </r>
    <r>
      <rPr>
        <sz val="8.8000000000000007"/>
        <color rgb="FF000000"/>
        <rFont val="Times New Roman"/>
        <family val="1"/>
      </rPr>
      <t>1</t>
    </r>
    <r>
      <rPr>
        <sz val="12"/>
        <color rgb="FF000000"/>
        <rFont val="Times New Roman"/>
        <family val="1"/>
      </rPr>
      <t>,</t>
    </r>
    <r>
      <rPr>
        <i/>
        <sz val="12"/>
        <color rgb="FF000000"/>
        <rFont val="Times New Roman"/>
        <family val="1"/>
      </rPr>
      <t>p</t>
    </r>
    <r>
      <rPr>
        <sz val="8.8000000000000007"/>
        <color rgb="FF000000"/>
        <rFont val="Times New Roman"/>
        <family val="1"/>
      </rPr>
      <t>2</t>
    </r>
    <r>
      <rPr>
        <sz val="12"/>
        <color rgb="FF000000"/>
        <rFont val="Times New Roman"/>
        <family val="1"/>
      </rPr>
      <t>,</t>
    </r>
    <r>
      <rPr>
        <i/>
        <sz val="12"/>
        <color rgb="FF000000"/>
        <rFont val="Times New Roman"/>
        <family val="1"/>
      </rPr>
      <t>p</t>
    </r>
    <r>
      <rPr>
        <sz val="8.8000000000000007"/>
        <color rgb="FF000000"/>
        <rFont val="Times New Roman"/>
        <family val="1"/>
      </rPr>
      <t>3</t>
    </r>
    <r>
      <rPr>
        <sz val="12"/>
        <color rgb="FF000000"/>
        <rFont val="Arial"/>
        <family val="2"/>
      </rPr>
      <t> = probabilities of selecting strategies </t>
    </r>
    <r>
      <rPr>
        <i/>
        <sz val="12"/>
        <color rgb="FF000000"/>
        <rFont val="Times New Roman"/>
        <family val="1"/>
      </rPr>
      <t>A</t>
    </r>
    <r>
      <rPr>
        <sz val="8.8000000000000007"/>
        <color rgb="FF000000"/>
        <rFont val="Times New Roman"/>
        <family val="1"/>
      </rPr>
      <t>1</t>
    </r>
    <r>
      <rPr>
        <sz val="12"/>
        <color rgb="FF000000"/>
        <rFont val="Times New Roman"/>
        <family val="1"/>
      </rPr>
      <t>,</t>
    </r>
    <r>
      <rPr>
        <i/>
        <sz val="12"/>
        <color rgb="FF000000"/>
        <rFont val="Times New Roman"/>
        <family val="1"/>
      </rPr>
      <t>A</t>
    </r>
    <r>
      <rPr>
        <sz val="8.8000000000000007"/>
        <color rgb="FF000000"/>
        <rFont val="Times New Roman"/>
        <family val="1"/>
      </rPr>
      <t>2</t>
    </r>
    <r>
      <rPr>
        <sz val="12"/>
        <color rgb="FF000000"/>
        <rFont val="Times New Roman"/>
        <family val="1"/>
      </rPr>
      <t>,</t>
    </r>
    <r>
      <rPr>
        <i/>
        <sz val="12"/>
        <color rgb="FF000000"/>
        <rFont val="Times New Roman"/>
        <family val="1"/>
      </rPr>
      <t>A</t>
    </r>
    <r>
      <rPr>
        <sz val="8.8000000000000007"/>
        <color rgb="FF000000"/>
        <rFont val="Times New Roman"/>
        <family val="1"/>
      </rPr>
      <t>3</t>
    </r>
    <r>
      <rPr>
        <sz val="12"/>
        <color rgb="FF000000"/>
        <rFont val="Arial"/>
        <family val="2"/>
      </rPr>
      <t> respectively.</t>
    </r>
  </si>
  <si>
    <r>
      <t>q</t>
    </r>
    <r>
      <rPr>
        <sz val="8.8000000000000007"/>
        <color rgb="FF000000"/>
        <rFont val="Times New Roman"/>
        <family val="1"/>
      </rPr>
      <t>1</t>
    </r>
    <r>
      <rPr>
        <sz val="12"/>
        <color rgb="FF000000"/>
        <rFont val="Times New Roman"/>
        <family val="1"/>
      </rPr>
      <t>,</t>
    </r>
    <r>
      <rPr>
        <i/>
        <sz val="12"/>
        <color rgb="FF000000"/>
        <rFont val="Times New Roman"/>
        <family val="1"/>
      </rPr>
      <t>q</t>
    </r>
    <r>
      <rPr>
        <sz val="8.8000000000000007"/>
        <color rgb="FF000000"/>
        <rFont val="Times New Roman"/>
        <family val="1"/>
      </rPr>
      <t>2</t>
    </r>
    <r>
      <rPr>
        <sz val="12"/>
        <color rgb="FF000000"/>
        <rFont val="Times New Roman"/>
        <family val="1"/>
      </rPr>
      <t>,</t>
    </r>
    <r>
      <rPr>
        <i/>
        <sz val="12"/>
        <color rgb="FF000000"/>
        <rFont val="Times New Roman"/>
        <family val="1"/>
      </rPr>
      <t>q</t>
    </r>
    <r>
      <rPr>
        <sz val="8.8000000000000007"/>
        <color rgb="FF000000"/>
        <rFont val="Times New Roman"/>
        <family val="1"/>
      </rPr>
      <t>3</t>
    </r>
    <r>
      <rPr>
        <sz val="12"/>
        <color rgb="FF000000"/>
        <rFont val="Arial"/>
        <family val="2"/>
      </rPr>
      <t> = probabilities of selecting strategies </t>
    </r>
    <r>
      <rPr>
        <i/>
        <sz val="12"/>
        <color rgb="FF000000"/>
        <rFont val="Times New Roman"/>
        <family val="1"/>
      </rPr>
      <t>B</t>
    </r>
    <r>
      <rPr>
        <sz val="8.8000000000000007"/>
        <color rgb="FF000000"/>
        <rFont val="Times New Roman"/>
        <family val="1"/>
      </rPr>
      <t>1</t>
    </r>
    <r>
      <rPr>
        <sz val="12"/>
        <color rgb="FF000000"/>
        <rFont val="Times New Roman"/>
        <family val="1"/>
      </rPr>
      <t>,</t>
    </r>
    <r>
      <rPr>
        <i/>
        <sz val="12"/>
        <color rgb="FF000000"/>
        <rFont val="Times New Roman"/>
        <family val="1"/>
      </rPr>
      <t>B</t>
    </r>
    <r>
      <rPr>
        <sz val="8.8000000000000007"/>
        <color rgb="FF000000"/>
        <rFont val="Times New Roman"/>
        <family val="1"/>
      </rPr>
      <t>2</t>
    </r>
    <r>
      <rPr>
        <sz val="12"/>
        <color rgb="FF000000"/>
        <rFont val="Times New Roman"/>
        <family val="1"/>
      </rPr>
      <t>,</t>
    </r>
    <r>
      <rPr>
        <i/>
        <sz val="12"/>
        <color rgb="FF000000"/>
        <rFont val="Times New Roman"/>
        <family val="1"/>
      </rPr>
      <t>B</t>
    </r>
    <r>
      <rPr>
        <sz val="8.8000000000000007"/>
        <color rgb="FF000000"/>
        <rFont val="Times New Roman"/>
        <family val="1"/>
      </rPr>
      <t>3</t>
    </r>
    <r>
      <rPr>
        <sz val="12"/>
        <color rgb="FF000000"/>
        <rFont val="Arial"/>
        <family val="2"/>
      </rPr>
      <t> respectively.</t>
    </r>
  </si>
  <si>
    <t>probability</t>
  </si>
  <si>
    <t>PLAYER A</t>
  </si>
  <si>
    <t>PLAYER B</t>
  </si>
  <si>
    <t>player A's objective is to maximize the expected gains, which can be achieved by maximizing V, i.e., it might gain more than V if company B adopts a poor strategy.</t>
  </si>
  <si>
    <r>
      <t>8</t>
    </r>
    <r>
      <rPr>
        <i/>
        <sz val="12"/>
        <color rgb="FF000000"/>
        <rFont val="Times New Roman"/>
        <family val="1"/>
      </rPr>
      <t>p</t>
    </r>
    <r>
      <rPr>
        <sz val="8.8000000000000007"/>
        <color rgb="FF000000"/>
        <rFont val="Times New Roman"/>
        <family val="1"/>
      </rPr>
      <t>1</t>
    </r>
    <r>
      <rPr>
        <sz val="12"/>
        <color rgb="FF000000"/>
        <rFont val="Times New Roman"/>
        <family val="1"/>
      </rPr>
      <t>+3</t>
    </r>
    <r>
      <rPr>
        <i/>
        <sz val="12"/>
        <color rgb="FF000000"/>
        <rFont val="Times New Roman"/>
        <family val="1"/>
      </rPr>
      <t>p</t>
    </r>
    <r>
      <rPr>
        <sz val="8.8000000000000007"/>
        <color rgb="FF000000"/>
        <rFont val="Times New Roman"/>
        <family val="1"/>
      </rPr>
      <t>2</t>
    </r>
    <r>
      <rPr>
        <sz val="12"/>
        <color rgb="FF000000"/>
        <rFont val="Times New Roman"/>
        <family val="1"/>
      </rPr>
      <t>+6</t>
    </r>
    <r>
      <rPr>
        <i/>
        <sz val="12"/>
        <color rgb="FF000000"/>
        <rFont val="Times New Roman"/>
        <family val="1"/>
      </rPr>
      <t>p</t>
    </r>
    <r>
      <rPr>
        <sz val="8.8000000000000007"/>
        <color rgb="FF000000"/>
        <rFont val="Times New Roman"/>
        <family val="1"/>
      </rPr>
      <t>3</t>
    </r>
    <r>
      <rPr>
        <sz val="12"/>
        <color rgb="FF000000"/>
        <rFont val="Times New Roman"/>
        <family val="1"/>
      </rPr>
      <t>≥</t>
    </r>
    <r>
      <rPr>
        <i/>
        <sz val="12"/>
        <color rgb="FF000000"/>
        <rFont val="Times New Roman"/>
        <family val="1"/>
      </rPr>
      <t>V</t>
    </r>
  </si>
  <si>
    <r>
      <t>6</t>
    </r>
    <r>
      <rPr>
        <i/>
        <sz val="12"/>
        <color rgb="FF000000"/>
        <rFont val="Times New Roman"/>
        <family val="1"/>
      </rPr>
      <t>p</t>
    </r>
    <r>
      <rPr>
        <sz val="8.8000000000000007"/>
        <color rgb="FF000000"/>
        <rFont val="Times New Roman"/>
        <family val="1"/>
      </rPr>
      <t>1</t>
    </r>
    <r>
      <rPr>
        <sz val="12"/>
        <color rgb="FF000000"/>
        <rFont val="Times New Roman"/>
        <family val="1"/>
      </rPr>
      <t>+4</t>
    </r>
    <r>
      <rPr>
        <i/>
        <sz val="12"/>
        <color rgb="FF000000"/>
        <rFont val="Times New Roman"/>
        <family val="1"/>
      </rPr>
      <t>p</t>
    </r>
    <r>
      <rPr>
        <sz val="8.8000000000000007"/>
        <color rgb="FF000000"/>
        <rFont val="Times New Roman"/>
        <family val="1"/>
      </rPr>
      <t>2</t>
    </r>
    <r>
      <rPr>
        <sz val="12"/>
        <color rgb="FF000000"/>
        <rFont val="Times New Roman"/>
        <family val="1"/>
      </rPr>
      <t>+7</t>
    </r>
    <r>
      <rPr>
        <i/>
        <sz val="12"/>
        <color rgb="FF000000"/>
        <rFont val="Times New Roman"/>
        <family val="1"/>
      </rPr>
      <t>p</t>
    </r>
    <r>
      <rPr>
        <sz val="8.8000000000000007"/>
        <color rgb="FF000000"/>
        <rFont val="Times New Roman"/>
        <family val="1"/>
      </rPr>
      <t>3</t>
    </r>
    <r>
      <rPr>
        <sz val="12"/>
        <color rgb="FF000000"/>
        <rFont val="Times New Roman"/>
        <family val="1"/>
      </rPr>
      <t>≥</t>
    </r>
    <r>
      <rPr>
        <i/>
        <sz val="12"/>
        <color rgb="FF000000"/>
        <rFont val="Times New Roman"/>
        <family val="1"/>
      </rPr>
      <t>V</t>
    </r>
  </si>
  <si>
    <r>
      <t>p</t>
    </r>
    <r>
      <rPr>
        <sz val="8.8000000000000007"/>
        <color rgb="FF000000"/>
        <rFont val="Times New Roman"/>
        <family val="1"/>
      </rPr>
      <t>1</t>
    </r>
    <r>
      <rPr>
        <sz val="12"/>
        <color rgb="FF000000"/>
        <rFont val="Times New Roman"/>
        <family val="1"/>
      </rPr>
      <t>+7</t>
    </r>
    <r>
      <rPr>
        <i/>
        <sz val="12"/>
        <color rgb="FF000000"/>
        <rFont val="Times New Roman"/>
        <family val="1"/>
      </rPr>
      <t>p</t>
    </r>
    <r>
      <rPr>
        <sz val="8.8000000000000007"/>
        <color rgb="FF000000"/>
        <rFont val="Times New Roman"/>
        <family val="1"/>
      </rPr>
      <t>2</t>
    </r>
    <r>
      <rPr>
        <sz val="12"/>
        <color rgb="FF000000"/>
        <rFont val="Times New Roman"/>
        <family val="1"/>
      </rPr>
      <t>+2</t>
    </r>
    <r>
      <rPr>
        <i/>
        <sz val="12"/>
        <color rgb="FF000000"/>
        <rFont val="Times New Roman"/>
        <family val="1"/>
      </rPr>
      <t>p</t>
    </r>
    <r>
      <rPr>
        <sz val="8.8000000000000007"/>
        <color rgb="FF000000"/>
        <rFont val="Times New Roman"/>
        <family val="1"/>
      </rPr>
      <t>3</t>
    </r>
    <r>
      <rPr>
        <sz val="12"/>
        <color rgb="FF000000"/>
        <rFont val="Times New Roman"/>
        <family val="1"/>
      </rPr>
      <t>≥</t>
    </r>
    <r>
      <rPr>
        <i/>
        <sz val="12"/>
        <color rgb="FF000000"/>
        <rFont val="Times New Roman"/>
        <family val="1"/>
      </rPr>
      <t>V</t>
    </r>
  </si>
  <si>
    <r>
      <t>8(</t>
    </r>
    <r>
      <rPr>
        <i/>
        <sz val="12"/>
        <color rgb="FF000000"/>
        <rFont val="Times New Roman"/>
        <family val="1"/>
      </rPr>
      <t>p</t>
    </r>
    <r>
      <rPr>
        <sz val="8.8000000000000007"/>
        <color rgb="FF000000"/>
        <rFont val="Times New Roman"/>
        <family val="1"/>
      </rPr>
      <t>1/</t>
    </r>
    <r>
      <rPr>
        <i/>
        <sz val="12"/>
        <color rgb="FF000000"/>
        <rFont val="Times New Roman"/>
        <family val="1"/>
      </rPr>
      <t>V)</t>
    </r>
    <r>
      <rPr>
        <sz val="12"/>
        <color rgb="FF000000"/>
        <rFont val="Times New Roman"/>
        <family val="1"/>
      </rPr>
      <t>+3(</t>
    </r>
    <r>
      <rPr>
        <i/>
        <sz val="12"/>
        <color rgb="FF000000"/>
        <rFont val="Times New Roman"/>
        <family val="1"/>
      </rPr>
      <t>p</t>
    </r>
    <r>
      <rPr>
        <sz val="8.8000000000000007"/>
        <color rgb="FF000000"/>
        <rFont val="Times New Roman"/>
        <family val="1"/>
      </rPr>
      <t>2/</t>
    </r>
    <r>
      <rPr>
        <i/>
        <sz val="12"/>
        <color rgb="FF000000"/>
        <rFont val="Times New Roman"/>
        <family val="1"/>
      </rPr>
      <t>V)</t>
    </r>
    <r>
      <rPr>
        <sz val="12"/>
        <color rgb="FF000000"/>
        <rFont val="Times New Roman"/>
        <family val="1"/>
      </rPr>
      <t>+6(</t>
    </r>
    <r>
      <rPr>
        <i/>
        <sz val="12"/>
        <color rgb="FF000000"/>
        <rFont val="Times New Roman"/>
        <family val="1"/>
      </rPr>
      <t>p</t>
    </r>
    <r>
      <rPr>
        <sz val="8.8000000000000007"/>
        <color rgb="FF000000"/>
        <rFont val="Times New Roman"/>
        <family val="1"/>
      </rPr>
      <t>3/</t>
    </r>
    <r>
      <rPr>
        <i/>
        <sz val="12"/>
        <color rgb="FF000000"/>
        <rFont val="Times New Roman"/>
        <family val="1"/>
      </rPr>
      <t>V)</t>
    </r>
    <r>
      <rPr>
        <sz val="12"/>
        <color rgb="FF000000"/>
        <rFont val="Times New Roman"/>
        <family val="1"/>
      </rPr>
      <t>≥1</t>
    </r>
  </si>
  <si>
    <r>
      <t>6(</t>
    </r>
    <r>
      <rPr>
        <i/>
        <sz val="12"/>
        <color rgb="FF000000"/>
        <rFont val="Times New Roman"/>
        <family val="1"/>
      </rPr>
      <t>p</t>
    </r>
    <r>
      <rPr>
        <sz val="8.8000000000000007"/>
        <color rgb="FF000000"/>
        <rFont val="Times New Roman"/>
        <family val="1"/>
      </rPr>
      <t>1/</t>
    </r>
    <r>
      <rPr>
        <i/>
        <sz val="12"/>
        <color rgb="FF000000"/>
        <rFont val="Times New Roman"/>
        <family val="1"/>
      </rPr>
      <t>V)</t>
    </r>
    <r>
      <rPr>
        <sz val="12"/>
        <color rgb="FF000000"/>
        <rFont val="Times New Roman"/>
        <family val="1"/>
      </rPr>
      <t>+4(</t>
    </r>
    <r>
      <rPr>
        <i/>
        <sz val="12"/>
        <color rgb="FF000000"/>
        <rFont val="Times New Roman"/>
        <family val="1"/>
      </rPr>
      <t>p</t>
    </r>
    <r>
      <rPr>
        <sz val="8.8000000000000007"/>
        <color rgb="FF000000"/>
        <rFont val="Times New Roman"/>
        <family val="1"/>
      </rPr>
      <t>2/</t>
    </r>
    <r>
      <rPr>
        <i/>
        <sz val="12"/>
        <color rgb="FF000000"/>
        <rFont val="Times New Roman"/>
        <family val="1"/>
      </rPr>
      <t>V)</t>
    </r>
    <r>
      <rPr>
        <sz val="12"/>
        <color rgb="FF000000"/>
        <rFont val="Times New Roman"/>
        <family val="1"/>
      </rPr>
      <t>+7(</t>
    </r>
    <r>
      <rPr>
        <i/>
        <sz val="12"/>
        <color rgb="FF000000"/>
        <rFont val="Times New Roman"/>
        <family val="1"/>
      </rPr>
      <t>p</t>
    </r>
    <r>
      <rPr>
        <sz val="8.8000000000000007"/>
        <color rgb="FF000000"/>
        <rFont val="Times New Roman"/>
        <family val="1"/>
      </rPr>
      <t>3/</t>
    </r>
    <r>
      <rPr>
        <i/>
        <sz val="12"/>
        <color rgb="FF000000"/>
        <rFont val="Times New Roman"/>
        <family val="1"/>
      </rPr>
      <t>V)</t>
    </r>
    <r>
      <rPr>
        <sz val="12"/>
        <color rgb="FF000000"/>
        <rFont val="Times New Roman"/>
        <family val="1"/>
      </rPr>
      <t>≥1</t>
    </r>
  </si>
  <si>
    <r>
      <rPr>
        <i/>
        <sz val="12"/>
        <color rgb="FF000000"/>
        <rFont val="Times New Roman"/>
        <family val="1"/>
      </rPr>
      <t>(p</t>
    </r>
    <r>
      <rPr>
        <sz val="8.8000000000000007"/>
        <color rgb="FF000000"/>
        <rFont val="Times New Roman"/>
        <family val="1"/>
      </rPr>
      <t>1/</t>
    </r>
    <r>
      <rPr>
        <i/>
        <sz val="12"/>
        <color rgb="FF000000"/>
        <rFont val="Times New Roman"/>
        <family val="1"/>
      </rPr>
      <t>V)</t>
    </r>
    <r>
      <rPr>
        <sz val="12"/>
        <color rgb="FF000000"/>
        <rFont val="Times New Roman"/>
        <family val="1"/>
      </rPr>
      <t>+7(</t>
    </r>
    <r>
      <rPr>
        <i/>
        <sz val="12"/>
        <color rgb="FF000000"/>
        <rFont val="Times New Roman"/>
        <family val="1"/>
      </rPr>
      <t>p</t>
    </r>
    <r>
      <rPr>
        <sz val="8.8000000000000007"/>
        <color rgb="FF000000"/>
        <rFont val="Times New Roman"/>
        <family val="1"/>
      </rPr>
      <t>2/</t>
    </r>
    <r>
      <rPr>
        <i/>
        <sz val="12"/>
        <color rgb="FF000000"/>
        <rFont val="Times New Roman"/>
        <family val="1"/>
      </rPr>
      <t>V)</t>
    </r>
    <r>
      <rPr>
        <sz val="12"/>
        <color rgb="FF000000"/>
        <rFont val="Times New Roman"/>
        <family val="1"/>
      </rPr>
      <t>+2(</t>
    </r>
    <r>
      <rPr>
        <i/>
        <sz val="12"/>
        <color rgb="FF000000"/>
        <rFont val="Times New Roman"/>
        <family val="1"/>
      </rPr>
      <t>p</t>
    </r>
    <r>
      <rPr>
        <sz val="8.8000000000000007"/>
        <color rgb="FF000000"/>
        <rFont val="Times New Roman"/>
        <family val="1"/>
      </rPr>
      <t>3/</t>
    </r>
    <r>
      <rPr>
        <i/>
        <sz val="12"/>
        <color rgb="FF000000"/>
        <rFont val="Times New Roman"/>
        <family val="1"/>
      </rPr>
      <t>V)</t>
    </r>
    <r>
      <rPr>
        <sz val="12"/>
        <color rgb="FF000000"/>
        <rFont val="Times New Roman"/>
        <family val="1"/>
      </rPr>
      <t>≥1</t>
    </r>
  </si>
  <si>
    <r>
      <t>8</t>
    </r>
    <r>
      <rPr>
        <i/>
        <sz val="12"/>
        <color rgb="FF000000"/>
        <rFont val="Times New Roman"/>
        <family val="1"/>
      </rPr>
      <t>x</t>
    </r>
    <r>
      <rPr>
        <sz val="8.8000000000000007"/>
        <color rgb="FF000000"/>
        <rFont val="Times New Roman"/>
        <family val="1"/>
      </rPr>
      <t>1</t>
    </r>
    <r>
      <rPr>
        <sz val="12"/>
        <color rgb="FF000000"/>
        <rFont val="Times New Roman"/>
        <family val="1"/>
      </rPr>
      <t>+3</t>
    </r>
    <r>
      <rPr>
        <i/>
        <sz val="12"/>
        <color rgb="FF000000"/>
        <rFont val="Times New Roman"/>
        <family val="1"/>
      </rPr>
      <t>x</t>
    </r>
    <r>
      <rPr>
        <sz val="8.8000000000000007"/>
        <color rgb="FF000000"/>
        <rFont val="Times New Roman"/>
        <family val="1"/>
      </rPr>
      <t>2</t>
    </r>
    <r>
      <rPr>
        <sz val="12"/>
        <color rgb="FF000000"/>
        <rFont val="Times New Roman"/>
        <family val="1"/>
      </rPr>
      <t>+6</t>
    </r>
    <r>
      <rPr>
        <i/>
        <sz val="12"/>
        <color rgb="FF000000"/>
        <rFont val="Times New Roman"/>
        <family val="1"/>
      </rPr>
      <t>x</t>
    </r>
    <r>
      <rPr>
        <sz val="8.8000000000000007"/>
        <color rgb="FF000000"/>
        <rFont val="Times New Roman"/>
        <family val="1"/>
      </rPr>
      <t>3</t>
    </r>
    <r>
      <rPr>
        <sz val="12"/>
        <color rgb="FF000000"/>
        <rFont val="Times New Roman"/>
        <family val="1"/>
      </rPr>
      <t>≥1</t>
    </r>
  </si>
  <si>
    <r>
      <t>6</t>
    </r>
    <r>
      <rPr>
        <i/>
        <sz val="12"/>
        <color rgb="FF000000"/>
        <rFont val="Times New Roman"/>
        <family val="1"/>
      </rPr>
      <t>x</t>
    </r>
    <r>
      <rPr>
        <sz val="8.8000000000000007"/>
        <color rgb="FF000000"/>
        <rFont val="Times New Roman"/>
        <family val="1"/>
      </rPr>
      <t>1</t>
    </r>
    <r>
      <rPr>
        <sz val="12"/>
        <color rgb="FF000000"/>
        <rFont val="Times New Roman"/>
        <family val="1"/>
      </rPr>
      <t>+4</t>
    </r>
    <r>
      <rPr>
        <i/>
        <sz val="12"/>
        <color rgb="FF000000"/>
        <rFont val="Times New Roman"/>
        <family val="1"/>
      </rPr>
      <t>x</t>
    </r>
    <r>
      <rPr>
        <sz val="8.8000000000000007"/>
        <color rgb="FF000000"/>
        <rFont val="Times New Roman"/>
        <family val="1"/>
      </rPr>
      <t>2</t>
    </r>
    <r>
      <rPr>
        <sz val="12"/>
        <color rgb="FF000000"/>
        <rFont val="Times New Roman"/>
        <family val="1"/>
      </rPr>
      <t>+7</t>
    </r>
    <r>
      <rPr>
        <i/>
        <sz val="12"/>
        <color rgb="FF000000"/>
        <rFont val="Times New Roman"/>
        <family val="1"/>
      </rPr>
      <t>x</t>
    </r>
    <r>
      <rPr>
        <sz val="8.8000000000000007"/>
        <color rgb="FF000000"/>
        <rFont val="Times New Roman"/>
        <family val="1"/>
      </rPr>
      <t>3</t>
    </r>
    <r>
      <rPr>
        <sz val="12"/>
        <color rgb="FF000000"/>
        <rFont val="Times New Roman"/>
        <family val="1"/>
      </rPr>
      <t>≥1</t>
    </r>
  </si>
  <si>
    <r>
      <t>x</t>
    </r>
    <r>
      <rPr>
        <sz val="8.8000000000000007"/>
        <color rgb="FF000000"/>
        <rFont val="Times New Roman"/>
        <family val="1"/>
      </rPr>
      <t>1</t>
    </r>
    <r>
      <rPr>
        <sz val="12"/>
        <color rgb="FF000000"/>
        <rFont val="Times New Roman"/>
        <family val="1"/>
      </rPr>
      <t>+7</t>
    </r>
    <r>
      <rPr>
        <i/>
        <sz val="12"/>
        <color rgb="FF000000"/>
        <rFont val="Times New Roman"/>
        <family val="1"/>
      </rPr>
      <t>x</t>
    </r>
    <r>
      <rPr>
        <sz val="8.8000000000000007"/>
        <color rgb="FF000000"/>
        <rFont val="Times New Roman"/>
        <family val="1"/>
      </rPr>
      <t>2</t>
    </r>
    <r>
      <rPr>
        <sz val="12"/>
        <color rgb="FF000000"/>
        <rFont val="Times New Roman"/>
        <family val="1"/>
      </rPr>
      <t>+2</t>
    </r>
    <r>
      <rPr>
        <i/>
        <sz val="12"/>
        <color rgb="FF000000"/>
        <rFont val="Times New Roman"/>
        <family val="1"/>
      </rPr>
      <t>x</t>
    </r>
    <r>
      <rPr>
        <sz val="8.8000000000000007"/>
        <color rgb="FF000000"/>
        <rFont val="Times New Roman"/>
        <family val="1"/>
      </rPr>
      <t>3</t>
    </r>
    <r>
      <rPr>
        <sz val="12"/>
        <color rgb="FF000000"/>
        <rFont val="Times New Roman"/>
        <family val="1"/>
      </rPr>
      <t>≥1</t>
    </r>
  </si>
  <si>
    <r>
      <t>and </t>
    </r>
    <r>
      <rPr>
        <i/>
        <sz val="12"/>
        <color rgb="FF000000"/>
        <rFont val="Times New Roman"/>
        <family val="1"/>
      </rPr>
      <t>x</t>
    </r>
    <r>
      <rPr>
        <sz val="8.8000000000000007"/>
        <color rgb="FF000000"/>
        <rFont val="Times New Roman"/>
        <family val="1"/>
      </rPr>
      <t>1</t>
    </r>
    <r>
      <rPr>
        <sz val="12"/>
        <color rgb="FF000000"/>
        <rFont val="Times New Roman"/>
        <family val="1"/>
      </rPr>
      <t>,</t>
    </r>
    <r>
      <rPr>
        <i/>
        <sz val="12"/>
        <color rgb="FF000000"/>
        <rFont val="Times New Roman"/>
        <family val="1"/>
      </rPr>
      <t>x</t>
    </r>
    <r>
      <rPr>
        <sz val="8.8000000000000007"/>
        <color rgb="FF000000"/>
        <rFont val="Times New Roman"/>
        <family val="1"/>
      </rPr>
      <t>2</t>
    </r>
    <r>
      <rPr>
        <sz val="12"/>
        <color rgb="FF000000"/>
        <rFont val="Times New Roman"/>
        <family val="1"/>
      </rPr>
      <t>,</t>
    </r>
    <r>
      <rPr>
        <i/>
        <sz val="12"/>
        <color rgb="FF000000"/>
        <rFont val="Times New Roman"/>
        <family val="1"/>
      </rPr>
      <t>x</t>
    </r>
    <r>
      <rPr>
        <sz val="8.8000000000000007"/>
        <color rgb="FF000000"/>
        <rFont val="Times New Roman"/>
        <family val="1"/>
      </rPr>
      <t>3</t>
    </r>
    <r>
      <rPr>
        <sz val="12"/>
        <color rgb="FF000000"/>
        <rFont val="Times New Roman"/>
        <family val="1"/>
      </rPr>
      <t>≥0</t>
    </r>
  </si>
  <si>
    <r>
      <t>8</t>
    </r>
    <r>
      <rPr>
        <i/>
        <sz val="12"/>
        <color rgb="FF000000"/>
        <rFont val="Times New Roman"/>
        <family val="1"/>
      </rPr>
      <t>q</t>
    </r>
    <r>
      <rPr>
        <sz val="8.8000000000000007"/>
        <color rgb="FF000000"/>
        <rFont val="Times New Roman"/>
        <family val="1"/>
      </rPr>
      <t>1</t>
    </r>
    <r>
      <rPr>
        <sz val="12"/>
        <color rgb="FF000000"/>
        <rFont val="Times New Roman"/>
        <family val="1"/>
      </rPr>
      <t>+6</t>
    </r>
    <r>
      <rPr>
        <i/>
        <sz val="12"/>
        <color rgb="FF000000"/>
        <rFont val="Times New Roman"/>
        <family val="1"/>
      </rPr>
      <t>q</t>
    </r>
    <r>
      <rPr>
        <sz val="8.8000000000000007"/>
        <color rgb="FF000000"/>
        <rFont val="Times New Roman"/>
        <family val="1"/>
      </rPr>
      <t>2</t>
    </r>
    <r>
      <rPr>
        <sz val="12"/>
        <color rgb="FF000000"/>
        <rFont val="Times New Roman"/>
        <family val="1"/>
      </rPr>
      <t>+</t>
    </r>
    <r>
      <rPr>
        <i/>
        <sz val="12"/>
        <color rgb="FF000000"/>
        <rFont val="Times New Roman"/>
        <family val="1"/>
      </rPr>
      <t>q</t>
    </r>
    <r>
      <rPr>
        <sz val="8.8000000000000007"/>
        <color rgb="FF000000"/>
        <rFont val="Times New Roman"/>
        <family val="1"/>
      </rPr>
      <t>3</t>
    </r>
    <r>
      <rPr>
        <sz val="12"/>
        <color rgb="FF000000"/>
        <rFont val="Times New Roman"/>
        <family val="1"/>
      </rPr>
      <t>≤</t>
    </r>
    <r>
      <rPr>
        <i/>
        <sz val="12"/>
        <color rgb="FF000000"/>
        <rFont val="Times New Roman"/>
        <family val="1"/>
      </rPr>
      <t>V</t>
    </r>
  </si>
  <si>
    <r>
      <t>3</t>
    </r>
    <r>
      <rPr>
        <i/>
        <sz val="12"/>
        <color rgb="FF000000"/>
        <rFont val="Times New Roman"/>
        <family val="1"/>
      </rPr>
      <t>q</t>
    </r>
    <r>
      <rPr>
        <sz val="8.8000000000000007"/>
        <color rgb="FF000000"/>
        <rFont val="Times New Roman"/>
        <family val="1"/>
      </rPr>
      <t>1</t>
    </r>
    <r>
      <rPr>
        <sz val="12"/>
        <color rgb="FF000000"/>
        <rFont val="Times New Roman"/>
        <family val="1"/>
      </rPr>
      <t>+4</t>
    </r>
    <r>
      <rPr>
        <i/>
        <sz val="12"/>
        <color rgb="FF000000"/>
        <rFont val="Times New Roman"/>
        <family val="1"/>
      </rPr>
      <t>q</t>
    </r>
    <r>
      <rPr>
        <sz val="8.8000000000000007"/>
        <color rgb="FF000000"/>
        <rFont val="Times New Roman"/>
        <family val="1"/>
      </rPr>
      <t>2</t>
    </r>
    <r>
      <rPr>
        <sz val="12"/>
        <color rgb="FF000000"/>
        <rFont val="Times New Roman"/>
        <family val="1"/>
      </rPr>
      <t>+7</t>
    </r>
    <r>
      <rPr>
        <i/>
        <sz val="12"/>
        <color rgb="FF000000"/>
        <rFont val="Times New Roman"/>
        <family val="1"/>
      </rPr>
      <t>q</t>
    </r>
    <r>
      <rPr>
        <sz val="8.8000000000000007"/>
        <color rgb="FF000000"/>
        <rFont val="Times New Roman"/>
        <family val="1"/>
      </rPr>
      <t>3</t>
    </r>
    <r>
      <rPr>
        <sz val="12"/>
        <color rgb="FF000000"/>
        <rFont val="Times New Roman"/>
        <family val="1"/>
      </rPr>
      <t>≤</t>
    </r>
    <r>
      <rPr>
        <i/>
        <sz val="12"/>
        <color rgb="FF000000"/>
        <rFont val="Times New Roman"/>
        <family val="1"/>
      </rPr>
      <t>V</t>
    </r>
  </si>
  <si>
    <r>
      <t>6</t>
    </r>
    <r>
      <rPr>
        <i/>
        <sz val="12"/>
        <color rgb="FF000000"/>
        <rFont val="Times New Roman"/>
        <family val="1"/>
      </rPr>
      <t>q</t>
    </r>
    <r>
      <rPr>
        <sz val="8.8000000000000007"/>
        <color rgb="FF000000"/>
        <rFont val="Times New Roman"/>
        <family val="1"/>
      </rPr>
      <t>1</t>
    </r>
    <r>
      <rPr>
        <sz val="12"/>
        <color rgb="FF000000"/>
        <rFont val="Times New Roman"/>
        <family val="1"/>
      </rPr>
      <t>+7</t>
    </r>
    <r>
      <rPr>
        <i/>
        <sz val="12"/>
        <color rgb="FF000000"/>
        <rFont val="Times New Roman"/>
        <family val="1"/>
      </rPr>
      <t>q</t>
    </r>
    <r>
      <rPr>
        <sz val="8.8000000000000007"/>
        <color rgb="FF000000"/>
        <rFont val="Times New Roman"/>
        <family val="1"/>
      </rPr>
      <t>2</t>
    </r>
    <r>
      <rPr>
        <sz val="12"/>
        <color rgb="FF000000"/>
        <rFont val="Times New Roman"/>
        <family val="1"/>
      </rPr>
      <t>+2</t>
    </r>
    <r>
      <rPr>
        <i/>
        <sz val="12"/>
        <color rgb="FF000000"/>
        <rFont val="Times New Roman"/>
        <family val="1"/>
      </rPr>
      <t>q</t>
    </r>
    <r>
      <rPr>
        <sz val="8.8000000000000007"/>
        <color rgb="FF000000"/>
        <rFont val="Times New Roman"/>
        <family val="1"/>
      </rPr>
      <t>3</t>
    </r>
    <r>
      <rPr>
        <sz val="12"/>
        <color rgb="FF000000"/>
        <rFont val="Times New Roman"/>
        <family val="1"/>
      </rPr>
      <t>≤</t>
    </r>
    <r>
      <rPr>
        <i/>
        <sz val="12"/>
        <color rgb="FF000000"/>
        <rFont val="Times New Roman"/>
        <family val="1"/>
      </rPr>
      <t>V</t>
    </r>
  </si>
  <si>
    <r>
      <t>Minimize </t>
    </r>
    <r>
      <rPr>
        <i/>
        <sz val="12"/>
        <color rgb="FF000000"/>
        <rFont val="Times New Roman"/>
        <family val="1"/>
      </rPr>
      <t>Z</t>
    </r>
    <r>
      <rPr>
        <i/>
        <sz val="8.8000000000000007"/>
        <color rgb="FF000000"/>
        <rFont val="Times New Roman"/>
        <family val="1"/>
      </rPr>
      <t>p</t>
    </r>
    <r>
      <rPr>
        <sz val="12"/>
        <color rgb="FF000000"/>
        <rFont val="Times New Roman"/>
        <family val="1"/>
      </rPr>
      <t>=1/</t>
    </r>
    <r>
      <rPr>
        <i/>
        <sz val="12"/>
        <color rgb="FF000000"/>
        <rFont val="Times New Roman"/>
        <family val="1"/>
      </rPr>
      <t>V</t>
    </r>
    <r>
      <rPr>
        <sz val="12"/>
        <color rgb="FF000000"/>
        <rFont val="Times New Roman"/>
        <family val="1"/>
      </rPr>
      <t>=</t>
    </r>
    <r>
      <rPr>
        <i/>
        <sz val="12"/>
        <color rgb="FF000000"/>
        <rFont val="Times New Roman"/>
        <family val="1"/>
      </rPr>
      <t>x</t>
    </r>
    <r>
      <rPr>
        <sz val="8.8000000000000007"/>
        <color rgb="FF000000"/>
        <rFont val="Times New Roman"/>
        <family val="1"/>
      </rPr>
      <t>1</t>
    </r>
    <r>
      <rPr>
        <sz val="12"/>
        <color rgb="FF000000"/>
        <rFont val="Times New Roman"/>
        <family val="1"/>
      </rPr>
      <t>+</t>
    </r>
    <r>
      <rPr>
        <i/>
        <sz val="12"/>
        <color rgb="FF000000"/>
        <rFont val="Times New Roman"/>
        <family val="1"/>
      </rPr>
      <t>x</t>
    </r>
    <r>
      <rPr>
        <sz val="8.8000000000000007"/>
        <color rgb="FF000000"/>
        <rFont val="Times New Roman"/>
        <family val="1"/>
      </rPr>
      <t>2</t>
    </r>
    <r>
      <rPr>
        <sz val="12"/>
        <color rgb="FF000000"/>
        <rFont val="Times New Roman"/>
        <family val="1"/>
      </rPr>
      <t>+</t>
    </r>
    <r>
      <rPr>
        <i/>
        <sz val="12"/>
        <color rgb="FF000000"/>
        <rFont val="Times New Roman"/>
        <family val="1"/>
      </rPr>
      <t>x</t>
    </r>
    <r>
      <rPr>
        <sz val="8.8000000000000007"/>
        <color rgb="FF000000"/>
        <rFont val="Times New Roman"/>
        <family val="1"/>
      </rPr>
      <t>3</t>
    </r>
  </si>
  <si>
    <r>
      <t>8(</t>
    </r>
    <r>
      <rPr>
        <i/>
        <sz val="12"/>
        <color rgb="FF000000"/>
        <rFont val="Times New Roman"/>
        <family val="1"/>
      </rPr>
      <t>q</t>
    </r>
    <r>
      <rPr>
        <sz val="8.8000000000000007"/>
        <color rgb="FF000000"/>
        <rFont val="Times New Roman"/>
        <family val="1"/>
      </rPr>
      <t>1/</t>
    </r>
    <r>
      <rPr>
        <i/>
        <sz val="12"/>
        <color rgb="FF000000"/>
        <rFont val="Times New Roman"/>
        <family val="1"/>
      </rPr>
      <t>V)</t>
    </r>
    <r>
      <rPr>
        <sz val="12"/>
        <color rgb="FF000000"/>
        <rFont val="Times New Roman"/>
        <family val="1"/>
      </rPr>
      <t>+6(</t>
    </r>
    <r>
      <rPr>
        <i/>
        <sz val="12"/>
        <color rgb="FF000000"/>
        <rFont val="Times New Roman"/>
        <family val="1"/>
      </rPr>
      <t>q</t>
    </r>
    <r>
      <rPr>
        <sz val="8.8000000000000007"/>
        <color rgb="FF000000"/>
        <rFont val="Times New Roman"/>
        <family val="1"/>
      </rPr>
      <t>2/</t>
    </r>
    <r>
      <rPr>
        <i/>
        <sz val="12"/>
        <color rgb="FF000000"/>
        <rFont val="Times New Roman"/>
        <family val="1"/>
      </rPr>
      <t>V)</t>
    </r>
    <r>
      <rPr>
        <sz val="12"/>
        <color rgb="FF000000"/>
        <rFont val="Times New Roman"/>
        <family val="1"/>
      </rPr>
      <t>+(</t>
    </r>
    <r>
      <rPr>
        <i/>
        <sz val="12"/>
        <color rgb="FF000000"/>
        <rFont val="Times New Roman"/>
        <family val="1"/>
      </rPr>
      <t>q</t>
    </r>
    <r>
      <rPr>
        <sz val="8.8000000000000007"/>
        <color rgb="FF000000"/>
        <rFont val="Times New Roman"/>
        <family val="1"/>
      </rPr>
      <t>3/</t>
    </r>
    <r>
      <rPr>
        <i/>
        <sz val="12"/>
        <color rgb="FF000000"/>
        <rFont val="Times New Roman"/>
        <family val="1"/>
      </rPr>
      <t>V)</t>
    </r>
    <r>
      <rPr>
        <sz val="12"/>
        <color rgb="FF000000"/>
        <rFont val="Times New Roman"/>
        <family val="1"/>
      </rPr>
      <t>≤1</t>
    </r>
  </si>
  <si>
    <r>
      <t>3(</t>
    </r>
    <r>
      <rPr>
        <i/>
        <sz val="12"/>
        <color rgb="FF000000"/>
        <rFont val="Times New Roman"/>
        <family val="1"/>
      </rPr>
      <t>q</t>
    </r>
    <r>
      <rPr>
        <sz val="8.8000000000000007"/>
        <color rgb="FF000000"/>
        <rFont val="Times New Roman"/>
        <family val="1"/>
      </rPr>
      <t>1/</t>
    </r>
    <r>
      <rPr>
        <i/>
        <sz val="12"/>
        <color rgb="FF000000"/>
        <rFont val="Times New Roman"/>
        <family val="1"/>
      </rPr>
      <t>V)</t>
    </r>
    <r>
      <rPr>
        <sz val="12"/>
        <color rgb="FF000000"/>
        <rFont val="Times New Roman"/>
        <family val="1"/>
      </rPr>
      <t>+4(</t>
    </r>
    <r>
      <rPr>
        <i/>
        <sz val="12"/>
        <color rgb="FF000000"/>
        <rFont val="Times New Roman"/>
        <family val="1"/>
      </rPr>
      <t>q</t>
    </r>
    <r>
      <rPr>
        <sz val="8.8000000000000007"/>
        <color rgb="FF000000"/>
        <rFont val="Times New Roman"/>
        <family val="1"/>
      </rPr>
      <t>2/</t>
    </r>
    <r>
      <rPr>
        <i/>
        <sz val="12"/>
        <color rgb="FF000000"/>
        <rFont val="Times New Roman"/>
        <family val="1"/>
      </rPr>
      <t>V)</t>
    </r>
    <r>
      <rPr>
        <sz val="12"/>
        <color rgb="FF000000"/>
        <rFont val="Times New Roman"/>
        <family val="1"/>
      </rPr>
      <t>+7(</t>
    </r>
    <r>
      <rPr>
        <i/>
        <sz val="12"/>
        <color rgb="FF000000"/>
        <rFont val="Times New Roman"/>
        <family val="1"/>
      </rPr>
      <t>q</t>
    </r>
    <r>
      <rPr>
        <sz val="8.8000000000000007"/>
        <color rgb="FF000000"/>
        <rFont val="Times New Roman"/>
        <family val="1"/>
      </rPr>
      <t>3/</t>
    </r>
    <r>
      <rPr>
        <i/>
        <sz val="12"/>
        <color rgb="FF000000"/>
        <rFont val="Times New Roman"/>
        <family val="1"/>
      </rPr>
      <t>V)</t>
    </r>
    <r>
      <rPr>
        <sz val="12"/>
        <color rgb="FF000000"/>
        <rFont val="Times New Roman"/>
        <family val="1"/>
      </rPr>
      <t>≤1</t>
    </r>
  </si>
  <si>
    <r>
      <t>6(</t>
    </r>
    <r>
      <rPr>
        <i/>
        <sz val="12"/>
        <color rgb="FF000000"/>
        <rFont val="Times New Roman"/>
        <family val="1"/>
      </rPr>
      <t>q</t>
    </r>
    <r>
      <rPr>
        <sz val="8.8000000000000007"/>
        <color rgb="FF000000"/>
        <rFont val="Times New Roman"/>
        <family val="1"/>
      </rPr>
      <t>1/</t>
    </r>
    <r>
      <rPr>
        <i/>
        <sz val="12"/>
        <color rgb="FF000000"/>
        <rFont val="Times New Roman"/>
        <family val="1"/>
      </rPr>
      <t>V)</t>
    </r>
    <r>
      <rPr>
        <sz val="12"/>
        <color rgb="FF000000"/>
        <rFont val="Times New Roman"/>
        <family val="1"/>
      </rPr>
      <t>+7(</t>
    </r>
    <r>
      <rPr>
        <i/>
        <sz val="12"/>
        <color rgb="FF000000"/>
        <rFont val="Times New Roman"/>
        <family val="1"/>
      </rPr>
      <t>q</t>
    </r>
    <r>
      <rPr>
        <sz val="8.8000000000000007"/>
        <color rgb="FF000000"/>
        <rFont val="Times New Roman"/>
        <family val="1"/>
      </rPr>
      <t>2/</t>
    </r>
    <r>
      <rPr>
        <i/>
        <sz val="12"/>
        <color rgb="FF000000"/>
        <rFont val="Times New Roman"/>
        <family val="1"/>
      </rPr>
      <t>V)</t>
    </r>
    <r>
      <rPr>
        <sz val="12"/>
        <color rgb="FF000000"/>
        <rFont val="Times New Roman"/>
        <family val="1"/>
      </rPr>
      <t>+2(</t>
    </r>
    <r>
      <rPr>
        <i/>
        <sz val="12"/>
        <color rgb="FF000000"/>
        <rFont val="Times New Roman"/>
        <family val="1"/>
      </rPr>
      <t>q</t>
    </r>
    <r>
      <rPr>
        <sz val="8.8000000000000007"/>
        <color rgb="FF000000"/>
        <rFont val="Times New Roman"/>
        <family val="1"/>
      </rPr>
      <t>3/</t>
    </r>
    <r>
      <rPr>
        <i/>
        <sz val="12"/>
        <color rgb="FF000000"/>
        <rFont val="Times New Roman"/>
        <family val="1"/>
      </rPr>
      <t>V)</t>
    </r>
    <r>
      <rPr>
        <sz val="12"/>
        <color rgb="FF000000"/>
        <rFont val="Times New Roman"/>
        <family val="1"/>
      </rPr>
      <t>≤1</t>
    </r>
  </si>
  <si>
    <r>
      <t>8</t>
    </r>
    <r>
      <rPr>
        <i/>
        <sz val="12"/>
        <color rgb="FF000000"/>
        <rFont val="Times New Roman"/>
        <family val="1"/>
      </rPr>
      <t>y</t>
    </r>
    <r>
      <rPr>
        <sz val="8.8000000000000007"/>
        <color rgb="FF000000"/>
        <rFont val="Times New Roman"/>
        <family val="1"/>
      </rPr>
      <t>1</t>
    </r>
    <r>
      <rPr>
        <sz val="12"/>
        <color rgb="FF000000"/>
        <rFont val="Times New Roman"/>
        <family val="1"/>
      </rPr>
      <t>+6</t>
    </r>
    <r>
      <rPr>
        <i/>
        <sz val="12"/>
        <color rgb="FF000000"/>
        <rFont val="Times New Roman"/>
        <family val="1"/>
      </rPr>
      <t>y</t>
    </r>
    <r>
      <rPr>
        <sz val="8.8000000000000007"/>
        <color rgb="FF000000"/>
        <rFont val="Times New Roman"/>
        <family val="1"/>
      </rPr>
      <t>2</t>
    </r>
    <r>
      <rPr>
        <sz val="12"/>
        <color rgb="FF000000"/>
        <rFont val="Times New Roman"/>
        <family val="1"/>
      </rPr>
      <t>+</t>
    </r>
    <r>
      <rPr>
        <i/>
        <sz val="12"/>
        <color rgb="FF000000"/>
        <rFont val="Times New Roman"/>
        <family val="1"/>
      </rPr>
      <t>y</t>
    </r>
    <r>
      <rPr>
        <sz val="8.8000000000000007"/>
        <color rgb="FF000000"/>
        <rFont val="Times New Roman"/>
        <family val="1"/>
      </rPr>
      <t>3</t>
    </r>
    <r>
      <rPr>
        <sz val="12"/>
        <color rgb="FF000000"/>
        <rFont val="Times New Roman"/>
        <family val="1"/>
      </rPr>
      <t>≤1</t>
    </r>
  </si>
  <si>
    <r>
      <t>3</t>
    </r>
    <r>
      <rPr>
        <i/>
        <sz val="12"/>
        <color rgb="FF000000"/>
        <rFont val="Times New Roman"/>
        <family val="1"/>
      </rPr>
      <t>y</t>
    </r>
    <r>
      <rPr>
        <sz val="8.8000000000000007"/>
        <color rgb="FF000000"/>
        <rFont val="Times New Roman"/>
        <family val="1"/>
      </rPr>
      <t>1</t>
    </r>
    <r>
      <rPr>
        <sz val="12"/>
        <color rgb="FF000000"/>
        <rFont val="Times New Roman"/>
        <family val="1"/>
      </rPr>
      <t>+4</t>
    </r>
    <r>
      <rPr>
        <i/>
        <sz val="12"/>
        <color rgb="FF000000"/>
        <rFont val="Times New Roman"/>
        <family val="1"/>
      </rPr>
      <t>y</t>
    </r>
    <r>
      <rPr>
        <sz val="8.8000000000000007"/>
        <color rgb="FF000000"/>
        <rFont val="Times New Roman"/>
        <family val="1"/>
      </rPr>
      <t>2</t>
    </r>
    <r>
      <rPr>
        <sz val="12"/>
        <color rgb="FF000000"/>
        <rFont val="Times New Roman"/>
        <family val="1"/>
      </rPr>
      <t>+7</t>
    </r>
    <r>
      <rPr>
        <i/>
        <sz val="12"/>
        <color rgb="FF000000"/>
        <rFont val="Times New Roman"/>
        <family val="1"/>
      </rPr>
      <t>y</t>
    </r>
    <r>
      <rPr>
        <sz val="8.8000000000000007"/>
        <color rgb="FF000000"/>
        <rFont val="Times New Roman"/>
        <family val="1"/>
      </rPr>
      <t>3</t>
    </r>
    <r>
      <rPr>
        <sz val="12"/>
        <color rgb="FF000000"/>
        <rFont val="Times New Roman"/>
        <family val="1"/>
      </rPr>
      <t>≤1</t>
    </r>
  </si>
  <si>
    <r>
      <t>6</t>
    </r>
    <r>
      <rPr>
        <i/>
        <sz val="12"/>
        <color rgb="FF000000"/>
        <rFont val="Times New Roman"/>
        <family val="1"/>
      </rPr>
      <t>y</t>
    </r>
    <r>
      <rPr>
        <sz val="8.8000000000000007"/>
        <color rgb="FF000000"/>
        <rFont val="Times New Roman"/>
        <family val="1"/>
      </rPr>
      <t>1</t>
    </r>
    <r>
      <rPr>
        <sz val="12"/>
        <color rgb="FF000000"/>
        <rFont val="Times New Roman"/>
        <family val="1"/>
      </rPr>
      <t>+7</t>
    </r>
    <r>
      <rPr>
        <i/>
        <sz val="12"/>
        <color rgb="FF000000"/>
        <rFont val="Times New Roman"/>
        <family val="1"/>
      </rPr>
      <t>y</t>
    </r>
    <r>
      <rPr>
        <sz val="8.8000000000000007"/>
        <color rgb="FF000000"/>
        <rFont val="Times New Roman"/>
        <family val="1"/>
      </rPr>
      <t>2</t>
    </r>
    <r>
      <rPr>
        <sz val="12"/>
        <color rgb="FF000000"/>
        <rFont val="Times New Roman"/>
        <family val="1"/>
      </rPr>
      <t>+2</t>
    </r>
    <r>
      <rPr>
        <i/>
        <sz val="12"/>
        <color rgb="FF000000"/>
        <rFont val="Times New Roman"/>
        <family val="1"/>
      </rPr>
      <t>y</t>
    </r>
    <r>
      <rPr>
        <sz val="8.8000000000000007"/>
        <color rgb="FF000000"/>
        <rFont val="Times New Roman"/>
        <family val="1"/>
      </rPr>
      <t>3</t>
    </r>
    <r>
      <rPr>
        <sz val="12"/>
        <color rgb="FF000000"/>
        <rFont val="Times New Roman"/>
        <family val="1"/>
      </rPr>
      <t>≤1</t>
    </r>
  </si>
  <si>
    <t>Now, solve this problem using simplex method.</t>
  </si>
  <si>
    <t>8y1+6y2+y3&lt;=1</t>
  </si>
  <si>
    <t>3y1+4y2+7y3&lt;=1</t>
  </si>
  <si>
    <t>6y1+7y2+2y3&lt;=1</t>
  </si>
  <si>
    <t>Max Zp=y1+y2+y3+0S1+0S2+0S3</t>
  </si>
  <si>
    <t>8y1+6y2+y3+S1=1</t>
  </si>
  <si>
    <t>3y1+4y2+7y3+S2=1</t>
  </si>
  <si>
    <t>6y1+7y2+2y3+S3=1</t>
  </si>
  <si>
    <r>
      <t>Minimum ratio is </t>
    </r>
    <r>
      <rPr>
        <sz val="12"/>
        <color rgb="FF000000"/>
        <rFont val="Times New Roman"/>
        <family val="1"/>
      </rPr>
      <t>0.125</t>
    </r>
    <r>
      <rPr>
        <sz val="12"/>
        <color rgb="FF000000"/>
        <rFont val="Arial"/>
        <family val="2"/>
      </rPr>
      <t> and its row index is </t>
    </r>
    <r>
      <rPr>
        <sz val="12"/>
        <color rgb="FF000000"/>
        <rFont val="Times New Roman"/>
        <family val="1"/>
      </rPr>
      <t>1</t>
    </r>
    <r>
      <rPr>
        <sz val="12"/>
        <color rgb="FF000000"/>
        <rFont val="Arial"/>
        <family val="2"/>
      </rPr>
      <t>. So, </t>
    </r>
    <r>
      <rPr>
        <sz val="12"/>
        <color rgb="FFFF0000"/>
        <rFont val="Arial"/>
        <family val="2"/>
      </rPr>
      <t>the leaving basis variable is </t>
    </r>
    <r>
      <rPr>
        <i/>
        <sz val="12"/>
        <color rgb="FFFF0000"/>
        <rFont val="Times New Roman"/>
        <family val="1"/>
      </rPr>
      <t>S</t>
    </r>
    <r>
      <rPr>
        <sz val="8.8000000000000007"/>
        <color rgb="FFFF0000"/>
        <rFont val="Times New Roman"/>
        <family val="1"/>
      </rPr>
      <t>1</t>
    </r>
    <r>
      <rPr>
        <sz val="12"/>
        <color rgb="FF000000"/>
        <rFont val="Arial"/>
        <family val="2"/>
      </rPr>
      <t>.</t>
    </r>
  </si>
  <si>
    <r>
      <t>∴</t>
    </r>
    <r>
      <rPr>
        <sz val="12"/>
        <color rgb="FF000000"/>
        <rFont val="Arial"/>
        <family val="2"/>
      </rPr>
      <t> </t>
    </r>
    <r>
      <rPr>
        <sz val="12"/>
        <color rgb="FF0000FF"/>
        <rFont val="Arial"/>
        <family val="2"/>
      </rPr>
      <t>The pivot element is </t>
    </r>
    <r>
      <rPr>
        <sz val="12"/>
        <color rgb="FF0000FF"/>
        <rFont val="Times New Roman"/>
        <family val="1"/>
      </rPr>
      <t>8</t>
    </r>
    <r>
      <rPr>
        <sz val="12"/>
        <color rgb="FF000000"/>
        <rFont val="Arial"/>
        <family val="2"/>
      </rPr>
      <t>.</t>
    </r>
  </si>
  <si>
    <r>
      <t>Entering </t>
    </r>
    <r>
      <rPr>
        <sz val="12"/>
        <color rgb="FF000000"/>
        <rFont val="Times New Roman"/>
        <family val="1"/>
      </rPr>
      <t>=</t>
    </r>
    <r>
      <rPr>
        <i/>
        <sz val="12"/>
        <color rgb="FF000000"/>
        <rFont val="Times New Roman"/>
        <family val="1"/>
      </rPr>
      <t>y</t>
    </r>
    <r>
      <rPr>
        <sz val="8.8000000000000007"/>
        <color rgb="FF000000"/>
        <rFont val="Times New Roman"/>
        <family val="1"/>
      </rPr>
      <t>1</t>
    </r>
    <r>
      <rPr>
        <sz val="12"/>
        <color rgb="FF000000"/>
        <rFont val="Arial"/>
        <family val="2"/>
      </rPr>
      <t>, Departing </t>
    </r>
    <r>
      <rPr>
        <sz val="12"/>
        <color rgb="FF000000"/>
        <rFont val="Times New Roman"/>
        <family val="1"/>
      </rPr>
      <t>=</t>
    </r>
    <r>
      <rPr>
        <i/>
        <sz val="12"/>
        <color rgb="FF000000"/>
        <rFont val="Times New Roman"/>
        <family val="1"/>
      </rPr>
      <t>S</t>
    </r>
    <r>
      <rPr>
        <sz val="8.8000000000000007"/>
        <color rgb="FF000000"/>
        <rFont val="Times New Roman"/>
        <family val="1"/>
      </rPr>
      <t>1</t>
    </r>
    <r>
      <rPr>
        <sz val="12"/>
        <color rgb="FF000000"/>
        <rFont val="Arial"/>
        <family val="2"/>
      </rPr>
      <t>, Key Element </t>
    </r>
    <r>
      <rPr>
        <sz val="12"/>
        <color rgb="FF000000"/>
        <rFont val="Times New Roman"/>
        <family val="1"/>
      </rPr>
      <t>=8</t>
    </r>
  </si>
  <si>
    <r>
      <t>Positive maximum </t>
    </r>
    <r>
      <rPr>
        <i/>
        <sz val="12"/>
        <color rgb="FF000000"/>
        <rFont val="Times New Roman"/>
        <family val="1"/>
      </rPr>
      <t>C</t>
    </r>
    <r>
      <rPr>
        <i/>
        <sz val="8.8000000000000007"/>
        <color rgb="FF000000"/>
        <rFont val="Times New Roman"/>
        <family val="1"/>
      </rPr>
      <t>j</t>
    </r>
    <r>
      <rPr>
        <sz val="12"/>
        <color rgb="FF000000"/>
        <rFont val="Times New Roman"/>
        <family val="1"/>
      </rPr>
      <t>-</t>
    </r>
    <r>
      <rPr>
        <i/>
        <sz val="12"/>
        <color rgb="FF000000"/>
        <rFont val="Times New Roman"/>
        <family val="1"/>
      </rPr>
      <t>Z</t>
    </r>
    <r>
      <rPr>
        <i/>
        <sz val="8.8000000000000007"/>
        <color rgb="FF000000"/>
        <rFont val="Times New Roman"/>
        <family val="1"/>
      </rPr>
      <t>j</t>
    </r>
    <r>
      <rPr>
        <sz val="12"/>
        <color rgb="FF000000"/>
        <rFont val="Arial"/>
        <family val="2"/>
      </rPr>
      <t> is </t>
    </r>
    <r>
      <rPr>
        <sz val="12"/>
        <color rgb="FF000000"/>
        <rFont val="Times New Roman"/>
        <family val="1"/>
      </rPr>
      <t>0.875</t>
    </r>
    <r>
      <rPr>
        <sz val="12"/>
        <color rgb="FF000000"/>
        <rFont val="Arial"/>
        <family val="2"/>
      </rPr>
      <t> and its column index is </t>
    </r>
    <r>
      <rPr>
        <sz val="12"/>
        <color rgb="FF000000"/>
        <rFont val="Times New Roman"/>
        <family val="1"/>
      </rPr>
      <t>3</t>
    </r>
    <r>
      <rPr>
        <sz val="12"/>
        <color rgb="FF000000"/>
        <rFont val="Arial"/>
        <family val="2"/>
      </rPr>
      <t>. So, </t>
    </r>
    <r>
      <rPr>
        <sz val="12"/>
        <color rgb="FF008000"/>
        <rFont val="Arial"/>
        <family val="2"/>
      </rPr>
      <t>the entering variable is </t>
    </r>
    <r>
      <rPr>
        <i/>
        <sz val="12"/>
        <color rgb="FF008000"/>
        <rFont val="Times New Roman"/>
        <family val="1"/>
      </rPr>
      <t>y</t>
    </r>
    <r>
      <rPr>
        <sz val="8.8000000000000007"/>
        <color rgb="FF008000"/>
        <rFont val="Times New Roman"/>
        <family val="1"/>
      </rPr>
      <t>3</t>
    </r>
    <r>
      <rPr>
        <sz val="12"/>
        <color rgb="FF000000"/>
        <rFont val="Arial"/>
        <family val="2"/>
      </rPr>
      <t>.</t>
    </r>
  </si>
  <si>
    <r>
      <t>Minimum ratio is </t>
    </r>
    <r>
      <rPr>
        <sz val="12"/>
        <color rgb="FF000000"/>
        <rFont val="Times New Roman"/>
        <family val="1"/>
      </rPr>
      <t>0.0943</t>
    </r>
    <r>
      <rPr>
        <sz val="12"/>
        <color rgb="FF000000"/>
        <rFont val="Arial"/>
        <family val="2"/>
      </rPr>
      <t> and its row index is </t>
    </r>
    <r>
      <rPr>
        <sz val="12"/>
        <color rgb="FF000000"/>
        <rFont val="Times New Roman"/>
        <family val="1"/>
      </rPr>
      <t>2</t>
    </r>
    <r>
      <rPr>
        <sz val="12"/>
        <color rgb="FF000000"/>
        <rFont val="Arial"/>
        <family val="2"/>
      </rPr>
      <t>. So, </t>
    </r>
    <r>
      <rPr>
        <sz val="12"/>
        <color rgb="FFFF0000"/>
        <rFont val="Arial"/>
        <family val="2"/>
      </rPr>
      <t>the leaving basis variable is </t>
    </r>
    <r>
      <rPr>
        <i/>
        <sz val="12"/>
        <color rgb="FFFF0000"/>
        <rFont val="Times New Roman"/>
        <family val="1"/>
      </rPr>
      <t>S</t>
    </r>
    <r>
      <rPr>
        <sz val="8.8000000000000007"/>
        <color rgb="FFFF0000"/>
        <rFont val="Times New Roman"/>
        <family val="1"/>
      </rPr>
      <t>2</t>
    </r>
    <r>
      <rPr>
        <sz val="12"/>
        <color rgb="FF000000"/>
        <rFont val="Arial"/>
        <family val="2"/>
      </rPr>
      <t>.</t>
    </r>
  </si>
  <si>
    <r>
      <t>∴</t>
    </r>
    <r>
      <rPr>
        <sz val="12"/>
        <color rgb="FF000000"/>
        <rFont val="Arial"/>
        <family val="2"/>
      </rPr>
      <t> </t>
    </r>
    <r>
      <rPr>
        <sz val="12"/>
        <color rgb="FF0000FF"/>
        <rFont val="Arial"/>
        <family val="2"/>
      </rPr>
      <t>The pivot element is </t>
    </r>
    <r>
      <rPr>
        <sz val="12"/>
        <color rgb="FF0000FF"/>
        <rFont val="Times New Roman"/>
        <family val="1"/>
      </rPr>
      <t>6.625</t>
    </r>
    <r>
      <rPr>
        <sz val="12"/>
        <color rgb="FF000000"/>
        <rFont val="Arial"/>
        <family val="2"/>
      </rPr>
      <t>.</t>
    </r>
  </si>
  <si>
    <r>
      <t>Entering </t>
    </r>
    <r>
      <rPr>
        <sz val="12"/>
        <color rgb="FF000000"/>
        <rFont val="Times New Roman"/>
        <family val="1"/>
      </rPr>
      <t>=</t>
    </r>
    <r>
      <rPr>
        <i/>
        <sz val="12"/>
        <color rgb="FF000000"/>
        <rFont val="Times New Roman"/>
        <family val="1"/>
      </rPr>
      <t>y</t>
    </r>
    <r>
      <rPr>
        <sz val="8.8000000000000007"/>
        <color rgb="FF000000"/>
        <rFont val="Times New Roman"/>
        <family val="1"/>
      </rPr>
      <t>3</t>
    </r>
    <r>
      <rPr>
        <sz val="12"/>
        <color rgb="FF000000"/>
        <rFont val="Arial"/>
        <family val="2"/>
      </rPr>
      <t>, Departing </t>
    </r>
    <r>
      <rPr>
        <sz val="12"/>
        <color rgb="FF000000"/>
        <rFont val="Times New Roman"/>
        <family val="1"/>
      </rPr>
      <t>=</t>
    </r>
    <r>
      <rPr>
        <i/>
        <sz val="12"/>
        <color rgb="FF000000"/>
        <rFont val="Times New Roman"/>
        <family val="1"/>
      </rPr>
      <t>S</t>
    </r>
    <r>
      <rPr>
        <sz val="8.8000000000000007"/>
        <color rgb="FF000000"/>
        <rFont val="Times New Roman"/>
        <family val="1"/>
      </rPr>
      <t>2</t>
    </r>
    <r>
      <rPr>
        <sz val="12"/>
        <color rgb="FF000000"/>
        <rFont val="Arial"/>
        <family val="2"/>
      </rPr>
      <t>, Key Element </t>
    </r>
    <r>
      <rPr>
        <sz val="12"/>
        <color rgb="FF000000"/>
        <rFont val="Times New Roman"/>
        <family val="1"/>
      </rPr>
      <t>=6.625</t>
    </r>
  </si>
  <si>
    <r>
      <t>Positive maximum </t>
    </r>
    <r>
      <rPr>
        <i/>
        <sz val="12"/>
        <color rgb="FF000000"/>
        <rFont val="Times New Roman"/>
        <family val="1"/>
      </rPr>
      <t>C</t>
    </r>
    <r>
      <rPr>
        <i/>
        <sz val="8.8000000000000007"/>
        <color rgb="FF000000"/>
        <rFont val="Times New Roman"/>
        <family val="1"/>
      </rPr>
      <t>j</t>
    </r>
    <r>
      <rPr>
        <sz val="12"/>
        <color rgb="FF000000"/>
        <rFont val="Times New Roman"/>
        <family val="1"/>
      </rPr>
      <t>-</t>
    </r>
    <r>
      <rPr>
        <i/>
        <sz val="12"/>
        <color rgb="FF000000"/>
        <rFont val="Times New Roman"/>
        <family val="1"/>
      </rPr>
      <t>Z</t>
    </r>
    <r>
      <rPr>
        <i/>
        <sz val="8.8000000000000007"/>
        <color rgb="FF000000"/>
        <rFont val="Times New Roman"/>
        <family val="1"/>
      </rPr>
      <t>j</t>
    </r>
    <r>
      <rPr>
        <sz val="12"/>
        <color rgb="FF000000"/>
        <rFont val="Arial"/>
        <family val="2"/>
      </rPr>
      <t> is </t>
    </r>
    <r>
      <rPr>
        <sz val="12"/>
        <color rgb="FF000000"/>
        <rFont val="Times New Roman"/>
        <family val="1"/>
      </rPr>
      <t>0.0189</t>
    </r>
    <r>
      <rPr>
        <sz val="12"/>
        <color rgb="FF000000"/>
        <rFont val="Arial"/>
        <family val="2"/>
      </rPr>
      <t> and its column index is </t>
    </r>
    <r>
      <rPr>
        <sz val="12"/>
        <color rgb="FF000000"/>
        <rFont val="Times New Roman"/>
        <family val="1"/>
      </rPr>
      <t>2</t>
    </r>
    <r>
      <rPr>
        <sz val="12"/>
        <color rgb="FF000000"/>
        <rFont val="Arial"/>
        <family val="2"/>
      </rPr>
      <t>. So, </t>
    </r>
    <r>
      <rPr>
        <sz val="12"/>
        <color rgb="FF008000"/>
        <rFont val="Arial"/>
        <family val="2"/>
      </rPr>
      <t>the entering variable is </t>
    </r>
    <r>
      <rPr>
        <i/>
        <sz val="12"/>
        <color rgb="FF008000"/>
        <rFont val="Times New Roman"/>
        <family val="1"/>
      </rPr>
      <t>y</t>
    </r>
    <r>
      <rPr>
        <sz val="8.8000000000000007"/>
        <color rgb="FF008000"/>
        <rFont val="Times New Roman"/>
        <family val="1"/>
      </rPr>
      <t>2</t>
    </r>
    <r>
      <rPr>
        <sz val="12"/>
        <color rgb="FF000000"/>
        <rFont val="Arial"/>
        <family val="2"/>
      </rPr>
      <t>.</t>
    </r>
  </si>
  <si>
    <r>
      <t>Minimum ratio is </t>
    </r>
    <r>
      <rPr>
        <sz val="12"/>
        <color rgb="FF000000"/>
        <rFont val="Times New Roman"/>
        <family val="1"/>
      </rPr>
      <t>0.0609</t>
    </r>
    <r>
      <rPr>
        <sz val="12"/>
        <color rgb="FF000000"/>
        <rFont val="Arial"/>
        <family val="2"/>
      </rPr>
      <t> and its row index is </t>
    </r>
    <r>
      <rPr>
        <sz val="12"/>
        <color rgb="FF000000"/>
        <rFont val="Times New Roman"/>
        <family val="1"/>
      </rPr>
      <t>3</t>
    </r>
    <r>
      <rPr>
        <sz val="12"/>
        <color rgb="FF000000"/>
        <rFont val="Arial"/>
        <family val="2"/>
      </rPr>
      <t>. So, </t>
    </r>
    <r>
      <rPr>
        <sz val="12"/>
        <color rgb="FFFF0000"/>
        <rFont val="Arial"/>
        <family val="2"/>
      </rPr>
      <t>the leaving basis variable is </t>
    </r>
    <r>
      <rPr>
        <i/>
        <sz val="12"/>
        <color rgb="FFFF0000"/>
        <rFont val="Times New Roman"/>
        <family val="1"/>
      </rPr>
      <t>S</t>
    </r>
    <r>
      <rPr>
        <sz val="8.8000000000000007"/>
        <color rgb="FFFF0000"/>
        <rFont val="Times New Roman"/>
        <family val="1"/>
      </rPr>
      <t>3</t>
    </r>
    <r>
      <rPr>
        <sz val="12"/>
        <color rgb="FF000000"/>
        <rFont val="Arial"/>
        <family val="2"/>
      </rPr>
      <t>.</t>
    </r>
  </si>
  <si>
    <r>
      <t>∴</t>
    </r>
    <r>
      <rPr>
        <sz val="12"/>
        <color rgb="FF000000"/>
        <rFont val="Arial"/>
        <family val="2"/>
      </rPr>
      <t> </t>
    </r>
    <r>
      <rPr>
        <sz val="12"/>
        <color rgb="FF0000FF"/>
        <rFont val="Arial"/>
        <family val="2"/>
      </rPr>
      <t>The pivot element is </t>
    </r>
    <r>
      <rPr>
        <sz val="12"/>
        <color rgb="FF0000FF"/>
        <rFont val="Times New Roman"/>
        <family val="1"/>
      </rPr>
      <t>2.1698</t>
    </r>
    <r>
      <rPr>
        <sz val="12"/>
        <color rgb="FF000000"/>
        <rFont val="Arial"/>
        <family val="2"/>
      </rPr>
      <t>.</t>
    </r>
  </si>
  <si>
    <r>
      <t>Entering </t>
    </r>
    <r>
      <rPr>
        <sz val="12"/>
        <color rgb="FF000000"/>
        <rFont val="Times New Roman"/>
        <family val="1"/>
      </rPr>
      <t>=</t>
    </r>
    <r>
      <rPr>
        <i/>
        <sz val="12"/>
        <color rgb="FF000000"/>
        <rFont val="Times New Roman"/>
        <family val="1"/>
      </rPr>
      <t>y</t>
    </r>
    <r>
      <rPr>
        <sz val="8.8000000000000007"/>
        <color rgb="FF000000"/>
        <rFont val="Times New Roman"/>
        <family val="1"/>
      </rPr>
      <t>2</t>
    </r>
    <r>
      <rPr>
        <sz val="12"/>
        <color rgb="FF000000"/>
        <rFont val="Arial"/>
        <family val="2"/>
      </rPr>
      <t>, Departing </t>
    </r>
    <r>
      <rPr>
        <sz val="12"/>
        <color rgb="FF000000"/>
        <rFont val="Times New Roman"/>
        <family val="1"/>
      </rPr>
      <t>=</t>
    </r>
    <r>
      <rPr>
        <i/>
        <sz val="12"/>
        <color rgb="FF000000"/>
        <rFont val="Times New Roman"/>
        <family val="1"/>
      </rPr>
      <t>S</t>
    </r>
    <r>
      <rPr>
        <sz val="8.8000000000000007"/>
        <color rgb="FF000000"/>
        <rFont val="Times New Roman"/>
        <family val="1"/>
      </rPr>
      <t>3</t>
    </r>
    <r>
      <rPr>
        <sz val="12"/>
        <color rgb="FF000000"/>
        <rFont val="Arial"/>
        <family val="2"/>
      </rPr>
      <t>, Key Element </t>
    </r>
    <r>
      <rPr>
        <sz val="12"/>
        <color rgb="FF000000"/>
        <rFont val="Times New Roman"/>
        <family val="1"/>
      </rPr>
      <t>=2.1698</t>
    </r>
  </si>
  <si>
    <r>
      <t>y</t>
    </r>
    <r>
      <rPr>
        <sz val="8.8000000000000007"/>
        <color rgb="FF000000"/>
        <rFont val="Times New Roman"/>
        <family val="1"/>
      </rPr>
      <t>1</t>
    </r>
    <r>
      <rPr>
        <sz val="12"/>
        <color rgb="FF000000"/>
        <rFont val="Times New Roman"/>
        <family val="1"/>
      </rPr>
      <t>=0.0696,</t>
    </r>
    <r>
      <rPr>
        <i/>
        <sz val="12"/>
        <color rgb="FF000000"/>
        <rFont val="Times New Roman"/>
        <family val="1"/>
      </rPr>
      <t>y</t>
    </r>
    <r>
      <rPr>
        <sz val="8.8000000000000007"/>
        <color rgb="FF000000"/>
        <rFont val="Times New Roman"/>
        <family val="1"/>
      </rPr>
      <t>2</t>
    </r>
    <r>
      <rPr>
        <sz val="12"/>
        <color rgb="FF000000"/>
        <rFont val="Times New Roman"/>
        <family val="1"/>
      </rPr>
      <t>=0.0609,</t>
    </r>
    <r>
      <rPr>
        <i/>
        <sz val="12"/>
        <color rgb="FF000000"/>
        <rFont val="Times New Roman"/>
        <family val="1"/>
      </rPr>
      <t>y</t>
    </r>
    <r>
      <rPr>
        <sz val="8.8000000000000007"/>
        <color rgb="FF000000"/>
        <rFont val="Times New Roman"/>
        <family val="1"/>
      </rPr>
      <t>3</t>
    </r>
    <r>
      <rPr>
        <sz val="12"/>
        <color rgb="FF000000"/>
        <rFont val="Times New Roman"/>
        <family val="1"/>
      </rPr>
      <t>=0.0783</t>
    </r>
  </si>
  <si>
    <r>
      <t> Max </t>
    </r>
    <r>
      <rPr>
        <i/>
        <sz val="12"/>
        <color rgb="FF000000"/>
        <rFont val="Times New Roman"/>
        <family val="1"/>
      </rPr>
      <t>Z</t>
    </r>
    <r>
      <rPr>
        <i/>
        <sz val="8.8000000000000007"/>
        <color rgb="FF000000"/>
        <rFont val="Times New Roman"/>
        <family val="1"/>
      </rPr>
      <t>q</t>
    </r>
    <r>
      <rPr>
        <sz val="12"/>
        <color rgb="FF000000"/>
        <rFont val="Times New Roman"/>
        <family val="1"/>
      </rPr>
      <t>=0.2087</t>
    </r>
  </si>
  <si>
    <r>
      <t>∴</t>
    </r>
    <r>
      <rPr>
        <i/>
        <sz val="12"/>
        <color rgb="FF000000"/>
        <rFont val="Times New Roman"/>
        <family val="1"/>
      </rPr>
      <t>V</t>
    </r>
    <r>
      <rPr>
        <sz val="12"/>
        <color rgb="FF000000"/>
        <rFont val="Times New Roman"/>
        <family val="1"/>
      </rPr>
      <t>=10.2087=4.7917</t>
    </r>
  </si>
  <si>
    <t>But, here constant k = 4 was added to all the elements of pay-off matrix.</t>
  </si>
  <si>
    <r>
      <t>So expected value of the game is </t>
    </r>
    <r>
      <rPr>
        <i/>
        <sz val="12"/>
        <color rgb="FF000000"/>
        <rFont val="Times New Roman"/>
        <family val="1"/>
      </rPr>
      <t>Z</t>
    </r>
    <r>
      <rPr>
        <sz val="12"/>
        <color rgb="FF000000"/>
        <rFont val="Times New Roman"/>
        <family val="1"/>
      </rPr>
      <t>=</t>
    </r>
    <r>
      <rPr>
        <i/>
        <sz val="12"/>
        <color rgb="FF000000"/>
        <rFont val="Times New Roman"/>
        <family val="1"/>
      </rPr>
      <t>V</t>
    </r>
    <r>
      <rPr>
        <sz val="12"/>
        <color rgb="FF000000"/>
        <rFont val="Times New Roman"/>
        <family val="1"/>
      </rPr>
      <t>-</t>
    </r>
    <r>
      <rPr>
        <i/>
        <sz val="12"/>
        <color rgb="FF000000"/>
        <rFont val="Times New Roman"/>
        <family val="1"/>
      </rPr>
      <t>k</t>
    </r>
    <r>
      <rPr>
        <sz val="12"/>
        <color rgb="FF000000"/>
        <rFont val="Times New Roman"/>
        <family val="1"/>
      </rPr>
      <t>=4.7917-4=0.7917</t>
    </r>
  </si>
  <si>
    <r>
      <t>q</t>
    </r>
    <r>
      <rPr>
        <sz val="8.8000000000000007"/>
        <color rgb="FF000000"/>
        <rFont val="Times New Roman"/>
        <family val="1"/>
      </rPr>
      <t>1</t>
    </r>
    <r>
      <rPr>
        <sz val="12"/>
        <color rgb="FF000000"/>
        <rFont val="Times New Roman"/>
        <family val="1"/>
      </rPr>
      <t>=</t>
    </r>
    <r>
      <rPr>
        <i/>
        <sz val="12"/>
        <color rgb="FF000000"/>
        <rFont val="Times New Roman"/>
        <family val="1"/>
      </rPr>
      <t>V</t>
    </r>
    <r>
      <rPr>
        <sz val="12"/>
        <color rgb="FF000000"/>
        <rFont val="Times New Roman"/>
        <family val="1"/>
      </rPr>
      <t>×</t>
    </r>
    <r>
      <rPr>
        <i/>
        <sz val="12"/>
        <color rgb="FF000000"/>
        <rFont val="Times New Roman"/>
        <family val="1"/>
      </rPr>
      <t>y</t>
    </r>
    <r>
      <rPr>
        <sz val="8.8000000000000007"/>
        <color rgb="FF000000"/>
        <rFont val="Times New Roman"/>
        <family val="1"/>
      </rPr>
      <t>1</t>
    </r>
    <r>
      <rPr>
        <sz val="12"/>
        <color rgb="FF000000"/>
        <rFont val="Times New Roman"/>
        <family val="1"/>
      </rPr>
      <t>=4.7917×0.0696=0.3333</t>
    </r>
  </si>
  <si>
    <r>
      <t>q</t>
    </r>
    <r>
      <rPr>
        <sz val="8.8000000000000007"/>
        <color rgb="FF000000"/>
        <rFont val="Times New Roman"/>
        <family val="1"/>
      </rPr>
      <t>2</t>
    </r>
    <r>
      <rPr>
        <sz val="12"/>
        <color rgb="FF000000"/>
        <rFont val="Times New Roman"/>
        <family val="1"/>
      </rPr>
      <t>=</t>
    </r>
    <r>
      <rPr>
        <i/>
        <sz val="12"/>
        <color rgb="FF000000"/>
        <rFont val="Times New Roman"/>
        <family val="1"/>
      </rPr>
      <t>V</t>
    </r>
    <r>
      <rPr>
        <sz val="12"/>
        <color rgb="FF000000"/>
        <rFont val="Times New Roman"/>
        <family val="1"/>
      </rPr>
      <t>×</t>
    </r>
    <r>
      <rPr>
        <i/>
        <sz val="12"/>
        <color rgb="FF000000"/>
        <rFont val="Times New Roman"/>
        <family val="1"/>
      </rPr>
      <t>y</t>
    </r>
    <r>
      <rPr>
        <sz val="8.8000000000000007"/>
        <color rgb="FF000000"/>
        <rFont val="Times New Roman"/>
        <family val="1"/>
      </rPr>
      <t>2</t>
    </r>
    <r>
      <rPr>
        <sz val="12"/>
        <color rgb="FF000000"/>
        <rFont val="Times New Roman"/>
        <family val="1"/>
      </rPr>
      <t>=4.7917×0.0609=0.2917</t>
    </r>
  </si>
  <si>
    <r>
      <t>q</t>
    </r>
    <r>
      <rPr>
        <sz val="8.8000000000000007"/>
        <color rgb="FF000000"/>
        <rFont val="Times New Roman"/>
        <family val="1"/>
      </rPr>
      <t>3</t>
    </r>
    <r>
      <rPr>
        <sz val="12"/>
        <color rgb="FF000000"/>
        <rFont val="Times New Roman"/>
        <family val="1"/>
      </rPr>
      <t>=</t>
    </r>
    <r>
      <rPr>
        <i/>
        <sz val="12"/>
        <color rgb="FF000000"/>
        <rFont val="Times New Roman"/>
        <family val="1"/>
      </rPr>
      <t>V</t>
    </r>
    <r>
      <rPr>
        <sz val="12"/>
        <color rgb="FF000000"/>
        <rFont val="Times New Roman"/>
        <family val="1"/>
      </rPr>
      <t>×</t>
    </r>
    <r>
      <rPr>
        <i/>
        <sz val="12"/>
        <color rgb="FF000000"/>
        <rFont val="Times New Roman"/>
        <family val="1"/>
      </rPr>
      <t>y</t>
    </r>
    <r>
      <rPr>
        <sz val="8.8000000000000007"/>
        <color rgb="FF000000"/>
        <rFont val="Times New Roman"/>
        <family val="1"/>
      </rPr>
      <t>3</t>
    </r>
    <r>
      <rPr>
        <sz val="12"/>
        <color rgb="FF000000"/>
        <rFont val="Times New Roman"/>
        <family val="1"/>
      </rPr>
      <t>=4.7917×0.0783=0.375</t>
    </r>
  </si>
  <si>
    <r>
      <t>Hence, player B's </t>
    </r>
    <r>
      <rPr>
        <sz val="21.75"/>
        <color rgb="FF000000"/>
        <rFont val="Times New Roman"/>
        <family val="1"/>
      </rPr>
      <t>(</t>
    </r>
    <r>
      <rPr>
        <i/>
        <sz val="12"/>
        <color rgb="FF000000"/>
        <rFont val="Times New Roman"/>
        <family val="1"/>
      </rPr>
      <t>B</t>
    </r>
    <r>
      <rPr>
        <sz val="8.8000000000000007"/>
        <color rgb="FF000000"/>
        <rFont val="Times New Roman"/>
        <family val="1"/>
      </rPr>
      <t>1</t>
    </r>
    <r>
      <rPr>
        <sz val="12"/>
        <color rgb="FF000000"/>
        <rFont val="Times New Roman"/>
        <family val="1"/>
      </rPr>
      <t>,</t>
    </r>
    <r>
      <rPr>
        <i/>
        <sz val="12"/>
        <color rgb="FF000000"/>
        <rFont val="Times New Roman"/>
        <family val="1"/>
      </rPr>
      <t>B</t>
    </r>
    <r>
      <rPr>
        <sz val="8.8000000000000007"/>
        <color rgb="FF000000"/>
        <rFont val="Times New Roman"/>
        <family val="1"/>
      </rPr>
      <t>2</t>
    </r>
    <r>
      <rPr>
        <sz val="12"/>
        <color rgb="FF000000"/>
        <rFont val="Times New Roman"/>
        <family val="1"/>
      </rPr>
      <t>,</t>
    </r>
    <r>
      <rPr>
        <i/>
        <sz val="12"/>
        <color rgb="FF000000"/>
        <rFont val="Times New Roman"/>
        <family val="1"/>
      </rPr>
      <t>B</t>
    </r>
    <r>
      <rPr>
        <sz val="8.8000000000000007"/>
        <color rgb="FF000000"/>
        <rFont val="Times New Roman"/>
        <family val="1"/>
      </rPr>
      <t>3</t>
    </r>
    <r>
      <rPr>
        <sz val="21.75"/>
        <color rgb="FF000000"/>
        <rFont val="Times New Roman"/>
        <family val="1"/>
      </rPr>
      <t>)</t>
    </r>
    <r>
      <rPr>
        <sz val="12"/>
        <color rgb="FF000000"/>
        <rFont val="Arial"/>
        <family val="2"/>
      </rPr>
      <t> optimal strategy is </t>
    </r>
    <r>
      <rPr>
        <sz val="12"/>
        <color rgb="FF000000"/>
        <rFont val="Times New Roman"/>
        <family val="1"/>
      </rPr>
      <t>(0.3333,0.2917,0.375)</t>
    </r>
    <r>
      <rPr>
        <sz val="12"/>
        <color rgb="FF000000"/>
        <rFont val="Arial"/>
        <family val="2"/>
      </rPr>
      <t>.</t>
    </r>
  </si>
  <si>
    <r>
      <t>x</t>
    </r>
    <r>
      <rPr>
        <sz val="8.8000000000000007"/>
        <color rgb="FF000000"/>
        <rFont val="Times New Roman"/>
        <family val="1"/>
      </rPr>
      <t>1</t>
    </r>
    <r>
      <rPr>
        <sz val="12"/>
        <color rgb="FF000000"/>
        <rFont val="Times New Roman"/>
        <family val="1"/>
      </rPr>
      <t>=0.0696,</t>
    </r>
    <r>
      <rPr>
        <i/>
        <sz val="12"/>
        <color rgb="FF000000"/>
        <rFont val="Times New Roman"/>
        <family val="1"/>
      </rPr>
      <t>x</t>
    </r>
    <r>
      <rPr>
        <sz val="8.8000000000000007"/>
        <color rgb="FF000000"/>
        <rFont val="Times New Roman"/>
        <family val="1"/>
      </rPr>
      <t>2</t>
    </r>
    <r>
      <rPr>
        <sz val="12"/>
        <color rgb="FF000000"/>
        <rFont val="Times New Roman"/>
        <family val="1"/>
      </rPr>
      <t>=0.1304,</t>
    </r>
    <r>
      <rPr>
        <i/>
        <sz val="12"/>
        <color rgb="FF000000"/>
        <rFont val="Times New Roman"/>
        <family val="1"/>
      </rPr>
      <t>x</t>
    </r>
    <r>
      <rPr>
        <sz val="8.8000000000000007"/>
        <color rgb="FF000000"/>
        <rFont val="Times New Roman"/>
        <family val="1"/>
      </rPr>
      <t>3</t>
    </r>
    <r>
      <rPr>
        <sz val="12"/>
        <color rgb="FF000000"/>
        <rFont val="Times New Roman"/>
        <family val="1"/>
      </rPr>
      <t>=0.0087</t>
    </r>
  </si>
  <si>
    <r>
      <t>p</t>
    </r>
    <r>
      <rPr>
        <sz val="8.8000000000000007"/>
        <color rgb="FF000000"/>
        <rFont val="Times New Roman"/>
        <family val="1"/>
      </rPr>
      <t>1</t>
    </r>
    <r>
      <rPr>
        <sz val="12"/>
        <color rgb="FF000000"/>
        <rFont val="Times New Roman"/>
        <family val="1"/>
      </rPr>
      <t>=</t>
    </r>
    <r>
      <rPr>
        <i/>
        <sz val="12"/>
        <color rgb="FF000000"/>
        <rFont val="Times New Roman"/>
        <family val="1"/>
      </rPr>
      <t>V</t>
    </r>
    <r>
      <rPr>
        <sz val="12"/>
        <color rgb="FF000000"/>
        <rFont val="Times New Roman"/>
        <family val="1"/>
      </rPr>
      <t>×</t>
    </r>
    <r>
      <rPr>
        <i/>
        <sz val="12"/>
        <color rgb="FF000000"/>
        <rFont val="Times New Roman"/>
        <family val="1"/>
      </rPr>
      <t>x</t>
    </r>
    <r>
      <rPr>
        <sz val="8.8000000000000007"/>
        <color rgb="FF000000"/>
        <rFont val="Times New Roman"/>
        <family val="1"/>
      </rPr>
      <t>1</t>
    </r>
    <r>
      <rPr>
        <sz val="12"/>
        <color rgb="FF000000"/>
        <rFont val="Times New Roman"/>
        <family val="1"/>
      </rPr>
      <t>=4.7917×0.0696=0.3333</t>
    </r>
  </si>
  <si>
    <r>
      <t>p</t>
    </r>
    <r>
      <rPr>
        <sz val="8.8000000000000007"/>
        <color rgb="FF000000"/>
        <rFont val="Times New Roman"/>
        <family val="1"/>
      </rPr>
      <t>2</t>
    </r>
    <r>
      <rPr>
        <sz val="12"/>
        <color rgb="FF000000"/>
        <rFont val="Times New Roman"/>
        <family val="1"/>
      </rPr>
      <t>=</t>
    </r>
    <r>
      <rPr>
        <i/>
        <sz val="12"/>
        <color rgb="FF000000"/>
        <rFont val="Times New Roman"/>
        <family val="1"/>
      </rPr>
      <t>V</t>
    </r>
    <r>
      <rPr>
        <sz val="12"/>
        <color rgb="FF000000"/>
        <rFont val="Times New Roman"/>
        <family val="1"/>
      </rPr>
      <t>×</t>
    </r>
    <r>
      <rPr>
        <i/>
        <sz val="12"/>
        <color rgb="FF000000"/>
        <rFont val="Times New Roman"/>
        <family val="1"/>
      </rPr>
      <t>x</t>
    </r>
    <r>
      <rPr>
        <sz val="8.8000000000000007"/>
        <color rgb="FF000000"/>
        <rFont val="Times New Roman"/>
        <family val="1"/>
      </rPr>
      <t>2</t>
    </r>
    <r>
      <rPr>
        <sz val="12"/>
        <color rgb="FF000000"/>
        <rFont val="Times New Roman"/>
        <family val="1"/>
      </rPr>
      <t>=4.7917×0.1304=0.625</t>
    </r>
  </si>
  <si>
    <r>
      <t>p</t>
    </r>
    <r>
      <rPr>
        <sz val="8.8000000000000007"/>
        <color rgb="FF000000"/>
        <rFont val="Times New Roman"/>
        <family val="1"/>
      </rPr>
      <t>3</t>
    </r>
    <r>
      <rPr>
        <sz val="12"/>
        <color rgb="FF000000"/>
        <rFont val="Times New Roman"/>
        <family val="1"/>
      </rPr>
      <t>=</t>
    </r>
    <r>
      <rPr>
        <i/>
        <sz val="12"/>
        <color rgb="FF000000"/>
        <rFont val="Times New Roman"/>
        <family val="1"/>
      </rPr>
      <t>V</t>
    </r>
    <r>
      <rPr>
        <sz val="12"/>
        <color rgb="FF000000"/>
        <rFont val="Times New Roman"/>
        <family val="1"/>
      </rPr>
      <t>×</t>
    </r>
    <r>
      <rPr>
        <i/>
        <sz val="12"/>
        <color rgb="FF000000"/>
        <rFont val="Times New Roman"/>
        <family val="1"/>
      </rPr>
      <t>x</t>
    </r>
    <r>
      <rPr>
        <sz val="8.8000000000000007"/>
        <color rgb="FF000000"/>
        <rFont val="Times New Roman"/>
        <family val="1"/>
      </rPr>
      <t>3</t>
    </r>
    <r>
      <rPr>
        <sz val="12"/>
        <color rgb="FF000000"/>
        <rFont val="Times New Roman"/>
        <family val="1"/>
      </rPr>
      <t>=4.7917×0.0087=0.0417</t>
    </r>
  </si>
  <si>
    <r>
      <t>Hence, player A's </t>
    </r>
    <r>
      <rPr>
        <sz val="21.75"/>
        <color rgb="FF000000"/>
        <rFont val="Times New Roman"/>
        <family val="1"/>
      </rPr>
      <t>(</t>
    </r>
    <r>
      <rPr>
        <i/>
        <sz val="12"/>
        <color rgb="FF000000"/>
        <rFont val="Times New Roman"/>
        <family val="1"/>
      </rPr>
      <t>A</t>
    </r>
    <r>
      <rPr>
        <sz val="8.8000000000000007"/>
        <color rgb="FF000000"/>
        <rFont val="Times New Roman"/>
        <family val="1"/>
      </rPr>
      <t>1</t>
    </r>
    <r>
      <rPr>
        <sz val="12"/>
        <color rgb="FF000000"/>
        <rFont val="Times New Roman"/>
        <family val="1"/>
      </rPr>
      <t>,</t>
    </r>
    <r>
      <rPr>
        <i/>
        <sz val="12"/>
        <color rgb="FF000000"/>
        <rFont val="Times New Roman"/>
        <family val="1"/>
      </rPr>
      <t>A</t>
    </r>
    <r>
      <rPr>
        <sz val="8.8000000000000007"/>
        <color rgb="FF000000"/>
        <rFont val="Times New Roman"/>
        <family val="1"/>
      </rPr>
      <t>2</t>
    </r>
    <r>
      <rPr>
        <sz val="12"/>
        <color rgb="FF000000"/>
        <rFont val="Times New Roman"/>
        <family val="1"/>
      </rPr>
      <t>,</t>
    </r>
    <r>
      <rPr>
        <i/>
        <sz val="12"/>
        <color rgb="FF000000"/>
        <rFont val="Times New Roman"/>
        <family val="1"/>
      </rPr>
      <t>A</t>
    </r>
    <r>
      <rPr>
        <sz val="8.8000000000000007"/>
        <color rgb="FF000000"/>
        <rFont val="Times New Roman"/>
        <family val="1"/>
      </rPr>
      <t>3</t>
    </r>
    <r>
      <rPr>
        <sz val="21.75"/>
        <color rgb="FF000000"/>
        <rFont val="Times New Roman"/>
        <family val="1"/>
      </rPr>
      <t>)</t>
    </r>
    <r>
      <rPr>
        <sz val="12"/>
        <color rgb="FF000000"/>
        <rFont val="Arial"/>
        <family val="2"/>
      </rPr>
      <t> optimal strategy is </t>
    </r>
    <r>
      <rPr>
        <sz val="12"/>
        <color rgb="FF000000"/>
        <rFont val="Times New Roman"/>
        <family val="1"/>
      </rPr>
      <t>(0.3333,0.625,0.0417)</t>
    </r>
    <r>
      <rPr>
        <sz val="12"/>
        <color rgb="FF000000"/>
        <rFont val="Arial"/>
        <family val="2"/>
      </rPr>
      <t>.</t>
    </r>
  </si>
  <si>
    <r>
      <t>So, finally player B's </t>
    </r>
    <r>
      <rPr>
        <sz val="21.75"/>
        <color rgb="FF000000"/>
        <rFont val="Times New Roman"/>
        <family val="1"/>
      </rPr>
      <t>(</t>
    </r>
    <r>
      <rPr>
        <i/>
        <sz val="12"/>
        <color rgb="FF000000"/>
        <rFont val="Times New Roman"/>
        <family val="1"/>
      </rPr>
      <t>B</t>
    </r>
    <r>
      <rPr>
        <sz val="8.8000000000000007"/>
        <color rgb="FF000000"/>
        <rFont val="Times New Roman"/>
        <family val="1"/>
      </rPr>
      <t>1</t>
    </r>
    <r>
      <rPr>
        <sz val="12"/>
        <color rgb="FF000000"/>
        <rFont val="Times New Roman"/>
        <family val="1"/>
      </rPr>
      <t>,</t>
    </r>
    <r>
      <rPr>
        <i/>
        <sz val="12"/>
        <color rgb="FF000000"/>
        <rFont val="Times New Roman"/>
        <family val="1"/>
      </rPr>
      <t>B</t>
    </r>
    <r>
      <rPr>
        <sz val="8.8000000000000007"/>
        <color rgb="FF000000"/>
        <rFont val="Times New Roman"/>
        <family val="1"/>
      </rPr>
      <t>2</t>
    </r>
    <r>
      <rPr>
        <sz val="12"/>
        <color rgb="FF000000"/>
        <rFont val="Times New Roman"/>
        <family val="1"/>
      </rPr>
      <t>,</t>
    </r>
    <r>
      <rPr>
        <i/>
        <sz val="12"/>
        <color rgb="FF000000"/>
        <rFont val="Times New Roman"/>
        <family val="1"/>
      </rPr>
      <t>B</t>
    </r>
    <r>
      <rPr>
        <sz val="8.8000000000000007"/>
        <color rgb="FF000000"/>
        <rFont val="Times New Roman"/>
        <family val="1"/>
      </rPr>
      <t>3</t>
    </r>
    <r>
      <rPr>
        <sz val="21.75"/>
        <color rgb="FF000000"/>
        <rFont val="Times New Roman"/>
        <family val="1"/>
      </rPr>
      <t>)</t>
    </r>
    <r>
      <rPr>
        <sz val="12"/>
        <color rgb="FF000000"/>
        <rFont val="Arial"/>
        <family val="2"/>
      </rPr>
      <t> optimal strategy is </t>
    </r>
    <r>
      <rPr>
        <sz val="12"/>
        <color rgb="FF000000"/>
        <rFont val="Times New Roman"/>
        <family val="1"/>
      </rPr>
      <t>(0.3333,0.2917,0.375)</t>
    </r>
    <r>
      <rPr>
        <sz val="12"/>
        <color rgb="FF000000"/>
        <rFont val="Arial"/>
        <family val="2"/>
      </rPr>
      <t>.</t>
    </r>
  </si>
  <si>
    <r>
      <t>and player A's </t>
    </r>
    <r>
      <rPr>
        <sz val="21.75"/>
        <color rgb="FF000000"/>
        <rFont val="Times New Roman"/>
        <family val="1"/>
      </rPr>
      <t>(</t>
    </r>
    <r>
      <rPr>
        <i/>
        <sz val="12"/>
        <color rgb="FF000000"/>
        <rFont val="Times New Roman"/>
        <family val="1"/>
      </rPr>
      <t>A</t>
    </r>
    <r>
      <rPr>
        <sz val="8.8000000000000007"/>
        <color rgb="FF000000"/>
        <rFont val="Times New Roman"/>
        <family val="1"/>
      </rPr>
      <t>1</t>
    </r>
    <r>
      <rPr>
        <sz val="12"/>
        <color rgb="FF000000"/>
        <rFont val="Times New Roman"/>
        <family val="1"/>
      </rPr>
      <t>,</t>
    </r>
    <r>
      <rPr>
        <i/>
        <sz val="12"/>
        <color rgb="FF000000"/>
        <rFont val="Times New Roman"/>
        <family val="1"/>
      </rPr>
      <t>A</t>
    </r>
    <r>
      <rPr>
        <sz val="8.8000000000000007"/>
        <color rgb="FF000000"/>
        <rFont val="Times New Roman"/>
        <family val="1"/>
      </rPr>
      <t>2</t>
    </r>
    <r>
      <rPr>
        <sz val="12"/>
        <color rgb="FF000000"/>
        <rFont val="Times New Roman"/>
        <family val="1"/>
      </rPr>
      <t>,</t>
    </r>
    <r>
      <rPr>
        <i/>
        <sz val="12"/>
        <color rgb="FF000000"/>
        <rFont val="Times New Roman"/>
        <family val="1"/>
      </rPr>
      <t>A</t>
    </r>
    <r>
      <rPr>
        <sz val="8.8000000000000007"/>
        <color rgb="FF000000"/>
        <rFont val="Times New Roman"/>
        <family val="1"/>
      </rPr>
      <t>3</t>
    </r>
    <r>
      <rPr>
        <sz val="21.75"/>
        <color rgb="FF000000"/>
        <rFont val="Times New Roman"/>
        <family val="1"/>
      </rPr>
      <t>)</t>
    </r>
    <r>
      <rPr>
        <sz val="12"/>
        <color rgb="FF000000"/>
        <rFont val="Arial"/>
        <family val="2"/>
      </rPr>
      <t> optimal strategy is </t>
    </r>
    <r>
      <rPr>
        <sz val="12"/>
        <color rgb="FF000000"/>
        <rFont val="Times New Roman"/>
        <family val="1"/>
      </rPr>
      <t>(0.3333,0.625,0.0417)</t>
    </r>
    <r>
      <rPr>
        <sz val="12"/>
        <color rgb="FF000000"/>
        <rFont val="Arial"/>
        <family val="2"/>
      </rPr>
      <t>.</t>
    </r>
  </si>
  <si>
    <r>
      <t>∴</t>
    </r>
    <r>
      <rPr>
        <i/>
        <sz val="12"/>
        <color rgb="FF000000"/>
        <rFont val="Times New Roman"/>
        <family val="1"/>
      </rPr>
      <t>Z</t>
    </r>
    <r>
      <rPr>
        <i/>
        <sz val="8.8000000000000007"/>
        <color rgb="FF000000"/>
        <rFont val="Times New Roman"/>
        <family val="1"/>
      </rPr>
      <t>q</t>
    </r>
    <r>
      <rPr>
        <sz val="12"/>
        <color rgb="FF000000"/>
        <rFont val="Times New Roman"/>
        <family val="1"/>
      </rPr>
      <t>=1/</t>
    </r>
    <r>
      <rPr>
        <i/>
        <sz val="12"/>
        <color rgb="FF000000"/>
        <rFont val="Times New Roman"/>
        <family val="1"/>
      </rPr>
      <t>V</t>
    </r>
    <r>
      <rPr>
        <sz val="12"/>
        <color rgb="FF000000"/>
        <rFont val="Times New Roman"/>
        <family val="1"/>
      </rPr>
      <t>=0.2087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</si>
</sst>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b/>
      <sz val="11"/>
      <color theme="1"/>
      <name val="Calibri"/>
      <family val="2"/>
      <scheme val="minor"/>
    </font>
    <font>
      <sz val="11"/>
      <color theme="0"/>
      <name val="Calibri"/>
      <family val="2"/>
      <scheme val="minor"/>
    </font>
    <font>
      <b/>
      <i/>
      <u/>
      <sz val="11"/>
      <color theme="1"/>
      <name val="Calibri"/>
      <family val="2"/>
      <scheme val="minor"/>
    </font>
    <font>
      <b/>
      <i/>
      <u/>
      <sz val="11"/>
      <color rgb="FFFF0000"/>
      <name val="Calibri"/>
      <family val="2"/>
      <scheme val="minor"/>
    </font>
    <font>
      <b/>
      <i/>
      <u/>
      <sz val="8"/>
      <color theme="1"/>
      <name val="Calibri"/>
      <family val="2"/>
      <scheme val="minor"/>
    </font>
    <font>
      <sz val="11"/>
      <color rgb="FFFF0000"/>
      <name val="Calibri"/>
      <family val="2"/>
      <scheme val="minor"/>
    </font>
    <font>
      <b/>
      <sz val="11"/>
      <color rgb="FFFF0000"/>
      <name val="Calibri"/>
      <family val="2"/>
      <scheme val="minor"/>
    </font>
    <font>
      <b/>
      <i/>
      <sz val="11"/>
      <color rgb="FFFF0000"/>
      <name val="Calibri"/>
      <family val="2"/>
      <scheme val="minor"/>
    </font>
    <font>
      <sz val="11"/>
      <color rgb="FF000000"/>
      <name val="Calibri"/>
      <family val="2"/>
      <scheme val="minor"/>
    </font>
    <font>
      <sz val="11"/>
      <name val="Calibri"/>
      <family val="2"/>
      <scheme val="minor"/>
    </font>
    <font>
      <sz val="12"/>
      <color rgb="FF000000"/>
      <name val="Arial"/>
      <family val="2"/>
    </font>
    <font>
      <sz val="12"/>
      <color rgb="FF000000"/>
      <name val="Times New Roman"/>
      <family val="1"/>
    </font>
    <font>
      <i/>
      <sz val="12"/>
      <color rgb="FF000000"/>
      <name val="Times New Roman"/>
      <family val="1"/>
    </font>
    <font>
      <sz val="8.8000000000000007"/>
      <color rgb="FF000000"/>
      <name val="Times New Roman"/>
      <family val="1"/>
    </font>
    <font>
      <sz val="41.3"/>
      <color rgb="FF000000"/>
      <name val="Times New Roman"/>
      <family val="1"/>
    </font>
    <font>
      <i/>
      <sz val="8.8000000000000007"/>
      <color rgb="FF000000"/>
      <name val="Times New Roman"/>
      <family val="1"/>
    </font>
    <font>
      <b/>
      <sz val="12"/>
      <color rgb="FF000000"/>
      <name val="Arial"/>
      <family val="2"/>
    </font>
    <font>
      <sz val="11"/>
      <color theme="1"/>
      <name val="Times New Roman"/>
      <family val="1"/>
    </font>
    <font>
      <i/>
      <sz val="11"/>
      <color theme="1"/>
      <name val="Times New Roman"/>
      <family val="1"/>
    </font>
    <font>
      <i/>
      <sz val="8.8000000000000007"/>
      <color theme="1"/>
      <name val="Times New Roman"/>
      <family val="1"/>
    </font>
    <font>
      <sz val="12"/>
      <color rgb="FF008000"/>
      <name val="Arial"/>
      <family val="2"/>
    </font>
    <font>
      <i/>
      <sz val="12"/>
      <color rgb="FF008000"/>
      <name val="Times New Roman"/>
      <family val="1"/>
    </font>
    <font>
      <sz val="8.8000000000000007"/>
      <color rgb="FF008000"/>
      <name val="Times New Roman"/>
      <family val="1"/>
    </font>
    <font>
      <sz val="12"/>
      <color rgb="FFFF0000"/>
      <name val="Arial"/>
      <family val="2"/>
    </font>
    <font>
      <i/>
      <sz val="12"/>
      <color rgb="FFFF0000"/>
      <name val="Times New Roman"/>
      <family val="1"/>
    </font>
    <font>
      <sz val="8.8000000000000007"/>
      <color rgb="FFFF0000"/>
      <name val="Times New Roman"/>
      <family val="1"/>
    </font>
    <font>
      <sz val="12"/>
      <color rgb="FF0000FF"/>
      <name val="Arial"/>
      <family val="2"/>
    </font>
    <font>
      <sz val="12"/>
      <color rgb="FF0000FF"/>
      <name val="Times New Roman"/>
      <family val="1"/>
    </font>
    <font>
      <sz val="21.75"/>
      <color rgb="FF000000"/>
      <name val="Times New Roman"/>
      <family val="1"/>
    </font>
    <font>
      <sz val="10"/>
      <color rgb="FF000000"/>
      <name val="Arial"/>
      <family val="2"/>
    </font>
    <font>
      <sz val="10"/>
      <color rgb="FF000000"/>
      <name val="Times New Roman"/>
      <family val="1"/>
    </font>
  </fonts>
  <fills count="6">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8" tint="0.7999816888943144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264">
    <xf numFmtId="0" fontId="0" fillId="0" borderId="0" xfId="0"/>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0" xfId="0" applyBorder="1" applyAlignment="1"/>
    <xf numFmtId="0" fontId="0" fillId="0" borderId="0" xfId="0" applyBorder="1"/>
    <xf numFmtId="0" fontId="1" fillId="0" borderId="1" xfId="0" applyFont="1" applyBorder="1"/>
    <xf numFmtId="0" fontId="1" fillId="0" borderId="1" xfId="0" applyFont="1" applyBorder="1" applyAlignment="1">
      <alignment horizontal="center"/>
    </xf>
    <xf numFmtId="0" fontId="0" fillId="0" borderId="0" xfId="0" applyAlignment="1">
      <alignment vertical="top"/>
    </xf>
    <xf numFmtId="0" fontId="2" fillId="0" borderId="0" xfId="0" applyFont="1"/>
    <xf numFmtId="0" fontId="0" fillId="0" borderId="2" xfId="0" applyBorder="1" applyAlignment="1">
      <alignment horizontal="center"/>
    </xf>
    <xf numFmtId="0" fontId="3" fillId="2" borderId="1" xfId="0" applyFont="1" applyFill="1" applyBorder="1" applyAlignment="1">
      <alignment horizontal="center"/>
    </xf>
    <xf numFmtId="0" fontId="3" fillId="2" borderId="1" xfId="0" applyFont="1" applyFill="1" applyBorder="1"/>
    <xf numFmtId="0" fontId="1" fillId="0" borderId="1" xfId="0" applyFont="1" applyFill="1" applyBorder="1" applyAlignment="1">
      <alignment horizontal="center"/>
    </xf>
    <xf numFmtId="0" fontId="1" fillId="2" borderId="1" xfId="0" applyFont="1" applyFill="1" applyBorder="1" applyAlignment="1">
      <alignment horizontal="center"/>
    </xf>
    <xf numFmtId="0" fontId="1" fillId="3" borderId="1" xfId="0" applyFont="1" applyFill="1" applyBorder="1" applyAlignment="1">
      <alignment horizontal="center"/>
    </xf>
    <xf numFmtId="0" fontId="0" fillId="0" borderId="1" xfId="0" applyFont="1" applyBorder="1" applyAlignment="1">
      <alignment horizontal="center"/>
    </xf>
    <xf numFmtId="0" fontId="5" fillId="2" borderId="1" xfId="0" applyFont="1" applyFill="1" applyBorder="1"/>
    <xf numFmtId="0" fontId="3" fillId="0" borderId="0" xfId="0" applyFont="1" applyFill="1" applyBorder="1"/>
    <xf numFmtId="0" fontId="0" fillId="0" borderId="0" xfId="0" applyAlignment="1">
      <alignment horizontal="center"/>
    </xf>
    <xf numFmtId="0" fontId="0" fillId="0" borderId="0" xfId="0" applyBorder="1" applyAlignment="1">
      <alignment horizontal="center"/>
    </xf>
    <xf numFmtId="0" fontId="0" fillId="0" borderId="0" xfId="0" applyAlignment="1">
      <alignment horizontal="center" vertical="center"/>
    </xf>
    <xf numFmtId="0" fontId="7" fillId="0" borderId="0" xfId="0" applyFont="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0" fillId="0" borderId="3" xfId="0" applyBorder="1" applyAlignment="1">
      <alignment horizontal="center" vertical="center"/>
    </xf>
    <xf numFmtId="0" fontId="8" fillId="0" borderId="1" xfId="0" applyFont="1" applyBorder="1" applyAlignment="1">
      <alignment horizontal="center" vertical="center"/>
    </xf>
    <xf numFmtId="0" fontId="0" fillId="2" borderId="1" xfId="0" applyFill="1" applyBorder="1" applyAlignment="1">
      <alignment horizontal="center" vertical="center"/>
    </xf>
    <xf numFmtId="0" fontId="0" fillId="0" borderId="0" xfId="0" applyFill="1" applyBorder="1" applyAlignment="1">
      <alignment horizontal="center"/>
    </xf>
    <xf numFmtId="0" fontId="0" fillId="0" borderId="5" xfId="0" applyBorder="1" applyAlignment="1">
      <alignment horizontal="center"/>
    </xf>
    <xf numFmtId="0" fontId="6" fillId="2" borderId="0" xfId="0" applyFont="1" applyFill="1" applyAlignment="1">
      <alignment horizontal="center"/>
    </xf>
    <xf numFmtId="0" fontId="6" fillId="0" borderId="0" xfId="0" applyFont="1" applyAlignment="1">
      <alignment horizontal="center"/>
    </xf>
    <xf numFmtId="0" fontId="7" fillId="0" borderId="1" xfId="0" applyFont="1" applyBorder="1" applyAlignment="1">
      <alignment horizontal="center"/>
    </xf>
    <xf numFmtId="0" fontId="6" fillId="0" borderId="1" xfId="0" applyFont="1" applyBorder="1" applyAlignment="1">
      <alignment horizontal="center"/>
    </xf>
    <xf numFmtId="0" fontId="0" fillId="0" borderId="4" xfId="0" applyBorder="1" applyAlignment="1">
      <alignment horizontal="center"/>
    </xf>
    <xf numFmtId="0" fontId="6" fillId="2" borderId="1" xfId="0" applyFont="1" applyFill="1" applyBorder="1" applyAlignment="1">
      <alignment horizontal="center"/>
    </xf>
    <xf numFmtId="0" fontId="7" fillId="2" borderId="1" xfId="0" applyFont="1" applyFill="1" applyBorder="1" applyAlignment="1">
      <alignment horizontal="center"/>
    </xf>
    <xf numFmtId="0" fontId="0" fillId="2" borderId="1" xfId="0" applyFill="1" applyBorder="1" applyAlignment="1">
      <alignment horizontal="center"/>
    </xf>
    <xf numFmtId="0" fontId="0" fillId="0" borderId="0" xfId="0" applyFill="1" applyBorder="1"/>
    <xf numFmtId="0" fontId="0" fillId="0" borderId="0" xfId="0" applyAlignment="1">
      <alignment horizontal="center"/>
    </xf>
    <xf numFmtId="0" fontId="0" fillId="0" borderId="1" xfId="0" applyBorder="1" applyAlignment="1">
      <alignment horizontal="center"/>
    </xf>
    <xf numFmtId="0" fontId="0" fillId="0" borderId="0" xfId="0" applyFill="1"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9" fillId="0" borderId="0" xfId="0" applyFont="1"/>
    <xf numFmtId="0" fontId="0" fillId="0" borderId="6" xfId="0" applyBorder="1" applyAlignment="1">
      <alignment horizontal="center"/>
    </xf>
    <xf numFmtId="0" fontId="0" fillId="0" borderId="7" xfId="0" applyBorder="1" applyAlignment="1">
      <alignment horizontal="center"/>
    </xf>
    <xf numFmtId="0" fontId="0" fillId="0" borderId="3" xfId="0" applyBorder="1" applyAlignment="1">
      <alignment horizontal="center"/>
    </xf>
    <xf numFmtId="0" fontId="0" fillId="2" borderId="7" xfId="0" applyFill="1" applyBorder="1" applyAlignment="1">
      <alignment horizontal="center"/>
    </xf>
    <xf numFmtId="0" fontId="0" fillId="0" borderId="7" xfId="0" applyFill="1" applyBorder="1" applyAlignment="1">
      <alignment horizontal="center"/>
    </xf>
    <xf numFmtId="0" fontId="7" fillId="0" borderId="1" xfId="0" applyFont="1" applyFill="1" applyBorder="1" applyAlignment="1">
      <alignment horizontal="center"/>
    </xf>
    <xf numFmtId="0" fontId="0" fillId="0" borderId="1" xfId="0" applyFont="1" applyFill="1" applyBorder="1" applyAlignment="1">
      <alignment horizontal="center"/>
    </xf>
    <xf numFmtId="0" fontId="0" fillId="0" borderId="0" xfId="0" quotePrefix="1"/>
    <xf numFmtId="0" fontId="0" fillId="0" borderId="4" xfId="0" applyFill="1" applyBorder="1" applyAlignment="1">
      <alignment horizontal="center"/>
    </xf>
    <xf numFmtId="0" fontId="0" fillId="0" borderId="1" xfId="0" quotePrefix="1" applyBorder="1"/>
    <xf numFmtId="0" fontId="0" fillId="2" borderId="1" xfId="0" applyFill="1" applyBorder="1"/>
    <xf numFmtId="0" fontId="0" fillId="0" borderId="1" xfId="0" applyFill="1" applyBorder="1"/>
    <xf numFmtId="0" fontId="0" fillId="0" borderId="1" xfId="0" quotePrefix="1" applyFill="1" applyBorder="1"/>
    <xf numFmtId="0" fontId="1" fillId="0" borderId="0" xfId="0" applyFont="1"/>
    <xf numFmtId="0" fontId="6" fillId="0" borderId="1" xfId="0" applyFont="1" applyFill="1" applyBorder="1" applyAlignment="1">
      <alignment horizontal="center"/>
    </xf>
    <xf numFmtId="0" fontId="6" fillId="0" borderId="1" xfId="0" applyFont="1" applyFill="1" applyBorder="1"/>
    <xf numFmtId="0" fontId="10" fillId="0" borderId="1" xfId="0" applyFont="1" applyFill="1" applyBorder="1"/>
    <xf numFmtId="0" fontId="10" fillId="2" borderId="1" xfId="0" applyFont="1" applyFill="1" applyBorder="1"/>
    <xf numFmtId="0" fontId="0" fillId="0" borderId="1" xfId="0" applyBorder="1" applyAlignment="1">
      <alignment horizontal="center"/>
    </xf>
    <xf numFmtId="0" fontId="0" fillId="0" borderId="4" xfId="0" applyBorder="1" applyAlignment="1">
      <alignment horizontal="center"/>
    </xf>
    <xf numFmtId="0" fontId="0" fillId="0" borderId="4" xfId="0" applyFill="1" applyBorder="1" applyAlignment="1">
      <alignment horizontal="center"/>
    </xf>
    <xf numFmtId="0" fontId="0" fillId="0" borderId="0" xfId="0" applyFill="1" applyBorder="1" applyAlignment="1">
      <alignment horizontal="center"/>
    </xf>
    <xf numFmtId="0" fontId="0" fillId="0" borderId="0" xfId="0" applyFill="1"/>
    <xf numFmtId="0" fontId="0" fillId="0" borderId="0" xfId="0" quotePrefix="1" applyFill="1" applyBorder="1"/>
    <xf numFmtId="0" fontId="1" fillId="0" borderId="0" xfId="0" applyFont="1" applyFill="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8" xfId="0" applyFill="1" applyBorder="1"/>
    <xf numFmtId="0" fontId="0" fillId="0" borderId="9" xfId="0" applyFill="1" applyBorder="1"/>
    <xf numFmtId="0" fontId="0" fillId="0" borderId="10" xfId="0" applyFill="1" applyBorder="1"/>
    <xf numFmtId="0" fontId="0" fillId="0" borderId="11" xfId="0" applyFill="1" applyBorder="1"/>
    <xf numFmtId="0" fontId="0" fillId="0" borderId="12" xfId="0" applyFill="1" applyBorder="1"/>
    <xf numFmtId="0" fontId="0" fillId="0" borderId="13" xfId="0" applyFill="1" applyBorder="1"/>
    <xf numFmtId="0" fontId="0" fillId="0" borderId="14" xfId="0" applyFill="1" applyBorder="1"/>
    <xf numFmtId="0" fontId="0" fillId="0" borderId="15" xfId="0" applyFill="1" applyBorder="1"/>
    <xf numFmtId="0" fontId="0" fillId="0" borderId="0" xfId="0" applyAlignment="1">
      <alignment horizontal="center"/>
    </xf>
    <xf numFmtId="0" fontId="0" fillId="0" borderId="0" xfId="0" applyFill="1" applyBorder="1" applyAlignment="1">
      <alignment horizontal="center"/>
    </xf>
    <xf numFmtId="0" fontId="6" fillId="0" borderId="0" xfId="0" applyFont="1" applyFill="1" applyBorder="1" applyAlignment="1">
      <alignment horizontal="center"/>
    </xf>
    <xf numFmtId="0" fontId="9" fillId="0" borderId="11" xfId="0" applyFont="1" applyBorder="1"/>
    <xf numFmtId="0" fontId="0" fillId="0" borderId="0" xfId="0" applyFill="1" applyBorder="1" applyAlignment="1"/>
    <xf numFmtId="0" fontId="0" fillId="0" borderId="11" xfId="0" applyFill="1" applyBorder="1" applyAlignment="1">
      <alignment horizontal="center"/>
    </xf>
    <xf numFmtId="0" fontId="9" fillId="0" borderId="8" xfId="0" applyFont="1" applyBorder="1"/>
    <xf numFmtId="0" fontId="9" fillId="0" borderId="11" xfId="0" applyFont="1" applyFill="1" applyBorder="1"/>
    <xf numFmtId="0" fontId="9" fillId="0" borderId="13" xfId="0" applyFont="1" applyBorder="1"/>
    <xf numFmtId="0" fontId="0" fillId="0" borderId="14" xfId="0" applyFill="1" applyBorder="1" applyAlignment="1">
      <alignment horizontal="center"/>
    </xf>
    <xf numFmtId="0" fontId="0" fillId="0" borderId="15" xfId="0" applyFill="1" applyBorder="1" applyAlignment="1"/>
    <xf numFmtId="0" fontId="0" fillId="0" borderId="9" xfId="0" applyFill="1" applyBorder="1" applyAlignment="1">
      <alignment horizontal="center"/>
    </xf>
    <xf numFmtId="0" fontId="0" fillId="0" borderId="21" xfId="0" applyFill="1" applyBorder="1"/>
    <xf numFmtId="0" fontId="0" fillId="0" borderId="22" xfId="0" applyFill="1" applyBorder="1"/>
    <xf numFmtId="0" fontId="0" fillId="2" borderId="21" xfId="0" applyFill="1" applyBorder="1"/>
    <xf numFmtId="0" fontId="0" fillId="2" borderId="22" xfId="0" applyFill="1" applyBorder="1"/>
    <xf numFmtId="0" fontId="0" fillId="0" borderId="21" xfId="0" applyBorder="1"/>
    <xf numFmtId="0" fontId="0" fillId="0" borderId="22" xfId="0" applyBorder="1"/>
    <xf numFmtId="0" fontId="0" fillId="0" borderId="22" xfId="0" applyFill="1" applyBorder="1" applyAlignment="1">
      <alignment horizontal="center"/>
    </xf>
    <xf numFmtId="0" fontId="1" fillId="0" borderId="22" xfId="0" applyFont="1" applyFill="1" applyBorder="1"/>
    <xf numFmtId="0" fontId="1" fillId="2" borderId="22" xfId="0" applyFont="1" applyFill="1" applyBorder="1"/>
    <xf numFmtId="0" fontId="1" fillId="2" borderId="23" xfId="0" applyFont="1" applyFill="1" applyBorder="1"/>
    <xf numFmtId="0" fontId="1" fillId="2" borderId="24" xfId="0" applyFont="1" applyFill="1" applyBorder="1"/>
    <xf numFmtId="0" fontId="1" fillId="2" borderId="21" xfId="0" applyFont="1" applyFill="1" applyBorder="1"/>
    <xf numFmtId="0" fontId="1" fillId="2" borderId="25" xfId="0" applyFont="1" applyFill="1" applyBorder="1"/>
    <xf numFmtId="0" fontId="1" fillId="2" borderId="26" xfId="0" applyFont="1" applyFill="1" applyBorder="1"/>
    <xf numFmtId="0" fontId="0" fillId="0" borderId="0" xfId="0" applyAlignment="1">
      <alignment horizontal="center"/>
    </xf>
    <xf numFmtId="0" fontId="0" fillId="0" borderId="1" xfId="0" applyBorder="1" applyAlignment="1">
      <alignment horizontal="center"/>
    </xf>
    <xf numFmtId="0" fontId="0" fillId="0" borderId="0" xfId="0" applyFill="1" applyAlignment="1">
      <alignment horizontal="center"/>
    </xf>
    <xf numFmtId="0" fontId="0" fillId="0" borderId="16" xfId="0" applyFill="1" applyBorder="1" applyAlignment="1">
      <alignment horizontal="center"/>
    </xf>
    <xf numFmtId="0" fontId="0" fillId="2" borderId="27" xfId="0" applyFill="1" applyBorder="1" applyAlignment="1">
      <alignment horizontal="center"/>
    </xf>
    <xf numFmtId="0" fontId="0" fillId="0" borderId="27" xfId="0" applyFill="1" applyBorder="1" applyAlignment="1">
      <alignment horizontal="center"/>
    </xf>
    <xf numFmtId="0" fontId="0" fillId="0" borderId="17" xfId="0" applyFill="1" applyBorder="1" applyAlignment="1">
      <alignment horizontal="center"/>
    </xf>
    <xf numFmtId="0" fontId="0" fillId="2" borderId="28" xfId="0" applyFill="1" applyBorder="1" applyAlignment="1">
      <alignment horizontal="center"/>
    </xf>
    <xf numFmtId="0" fontId="0" fillId="0" borderId="8" xfId="0" applyFill="1" applyBorder="1" applyAlignment="1">
      <alignment horizontal="center"/>
    </xf>
    <xf numFmtId="0" fontId="0" fillId="2" borderId="29" xfId="0" applyFill="1" applyBorder="1" applyAlignment="1">
      <alignment horizontal="center"/>
    </xf>
    <xf numFmtId="0" fontId="0" fillId="0" borderId="10" xfId="0" applyFill="1" applyBorder="1" applyAlignment="1">
      <alignment horizontal="center"/>
    </xf>
    <xf numFmtId="0" fontId="0" fillId="2" borderId="30" xfId="0" applyFill="1" applyBorder="1" applyAlignment="1">
      <alignment horizontal="center"/>
    </xf>
    <xf numFmtId="0" fontId="0" fillId="0" borderId="12" xfId="0" applyFill="1" applyBorder="1" applyAlignment="1">
      <alignment horizontal="center"/>
    </xf>
    <xf numFmtId="0" fontId="0" fillId="2" borderId="16" xfId="0" applyFill="1" applyBorder="1" applyAlignment="1">
      <alignment horizontal="center"/>
    </xf>
    <xf numFmtId="0" fontId="1" fillId="2" borderId="28" xfId="0" applyFont="1" applyFill="1" applyBorder="1" applyAlignment="1">
      <alignment horizontal="center"/>
    </xf>
    <xf numFmtId="0" fontId="0" fillId="2" borderId="17" xfId="0" applyFill="1" applyBorder="1" applyAlignment="1">
      <alignment horizontal="center"/>
    </xf>
    <xf numFmtId="0" fontId="0" fillId="0" borderId="13" xfId="0" applyFill="1" applyBorder="1" applyAlignment="1">
      <alignment horizontal="center"/>
    </xf>
    <xf numFmtId="0" fontId="0" fillId="2" borderId="31" xfId="0" applyFill="1" applyBorder="1" applyAlignment="1">
      <alignment horizontal="center"/>
    </xf>
    <xf numFmtId="0" fontId="0" fillId="0" borderId="15" xfId="0" applyFill="1" applyBorder="1" applyAlignment="1">
      <alignment horizontal="center"/>
    </xf>
    <xf numFmtId="0" fontId="1" fillId="0" borderId="0" xfId="0" applyFont="1" applyFill="1" applyBorder="1" applyAlignment="1">
      <alignment horizontal="center"/>
    </xf>
    <xf numFmtId="0" fontId="0" fillId="0" borderId="16" xfId="0" applyBorder="1" applyAlignment="1">
      <alignment horizontal="center"/>
    </xf>
    <xf numFmtId="0" fontId="0" fillId="0" borderId="27" xfId="0" applyBorder="1" applyAlignment="1">
      <alignment horizontal="center"/>
    </xf>
    <xf numFmtId="0" fontId="0" fillId="0" borderId="17" xfId="0" applyBorder="1" applyAlignment="1">
      <alignment horizontal="center"/>
    </xf>
    <xf numFmtId="0" fontId="0" fillId="4" borderId="28" xfId="0"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4" borderId="29" xfId="0"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4" borderId="30" xfId="0" applyFill="1" applyBorder="1" applyAlignment="1">
      <alignment horizontal="center"/>
    </xf>
    <xf numFmtId="0" fontId="0" fillId="4" borderId="16" xfId="0" applyFill="1" applyBorder="1" applyAlignment="1">
      <alignment horizontal="center"/>
    </xf>
    <xf numFmtId="0" fontId="0" fillId="4" borderId="27" xfId="0" applyFill="1" applyBorder="1" applyAlignment="1">
      <alignment horizontal="center"/>
    </xf>
    <xf numFmtId="0" fontId="1" fillId="4" borderId="28" xfId="0" applyFont="1" applyFill="1" applyBorder="1" applyAlignment="1">
      <alignment horizontal="center"/>
    </xf>
    <xf numFmtId="0" fontId="0" fillId="4" borderId="17" xfId="0" applyFill="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4" borderId="31" xfId="0" applyFill="1" applyBorder="1" applyAlignment="1">
      <alignment horizontal="center"/>
    </xf>
    <xf numFmtId="0" fontId="0" fillId="0" borderId="12" xfId="0" applyBorder="1" applyAlignment="1">
      <alignment horizontal="center"/>
    </xf>
    <xf numFmtId="0" fontId="0" fillId="0" borderId="15" xfId="0" applyBorder="1" applyAlignment="1">
      <alignment horizontal="center"/>
    </xf>
    <xf numFmtId="0" fontId="1" fillId="4" borderId="9" xfId="0" applyFont="1" applyFill="1" applyBorder="1" applyAlignment="1">
      <alignment horizontal="center"/>
    </xf>
    <xf numFmtId="0" fontId="1" fillId="4" borderId="14" xfId="0" applyFont="1" applyFill="1" applyBorder="1" applyAlignment="1">
      <alignment horizontal="center"/>
    </xf>
    <xf numFmtId="0" fontId="1" fillId="4" borderId="15" xfId="0" applyFont="1" applyFill="1" applyBorder="1" applyAlignment="1">
      <alignment horizontal="center"/>
    </xf>
    <xf numFmtId="0" fontId="1" fillId="4" borderId="8" xfId="0" applyFont="1" applyFill="1" applyBorder="1" applyAlignment="1">
      <alignment horizont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0" fillId="4" borderId="11" xfId="0" applyFill="1" applyBorder="1" applyAlignment="1">
      <alignment horizontal="center"/>
    </xf>
    <xf numFmtId="0" fontId="1" fillId="4" borderId="13" xfId="0" applyFont="1" applyFill="1" applyBorder="1" applyAlignment="1">
      <alignment horizontal="center"/>
    </xf>
    <xf numFmtId="0" fontId="0" fillId="0" borderId="29" xfId="0" applyBorder="1" applyAlignment="1">
      <alignment horizontal="center"/>
    </xf>
    <xf numFmtId="0" fontId="1" fillId="4" borderId="23" xfId="0" applyFont="1" applyFill="1" applyBorder="1" applyAlignment="1">
      <alignment horizontal="center"/>
    </xf>
    <xf numFmtId="0" fontId="0" fillId="5" borderId="32" xfId="0" applyFill="1" applyBorder="1" applyAlignment="1">
      <alignment horizontal="center"/>
    </xf>
    <xf numFmtId="0" fontId="1" fillId="4" borderId="32" xfId="0" applyFont="1" applyFill="1" applyBorder="1" applyAlignment="1">
      <alignment horizontal="center"/>
    </xf>
    <xf numFmtId="0" fontId="0" fillId="5" borderId="24" xfId="0" applyFill="1" applyBorder="1" applyAlignment="1">
      <alignment horizontal="center"/>
    </xf>
    <xf numFmtId="0" fontId="1" fillId="4" borderId="25" xfId="0" applyFont="1" applyFill="1" applyBorder="1" applyAlignment="1">
      <alignment horizontal="center"/>
    </xf>
    <xf numFmtId="0" fontId="0" fillId="5" borderId="33" xfId="0" applyFill="1" applyBorder="1" applyAlignment="1">
      <alignment horizontal="center"/>
    </xf>
    <xf numFmtId="0" fontId="1" fillId="4" borderId="33" xfId="0" applyFont="1" applyFill="1" applyBorder="1" applyAlignment="1">
      <alignment horizontal="center"/>
    </xf>
    <xf numFmtId="0" fontId="0" fillId="5" borderId="26" xfId="0" applyFill="1" applyBorder="1" applyAlignment="1">
      <alignment horizontal="center"/>
    </xf>
    <xf numFmtId="0" fontId="0" fillId="4" borderId="16" xfId="0" applyFont="1" applyFill="1" applyBorder="1" applyAlignment="1">
      <alignment horizontal="center"/>
    </xf>
    <xf numFmtId="0" fontId="0" fillId="4" borderId="27" xfId="0" applyFont="1" applyFill="1" applyBorder="1" applyAlignment="1">
      <alignment horizontal="center"/>
    </xf>
    <xf numFmtId="0" fontId="0" fillId="4" borderId="17" xfId="0" applyFont="1" applyFill="1" applyBorder="1" applyAlignment="1">
      <alignment horizontal="center"/>
    </xf>
    <xf numFmtId="0" fontId="1" fillId="4" borderId="0" xfId="0" applyFont="1" applyFill="1" applyBorder="1" applyAlignment="1">
      <alignment horizontal="center"/>
    </xf>
    <xf numFmtId="0" fontId="0" fillId="4" borderId="13" xfId="0" applyFill="1" applyBorder="1" applyAlignment="1">
      <alignment horizontal="center"/>
    </xf>
    <xf numFmtId="0" fontId="1" fillId="4" borderId="30" xfId="0" applyFont="1" applyFill="1" applyBorder="1" applyAlignment="1">
      <alignment horizontal="center"/>
    </xf>
    <xf numFmtId="0" fontId="1" fillId="4" borderId="31" xfId="0" applyFont="1" applyFill="1" applyBorder="1" applyAlignment="1">
      <alignment horizontal="center"/>
    </xf>
    <xf numFmtId="0" fontId="1" fillId="0" borderId="28" xfId="0" applyFont="1" applyFill="1" applyBorder="1" applyAlignment="1">
      <alignment horizontal="center"/>
    </xf>
    <xf numFmtId="0" fontId="1" fillId="0" borderId="8"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15" xfId="0" applyFont="1" applyFill="1" applyBorder="1" applyAlignment="1">
      <alignment horizontal="center"/>
    </xf>
    <xf numFmtId="0" fontId="0" fillId="0" borderId="28" xfId="0" applyFill="1" applyBorder="1" applyAlignment="1">
      <alignment horizontal="center"/>
    </xf>
    <xf numFmtId="0" fontId="0" fillId="0" borderId="29" xfId="0" applyFill="1" applyBorder="1" applyAlignment="1">
      <alignment horizontal="center"/>
    </xf>
    <xf numFmtId="0" fontId="0" fillId="0" borderId="30" xfId="0" applyFill="1" applyBorder="1" applyAlignment="1">
      <alignment horizontal="center"/>
    </xf>
    <xf numFmtId="0" fontId="0" fillId="0" borderId="31" xfId="0" applyFill="1" applyBorder="1" applyAlignment="1">
      <alignment horizontal="center"/>
    </xf>
    <xf numFmtId="0" fontId="1" fillId="0" borderId="31" xfId="0" applyFont="1" applyFill="1" applyBorder="1" applyAlignment="1">
      <alignment horizontal="center"/>
    </xf>
    <xf numFmtId="0" fontId="1" fillId="0" borderId="23" xfId="0" applyFont="1" applyFill="1" applyBorder="1" applyAlignment="1">
      <alignment horizontal="center"/>
    </xf>
    <xf numFmtId="0" fontId="0" fillId="0" borderId="32" xfId="0" applyFill="1" applyBorder="1" applyAlignment="1">
      <alignment horizontal="center"/>
    </xf>
    <xf numFmtId="0" fontId="1" fillId="0" borderId="32" xfId="0" applyFont="1" applyFill="1" applyBorder="1" applyAlignment="1">
      <alignment horizontal="center"/>
    </xf>
    <xf numFmtId="0" fontId="0" fillId="0" borderId="24" xfId="0" applyFill="1" applyBorder="1" applyAlignment="1">
      <alignment horizontal="center"/>
    </xf>
    <xf numFmtId="0" fontId="1" fillId="0" borderId="25" xfId="0" applyFont="1" applyFill="1" applyBorder="1" applyAlignment="1">
      <alignment horizontal="center"/>
    </xf>
    <xf numFmtId="0" fontId="0" fillId="0" borderId="33" xfId="0" applyFill="1" applyBorder="1" applyAlignment="1">
      <alignment horizontal="center"/>
    </xf>
    <xf numFmtId="0" fontId="1" fillId="0" borderId="33" xfId="0" applyFont="1" applyFill="1" applyBorder="1" applyAlignment="1">
      <alignment horizontal="center"/>
    </xf>
    <xf numFmtId="0" fontId="0" fillId="0" borderId="26" xfId="0" applyFill="1" applyBorder="1" applyAlignment="1">
      <alignment horizontal="center"/>
    </xf>
    <xf numFmtId="0" fontId="0" fillId="0" borderId="16" xfId="0" applyFont="1" applyFill="1" applyBorder="1" applyAlignment="1">
      <alignment horizontal="center"/>
    </xf>
    <xf numFmtId="0" fontId="0" fillId="0" borderId="27" xfId="0" applyFont="1" applyFill="1" applyBorder="1" applyAlignment="1">
      <alignment horizontal="center"/>
    </xf>
    <xf numFmtId="0" fontId="0" fillId="0" borderId="17" xfId="0" applyFont="1" applyFill="1" applyBorder="1" applyAlignment="1">
      <alignment horizontal="center"/>
    </xf>
    <xf numFmtId="0" fontId="1" fillId="0" borderId="30" xfId="0" applyFont="1" applyFill="1" applyBorder="1" applyAlignment="1">
      <alignment horizontal="center"/>
    </xf>
    <xf numFmtId="0" fontId="0" fillId="0" borderId="0" xfId="0" applyFont="1" applyFill="1" applyAlignment="1">
      <alignment horizontal="center"/>
    </xf>
    <xf numFmtId="0" fontId="0" fillId="0" borderId="28" xfId="0" applyFont="1" applyFill="1" applyBorder="1" applyAlignment="1">
      <alignment horizontal="center"/>
    </xf>
    <xf numFmtId="0" fontId="0" fillId="0" borderId="8" xfId="0" applyFont="1" applyFill="1" applyBorder="1" applyAlignment="1">
      <alignment horizontal="center"/>
    </xf>
    <xf numFmtId="0" fontId="0" fillId="0" borderId="10" xfId="0" applyFont="1" applyFill="1" applyBorder="1" applyAlignment="1">
      <alignment horizontal="center"/>
    </xf>
    <xf numFmtId="0" fontId="0" fillId="0" borderId="0" xfId="0" applyFont="1" applyFill="1" applyBorder="1" applyAlignment="1">
      <alignment horizontal="center"/>
    </xf>
    <xf numFmtId="0" fontId="0" fillId="0" borderId="11" xfId="0" applyFont="1" applyFill="1" applyBorder="1" applyAlignment="1">
      <alignment horizontal="center"/>
    </xf>
    <xf numFmtId="0" fontId="0" fillId="0" borderId="12" xfId="0" applyFont="1" applyFill="1" applyBorder="1" applyAlignment="1">
      <alignment horizontal="center"/>
    </xf>
    <xf numFmtId="0" fontId="0" fillId="0" borderId="13" xfId="0" applyFont="1" applyFill="1" applyBorder="1" applyAlignment="1">
      <alignment horizontal="center"/>
    </xf>
    <xf numFmtId="0" fontId="0" fillId="0" borderId="15" xfId="0" applyFont="1" applyFill="1" applyBorder="1" applyAlignment="1">
      <alignment horizontal="center"/>
    </xf>
    <xf numFmtId="0" fontId="0" fillId="0" borderId="9" xfId="0" applyFont="1" applyFill="1" applyBorder="1" applyAlignment="1">
      <alignment horizontal="center"/>
    </xf>
    <xf numFmtId="0" fontId="0" fillId="0" borderId="29" xfId="0" applyFont="1" applyFill="1" applyBorder="1" applyAlignment="1">
      <alignment horizontal="center"/>
    </xf>
    <xf numFmtId="0" fontId="0" fillId="0" borderId="30" xfId="0" applyFont="1" applyFill="1" applyBorder="1" applyAlignment="1">
      <alignment horizontal="center"/>
    </xf>
    <xf numFmtId="0" fontId="0" fillId="0" borderId="14" xfId="0" applyFont="1" applyFill="1" applyBorder="1" applyAlignment="1">
      <alignment horizontal="center"/>
    </xf>
    <xf numFmtId="0" fontId="0" fillId="0" borderId="31" xfId="0" applyFont="1" applyFill="1" applyBorder="1" applyAlignment="1">
      <alignment horizontal="center"/>
    </xf>
    <xf numFmtId="0" fontId="0" fillId="0" borderId="23" xfId="0" applyFont="1" applyFill="1" applyBorder="1" applyAlignment="1">
      <alignment horizontal="center"/>
    </xf>
    <xf numFmtId="0" fontId="0" fillId="0" borderId="32" xfId="0" applyFont="1" applyFill="1" applyBorder="1" applyAlignment="1">
      <alignment horizontal="center"/>
    </xf>
    <xf numFmtId="0" fontId="0" fillId="0" borderId="24" xfId="0" applyFont="1" applyFill="1" applyBorder="1" applyAlignment="1">
      <alignment horizontal="center"/>
    </xf>
    <xf numFmtId="0" fontId="0" fillId="0" borderId="25" xfId="0" applyFont="1" applyFill="1" applyBorder="1" applyAlignment="1">
      <alignment horizontal="center"/>
    </xf>
    <xf numFmtId="0" fontId="0" fillId="0" borderId="33" xfId="0" applyFont="1" applyFill="1" applyBorder="1" applyAlignment="1">
      <alignment horizontal="center"/>
    </xf>
    <xf numFmtId="0" fontId="0" fillId="0" borderId="26" xfId="0" applyFont="1" applyFill="1" applyBorder="1" applyAlignment="1">
      <alignment horizontal="center"/>
    </xf>
    <xf numFmtId="0" fontId="0" fillId="0" borderId="1" xfId="0" applyBorder="1" applyAlignment="1">
      <alignment horizontal="center"/>
    </xf>
    <xf numFmtId="0" fontId="0" fillId="0" borderId="34" xfId="0" applyFill="1" applyBorder="1" applyAlignment="1">
      <alignment horizontal="center"/>
    </xf>
    <xf numFmtId="0" fontId="0" fillId="0" borderId="0" xfId="0" applyFill="1" applyBorder="1" applyAlignment="1">
      <alignment horizontal="left"/>
    </xf>
    <xf numFmtId="0" fontId="0" fillId="0" borderId="1" xfId="0" applyBorder="1" applyAlignment="1">
      <alignment horizontal="center"/>
    </xf>
    <xf numFmtId="0" fontId="11" fillId="0" borderId="0" xfId="0" applyFont="1"/>
    <xf numFmtId="0" fontId="13" fillId="0" borderId="0" xfId="0" applyFont="1"/>
    <xf numFmtId="0" fontId="12" fillId="0" borderId="0" xfId="0" applyFont="1"/>
    <xf numFmtId="0" fontId="15" fillId="0" borderId="0" xfId="0" applyFont="1"/>
    <xf numFmtId="0" fontId="17" fillId="0" borderId="0" xfId="0" applyFont="1"/>
    <xf numFmtId="0" fontId="0" fillId="0" borderId="0" xfId="0" applyAlignment="1">
      <alignment vertical="center" wrapText="1"/>
    </xf>
    <xf numFmtId="0" fontId="18" fillId="0" borderId="0" xfId="0" applyFont="1" applyAlignment="1">
      <alignment vertical="center" wrapText="1"/>
    </xf>
    <xf numFmtId="0" fontId="19"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0" fillId="0" borderId="0" xfId="0" applyAlignment="1">
      <alignment vertical="center"/>
    </xf>
    <xf numFmtId="0" fontId="0" fillId="0" borderId="1" xfId="0" quotePrefix="1" applyBorder="1" applyAlignment="1">
      <alignment horizontal="center"/>
    </xf>
    <xf numFmtId="0" fontId="0" fillId="0" borderId="1" xfId="0" quotePrefix="1" applyFill="1" applyBorder="1" applyAlignment="1">
      <alignment horizontal="center"/>
    </xf>
    <xf numFmtId="0" fontId="0" fillId="0" borderId="0" xfId="0" applyAlignment="1"/>
    <xf numFmtId="0" fontId="0" fillId="2" borderId="1" xfId="0" quotePrefix="1" applyFill="1" applyBorder="1" applyAlignment="1">
      <alignment horizontal="center"/>
    </xf>
    <xf numFmtId="0" fontId="0" fillId="0" borderId="35" xfId="0" applyFill="1" applyBorder="1"/>
    <xf numFmtId="0" fontId="0" fillId="0" borderId="34" xfId="0" applyFill="1" applyBorder="1"/>
    <xf numFmtId="0" fontId="4" fillId="0" borderId="0" xfId="0" applyFont="1" applyBorder="1" applyAlignment="1">
      <alignment horizontal="center"/>
    </xf>
    <xf numFmtId="0" fontId="4" fillId="0" borderId="0" xfId="0" applyFont="1" applyAlignment="1">
      <alignment horizontal="center"/>
    </xf>
    <xf numFmtId="0" fontId="0" fillId="0" borderId="0" xfId="0" applyAlignment="1">
      <alignment horizontal="left" vertical="top"/>
    </xf>
    <xf numFmtId="0" fontId="0" fillId="0" borderId="0" xfId="0"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2" xfId="0" applyBorder="1" applyAlignment="1">
      <alignment horizontal="center" vertical="center"/>
    </xf>
    <xf numFmtId="0" fontId="0" fillId="0" borderId="5" xfId="0" applyBorder="1" applyAlignment="1">
      <alignment horizontal="center" vertical="center"/>
    </xf>
    <xf numFmtId="0" fontId="6" fillId="0" borderId="0" xfId="0" applyFont="1" applyAlignment="1">
      <alignment horizontal="center"/>
    </xf>
    <xf numFmtId="0" fontId="0" fillId="0" borderId="4" xfId="0" applyFill="1" applyBorder="1" applyAlignment="1">
      <alignment horizontal="center"/>
    </xf>
    <xf numFmtId="0" fontId="0" fillId="0" borderId="0" xfId="0" applyFill="1" applyBorder="1" applyAlignment="1">
      <alignment horizontal="center"/>
    </xf>
    <xf numFmtId="0" fontId="11" fillId="0" borderId="0" xfId="0" applyFont="1" applyAlignment="1">
      <alignment horizontal="left" vertical="center" wrapText="1"/>
    </xf>
    <xf numFmtId="0" fontId="18" fillId="0" borderId="0" xfId="0" applyFont="1" applyAlignment="1">
      <alignment vertical="center"/>
    </xf>
    <xf numFmtId="0" fontId="18"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C1</c:v>
          </c:tx>
          <c:spPr>
            <a:ln w="95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'Q11'!$B$11:$B$12</c:f>
              <c:numCache>
                <c:formatCode>General</c:formatCode>
                <c:ptCount val="2"/>
                <c:pt idx="0">
                  <c:v>0</c:v>
                </c:pt>
                <c:pt idx="1">
                  <c:v>6</c:v>
                </c:pt>
              </c:numCache>
            </c:numRef>
          </c:xVal>
          <c:yVal>
            <c:numRef>
              <c:f>'Q11'!$C$11:$C$12</c:f>
              <c:numCache>
                <c:formatCode>General</c:formatCode>
                <c:ptCount val="2"/>
                <c:pt idx="0">
                  <c:v>4</c:v>
                </c:pt>
                <c:pt idx="1">
                  <c:v>0</c:v>
                </c:pt>
              </c:numCache>
            </c:numRef>
          </c:yVal>
          <c:smooth val="0"/>
          <c:extLst>
            <c:ext xmlns:c16="http://schemas.microsoft.com/office/drawing/2014/chart" uri="{C3380CC4-5D6E-409C-BE32-E72D297353CC}">
              <c16:uniqueId val="{00000000-5BD1-4798-A20F-9B4CE3027677}"/>
            </c:ext>
          </c:extLst>
        </c:ser>
        <c:ser>
          <c:idx val="1"/>
          <c:order val="1"/>
          <c:tx>
            <c:v>C2</c:v>
          </c:tx>
          <c:spPr>
            <a:ln w="95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cap="rnd">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'Q11'!$B$16:$B$17</c:f>
              <c:numCache>
                <c:formatCode>General</c:formatCode>
                <c:ptCount val="2"/>
                <c:pt idx="0">
                  <c:v>0</c:v>
                </c:pt>
                <c:pt idx="1">
                  <c:v>8.5</c:v>
                </c:pt>
              </c:numCache>
            </c:numRef>
          </c:xVal>
          <c:yVal>
            <c:numRef>
              <c:f>'Q11'!$C$16:$C$17</c:f>
              <c:numCache>
                <c:formatCode>General</c:formatCode>
                <c:ptCount val="2"/>
                <c:pt idx="0">
                  <c:v>3.4</c:v>
                </c:pt>
                <c:pt idx="1">
                  <c:v>0</c:v>
                </c:pt>
              </c:numCache>
            </c:numRef>
          </c:yVal>
          <c:smooth val="0"/>
          <c:extLst>
            <c:ext xmlns:c16="http://schemas.microsoft.com/office/drawing/2014/chart" uri="{C3380CC4-5D6E-409C-BE32-E72D297353CC}">
              <c16:uniqueId val="{00000001-5BD1-4798-A20F-9B4CE3027677}"/>
            </c:ext>
          </c:extLst>
        </c:ser>
        <c:ser>
          <c:idx val="2"/>
          <c:order val="2"/>
          <c:tx>
            <c:v>C3</c:v>
          </c:tx>
          <c:spPr>
            <a:ln w="95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cap="rnd">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'Q11'!$B$21:$B$22</c:f>
              <c:numCache>
                <c:formatCode>General</c:formatCode>
                <c:ptCount val="2"/>
                <c:pt idx="0">
                  <c:v>0</c:v>
                </c:pt>
                <c:pt idx="1">
                  <c:v>3.3333333333333335</c:v>
                </c:pt>
              </c:numCache>
            </c:numRef>
          </c:xVal>
          <c:yVal>
            <c:numRef>
              <c:f>'Q11'!$C$21:$C$22</c:f>
              <c:numCache>
                <c:formatCode>General</c:formatCode>
                <c:ptCount val="2"/>
                <c:pt idx="0">
                  <c:v>5</c:v>
                </c:pt>
                <c:pt idx="1">
                  <c:v>0</c:v>
                </c:pt>
              </c:numCache>
            </c:numRef>
          </c:yVal>
          <c:smooth val="0"/>
          <c:extLst>
            <c:ext xmlns:c16="http://schemas.microsoft.com/office/drawing/2014/chart" uri="{C3380CC4-5D6E-409C-BE32-E72D297353CC}">
              <c16:uniqueId val="{00000002-5BD1-4798-A20F-9B4CE3027677}"/>
            </c:ext>
          </c:extLst>
        </c:ser>
        <c:dLbls>
          <c:showLegendKey val="0"/>
          <c:showVal val="0"/>
          <c:showCatName val="0"/>
          <c:showSerName val="0"/>
          <c:showPercent val="0"/>
          <c:showBubbleSize val="0"/>
        </c:dLbls>
        <c:axId val="483898607"/>
        <c:axId val="483902767"/>
      </c:scatterChart>
      <c:valAx>
        <c:axId val="483898607"/>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x1</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3902767"/>
        <c:crosses val="autoZero"/>
        <c:crossBetween val="midCat"/>
      </c:valAx>
      <c:valAx>
        <c:axId val="4839027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x2</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3898607"/>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A1</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'Q25'!$N$30:$N$31</c:f>
              <c:numCache>
                <c:formatCode>General</c:formatCode>
                <c:ptCount val="2"/>
                <c:pt idx="0">
                  <c:v>0</c:v>
                </c:pt>
                <c:pt idx="1">
                  <c:v>1</c:v>
                </c:pt>
              </c:numCache>
            </c:numRef>
          </c:xVal>
          <c:yVal>
            <c:numRef>
              <c:f>'Q25'!$O$30:$O$31</c:f>
              <c:numCache>
                <c:formatCode>General</c:formatCode>
                <c:ptCount val="2"/>
                <c:pt idx="0">
                  <c:v>3</c:v>
                </c:pt>
                <c:pt idx="1">
                  <c:v>-2</c:v>
                </c:pt>
              </c:numCache>
            </c:numRef>
          </c:yVal>
          <c:smooth val="0"/>
          <c:extLst>
            <c:ext xmlns:c16="http://schemas.microsoft.com/office/drawing/2014/chart" uri="{C3380CC4-5D6E-409C-BE32-E72D297353CC}">
              <c16:uniqueId val="{00000000-41F1-4B13-8D72-741BD6F2174D}"/>
            </c:ext>
          </c:extLst>
        </c:ser>
        <c:ser>
          <c:idx val="1"/>
          <c:order val="1"/>
          <c:tx>
            <c:v>A2</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'Q25'!$Q$30:$Q$31</c:f>
              <c:numCache>
                <c:formatCode>General</c:formatCode>
                <c:ptCount val="2"/>
                <c:pt idx="0">
                  <c:v>0</c:v>
                </c:pt>
                <c:pt idx="1">
                  <c:v>1</c:v>
                </c:pt>
              </c:numCache>
            </c:numRef>
          </c:xVal>
          <c:yVal>
            <c:numRef>
              <c:f>'Q25'!$R$30:$R$31</c:f>
              <c:numCache>
                <c:formatCode>General</c:formatCode>
                <c:ptCount val="2"/>
                <c:pt idx="0">
                  <c:v>-1</c:v>
                </c:pt>
                <c:pt idx="1">
                  <c:v>2</c:v>
                </c:pt>
              </c:numCache>
            </c:numRef>
          </c:yVal>
          <c:smooth val="0"/>
          <c:extLst>
            <c:ext xmlns:c16="http://schemas.microsoft.com/office/drawing/2014/chart" uri="{C3380CC4-5D6E-409C-BE32-E72D297353CC}">
              <c16:uniqueId val="{00000001-41F1-4B13-8D72-741BD6F2174D}"/>
            </c:ext>
          </c:extLst>
        </c:ser>
        <c:ser>
          <c:idx val="2"/>
          <c:order val="2"/>
          <c:tx>
            <c:v>b1</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'Q25'!$N$35:$N$36</c:f>
              <c:numCache>
                <c:formatCode>General</c:formatCode>
                <c:ptCount val="2"/>
                <c:pt idx="0">
                  <c:v>0</c:v>
                </c:pt>
                <c:pt idx="1">
                  <c:v>0</c:v>
                </c:pt>
              </c:numCache>
            </c:numRef>
          </c:xVal>
          <c:yVal>
            <c:numRef>
              <c:f>'Q25'!$O$35:$O$36</c:f>
              <c:numCache>
                <c:formatCode>General</c:formatCode>
                <c:ptCount val="2"/>
                <c:pt idx="0">
                  <c:v>-3</c:v>
                </c:pt>
                <c:pt idx="1">
                  <c:v>4</c:v>
                </c:pt>
              </c:numCache>
            </c:numRef>
          </c:yVal>
          <c:smooth val="0"/>
          <c:extLst>
            <c:ext xmlns:c16="http://schemas.microsoft.com/office/drawing/2014/chart" uri="{C3380CC4-5D6E-409C-BE32-E72D297353CC}">
              <c16:uniqueId val="{00000002-41F1-4B13-8D72-741BD6F2174D}"/>
            </c:ext>
          </c:extLst>
        </c:ser>
        <c:ser>
          <c:idx val="3"/>
          <c:order val="3"/>
          <c:tx>
            <c:v>B2</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'Q25'!$Q$35:$Q$36</c:f>
              <c:numCache>
                <c:formatCode>General</c:formatCode>
                <c:ptCount val="2"/>
                <c:pt idx="0">
                  <c:v>1</c:v>
                </c:pt>
                <c:pt idx="1">
                  <c:v>1</c:v>
                </c:pt>
              </c:numCache>
            </c:numRef>
          </c:xVal>
          <c:yVal>
            <c:numRef>
              <c:f>'Q25'!$R$35:$R$36</c:f>
              <c:numCache>
                <c:formatCode>General</c:formatCode>
                <c:ptCount val="2"/>
                <c:pt idx="0">
                  <c:v>-3</c:v>
                </c:pt>
                <c:pt idx="1">
                  <c:v>4</c:v>
                </c:pt>
              </c:numCache>
            </c:numRef>
          </c:yVal>
          <c:smooth val="0"/>
          <c:extLst>
            <c:ext xmlns:c16="http://schemas.microsoft.com/office/drawing/2014/chart" uri="{C3380CC4-5D6E-409C-BE32-E72D297353CC}">
              <c16:uniqueId val="{00000003-41F1-4B13-8D72-741BD6F2174D}"/>
            </c:ext>
          </c:extLst>
        </c:ser>
        <c:dLbls>
          <c:showLegendKey val="0"/>
          <c:showVal val="0"/>
          <c:showCatName val="0"/>
          <c:showSerName val="0"/>
          <c:showPercent val="0"/>
          <c:showBubbleSize val="0"/>
        </c:dLbls>
        <c:axId val="951814336"/>
        <c:axId val="951812256"/>
      </c:scatterChart>
      <c:valAx>
        <c:axId val="951814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812256"/>
        <c:crosses val="autoZero"/>
        <c:crossBetween val="midCat"/>
      </c:valAx>
      <c:valAx>
        <c:axId val="95181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814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A1</c:v>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'Q26'!$M$33:$M$34</c:f>
              <c:numCache>
                <c:formatCode>General</c:formatCode>
                <c:ptCount val="2"/>
                <c:pt idx="0">
                  <c:v>0</c:v>
                </c:pt>
                <c:pt idx="1">
                  <c:v>0</c:v>
                </c:pt>
              </c:numCache>
            </c:numRef>
          </c:xVal>
          <c:yVal>
            <c:numRef>
              <c:f>'Q26'!$N$33:$N$34</c:f>
              <c:numCache>
                <c:formatCode>General</c:formatCode>
                <c:ptCount val="2"/>
                <c:pt idx="0">
                  <c:v>-1</c:v>
                </c:pt>
                <c:pt idx="1">
                  <c:v>4</c:v>
                </c:pt>
              </c:numCache>
            </c:numRef>
          </c:yVal>
          <c:smooth val="0"/>
          <c:extLst>
            <c:ext xmlns:c16="http://schemas.microsoft.com/office/drawing/2014/chart" uri="{C3380CC4-5D6E-409C-BE32-E72D297353CC}">
              <c16:uniqueId val="{00000000-18DA-4240-87F6-150786C7BF12}"/>
            </c:ext>
          </c:extLst>
        </c:ser>
        <c:ser>
          <c:idx val="1"/>
          <c:order val="1"/>
          <c:tx>
            <c:v>A2</c:v>
          </c:tx>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'Q26'!$P$33:$P$34</c:f>
              <c:numCache>
                <c:formatCode>General</c:formatCode>
                <c:ptCount val="2"/>
                <c:pt idx="0">
                  <c:v>1</c:v>
                </c:pt>
                <c:pt idx="1">
                  <c:v>1</c:v>
                </c:pt>
              </c:numCache>
            </c:numRef>
          </c:xVal>
          <c:yVal>
            <c:numRef>
              <c:f>'Q26'!$Q$33:$Q$34</c:f>
              <c:numCache>
                <c:formatCode>General</c:formatCode>
                <c:ptCount val="2"/>
                <c:pt idx="0">
                  <c:v>-1</c:v>
                </c:pt>
                <c:pt idx="1">
                  <c:v>4</c:v>
                </c:pt>
              </c:numCache>
            </c:numRef>
          </c:yVal>
          <c:smooth val="0"/>
          <c:extLst>
            <c:ext xmlns:c16="http://schemas.microsoft.com/office/drawing/2014/chart" uri="{C3380CC4-5D6E-409C-BE32-E72D297353CC}">
              <c16:uniqueId val="{00000001-18DA-4240-87F6-150786C7BF12}"/>
            </c:ext>
          </c:extLst>
        </c:ser>
        <c:ser>
          <c:idx val="2"/>
          <c:order val="2"/>
          <c:tx>
            <c:v>B1</c:v>
          </c:tx>
          <c:spPr>
            <a:ln w="19050"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'Q26'!$M$39:$M$40</c:f>
              <c:numCache>
                <c:formatCode>General</c:formatCode>
                <c:ptCount val="2"/>
                <c:pt idx="0">
                  <c:v>0</c:v>
                </c:pt>
                <c:pt idx="1">
                  <c:v>1</c:v>
                </c:pt>
              </c:numCache>
            </c:numRef>
          </c:xVal>
          <c:yVal>
            <c:numRef>
              <c:f>'Q26'!$N$39:$N$40</c:f>
              <c:numCache>
                <c:formatCode>General</c:formatCode>
                <c:ptCount val="2"/>
                <c:pt idx="0">
                  <c:v>0</c:v>
                </c:pt>
                <c:pt idx="1">
                  <c:v>4</c:v>
                </c:pt>
              </c:numCache>
            </c:numRef>
          </c:yVal>
          <c:smooth val="0"/>
          <c:extLst>
            <c:ext xmlns:c16="http://schemas.microsoft.com/office/drawing/2014/chart" uri="{C3380CC4-5D6E-409C-BE32-E72D297353CC}">
              <c16:uniqueId val="{00000002-18DA-4240-87F6-150786C7BF12}"/>
            </c:ext>
          </c:extLst>
        </c:ser>
        <c:ser>
          <c:idx val="3"/>
          <c:order val="3"/>
          <c:tx>
            <c:v>B2</c:v>
          </c:tx>
          <c:spPr>
            <a:ln w="19050"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'Q26'!$P$39:$P$40</c:f>
              <c:numCache>
                <c:formatCode>General</c:formatCode>
                <c:ptCount val="2"/>
                <c:pt idx="0">
                  <c:v>0</c:v>
                </c:pt>
                <c:pt idx="1">
                  <c:v>1</c:v>
                </c:pt>
              </c:numCache>
            </c:numRef>
          </c:xVal>
          <c:yVal>
            <c:numRef>
              <c:f>'Q26'!$Q$39:$Q$40</c:f>
              <c:numCache>
                <c:formatCode>General</c:formatCode>
                <c:ptCount val="2"/>
                <c:pt idx="0">
                  <c:v>1</c:v>
                </c:pt>
                <c:pt idx="1">
                  <c:v>3</c:v>
                </c:pt>
              </c:numCache>
            </c:numRef>
          </c:yVal>
          <c:smooth val="0"/>
          <c:extLst>
            <c:ext xmlns:c16="http://schemas.microsoft.com/office/drawing/2014/chart" uri="{C3380CC4-5D6E-409C-BE32-E72D297353CC}">
              <c16:uniqueId val="{00000003-18DA-4240-87F6-150786C7BF12}"/>
            </c:ext>
          </c:extLst>
        </c:ser>
        <c:ser>
          <c:idx val="4"/>
          <c:order val="4"/>
          <c:tx>
            <c:v>B3</c:v>
          </c:tx>
          <c:spPr>
            <a:ln w="19050"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'Q26'!$S$39:$S$40</c:f>
              <c:numCache>
                <c:formatCode>General</c:formatCode>
                <c:ptCount val="2"/>
                <c:pt idx="0">
                  <c:v>0</c:v>
                </c:pt>
                <c:pt idx="1">
                  <c:v>1</c:v>
                </c:pt>
              </c:numCache>
            </c:numRef>
          </c:xVal>
          <c:yVal>
            <c:numRef>
              <c:f>'Q26'!$T$39:$T$40</c:f>
              <c:numCache>
                <c:formatCode>General</c:formatCode>
                <c:ptCount val="2"/>
                <c:pt idx="0">
                  <c:v>2</c:v>
                </c:pt>
                <c:pt idx="1">
                  <c:v>1</c:v>
                </c:pt>
              </c:numCache>
            </c:numRef>
          </c:yVal>
          <c:smooth val="0"/>
          <c:extLst>
            <c:ext xmlns:c16="http://schemas.microsoft.com/office/drawing/2014/chart" uri="{C3380CC4-5D6E-409C-BE32-E72D297353CC}">
              <c16:uniqueId val="{00000004-18DA-4240-87F6-150786C7BF12}"/>
            </c:ext>
          </c:extLst>
        </c:ser>
        <c:dLbls>
          <c:dLblPos val="t"/>
          <c:showLegendKey val="0"/>
          <c:showVal val="1"/>
          <c:showCatName val="0"/>
          <c:showSerName val="0"/>
          <c:showPercent val="0"/>
          <c:showBubbleSize val="0"/>
        </c:dLbls>
        <c:axId val="657412896"/>
        <c:axId val="657421216"/>
      </c:scatterChart>
      <c:valAx>
        <c:axId val="657412896"/>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421216"/>
        <c:crosses val="autoZero"/>
        <c:crossBetween val="midCat"/>
      </c:valAx>
      <c:valAx>
        <c:axId val="6574212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4128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B1</c:v>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'Q27'!$M$42:$M$43</c:f>
              <c:numCache>
                <c:formatCode>General</c:formatCode>
                <c:ptCount val="2"/>
                <c:pt idx="0">
                  <c:v>0</c:v>
                </c:pt>
                <c:pt idx="1">
                  <c:v>0</c:v>
                </c:pt>
              </c:numCache>
            </c:numRef>
          </c:xVal>
          <c:yVal>
            <c:numRef>
              <c:f>'Q27'!$N$42:$N$43</c:f>
              <c:numCache>
                <c:formatCode>General</c:formatCode>
                <c:ptCount val="2"/>
                <c:pt idx="0">
                  <c:v>-3</c:v>
                </c:pt>
                <c:pt idx="1">
                  <c:v>6</c:v>
                </c:pt>
              </c:numCache>
            </c:numRef>
          </c:yVal>
          <c:smooth val="0"/>
          <c:extLst>
            <c:ext xmlns:c16="http://schemas.microsoft.com/office/drawing/2014/chart" uri="{C3380CC4-5D6E-409C-BE32-E72D297353CC}">
              <c16:uniqueId val="{00000002-0FFD-4ED7-8EF2-140327C78876}"/>
            </c:ext>
          </c:extLst>
        </c:ser>
        <c:ser>
          <c:idx val="1"/>
          <c:order val="1"/>
          <c:tx>
            <c:v>B2</c:v>
          </c:tx>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'Q27'!$P$42:$P$43</c:f>
              <c:numCache>
                <c:formatCode>General</c:formatCode>
                <c:ptCount val="2"/>
                <c:pt idx="0">
                  <c:v>1</c:v>
                </c:pt>
                <c:pt idx="1">
                  <c:v>1</c:v>
                </c:pt>
              </c:numCache>
            </c:numRef>
          </c:xVal>
          <c:yVal>
            <c:numRef>
              <c:f>'Q27'!$Q$42:$Q$43</c:f>
              <c:numCache>
                <c:formatCode>General</c:formatCode>
                <c:ptCount val="2"/>
                <c:pt idx="0">
                  <c:v>-3</c:v>
                </c:pt>
                <c:pt idx="1">
                  <c:v>6</c:v>
                </c:pt>
              </c:numCache>
            </c:numRef>
          </c:yVal>
          <c:smooth val="0"/>
          <c:extLst>
            <c:ext xmlns:c16="http://schemas.microsoft.com/office/drawing/2014/chart" uri="{C3380CC4-5D6E-409C-BE32-E72D297353CC}">
              <c16:uniqueId val="{00000003-0FFD-4ED7-8EF2-140327C78876}"/>
            </c:ext>
          </c:extLst>
        </c:ser>
        <c:ser>
          <c:idx val="2"/>
          <c:order val="2"/>
          <c:tx>
            <c:v>A1</c:v>
          </c:tx>
          <c:spPr>
            <a:ln w="19050"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'Q27'!$M$47:$M$48</c:f>
              <c:numCache>
                <c:formatCode>General</c:formatCode>
                <c:ptCount val="2"/>
                <c:pt idx="0">
                  <c:v>0</c:v>
                </c:pt>
                <c:pt idx="1">
                  <c:v>1</c:v>
                </c:pt>
              </c:numCache>
            </c:numRef>
          </c:xVal>
          <c:yVal>
            <c:numRef>
              <c:f>'Q27'!$N$47:$N$48</c:f>
              <c:numCache>
                <c:formatCode>General</c:formatCode>
                <c:ptCount val="2"/>
                <c:pt idx="0">
                  <c:v>-1</c:v>
                </c:pt>
                <c:pt idx="1">
                  <c:v>1</c:v>
                </c:pt>
              </c:numCache>
            </c:numRef>
          </c:yVal>
          <c:smooth val="0"/>
          <c:extLst>
            <c:ext xmlns:c16="http://schemas.microsoft.com/office/drawing/2014/chart" uri="{C3380CC4-5D6E-409C-BE32-E72D297353CC}">
              <c16:uniqueId val="{00000004-0FFD-4ED7-8EF2-140327C78876}"/>
            </c:ext>
          </c:extLst>
        </c:ser>
        <c:ser>
          <c:idx val="3"/>
          <c:order val="3"/>
          <c:tx>
            <c:v>A2</c:v>
          </c:tx>
          <c:spPr>
            <a:ln w="19050"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'Q27'!$P$47:$P$48</c:f>
              <c:numCache>
                <c:formatCode>General</c:formatCode>
                <c:ptCount val="2"/>
                <c:pt idx="0">
                  <c:v>0</c:v>
                </c:pt>
                <c:pt idx="1">
                  <c:v>1</c:v>
                </c:pt>
              </c:numCache>
            </c:numRef>
          </c:xVal>
          <c:yVal>
            <c:numRef>
              <c:f>'Q27'!$Q$47:$Q$48</c:f>
              <c:numCache>
                <c:formatCode>General</c:formatCode>
                <c:ptCount val="2"/>
                <c:pt idx="0">
                  <c:v>4</c:v>
                </c:pt>
                <c:pt idx="1">
                  <c:v>0</c:v>
                </c:pt>
              </c:numCache>
            </c:numRef>
          </c:yVal>
          <c:smooth val="0"/>
          <c:extLst>
            <c:ext xmlns:c16="http://schemas.microsoft.com/office/drawing/2014/chart" uri="{C3380CC4-5D6E-409C-BE32-E72D297353CC}">
              <c16:uniqueId val="{00000005-0FFD-4ED7-8EF2-140327C78876}"/>
            </c:ext>
          </c:extLst>
        </c:ser>
        <c:ser>
          <c:idx val="4"/>
          <c:order val="4"/>
          <c:tx>
            <c:v>A3</c:v>
          </c:tx>
          <c:spPr>
            <a:ln w="19050"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'Q27'!$M$52:$M$53</c:f>
              <c:numCache>
                <c:formatCode>General</c:formatCode>
                <c:ptCount val="2"/>
                <c:pt idx="0">
                  <c:v>0</c:v>
                </c:pt>
                <c:pt idx="1">
                  <c:v>1</c:v>
                </c:pt>
              </c:numCache>
            </c:numRef>
          </c:xVal>
          <c:yVal>
            <c:numRef>
              <c:f>'Q27'!$N$52:$N$53</c:f>
              <c:numCache>
                <c:formatCode>General</c:formatCode>
                <c:ptCount val="2"/>
                <c:pt idx="0">
                  <c:v>-2</c:v>
                </c:pt>
                <c:pt idx="1">
                  <c:v>3</c:v>
                </c:pt>
              </c:numCache>
            </c:numRef>
          </c:yVal>
          <c:smooth val="0"/>
          <c:extLst>
            <c:ext xmlns:c16="http://schemas.microsoft.com/office/drawing/2014/chart" uri="{C3380CC4-5D6E-409C-BE32-E72D297353CC}">
              <c16:uniqueId val="{00000006-0FFD-4ED7-8EF2-140327C78876}"/>
            </c:ext>
          </c:extLst>
        </c:ser>
        <c:ser>
          <c:idx val="5"/>
          <c:order val="5"/>
          <c:tx>
            <c:v>A4</c:v>
          </c:tx>
          <c:spPr>
            <a:ln w="19050"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'Q27'!$P$52:$P$53</c:f>
              <c:numCache>
                <c:formatCode>General</c:formatCode>
                <c:ptCount val="2"/>
                <c:pt idx="0">
                  <c:v>0</c:v>
                </c:pt>
                <c:pt idx="1">
                  <c:v>1</c:v>
                </c:pt>
              </c:numCache>
            </c:numRef>
          </c:xVal>
          <c:yVal>
            <c:numRef>
              <c:f>'Q27'!$Q$52:$Q$53</c:f>
              <c:numCache>
                <c:formatCode>General</c:formatCode>
                <c:ptCount val="2"/>
                <c:pt idx="0">
                  <c:v>6</c:v>
                </c:pt>
                <c:pt idx="1">
                  <c:v>-3</c:v>
                </c:pt>
              </c:numCache>
            </c:numRef>
          </c:yVal>
          <c:smooth val="0"/>
          <c:extLst>
            <c:ext xmlns:c16="http://schemas.microsoft.com/office/drawing/2014/chart" uri="{C3380CC4-5D6E-409C-BE32-E72D297353CC}">
              <c16:uniqueId val="{00000007-0FFD-4ED7-8EF2-140327C78876}"/>
            </c:ext>
          </c:extLst>
        </c:ser>
        <c:dLbls>
          <c:dLblPos val="t"/>
          <c:showLegendKey val="0"/>
          <c:showVal val="1"/>
          <c:showCatName val="0"/>
          <c:showSerName val="0"/>
          <c:showPercent val="0"/>
          <c:showBubbleSize val="0"/>
        </c:dLbls>
        <c:axId val="1581521808"/>
        <c:axId val="1581525968"/>
      </c:scatterChart>
      <c:valAx>
        <c:axId val="1581521808"/>
        <c:scaling>
          <c:orientation val="minMax"/>
        </c:scaling>
        <c:delete val="0"/>
        <c:axPos val="b"/>
        <c:majorGridlines>
          <c:spPr>
            <a:ln w="9525" cap="flat" cmpd="sng" algn="ctr">
              <a:solidFill>
                <a:schemeClr val="tx1">
                  <a:lumMod val="15000"/>
                  <a:lumOff val="85000"/>
                </a:schemeClr>
              </a:solidFill>
              <a:round/>
            </a:ln>
            <a:effectLst/>
          </c:spPr>
        </c:majorGridlines>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525968"/>
        <c:crosses val="autoZero"/>
        <c:crossBetween val="midCat"/>
      </c:valAx>
      <c:valAx>
        <c:axId val="158152596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52180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6.png"/></Relationships>
</file>

<file path=xl/drawings/_rels/drawing2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7.png"/></Relationships>
</file>

<file path=xl/drawings/_rels/drawing2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19049</xdr:colOff>
      <xdr:row>0</xdr:row>
      <xdr:rowOff>9525</xdr:rowOff>
    </xdr:from>
    <xdr:to>
      <xdr:col>16</xdr:col>
      <xdr:colOff>609599</xdr:colOff>
      <xdr:row>0</xdr:row>
      <xdr:rowOff>828675</xdr:rowOff>
    </xdr:to>
    <xdr:sp macro="" textlink="">
      <xdr:nvSpPr>
        <xdr:cNvPr id="2" name="TextBox 1"/>
        <xdr:cNvSpPr txBox="1"/>
      </xdr:nvSpPr>
      <xdr:spPr>
        <a:xfrm>
          <a:off x="19049" y="9525"/>
          <a:ext cx="10296525" cy="819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Consider the following two group of words</a:t>
          </a:r>
          <a:r>
            <a:rPr lang="en-US" sz="1100" baseline="0"/>
            <a:t> (GIVEN BELOW)</a:t>
          </a:r>
          <a:endParaRPr lang="en-US" sz="1100"/>
        </a:p>
        <a:p>
          <a:r>
            <a:rPr lang="en-US" sz="1100"/>
            <a:t>All the words in groups 1 and 2 can be formed from the nine letters A, E, F, H, O, P, R, S, and T. Develop a model to assign a unique numeric value from 1 through 9 to these let- ters such that the difference between the total scores of the two groups will be as small as possible. [Note: The score for a word is the sum of the numeric values assigned to its indi- vidual letters.]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590550</xdr:colOff>
      <xdr:row>16</xdr:row>
      <xdr:rowOff>9525</xdr:rowOff>
    </xdr:to>
    <xdr:sp macro="" textlink="">
      <xdr:nvSpPr>
        <xdr:cNvPr id="2" name="TextBox 1"/>
        <xdr:cNvSpPr txBox="1"/>
      </xdr:nvSpPr>
      <xdr:spPr>
        <a:xfrm>
          <a:off x="0" y="0"/>
          <a:ext cx="4857750" cy="3057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Bill has just completed his exams for the academic year and wants to celebrate by seeing every movie showing in theaters in his town and in six other neighboring cities. If he travels to another town, he will stay there until he has seen all the movies he wants. The following table provides the information about the movie offerings and the round-trip distance to the neighboring town:</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a:t>The cost of driving is 75 cents per mile. Bill wishes to determine the towns he needs to visit to see all the movies while minimizing his total cost.</a:t>
          </a:r>
          <a:endParaRPr lang="en-US" sz="1100"/>
        </a:p>
      </xdr:txBody>
    </xdr:sp>
    <xdr:clientData/>
  </xdr:twoCellAnchor>
  <xdr:twoCellAnchor editAs="oneCell">
    <xdr:from>
      <xdr:col>0</xdr:col>
      <xdr:colOff>190499</xdr:colOff>
      <xdr:row>5</xdr:row>
      <xdr:rowOff>95250</xdr:rowOff>
    </xdr:from>
    <xdr:to>
      <xdr:col>7</xdr:col>
      <xdr:colOff>285750</xdr:colOff>
      <xdr:row>13</xdr:row>
      <xdr:rowOff>91713</xdr:rowOff>
    </xdr:to>
    <xdr:pic>
      <xdr:nvPicPr>
        <xdr:cNvPr id="4" name="Picture 3"/>
        <xdr:cNvPicPr>
          <a:picLocks noChangeAspect="1"/>
        </xdr:cNvPicPr>
      </xdr:nvPicPr>
      <xdr:blipFill rotWithShape="1">
        <a:blip xmlns:r="http://schemas.openxmlformats.org/officeDocument/2006/relationships" r:embed="rId1"/>
        <a:srcRect l="21335" t="51961" r="17653" b="10217"/>
        <a:stretch/>
      </xdr:blipFill>
      <xdr:spPr>
        <a:xfrm>
          <a:off x="190499" y="1047750"/>
          <a:ext cx="4362451" cy="1520463"/>
        </a:xfrm>
        <a:prstGeom prst="rect">
          <a:avLst/>
        </a:prstGeom>
      </xdr:spPr>
    </xdr:pic>
    <xdr:clientData/>
  </xdr:twoCellAnchor>
  <xdr:oneCellAnchor>
    <xdr:from>
      <xdr:col>10</xdr:col>
      <xdr:colOff>95250</xdr:colOff>
      <xdr:row>10</xdr:row>
      <xdr:rowOff>76199</xdr:rowOff>
    </xdr:from>
    <xdr:ext cx="1085850" cy="533401"/>
    <mc:AlternateContent xmlns:mc="http://schemas.openxmlformats.org/markup-compatibility/2006" xmlns:a14="http://schemas.microsoft.com/office/drawing/2010/main">
      <mc:Choice Requires="a14">
        <xdr:sp macro="" textlink="">
          <xdr:nvSpPr>
            <xdr:cNvPr id="7" name="TextBox 6"/>
            <xdr:cNvSpPr txBox="1"/>
          </xdr:nvSpPr>
          <xdr:spPr>
            <a:xfrm>
              <a:off x="6191250" y="1981199"/>
              <a:ext cx="1085850" cy="533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nary>
                      <m:naryPr>
                        <m:chr m:val="∑"/>
                        <m:ctrlPr>
                          <a:rPr lang="en-US" sz="1100" i="1">
                            <a:latin typeface="Cambria Math" panose="02040503050406030204" pitchFamily="18" charset="0"/>
                          </a:rPr>
                        </m:ctrlPr>
                      </m:naryPr>
                      <m:sub>
                        <m:r>
                          <m:rPr>
                            <m:brk m:alnAt="23"/>
                          </m:rPr>
                          <a:rPr lang="en-US" sz="1100" b="0" i="1">
                            <a:latin typeface="Cambria Math" panose="02040503050406030204" pitchFamily="18" charset="0"/>
                          </a:rPr>
                          <m:t>𝑗</m:t>
                        </m:r>
                        <m:r>
                          <a:rPr lang="en-US" sz="1100" b="0" i="1">
                            <a:latin typeface="Cambria Math" panose="02040503050406030204" pitchFamily="18" charset="0"/>
                          </a:rPr>
                          <m:t>=1</m:t>
                        </m:r>
                      </m:sub>
                      <m:sup>
                        <m:r>
                          <a:rPr lang="en-US" sz="1100" b="0" i="1">
                            <a:latin typeface="Cambria Math" panose="02040503050406030204" pitchFamily="18" charset="0"/>
                          </a:rPr>
                          <m:t>7</m:t>
                        </m:r>
                      </m:sup>
                      <m:e>
                        <m:r>
                          <a:rPr lang="en-US" sz="1100" b="0" i="1">
                            <a:latin typeface="Cambria Math" panose="02040503050406030204" pitchFamily="18" charset="0"/>
                          </a:rPr>
                          <m:t>𝐶𝑗</m:t>
                        </m:r>
                        <m:r>
                          <a:rPr lang="en-US" sz="1100" b="0" i="1">
                            <a:latin typeface="Cambria Math" panose="02040503050406030204" pitchFamily="18" charset="0"/>
                          </a:rPr>
                          <m:t>∗</m:t>
                        </m:r>
                        <m:r>
                          <a:rPr lang="en-US" sz="1100" b="0" i="1">
                            <a:latin typeface="Cambria Math" panose="02040503050406030204" pitchFamily="18" charset="0"/>
                          </a:rPr>
                          <m:t>𝑥𝑗</m:t>
                        </m:r>
                      </m:e>
                    </m:nary>
                  </m:oMath>
                </m:oMathPara>
              </a14:m>
              <a:endParaRPr lang="en-US" sz="1100"/>
            </a:p>
          </xdr:txBody>
        </xdr:sp>
      </mc:Choice>
      <mc:Fallback xmlns="">
        <xdr:sp macro="" textlink="">
          <xdr:nvSpPr>
            <xdr:cNvPr id="7" name="TextBox 6"/>
            <xdr:cNvSpPr txBox="1"/>
          </xdr:nvSpPr>
          <xdr:spPr>
            <a:xfrm>
              <a:off x="6191250" y="1981199"/>
              <a:ext cx="1085850" cy="533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i="0">
                  <a:latin typeface="Cambria Math" panose="02040503050406030204" pitchFamily="18" charset="0"/>
                </a:rPr>
                <a:t>∑24_(</a:t>
              </a:r>
              <a:r>
                <a:rPr lang="en-US" sz="1100" b="0" i="0">
                  <a:latin typeface="Cambria Math" panose="02040503050406030204" pitchFamily="18" charset="0"/>
                </a:rPr>
                <a:t>𝑗=1)^7▒〖𝐶𝑗∗𝑥𝑗〗</a:t>
              </a:r>
              <a:endParaRPr lang="en-US" sz="1100"/>
            </a:p>
          </xdr:txBody>
        </xdr:sp>
      </mc:Fallback>
    </mc:AlternateContent>
    <xdr:clientData/>
  </xdr:oneCellAnchor>
</xdr:wsDr>
</file>

<file path=xl/drawings/drawing11.xml><?xml version="1.0" encoding="utf-8"?>
<xdr:wsDr xmlns:xdr="http://schemas.openxmlformats.org/drawingml/2006/spreadsheetDrawing" xmlns:a="http://schemas.openxmlformats.org/drawingml/2006/main">
  <xdr:twoCellAnchor>
    <xdr:from>
      <xdr:col>0</xdr:col>
      <xdr:colOff>28575</xdr:colOff>
      <xdr:row>0</xdr:row>
      <xdr:rowOff>38101</xdr:rowOff>
    </xdr:from>
    <xdr:to>
      <xdr:col>3</xdr:col>
      <xdr:colOff>561975</xdr:colOff>
      <xdr:row>0</xdr:row>
      <xdr:rowOff>1219201</xdr:rowOff>
    </xdr:to>
    <xdr:sp macro="" textlink="">
      <xdr:nvSpPr>
        <xdr:cNvPr id="2" name="TextBox 1"/>
        <xdr:cNvSpPr txBox="1"/>
      </xdr:nvSpPr>
      <xdr:spPr>
        <a:xfrm>
          <a:off x="28575" y="38101"/>
          <a:ext cx="23622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MAXIMIZE Z=10x1+19x2</a:t>
          </a:r>
        </a:p>
        <a:p>
          <a:r>
            <a:rPr lang="en-US" sz="1100"/>
            <a:t>subject to</a:t>
          </a:r>
          <a:r>
            <a:rPr lang="en-US" sz="1100" baseline="0"/>
            <a:t> constraints:</a:t>
          </a:r>
        </a:p>
        <a:p>
          <a:r>
            <a:rPr lang="en-US" sz="1100" baseline="0"/>
            <a:t>4x1+ 6x2&lt;= 24</a:t>
          </a:r>
        </a:p>
        <a:p>
          <a:r>
            <a:rPr lang="en-US" sz="1100" baseline="0"/>
            <a:t>2x1+ 5x2&lt;= 17</a:t>
          </a:r>
        </a:p>
        <a:p>
          <a:r>
            <a:rPr lang="en-US" sz="1100" baseline="0"/>
            <a:t>3x1+ 2x2&lt;= 10</a:t>
          </a:r>
        </a:p>
        <a:p>
          <a:r>
            <a:rPr lang="en-US" sz="1100" baseline="0"/>
            <a:t>BY GRAPHICAL METHOD AND SOLVER</a:t>
          </a:r>
          <a:endParaRPr lang="en-US" sz="1100"/>
        </a:p>
      </xdr:txBody>
    </xdr:sp>
    <xdr:clientData/>
  </xdr:twoCellAnchor>
  <xdr:twoCellAnchor>
    <xdr:from>
      <xdr:col>6</xdr:col>
      <xdr:colOff>457199</xdr:colOff>
      <xdr:row>4</xdr:row>
      <xdr:rowOff>57150</xdr:rowOff>
    </xdr:from>
    <xdr:to>
      <xdr:col>15</xdr:col>
      <xdr:colOff>47624</xdr:colOff>
      <xdr:row>21</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38100</xdr:colOff>
      <xdr:row>0</xdr:row>
      <xdr:rowOff>28575</xdr:rowOff>
    </xdr:from>
    <xdr:to>
      <xdr:col>9</xdr:col>
      <xdr:colOff>571500</xdr:colOff>
      <xdr:row>0</xdr:row>
      <xdr:rowOff>1581150</xdr:rowOff>
    </xdr:to>
    <xdr:sp macro="" textlink="">
      <xdr:nvSpPr>
        <xdr:cNvPr id="2" name="TextBox 1"/>
        <xdr:cNvSpPr txBox="1"/>
      </xdr:nvSpPr>
      <xdr:spPr>
        <a:xfrm>
          <a:off x="38100" y="28575"/>
          <a:ext cx="6019800" cy="1552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Q13 Use</a:t>
          </a:r>
          <a:r>
            <a:rPr lang="en-US" sz="1100" baseline="0"/>
            <a:t> goomry's method to find an integer solution to the following problem:</a:t>
          </a:r>
        </a:p>
        <a:p>
          <a:r>
            <a:rPr lang="en-US" sz="1100" baseline="0"/>
            <a:t>Max Z= 10x1+19x2</a:t>
          </a:r>
        </a:p>
        <a:p>
          <a:r>
            <a:rPr lang="en-US" sz="1100" baseline="0"/>
            <a:t>subject to:</a:t>
          </a:r>
        </a:p>
        <a:p>
          <a:r>
            <a:rPr lang="en-US" sz="1100" baseline="0"/>
            <a:t>4x1+6x2&lt;= 24</a:t>
          </a:r>
        </a:p>
        <a:p>
          <a:r>
            <a:rPr lang="en-US" sz="1100" baseline="0"/>
            <a:t>2x1+5x2&lt;= 17</a:t>
          </a:r>
        </a:p>
        <a:p>
          <a:r>
            <a:rPr lang="en-US" sz="1100" baseline="0"/>
            <a:t>3x1+2x2&lt;=10</a:t>
          </a:r>
        </a:p>
        <a:p>
          <a:r>
            <a:rPr lang="en-US" sz="1100" baseline="0"/>
            <a:t>x1, x2&gt;=0 and are integer.</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38100</xdr:colOff>
      <xdr:row>0</xdr:row>
      <xdr:rowOff>28575</xdr:rowOff>
    </xdr:from>
    <xdr:to>
      <xdr:col>9</xdr:col>
      <xdr:colOff>571500</xdr:colOff>
      <xdr:row>0</xdr:row>
      <xdr:rowOff>1371600</xdr:rowOff>
    </xdr:to>
    <xdr:sp macro="" textlink="">
      <xdr:nvSpPr>
        <xdr:cNvPr id="2" name="TextBox 1"/>
        <xdr:cNvSpPr txBox="1"/>
      </xdr:nvSpPr>
      <xdr:spPr>
        <a:xfrm>
          <a:off x="38100" y="28575"/>
          <a:ext cx="6019800" cy="1343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Q16 Use</a:t>
          </a:r>
          <a:r>
            <a:rPr lang="en-US" sz="1100" baseline="0">
              <a:solidFill>
                <a:schemeClr val="dk1"/>
              </a:solidFill>
              <a:effectLst/>
              <a:latin typeface="+mn-lt"/>
              <a:ea typeface="+mn-ea"/>
              <a:cs typeface="+mn-cs"/>
            </a:rPr>
            <a:t> goomry's method to find an integer solution to the following problem:</a:t>
          </a:r>
          <a:endParaRPr lang="en-US">
            <a:effectLst/>
          </a:endParaRPr>
        </a:p>
        <a:p>
          <a:r>
            <a:rPr lang="en-US" sz="1100" baseline="0">
              <a:solidFill>
                <a:schemeClr val="dk1"/>
              </a:solidFill>
              <a:effectLst/>
              <a:latin typeface="+mn-lt"/>
              <a:ea typeface="+mn-ea"/>
              <a:cs typeface="+mn-cs"/>
            </a:rPr>
            <a:t>Max Z= 5x1+7x2+4x3</a:t>
          </a:r>
        </a:p>
        <a:p>
          <a:r>
            <a:rPr lang="en-US" sz="1100" baseline="0">
              <a:solidFill>
                <a:schemeClr val="dk1"/>
              </a:solidFill>
              <a:effectLst/>
              <a:latin typeface="+mn-lt"/>
              <a:ea typeface="+mn-ea"/>
              <a:cs typeface="+mn-cs"/>
            </a:rPr>
            <a:t>subject to:</a:t>
          </a:r>
          <a:endParaRPr lang="en-US">
            <a:effectLst/>
          </a:endParaRPr>
        </a:p>
        <a:p>
          <a:r>
            <a:rPr lang="en-US" sz="1100" baseline="0">
              <a:solidFill>
                <a:schemeClr val="dk1"/>
              </a:solidFill>
              <a:effectLst/>
              <a:latin typeface="+mn-lt"/>
              <a:ea typeface="+mn-ea"/>
              <a:cs typeface="+mn-cs"/>
            </a:rPr>
            <a:t>5x1+4x2+6x3&lt;=15</a:t>
          </a:r>
        </a:p>
        <a:p>
          <a:r>
            <a:rPr lang="en-US" sz="1100" baseline="0">
              <a:solidFill>
                <a:schemeClr val="dk1"/>
              </a:solidFill>
              <a:effectLst/>
              <a:latin typeface="+mn-lt"/>
              <a:ea typeface="+mn-ea"/>
              <a:cs typeface="+mn-cs"/>
            </a:rPr>
            <a:t>7x1+7x2+10x3&lt;=18</a:t>
          </a:r>
        </a:p>
        <a:p>
          <a:r>
            <a:rPr lang="en-US" sz="1100" baseline="0">
              <a:solidFill>
                <a:schemeClr val="dk1"/>
              </a:solidFill>
              <a:effectLst/>
              <a:latin typeface="+mn-lt"/>
              <a:ea typeface="+mn-ea"/>
              <a:cs typeface="+mn-cs"/>
            </a:rPr>
            <a:t>4x1+3x2+3x3&lt;=10</a:t>
          </a:r>
        </a:p>
        <a:p>
          <a:r>
            <a:rPr lang="en-US" sz="1100" baseline="0">
              <a:solidFill>
                <a:schemeClr val="dk1"/>
              </a:solidFill>
              <a:effectLst/>
              <a:latin typeface="+mn-lt"/>
              <a:ea typeface="+mn-ea"/>
              <a:cs typeface="+mn-cs"/>
            </a:rPr>
            <a:t>x1, x2,x3&gt;=0 and x1, and x2 are integer.</a:t>
          </a:r>
          <a:endParaRPr lang="en-US">
            <a:effectLst/>
          </a:endParaRPr>
        </a:p>
        <a:p>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38100</xdr:colOff>
      <xdr:row>0</xdr:row>
      <xdr:rowOff>28575</xdr:rowOff>
    </xdr:from>
    <xdr:to>
      <xdr:col>9</xdr:col>
      <xdr:colOff>571500</xdr:colOff>
      <xdr:row>0</xdr:row>
      <xdr:rowOff>1371600</xdr:rowOff>
    </xdr:to>
    <xdr:sp macro="" textlink="">
      <xdr:nvSpPr>
        <xdr:cNvPr id="2" name="TextBox 1"/>
        <xdr:cNvSpPr txBox="1"/>
      </xdr:nvSpPr>
      <xdr:spPr>
        <a:xfrm>
          <a:off x="38100" y="28575"/>
          <a:ext cx="6019800" cy="1343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Q14 Use</a:t>
          </a:r>
          <a:r>
            <a:rPr lang="en-US" sz="1100" baseline="0">
              <a:solidFill>
                <a:schemeClr val="dk1"/>
              </a:solidFill>
              <a:effectLst/>
              <a:latin typeface="+mn-lt"/>
              <a:ea typeface="+mn-ea"/>
              <a:cs typeface="+mn-cs"/>
            </a:rPr>
            <a:t> goomry's method to find an integer solution to the following problem:</a:t>
          </a:r>
          <a:endParaRPr lang="en-US">
            <a:effectLst/>
          </a:endParaRPr>
        </a:p>
        <a:p>
          <a:r>
            <a:rPr lang="en-US" sz="1100" baseline="0">
              <a:solidFill>
                <a:schemeClr val="dk1"/>
              </a:solidFill>
              <a:effectLst/>
              <a:latin typeface="+mn-lt"/>
              <a:ea typeface="+mn-ea"/>
              <a:cs typeface="+mn-cs"/>
            </a:rPr>
            <a:t>Max Z= 22x1+13x2+15x3</a:t>
          </a:r>
        </a:p>
        <a:p>
          <a:r>
            <a:rPr lang="en-US" sz="1100" baseline="0">
              <a:solidFill>
                <a:schemeClr val="dk1"/>
              </a:solidFill>
              <a:effectLst/>
              <a:latin typeface="+mn-lt"/>
              <a:ea typeface="+mn-ea"/>
              <a:cs typeface="+mn-cs"/>
            </a:rPr>
            <a:t>subject to:</a:t>
          </a:r>
          <a:endParaRPr lang="en-US">
            <a:effectLst/>
          </a:endParaRPr>
        </a:p>
        <a:p>
          <a:r>
            <a:rPr lang="en-US" sz="1100" baseline="0">
              <a:solidFill>
                <a:schemeClr val="dk1"/>
              </a:solidFill>
              <a:effectLst/>
              <a:latin typeface="+mn-lt"/>
              <a:ea typeface="+mn-ea"/>
              <a:cs typeface="+mn-cs"/>
            </a:rPr>
            <a:t>3x1+4x2+2x3&lt;=18</a:t>
          </a:r>
        </a:p>
        <a:p>
          <a:r>
            <a:rPr lang="en-US" sz="1100" baseline="0">
              <a:solidFill>
                <a:schemeClr val="dk1"/>
              </a:solidFill>
              <a:effectLst/>
              <a:latin typeface="+mn-lt"/>
              <a:ea typeface="+mn-ea"/>
              <a:cs typeface="+mn-cs"/>
            </a:rPr>
            <a:t>4x1+5x2+12x3&lt;=26</a:t>
          </a:r>
        </a:p>
        <a:p>
          <a:r>
            <a:rPr lang="en-US" sz="1100" baseline="0">
              <a:solidFill>
                <a:schemeClr val="dk1"/>
              </a:solidFill>
              <a:effectLst/>
              <a:latin typeface="+mn-lt"/>
              <a:ea typeface="+mn-ea"/>
              <a:cs typeface="+mn-cs"/>
            </a:rPr>
            <a:t>9x1+3x2+3x3&lt;=21</a:t>
          </a:r>
        </a:p>
        <a:p>
          <a:r>
            <a:rPr lang="en-US" sz="1100" baseline="0">
              <a:solidFill>
                <a:schemeClr val="dk1"/>
              </a:solidFill>
              <a:effectLst/>
              <a:latin typeface="+mn-lt"/>
              <a:ea typeface="+mn-ea"/>
              <a:cs typeface="+mn-cs"/>
            </a:rPr>
            <a:t>x1, x2,x3&gt;=0 and are integer.</a:t>
          </a:r>
          <a:endParaRPr lang="en-US">
            <a:effectLst/>
          </a:endParaRPr>
        </a:p>
        <a:p>
          <a:endParaRPr 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38100</xdr:colOff>
      <xdr:row>0</xdr:row>
      <xdr:rowOff>28575</xdr:rowOff>
    </xdr:from>
    <xdr:to>
      <xdr:col>9</xdr:col>
      <xdr:colOff>571500</xdr:colOff>
      <xdr:row>0</xdr:row>
      <xdr:rowOff>1295400</xdr:rowOff>
    </xdr:to>
    <xdr:sp macro="" textlink="">
      <xdr:nvSpPr>
        <xdr:cNvPr id="2" name="TextBox 1"/>
        <xdr:cNvSpPr txBox="1"/>
      </xdr:nvSpPr>
      <xdr:spPr>
        <a:xfrm>
          <a:off x="38100" y="28575"/>
          <a:ext cx="653415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Q13 Use</a:t>
          </a:r>
          <a:r>
            <a:rPr lang="en-US" sz="1100" baseline="0"/>
            <a:t> goomry's method to find an integer solution to the following problem:</a:t>
          </a:r>
        </a:p>
        <a:p>
          <a:r>
            <a:rPr lang="en-US" sz="1100" baseline="0"/>
            <a:t>Max Z= 10x1+19x2</a:t>
          </a:r>
        </a:p>
        <a:p>
          <a:r>
            <a:rPr lang="en-US" sz="1100" baseline="0"/>
            <a:t>subject to:</a:t>
          </a:r>
        </a:p>
        <a:p>
          <a:r>
            <a:rPr lang="en-US" sz="1100" baseline="0"/>
            <a:t>4x1+6x2&lt;= 24</a:t>
          </a:r>
        </a:p>
        <a:p>
          <a:r>
            <a:rPr lang="en-US" sz="1100" baseline="0"/>
            <a:t>2x1+5x2&lt;= 17</a:t>
          </a:r>
        </a:p>
        <a:p>
          <a:r>
            <a:rPr lang="en-US" sz="1100" baseline="0"/>
            <a:t>3x1+2x2&lt;=10</a:t>
          </a:r>
        </a:p>
        <a:p>
          <a:r>
            <a:rPr lang="en-US" sz="1100" baseline="0"/>
            <a:t>x1, x2&gt;=0 and are integer.</a:t>
          </a:r>
          <a:endParaRPr lang="en-US"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38100</xdr:colOff>
      <xdr:row>0</xdr:row>
      <xdr:rowOff>28575</xdr:rowOff>
    </xdr:from>
    <xdr:to>
      <xdr:col>9</xdr:col>
      <xdr:colOff>571500</xdr:colOff>
      <xdr:row>0</xdr:row>
      <xdr:rowOff>1371600</xdr:rowOff>
    </xdr:to>
    <xdr:sp macro="" textlink="">
      <xdr:nvSpPr>
        <xdr:cNvPr id="2" name="TextBox 1"/>
        <xdr:cNvSpPr txBox="1"/>
      </xdr:nvSpPr>
      <xdr:spPr>
        <a:xfrm>
          <a:off x="38100" y="28575"/>
          <a:ext cx="5457825" cy="1343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Q16 Use</a:t>
          </a:r>
          <a:r>
            <a:rPr lang="en-US" sz="1100" baseline="0">
              <a:solidFill>
                <a:schemeClr val="dk1"/>
              </a:solidFill>
              <a:effectLst/>
              <a:latin typeface="+mn-lt"/>
              <a:ea typeface="+mn-ea"/>
              <a:cs typeface="+mn-cs"/>
            </a:rPr>
            <a:t> goomry's method to find an integer solution to the following problem:</a:t>
          </a:r>
          <a:endParaRPr lang="en-US">
            <a:effectLst/>
          </a:endParaRPr>
        </a:p>
        <a:p>
          <a:r>
            <a:rPr lang="en-US" sz="1100" baseline="0">
              <a:solidFill>
                <a:schemeClr val="dk1"/>
              </a:solidFill>
              <a:effectLst/>
              <a:latin typeface="+mn-lt"/>
              <a:ea typeface="+mn-ea"/>
              <a:cs typeface="+mn-cs"/>
            </a:rPr>
            <a:t>Max Z= 5x1+7x2+4x3</a:t>
          </a:r>
        </a:p>
        <a:p>
          <a:r>
            <a:rPr lang="en-US" sz="1100" baseline="0">
              <a:solidFill>
                <a:schemeClr val="dk1"/>
              </a:solidFill>
              <a:effectLst/>
              <a:latin typeface="+mn-lt"/>
              <a:ea typeface="+mn-ea"/>
              <a:cs typeface="+mn-cs"/>
            </a:rPr>
            <a:t>subject to:</a:t>
          </a:r>
          <a:endParaRPr lang="en-US">
            <a:effectLst/>
          </a:endParaRPr>
        </a:p>
        <a:p>
          <a:r>
            <a:rPr lang="en-US" sz="1100" baseline="0">
              <a:solidFill>
                <a:schemeClr val="dk1"/>
              </a:solidFill>
              <a:effectLst/>
              <a:latin typeface="+mn-lt"/>
              <a:ea typeface="+mn-ea"/>
              <a:cs typeface="+mn-cs"/>
            </a:rPr>
            <a:t>5x1+4x2+6x3&lt;=15</a:t>
          </a:r>
        </a:p>
        <a:p>
          <a:r>
            <a:rPr lang="en-US" sz="1100" baseline="0">
              <a:solidFill>
                <a:schemeClr val="dk1"/>
              </a:solidFill>
              <a:effectLst/>
              <a:latin typeface="+mn-lt"/>
              <a:ea typeface="+mn-ea"/>
              <a:cs typeface="+mn-cs"/>
            </a:rPr>
            <a:t>7x1+7x2+10x3&lt;=18</a:t>
          </a:r>
        </a:p>
        <a:p>
          <a:r>
            <a:rPr lang="en-US" sz="1100" baseline="0">
              <a:solidFill>
                <a:schemeClr val="dk1"/>
              </a:solidFill>
              <a:effectLst/>
              <a:latin typeface="+mn-lt"/>
              <a:ea typeface="+mn-ea"/>
              <a:cs typeface="+mn-cs"/>
            </a:rPr>
            <a:t>4x1+3x2+3x3&lt;=10</a:t>
          </a:r>
        </a:p>
        <a:p>
          <a:r>
            <a:rPr lang="en-US" sz="1100" baseline="0">
              <a:solidFill>
                <a:schemeClr val="dk1"/>
              </a:solidFill>
              <a:effectLst/>
              <a:latin typeface="+mn-lt"/>
              <a:ea typeface="+mn-ea"/>
              <a:cs typeface="+mn-cs"/>
            </a:rPr>
            <a:t>x1, x2,x3&gt;=0 and x1, and x2 are integer.</a:t>
          </a:r>
          <a:endParaRPr lang="en-US">
            <a:effectLst/>
          </a:endParaRPr>
        </a:p>
        <a:p>
          <a:endParaRPr lang="en-US"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28575</xdr:colOff>
      <xdr:row>0</xdr:row>
      <xdr:rowOff>19051</xdr:rowOff>
    </xdr:from>
    <xdr:to>
      <xdr:col>5</xdr:col>
      <xdr:colOff>390525</xdr:colOff>
      <xdr:row>1</xdr:row>
      <xdr:rowOff>1</xdr:rowOff>
    </xdr:to>
    <xdr:sp macro="" textlink="">
      <xdr:nvSpPr>
        <xdr:cNvPr id="2" name="TextBox 1"/>
        <xdr:cNvSpPr txBox="1"/>
      </xdr:nvSpPr>
      <xdr:spPr>
        <a:xfrm>
          <a:off x="28575" y="19051"/>
          <a:ext cx="34099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Maximise Z = 3x1+ x2+ 3x3</a:t>
          </a:r>
        </a:p>
        <a:p>
          <a:r>
            <a:rPr lang="en-US" sz="1100"/>
            <a:t>Subject to</a:t>
          </a:r>
        </a:p>
        <a:p>
          <a:r>
            <a:rPr lang="en-US" sz="1100"/>
            <a:t>-x1+ 2x2+ x3&lt;= 4</a:t>
          </a:r>
        </a:p>
        <a:p>
          <a:r>
            <a:rPr lang="en-US" sz="1100"/>
            <a:t>4x2-3x3&lt;=2,</a:t>
          </a:r>
        </a:p>
        <a:p>
          <a:r>
            <a:rPr lang="en-US" sz="1100"/>
            <a:t>x1- 3x2+ 2x3&lt;= 3,</a:t>
          </a:r>
        </a:p>
        <a:p>
          <a:r>
            <a:rPr lang="en-US" sz="1100"/>
            <a:t>x1, x2, x3=(0,1).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9525</xdr:colOff>
      <xdr:row>0</xdr:row>
      <xdr:rowOff>9525</xdr:rowOff>
    </xdr:from>
    <xdr:to>
      <xdr:col>8</xdr:col>
      <xdr:colOff>333375</xdr:colOff>
      <xdr:row>0</xdr:row>
      <xdr:rowOff>2047875</xdr:rowOff>
    </xdr:to>
    <xdr:sp macro="" textlink="">
      <xdr:nvSpPr>
        <xdr:cNvPr id="2" name="TextBox 1"/>
        <xdr:cNvSpPr txBox="1"/>
      </xdr:nvSpPr>
      <xdr:spPr>
        <a:xfrm>
          <a:off x="9525" y="9525"/>
          <a:ext cx="5200650" cy="2038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Q21 A soldier can hide in one of five foxholes (1, 2, 3, 4, or 5). A gunner has a single shot and may fire at any of the four spots A, B, C, or D. A shot will kill a soldier if the soldier is in a foxhole adjacent to the spot where the shot was fired. For example, a shot fired at spot B will kill the soldier if he is in foxhole 2 or 3, while a shot fired at spot D will kill the soldier if he is in foxhole 4 or5. Suppose the gunner receives a reward of 1 if the soldier is killed and a reward of 0 if the soldier survives the shot.</a:t>
          </a:r>
        </a:p>
        <a:p>
          <a:r>
            <a:rPr lang="en-US" sz="1100"/>
            <a:t>(a) Assuming this to be a zero-sum game, construct the reward matrix.</a:t>
          </a:r>
        </a:p>
        <a:p>
          <a:r>
            <a:rPr lang="en-US" sz="1100"/>
            <a:t>(b)</a:t>
          </a:r>
          <a:r>
            <a:rPr lang="en-US" sz="1100" baseline="0"/>
            <a:t> </a:t>
          </a:r>
          <a:r>
            <a:rPr lang="en-US" sz="1100"/>
            <a:t>Find a strategy for the gunner that ensures f his expected reward will exceed the value of the ge Write down each player's LP .Find each player's optimal state</a:t>
          </a:r>
        </a:p>
        <a:p>
          <a:endParaRPr lang="en-US" sz="1100"/>
        </a:p>
        <a:p>
          <a:r>
            <a:rPr lang="en-US" sz="1100"/>
            <a:t>          </a:t>
          </a:r>
          <a:r>
            <a:rPr lang="en-US" sz="1100" b="1">
              <a:solidFill>
                <a:srgbClr val="FF0000"/>
              </a:solidFill>
            </a:rPr>
            <a:t>1</a:t>
          </a:r>
          <a:r>
            <a:rPr lang="en-US" sz="1100"/>
            <a:t>           A</a:t>
          </a:r>
          <a:r>
            <a:rPr lang="en-US" sz="1100" baseline="0"/>
            <a:t>          </a:t>
          </a:r>
          <a:r>
            <a:rPr lang="en-US" sz="1100" b="1" baseline="0">
              <a:solidFill>
                <a:srgbClr val="FF0000"/>
              </a:solidFill>
            </a:rPr>
            <a:t>2</a:t>
          </a:r>
          <a:r>
            <a:rPr lang="en-US" sz="1100" baseline="0"/>
            <a:t>          B          </a:t>
          </a:r>
          <a:r>
            <a:rPr lang="en-US" sz="1100" b="1" baseline="0">
              <a:solidFill>
                <a:srgbClr val="FF0000"/>
              </a:solidFill>
            </a:rPr>
            <a:t>3</a:t>
          </a:r>
          <a:r>
            <a:rPr lang="en-US" sz="1100" baseline="0"/>
            <a:t>          C          </a:t>
          </a:r>
          <a:r>
            <a:rPr lang="en-US" sz="1100" b="1" baseline="0">
              <a:solidFill>
                <a:srgbClr val="FF0000"/>
              </a:solidFill>
            </a:rPr>
            <a:t>4</a:t>
          </a:r>
          <a:r>
            <a:rPr lang="en-US" sz="1100" baseline="0"/>
            <a:t>          D         </a:t>
          </a:r>
          <a:r>
            <a:rPr lang="en-US" sz="1100" b="1" baseline="0">
              <a:solidFill>
                <a:srgbClr val="FF0000"/>
              </a:solidFill>
            </a:rPr>
            <a:t>5</a:t>
          </a:r>
          <a:endParaRPr lang="en-US" sz="1100" b="1">
            <a:solidFill>
              <a:srgbClr val="FF0000"/>
            </a:solidFill>
          </a:endParaRPr>
        </a:p>
      </xdr:txBody>
    </xdr:sp>
    <xdr:clientData/>
  </xdr:twoCellAnchor>
  <xdr:twoCellAnchor>
    <xdr:from>
      <xdr:col>6</xdr:col>
      <xdr:colOff>0</xdr:colOff>
      <xdr:row>31</xdr:row>
      <xdr:rowOff>9525</xdr:rowOff>
    </xdr:from>
    <xdr:to>
      <xdr:col>10</xdr:col>
      <xdr:colOff>600075</xdr:colOff>
      <xdr:row>40</xdr:row>
      <xdr:rowOff>1</xdr:rowOff>
    </xdr:to>
    <xdr:sp macro="" textlink="">
      <xdr:nvSpPr>
        <xdr:cNvPr id="3" name="TextBox 2"/>
        <xdr:cNvSpPr txBox="1"/>
      </xdr:nvSpPr>
      <xdr:spPr>
        <a:xfrm>
          <a:off x="4067175" y="7781925"/>
          <a:ext cx="3105150" cy="1704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Select minimum from the maximum of columns</a:t>
          </a:r>
          <a:r>
            <a:rPr lang="en-US"/>
            <a:t/>
          </a:r>
          <a:br>
            <a:rPr lang="en-US"/>
          </a:br>
          <a:r>
            <a:rPr lang="en-US" sz="1100" b="0" i="0">
              <a:solidFill>
                <a:schemeClr val="dk1"/>
              </a:solidFill>
              <a:effectLst/>
              <a:latin typeface="+mn-lt"/>
              <a:ea typeface="+mn-ea"/>
              <a:cs typeface="+mn-cs"/>
            </a:rPr>
            <a:t>Column MiniMax = (1)</a:t>
          </a:r>
          <a:r>
            <a:rPr lang="en-US"/>
            <a:t/>
          </a:r>
          <a:br>
            <a:rPr lang="en-US"/>
          </a:br>
          <a:r>
            <a:rPr lang="en-US"/>
            <a:t/>
          </a:r>
          <a:br>
            <a:rPr lang="en-US"/>
          </a:br>
          <a:r>
            <a:rPr lang="en-US" sz="1100" b="0" i="0">
              <a:solidFill>
                <a:schemeClr val="dk1"/>
              </a:solidFill>
              <a:effectLst/>
              <a:latin typeface="+mn-lt"/>
              <a:ea typeface="+mn-ea"/>
              <a:cs typeface="+mn-cs"/>
            </a:rPr>
            <a:t>Select maximum from the minimum of rows</a:t>
          </a:r>
          <a:r>
            <a:rPr lang="en-US"/>
            <a:t/>
          </a:r>
          <a:br>
            <a:rPr lang="en-US"/>
          </a:br>
          <a:r>
            <a:rPr lang="en-US" sz="1100" b="0" i="0">
              <a:solidFill>
                <a:schemeClr val="dk1"/>
              </a:solidFill>
              <a:effectLst/>
              <a:latin typeface="+mn-lt"/>
              <a:ea typeface="+mn-ea"/>
              <a:cs typeface="+mn-cs"/>
            </a:rPr>
            <a:t>Row MaxiMin = [0]</a:t>
          </a:r>
          <a:r>
            <a:rPr lang="en-US"/>
            <a:t/>
          </a:r>
          <a:br>
            <a:rPr lang="en-US"/>
          </a:br>
          <a:r>
            <a:rPr lang="en-US"/>
            <a:t/>
          </a:r>
          <a:br>
            <a:rPr lang="en-US"/>
          </a:br>
          <a:r>
            <a:rPr lang="en-US" sz="1100" b="0" i="0">
              <a:solidFill>
                <a:schemeClr val="dk1"/>
              </a:solidFill>
              <a:effectLst/>
              <a:latin typeface="+mn-lt"/>
              <a:ea typeface="+mn-ea"/>
              <a:cs typeface="+mn-cs"/>
            </a:rPr>
            <a:t>Here, Column MiniMax ≠ Row MaxiMin</a:t>
          </a:r>
          <a:r>
            <a:rPr lang="en-US"/>
            <a:t/>
          </a:r>
          <a:br>
            <a:rPr lang="en-US"/>
          </a:br>
          <a:r>
            <a:rPr lang="en-US"/>
            <a:t/>
          </a:r>
          <a:br>
            <a:rPr lang="en-US"/>
          </a:br>
          <a:r>
            <a:rPr lang="en-US" sz="1100" b="0" i="0">
              <a:solidFill>
                <a:schemeClr val="dk1"/>
              </a:solidFill>
              <a:effectLst/>
              <a:latin typeface="+mn-lt"/>
              <a:ea typeface="+mn-ea"/>
              <a:cs typeface="+mn-cs"/>
            </a:rPr>
            <a:t>∴ This game has no saddle point.</a:t>
          </a:r>
          <a:r>
            <a:rPr lang="en-US"/>
            <a:t/>
          </a:r>
          <a:br>
            <a:rPr lang="en-US"/>
          </a:br>
          <a:endParaRPr lang="en-US" sz="1100"/>
        </a:p>
      </xdr:txBody>
    </xdr:sp>
    <xdr:clientData/>
  </xdr:twoCellAnchor>
  <xdr:twoCellAnchor>
    <xdr:from>
      <xdr:col>2</xdr:col>
      <xdr:colOff>85725</xdr:colOff>
      <xdr:row>66</xdr:row>
      <xdr:rowOff>95250</xdr:rowOff>
    </xdr:from>
    <xdr:to>
      <xdr:col>6</xdr:col>
      <xdr:colOff>533400</xdr:colOff>
      <xdr:row>69</xdr:row>
      <xdr:rowOff>180975</xdr:rowOff>
    </xdr:to>
    <xdr:sp macro="" textlink="">
      <xdr:nvSpPr>
        <xdr:cNvPr id="4" name="TextBox 3"/>
        <xdr:cNvSpPr txBox="1"/>
      </xdr:nvSpPr>
      <xdr:spPr>
        <a:xfrm>
          <a:off x="1304925" y="14639925"/>
          <a:ext cx="3295650"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a:t>
          </a:r>
          <a:r>
            <a:rPr lang="en-US" sz="1100" b="0" i="1">
              <a:solidFill>
                <a:schemeClr val="dk1"/>
              </a:solidFill>
              <a:effectLst/>
              <a:latin typeface="+mn-lt"/>
              <a:ea typeface="+mn-ea"/>
              <a:cs typeface="+mn-cs"/>
            </a:rPr>
            <a:t>p</a:t>
          </a:r>
          <a:r>
            <a:rPr lang="en-US" sz="1100" b="0" i="0">
              <a:solidFill>
                <a:schemeClr val="dk1"/>
              </a:solidFill>
              <a:effectLst/>
              <a:latin typeface="+mn-lt"/>
              <a:ea typeface="+mn-ea"/>
              <a:cs typeface="+mn-cs"/>
            </a:rPr>
            <a:t>1/</a:t>
          </a:r>
          <a:r>
            <a:rPr lang="en-US" sz="1100" b="0" i="1">
              <a:solidFill>
                <a:schemeClr val="dk1"/>
              </a:solidFill>
              <a:effectLst/>
              <a:latin typeface="+mn-lt"/>
              <a:ea typeface="+mn-ea"/>
              <a:cs typeface="+mn-cs"/>
            </a:rPr>
            <a:t>V</a:t>
          </a:r>
          <a:r>
            <a:rPr lang="en-US" sz="1100" b="0" i="0">
              <a:solidFill>
                <a:schemeClr val="dk1"/>
              </a:solidFill>
              <a:effectLst/>
              <a:latin typeface="+mn-lt"/>
              <a:ea typeface="+mn-ea"/>
              <a:cs typeface="+mn-cs"/>
            </a:rPr>
            <a:t>)+0(</a:t>
          </a:r>
          <a:r>
            <a:rPr lang="en-US" sz="1100" b="0" i="1">
              <a:solidFill>
                <a:schemeClr val="dk1"/>
              </a:solidFill>
              <a:effectLst/>
              <a:latin typeface="+mn-lt"/>
              <a:ea typeface="+mn-ea"/>
              <a:cs typeface="+mn-cs"/>
            </a:rPr>
            <a:t>p</a:t>
          </a:r>
          <a:r>
            <a:rPr lang="en-US" sz="1100" b="0" i="0">
              <a:solidFill>
                <a:schemeClr val="dk1"/>
              </a:solidFill>
              <a:effectLst/>
              <a:latin typeface="+mn-lt"/>
              <a:ea typeface="+mn-ea"/>
              <a:cs typeface="+mn-cs"/>
            </a:rPr>
            <a:t>2/</a:t>
          </a:r>
          <a:r>
            <a:rPr lang="en-US" sz="1100" b="0" i="1">
              <a:solidFill>
                <a:schemeClr val="dk1"/>
              </a:solidFill>
              <a:effectLst/>
              <a:latin typeface="+mn-lt"/>
              <a:ea typeface="+mn-ea"/>
              <a:cs typeface="+mn-cs"/>
            </a:rPr>
            <a:t>V</a:t>
          </a:r>
          <a:r>
            <a:rPr lang="en-US" sz="1100" b="0" i="0">
              <a:solidFill>
                <a:schemeClr val="dk1"/>
              </a:solidFill>
              <a:effectLst/>
              <a:latin typeface="+mn-lt"/>
              <a:ea typeface="+mn-ea"/>
              <a:cs typeface="+mn-cs"/>
            </a:rPr>
            <a:t>)+0(</a:t>
          </a:r>
          <a:r>
            <a:rPr lang="en-US" sz="1100" b="0" i="1">
              <a:solidFill>
                <a:schemeClr val="dk1"/>
              </a:solidFill>
              <a:effectLst/>
              <a:latin typeface="+mn-lt"/>
              <a:ea typeface="+mn-ea"/>
              <a:cs typeface="+mn-cs"/>
            </a:rPr>
            <a:t>p</a:t>
          </a:r>
          <a:r>
            <a:rPr lang="en-US" sz="1100" b="0" i="0">
              <a:solidFill>
                <a:schemeClr val="dk1"/>
              </a:solidFill>
              <a:effectLst/>
              <a:latin typeface="+mn-lt"/>
              <a:ea typeface="+mn-ea"/>
              <a:cs typeface="+mn-cs"/>
            </a:rPr>
            <a:t>3/</a:t>
          </a:r>
          <a:r>
            <a:rPr lang="en-US" sz="1100" b="0" i="1">
              <a:solidFill>
                <a:schemeClr val="dk1"/>
              </a:solidFill>
              <a:effectLst/>
              <a:latin typeface="+mn-lt"/>
              <a:ea typeface="+mn-ea"/>
              <a:cs typeface="+mn-cs"/>
            </a:rPr>
            <a:t>V</a:t>
          </a:r>
          <a:r>
            <a:rPr lang="en-US" sz="1100" b="0" i="0">
              <a:solidFill>
                <a:schemeClr val="dk1"/>
              </a:solidFill>
              <a:effectLst/>
              <a:latin typeface="+mn-lt"/>
              <a:ea typeface="+mn-ea"/>
              <a:cs typeface="+mn-cs"/>
            </a:rPr>
            <a:t>)≥1</a:t>
          </a:r>
          <a:r>
            <a:rPr lang="en-US"/>
            <a:t/>
          </a:r>
          <a:br>
            <a:rPr lang="en-US"/>
          </a:br>
          <a:r>
            <a:rPr lang="en-US" sz="1100" b="0" i="0">
              <a:solidFill>
                <a:schemeClr val="dk1"/>
              </a:solidFill>
              <a:effectLst/>
              <a:latin typeface="+mn-lt"/>
              <a:ea typeface="+mn-ea"/>
              <a:cs typeface="+mn-cs"/>
            </a:rPr>
            <a:t>0(</a:t>
          </a:r>
          <a:r>
            <a:rPr lang="en-US" sz="1100" b="0" i="1">
              <a:solidFill>
                <a:schemeClr val="dk1"/>
              </a:solidFill>
              <a:effectLst/>
              <a:latin typeface="+mn-lt"/>
              <a:ea typeface="+mn-ea"/>
              <a:cs typeface="+mn-cs"/>
            </a:rPr>
            <a:t>p</a:t>
          </a:r>
          <a:r>
            <a:rPr lang="en-US" sz="1100" b="0" i="0">
              <a:solidFill>
                <a:schemeClr val="dk1"/>
              </a:solidFill>
              <a:effectLst/>
              <a:latin typeface="+mn-lt"/>
              <a:ea typeface="+mn-ea"/>
              <a:cs typeface="+mn-cs"/>
            </a:rPr>
            <a:t>1/</a:t>
          </a:r>
          <a:r>
            <a:rPr lang="en-US" sz="1100" b="0" i="1">
              <a:solidFill>
                <a:schemeClr val="dk1"/>
              </a:solidFill>
              <a:effectLst/>
              <a:latin typeface="+mn-lt"/>
              <a:ea typeface="+mn-ea"/>
              <a:cs typeface="+mn-cs"/>
            </a:rPr>
            <a:t>V</a:t>
          </a:r>
          <a:r>
            <a:rPr lang="en-US" sz="1100" b="0" i="0">
              <a:solidFill>
                <a:schemeClr val="dk1"/>
              </a:solidFill>
              <a:effectLst/>
              <a:latin typeface="+mn-lt"/>
              <a:ea typeface="+mn-ea"/>
              <a:cs typeface="+mn-cs"/>
            </a:rPr>
            <a:t>)+(</a:t>
          </a:r>
          <a:r>
            <a:rPr lang="en-US" sz="1100" b="0" i="1">
              <a:solidFill>
                <a:schemeClr val="dk1"/>
              </a:solidFill>
              <a:effectLst/>
              <a:latin typeface="+mn-lt"/>
              <a:ea typeface="+mn-ea"/>
              <a:cs typeface="+mn-cs"/>
            </a:rPr>
            <a:t>p</a:t>
          </a:r>
          <a:r>
            <a:rPr lang="en-US" sz="1100" b="0" i="0">
              <a:solidFill>
                <a:schemeClr val="dk1"/>
              </a:solidFill>
              <a:effectLst/>
              <a:latin typeface="+mn-lt"/>
              <a:ea typeface="+mn-ea"/>
              <a:cs typeface="+mn-cs"/>
            </a:rPr>
            <a:t>2/</a:t>
          </a:r>
          <a:r>
            <a:rPr lang="en-US" sz="1100" b="0" i="1">
              <a:solidFill>
                <a:schemeClr val="dk1"/>
              </a:solidFill>
              <a:effectLst/>
              <a:latin typeface="+mn-lt"/>
              <a:ea typeface="+mn-ea"/>
              <a:cs typeface="+mn-cs"/>
            </a:rPr>
            <a:t>V</a:t>
          </a:r>
          <a:r>
            <a:rPr lang="en-US" sz="1100" b="0" i="0">
              <a:solidFill>
                <a:schemeClr val="dk1"/>
              </a:solidFill>
              <a:effectLst/>
              <a:latin typeface="+mn-lt"/>
              <a:ea typeface="+mn-ea"/>
              <a:cs typeface="+mn-cs"/>
            </a:rPr>
            <a:t>)+0(</a:t>
          </a:r>
          <a:r>
            <a:rPr lang="en-US" sz="1100" b="0" i="1">
              <a:solidFill>
                <a:schemeClr val="dk1"/>
              </a:solidFill>
              <a:effectLst/>
              <a:latin typeface="+mn-lt"/>
              <a:ea typeface="+mn-ea"/>
              <a:cs typeface="+mn-cs"/>
            </a:rPr>
            <a:t>p</a:t>
          </a:r>
          <a:r>
            <a:rPr lang="en-US" sz="1100" b="0" i="0">
              <a:solidFill>
                <a:schemeClr val="dk1"/>
              </a:solidFill>
              <a:effectLst/>
              <a:latin typeface="+mn-lt"/>
              <a:ea typeface="+mn-ea"/>
              <a:cs typeface="+mn-cs"/>
            </a:rPr>
            <a:t>3/</a:t>
          </a:r>
          <a:r>
            <a:rPr lang="en-US" sz="1100" b="0" i="1">
              <a:solidFill>
                <a:schemeClr val="dk1"/>
              </a:solidFill>
              <a:effectLst/>
              <a:latin typeface="+mn-lt"/>
              <a:ea typeface="+mn-ea"/>
              <a:cs typeface="+mn-cs"/>
            </a:rPr>
            <a:t>V</a:t>
          </a:r>
          <a:r>
            <a:rPr lang="en-US" sz="1100" b="0" i="0">
              <a:solidFill>
                <a:schemeClr val="dk1"/>
              </a:solidFill>
              <a:effectLst/>
              <a:latin typeface="+mn-lt"/>
              <a:ea typeface="+mn-ea"/>
              <a:cs typeface="+mn-cs"/>
            </a:rPr>
            <a:t>)≥1</a:t>
          </a:r>
          <a:r>
            <a:rPr lang="en-US"/>
            <a:t/>
          </a:r>
          <a:br>
            <a:rPr lang="en-US"/>
          </a:br>
          <a:r>
            <a:rPr lang="en-US" sz="1100" b="0" i="0">
              <a:solidFill>
                <a:schemeClr val="dk1"/>
              </a:solidFill>
              <a:effectLst/>
              <a:latin typeface="+mn-lt"/>
              <a:ea typeface="+mn-ea"/>
              <a:cs typeface="+mn-cs"/>
            </a:rPr>
            <a:t>0(</a:t>
          </a:r>
          <a:r>
            <a:rPr lang="en-US" sz="1100" b="0" i="1">
              <a:solidFill>
                <a:schemeClr val="dk1"/>
              </a:solidFill>
              <a:effectLst/>
              <a:latin typeface="+mn-lt"/>
              <a:ea typeface="+mn-ea"/>
              <a:cs typeface="+mn-cs"/>
            </a:rPr>
            <a:t>p</a:t>
          </a:r>
          <a:r>
            <a:rPr lang="en-US" sz="1100" b="0" i="0">
              <a:solidFill>
                <a:schemeClr val="dk1"/>
              </a:solidFill>
              <a:effectLst/>
              <a:latin typeface="+mn-lt"/>
              <a:ea typeface="+mn-ea"/>
              <a:cs typeface="+mn-cs"/>
            </a:rPr>
            <a:t>1/</a:t>
          </a:r>
          <a:r>
            <a:rPr lang="en-US" sz="1100" b="0" i="1">
              <a:solidFill>
                <a:schemeClr val="dk1"/>
              </a:solidFill>
              <a:effectLst/>
              <a:latin typeface="+mn-lt"/>
              <a:ea typeface="+mn-ea"/>
              <a:cs typeface="+mn-cs"/>
            </a:rPr>
            <a:t>V</a:t>
          </a:r>
          <a:r>
            <a:rPr lang="en-US" sz="1100" b="0" i="0">
              <a:solidFill>
                <a:schemeClr val="dk1"/>
              </a:solidFill>
              <a:effectLst/>
              <a:latin typeface="+mn-lt"/>
              <a:ea typeface="+mn-ea"/>
              <a:cs typeface="+mn-cs"/>
            </a:rPr>
            <a:t>)+0(</a:t>
          </a:r>
          <a:r>
            <a:rPr lang="en-US" sz="1100" b="0" i="1">
              <a:solidFill>
                <a:schemeClr val="dk1"/>
              </a:solidFill>
              <a:effectLst/>
              <a:latin typeface="+mn-lt"/>
              <a:ea typeface="+mn-ea"/>
              <a:cs typeface="+mn-cs"/>
            </a:rPr>
            <a:t>p</a:t>
          </a:r>
          <a:r>
            <a:rPr lang="en-US" sz="1100" b="0" i="0">
              <a:solidFill>
                <a:schemeClr val="dk1"/>
              </a:solidFill>
              <a:effectLst/>
              <a:latin typeface="+mn-lt"/>
              <a:ea typeface="+mn-ea"/>
              <a:cs typeface="+mn-cs"/>
            </a:rPr>
            <a:t>2/</a:t>
          </a:r>
          <a:r>
            <a:rPr lang="en-US" sz="1100" b="0" i="1">
              <a:solidFill>
                <a:schemeClr val="dk1"/>
              </a:solidFill>
              <a:effectLst/>
              <a:latin typeface="+mn-lt"/>
              <a:ea typeface="+mn-ea"/>
              <a:cs typeface="+mn-cs"/>
            </a:rPr>
            <a:t>V</a:t>
          </a:r>
          <a:r>
            <a:rPr lang="en-US" sz="1100" b="0" i="0">
              <a:solidFill>
                <a:schemeClr val="dk1"/>
              </a:solidFill>
              <a:effectLst/>
              <a:latin typeface="+mn-lt"/>
              <a:ea typeface="+mn-ea"/>
              <a:cs typeface="+mn-cs"/>
            </a:rPr>
            <a:t>)+(</a:t>
          </a:r>
          <a:r>
            <a:rPr lang="en-US" sz="1100" b="0" i="1">
              <a:solidFill>
                <a:schemeClr val="dk1"/>
              </a:solidFill>
              <a:effectLst/>
              <a:latin typeface="+mn-lt"/>
              <a:ea typeface="+mn-ea"/>
              <a:cs typeface="+mn-cs"/>
            </a:rPr>
            <a:t>p</a:t>
          </a:r>
          <a:r>
            <a:rPr lang="en-US" sz="1100" b="0" i="0">
              <a:solidFill>
                <a:schemeClr val="dk1"/>
              </a:solidFill>
              <a:effectLst/>
              <a:latin typeface="+mn-lt"/>
              <a:ea typeface="+mn-ea"/>
              <a:cs typeface="+mn-cs"/>
            </a:rPr>
            <a:t>3/</a:t>
          </a:r>
          <a:r>
            <a:rPr lang="en-US" sz="1100" b="0" i="1">
              <a:solidFill>
                <a:schemeClr val="dk1"/>
              </a:solidFill>
              <a:effectLst/>
              <a:latin typeface="+mn-lt"/>
              <a:ea typeface="+mn-ea"/>
              <a:cs typeface="+mn-cs"/>
            </a:rPr>
            <a:t>V</a:t>
          </a:r>
          <a:r>
            <a:rPr lang="en-US" sz="1100" b="0" i="0">
              <a:solidFill>
                <a:schemeClr val="dk1"/>
              </a:solidFill>
              <a:effectLst/>
              <a:latin typeface="+mn-lt"/>
              <a:ea typeface="+mn-ea"/>
              <a:cs typeface="+mn-cs"/>
            </a:rPr>
            <a:t>)≥1</a:t>
          </a:r>
          <a:r>
            <a:rPr lang="en-US"/>
            <a:t/>
          </a:r>
          <a:br>
            <a:rPr lang="en-US"/>
          </a:br>
          <a:r>
            <a:rPr lang="en-US"/>
            <a:t/>
          </a:r>
          <a:br>
            <a:rPr lang="en-US"/>
          </a:br>
          <a:r>
            <a:rPr lang="en-US"/>
            <a:t/>
          </a:r>
          <a:br>
            <a:rPr lang="en-US"/>
          </a:br>
          <a:endParaRPr lang="en-US" sz="1100"/>
        </a:p>
      </xdr:txBody>
    </xdr:sp>
    <xdr:clientData/>
  </xdr:twoCellAnchor>
  <xdr:twoCellAnchor>
    <xdr:from>
      <xdr:col>2</xdr:col>
      <xdr:colOff>47625</xdr:colOff>
      <xdr:row>88</xdr:row>
      <xdr:rowOff>180974</xdr:rowOff>
    </xdr:from>
    <xdr:to>
      <xdr:col>6</xdr:col>
      <xdr:colOff>19050</xdr:colOff>
      <xdr:row>92</xdr:row>
      <xdr:rowOff>123825</xdr:rowOff>
    </xdr:to>
    <xdr:sp macro="" textlink="">
      <xdr:nvSpPr>
        <xdr:cNvPr id="5" name="TextBox 4"/>
        <xdr:cNvSpPr txBox="1"/>
      </xdr:nvSpPr>
      <xdr:spPr>
        <a:xfrm>
          <a:off x="1266825" y="19040474"/>
          <a:ext cx="2819400" cy="742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a:t>
          </a:r>
          <a:r>
            <a:rPr lang="en-US" sz="1100" b="0" i="1">
              <a:solidFill>
                <a:schemeClr val="dk1"/>
              </a:solidFill>
              <a:effectLst/>
              <a:latin typeface="+mn-lt"/>
              <a:ea typeface="+mn-ea"/>
              <a:cs typeface="+mn-cs"/>
            </a:rPr>
            <a:t>q</a:t>
          </a:r>
          <a:r>
            <a:rPr lang="en-US" sz="1100" b="0" i="0">
              <a:solidFill>
                <a:schemeClr val="dk1"/>
              </a:solidFill>
              <a:effectLst/>
              <a:latin typeface="+mn-lt"/>
              <a:ea typeface="+mn-ea"/>
              <a:cs typeface="+mn-cs"/>
            </a:rPr>
            <a:t>1/</a:t>
          </a:r>
          <a:r>
            <a:rPr lang="en-US" sz="1100" b="0" i="1">
              <a:solidFill>
                <a:schemeClr val="dk1"/>
              </a:solidFill>
              <a:effectLst/>
              <a:latin typeface="+mn-lt"/>
              <a:ea typeface="+mn-ea"/>
              <a:cs typeface="+mn-cs"/>
            </a:rPr>
            <a:t>V</a:t>
          </a:r>
          <a:r>
            <a:rPr lang="en-US" sz="1100" b="0" i="0">
              <a:solidFill>
                <a:schemeClr val="dk1"/>
              </a:solidFill>
              <a:effectLst/>
              <a:latin typeface="+mn-lt"/>
              <a:ea typeface="+mn-ea"/>
              <a:cs typeface="+mn-cs"/>
            </a:rPr>
            <a:t>)+0(</a:t>
          </a:r>
          <a:r>
            <a:rPr lang="en-US" sz="1100" b="0" i="1">
              <a:solidFill>
                <a:schemeClr val="dk1"/>
              </a:solidFill>
              <a:effectLst/>
              <a:latin typeface="+mn-lt"/>
              <a:ea typeface="+mn-ea"/>
              <a:cs typeface="+mn-cs"/>
            </a:rPr>
            <a:t>q</a:t>
          </a:r>
          <a:r>
            <a:rPr lang="en-US" sz="1100" b="0" i="0">
              <a:solidFill>
                <a:schemeClr val="dk1"/>
              </a:solidFill>
              <a:effectLst/>
              <a:latin typeface="+mn-lt"/>
              <a:ea typeface="+mn-ea"/>
              <a:cs typeface="+mn-cs"/>
            </a:rPr>
            <a:t>2/</a:t>
          </a:r>
          <a:r>
            <a:rPr lang="en-US" sz="1100" b="0" i="1">
              <a:solidFill>
                <a:schemeClr val="dk1"/>
              </a:solidFill>
              <a:effectLst/>
              <a:latin typeface="+mn-lt"/>
              <a:ea typeface="+mn-ea"/>
              <a:cs typeface="+mn-cs"/>
            </a:rPr>
            <a:t>V</a:t>
          </a:r>
          <a:r>
            <a:rPr lang="en-US" sz="1100" b="0" i="0">
              <a:solidFill>
                <a:schemeClr val="dk1"/>
              </a:solidFill>
              <a:effectLst/>
              <a:latin typeface="+mn-lt"/>
              <a:ea typeface="+mn-ea"/>
              <a:cs typeface="+mn-cs"/>
            </a:rPr>
            <a:t>)+0(</a:t>
          </a:r>
          <a:r>
            <a:rPr lang="en-US" sz="1100" b="0" i="1">
              <a:solidFill>
                <a:schemeClr val="dk1"/>
              </a:solidFill>
              <a:effectLst/>
              <a:latin typeface="+mn-lt"/>
              <a:ea typeface="+mn-ea"/>
              <a:cs typeface="+mn-cs"/>
            </a:rPr>
            <a:t>q</a:t>
          </a:r>
          <a:r>
            <a:rPr lang="en-US" sz="1100" b="0" i="0">
              <a:solidFill>
                <a:schemeClr val="dk1"/>
              </a:solidFill>
              <a:effectLst/>
              <a:latin typeface="+mn-lt"/>
              <a:ea typeface="+mn-ea"/>
              <a:cs typeface="+mn-cs"/>
            </a:rPr>
            <a:t>3/</a:t>
          </a:r>
          <a:r>
            <a:rPr lang="en-US" sz="1100" b="0" i="1">
              <a:solidFill>
                <a:schemeClr val="dk1"/>
              </a:solidFill>
              <a:effectLst/>
              <a:latin typeface="+mn-lt"/>
              <a:ea typeface="+mn-ea"/>
              <a:cs typeface="+mn-cs"/>
            </a:rPr>
            <a:t>V</a:t>
          </a:r>
          <a:r>
            <a:rPr lang="en-US" sz="1100" b="0" i="0">
              <a:solidFill>
                <a:schemeClr val="dk1"/>
              </a:solidFill>
              <a:effectLst/>
              <a:latin typeface="+mn-lt"/>
              <a:ea typeface="+mn-ea"/>
              <a:cs typeface="+mn-cs"/>
            </a:rPr>
            <a:t>)≤1</a:t>
          </a:r>
          <a:r>
            <a:rPr lang="en-US"/>
            <a:t/>
          </a:r>
          <a:br>
            <a:rPr lang="en-US"/>
          </a:br>
          <a:r>
            <a:rPr lang="en-US" sz="1100" b="0" i="0">
              <a:solidFill>
                <a:schemeClr val="dk1"/>
              </a:solidFill>
              <a:effectLst/>
              <a:latin typeface="+mn-lt"/>
              <a:ea typeface="+mn-ea"/>
              <a:cs typeface="+mn-cs"/>
            </a:rPr>
            <a:t>0(</a:t>
          </a:r>
          <a:r>
            <a:rPr lang="en-US" sz="1100" b="0" i="1">
              <a:solidFill>
                <a:schemeClr val="dk1"/>
              </a:solidFill>
              <a:effectLst/>
              <a:latin typeface="+mn-lt"/>
              <a:ea typeface="+mn-ea"/>
              <a:cs typeface="+mn-cs"/>
            </a:rPr>
            <a:t>q</a:t>
          </a:r>
          <a:r>
            <a:rPr lang="en-US" sz="1100" b="0" i="0">
              <a:solidFill>
                <a:schemeClr val="dk1"/>
              </a:solidFill>
              <a:effectLst/>
              <a:latin typeface="+mn-lt"/>
              <a:ea typeface="+mn-ea"/>
              <a:cs typeface="+mn-cs"/>
            </a:rPr>
            <a:t>1/</a:t>
          </a:r>
          <a:r>
            <a:rPr lang="en-US" sz="1100" b="0" i="1">
              <a:solidFill>
                <a:schemeClr val="dk1"/>
              </a:solidFill>
              <a:effectLst/>
              <a:latin typeface="+mn-lt"/>
              <a:ea typeface="+mn-ea"/>
              <a:cs typeface="+mn-cs"/>
            </a:rPr>
            <a:t>V</a:t>
          </a:r>
          <a:r>
            <a:rPr lang="en-US" sz="1100" b="0" i="0">
              <a:solidFill>
                <a:schemeClr val="dk1"/>
              </a:solidFill>
              <a:effectLst/>
              <a:latin typeface="+mn-lt"/>
              <a:ea typeface="+mn-ea"/>
              <a:cs typeface="+mn-cs"/>
            </a:rPr>
            <a:t>)+(</a:t>
          </a:r>
          <a:r>
            <a:rPr lang="en-US" sz="1100" b="0" i="1">
              <a:solidFill>
                <a:schemeClr val="dk1"/>
              </a:solidFill>
              <a:effectLst/>
              <a:latin typeface="+mn-lt"/>
              <a:ea typeface="+mn-ea"/>
              <a:cs typeface="+mn-cs"/>
            </a:rPr>
            <a:t>q</a:t>
          </a:r>
          <a:r>
            <a:rPr lang="en-US" sz="1100" b="0" i="0">
              <a:solidFill>
                <a:schemeClr val="dk1"/>
              </a:solidFill>
              <a:effectLst/>
              <a:latin typeface="+mn-lt"/>
              <a:ea typeface="+mn-ea"/>
              <a:cs typeface="+mn-cs"/>
            </a:rPr>
            <a:t>2/</a:t>
          </a:r>
          <a:r>
            <a:rPr lang="en-US" sz="1100" b="0" i="1">
              <a:solidFill>
                <a:schemeClr val="dk1"/>
              </a:solidFill>
              <a:effectLst/>
              <a:latin typeface="+mn-lt"/>
              <a:ea typeface="+mn-ea"/>
              <a:cs typeface="+mn-cs"/>
            </a:rPr>
            <a:t>V</a:t>
          </a:r>
          <a:r>
            <a:rPr lang="en-US" sz="1100" b="0" i="0">
              <a:solidFill>
                <a:schemeClr val="dk1"/>
              </a:solidFill>
              <a:effectLst/>
              <a:latin typeface="+mn-lt"/>
              <a:ea typeface="+mn-ea"/>
              <a:cs typeface="+mn-cs"/>
            </a:rPr>
            <a:t>)+0(</a:t>
          </a:r>
          <a:r>
            <a:rPr lang="en-US" sz="1100" b="0" i="1">
              <a:solidFill>
                <a:schemeClr val="dk1"/>
              </a:solidFill>
              <a:effectLst/>
              <a:latin typeface="+mn-lt"/>
              <a:ea typeface="+mn-ea"/>
              <a:cs typeface="+mn-cs"/>
            </a:rPr>
            <a:t>q</a:t>
          </a:r>
          <a:r>
            <a:rPr lang="en-US" sz="1100" b="0" i="0">
              <a:solidFill>
                <a:schemeClr val="dk1"/>
              </a:solidFill>
              <a:effectLst/>
              <a:latin typeface="+mn-lt"/>
              <a:ea typeface="+mn-ea"/>
              <a:cs typeface="+mn-cs"/>
            </a:rPr>
            <a:t>3/</a:t>
          </a:r>
          <a:r>
            <a:rPr lang="en-US" sz="1100" b="0" i="1">
              <a:solidFill>
                <a:schemeClr val="dk1"/>
              </a:solidFill>
              <a:effectLst/>
              <a:latin typeface="+mn-lt"/>
              <a:ea typeface="+mn-ea"/>
              <a:cs typeface="+mn-cs"/>
            </a:rPr>
            <a:t>V</a:t>
          </a:r>
          <a:r>
            <a:rPr lang="en-US" sz="1100" b="0" i="0">
              <a:solidFill>
                <a:schemeClr val="dk1"/>
              </a:solidFill>
              <a:effectLst/>
              <a:latin typeface="+mn-lt"/>
              <a:ea typeface="+mn-ea"/>
              <a:cs typeface="+mn-cs"/>
            </a:rPr>
            <a:t>)≤1</a:t>
          </a:r>
          <a:r>
            <a:rPr lang="en-US"/>
            <a:t/>
          </a:r>
          <a:br>
            <a:rPr lang="en-US"/>
          </a:br>
          <a:r>
            <a:rPr lang="en-US" sz="1100" b="0" i="0">
              <a:solidFill>
                <a:schemeClr val="dk1"/>
              </a:solidFill>
              <a:effectLst/>
              <a:latin typeface="+mn-lt"/>
              <a:ea typeface="+mn-ea"/>
              <a:cs typeface="+mn-cs"/>
            </a:rPr>
            <a:t>0(</a:t>
          </a:r>
          <a:r>
            <a:rPr lang="en-US" sz="1100" b="0" i="1">
              <a:solidFill>
                <a:schemeClr val="dk1"/>
              </a:solidFill>
              <a:effectLst/>
              <a:latin typeface="+mn-lt"/>
              <a:ea typeface="+mn-ea"/>
              <a:cs typeface="+mn-cs"/>
            </a:rPr>
            <a:t>q</a:t>
          </a:r>
          <a:r>
            <a:rPr lang="en-US" sz="1100" b="0" i="0">
              <a:solidFill>
                <a:schemeClr val="dk1"/>
              </a:solidFill>
              <a:effectLst/>
              <a:latin typeface="+mn-lt"/>
              <a:ea typeface="+mn-ea"/>
              <a:cs typeface="+mn-cs"/>
            </a:rPr>
            <a:t>1/</a:t>
          </a:r>
          <a:r>
            <a:rPr lang="en-US" sz="1100" b="0" i="1">
              <a:solidFill>
                <a:schemeClr val="dk1"/>
              </a:solidFill>
              <a:effectLst/>
              <a:latin typeface="+mn-lt"/>
              <a:ea typeface="+mn-ea"/>
              <a:cs typeface="+mn-cs"/>
            </a:rPr>
            <a:t>V</a:t>
          </a:r>
          <a:r>
            <a:rPr lang="en-US" sz="1100" b="0" i="0">
              <a:solidFill>
                <a:schemeClr val="dk1"/>
              </a:solidFill>
              <a:effectLst/>
              <a:latin typeface="+mn-lt"/>
              <a:ea typeface="+mn-ea"/>
              <a:cs typeface="+mn-cs"/>
            </a:rPr>
            <a:t>)+0(</a:t>
          </a:r>
          <a:r>
            <a:rPr lang="en-US" sz="1100" b="0" i="1">
              <a:solidFill>
                <a:schemeClr val="dk1"/>
              </a:solidFill>
              <a:effectLst/>
              <a:latin typeface="+mn-lt"/>
              <a:ea typeface="+mn-ea"/>
              <a:cs typeface="+mn-cs"/>
            </a:rPr>
            <a:t>q</a:t>
          </a:r>
          <a:r>
            <a:rPr lang="en-US" sz="1100" b="0" i="0">
              <a:solidFill>
                <a:schemeClr val="dk1"/>
              </a:solidFill>
              <a:effectLst/>
              <a:latin typeface="+mn-lt"/>
              <a:ea typeface="+mn-ea"/>
              <a:cs typeface="+mn-cs"/>
            </a:rPr>
            <a:t>2/</a:t>
          </a:r>
          <a:r>
            <a:rPr lang="en-US" sz="1100" b="0" i="1">
              <a:solidFill>
                <a:schemeClr val="dk1"/>
              </a:solidFill>
              <a:effectLst/>
              <a:latin typeface="+mn-lt"/>
              <a:ea typeface="+mn-ea"/>
              <a:cs typeface="+mn-cs"/>
            </a:rPr>
            <a:t>V</a:t>
          </a:r>
          <a:r>
            <a:rPr lang="en-US" sz="1100" b="0" i="0">
              <a:solidFill>
                <a:schemeClr val="dk1"/>
              </a:solidFill>
              <a:effectLst/>
              <a:latin typeface="+mn-lt"/>
              <a:ea typeface="+mn-ea"/>
              <a:cs typeface="+mn-cs"/>
            </a:rPr>
            <a:t>)+(</a:t>
          </a:r>
          <a:r>
            <a:rPr lang="en-US" sz="1100" b="0" i="1">
              <a:solidFill>
                <a:schemeClr val="dk1"/>
              </a:solidFill>
              <a:effectLst/>
              <a:latin typeface="+mn-lt"/>
              <a:ea typeface="+mn-ea"/>
              <a:cs typeface="+mn-cs"/>
            </a:rPr>
            <a:t>q</a:t>
          </a:r>
          <a:r>
            <a:rPr lang="en-US" sz="1100" b="0" i="0">
              <a:solidFill>
                <a:schemeClr val="dk1"/>
              </a:solidFill>
              <a:effectLst/>
              <a:latin typeface="+mn-lt"/>
              <a:ea typeface="+mn-ea"/>
              <a:cs typeface="+mn-cs"/>
            </a:rPr>
            <a:t>3/</a:t>
          </a:r>
          <a:r>
            <a:rPr lang="en-US" sz="1100" b="0" i="1">
              <a:solidFill>
                <a:schemeClr val="dk1"/>
              </a:solidFill>
              <a:effectLst/>
              <a:latin typeface="+mn-lt"/>
              <a:ea typeface="+mn-ea"/>
              <a:cs typeface="+mn-cs"/>
            </a:rPr>
            <a:t>V</a:t>
          </a:r>
          <a:r>
            <a:rPr lang="en-US" sz="1100" b="0" i="0">
              <a:solidFill>
                <a:schemeClr val="dk1"/>
              </a:solidFill>
              <a:effectLst/>
              <a:latin typeface="+mn-lt"/>
              <a:ea typeface="+mn-ea"/>
              <a:cs typeface="+mn-cs"/>
            </a:rPr>
            <a:t>)≤1</a:t>
          </a:r>
          <a:r>
            <a:rPr lang="en-US"/>
            <a:t/>
          </a:r>
          <a:br>
            <a:rPr lang="en-US"/>
          </a:br>
          <a:r>
            <a:rPr lang="en-US"/>
            <a:t/>
          </a:r>
          <a:br>
            <a:rPr lang="en-US"/>
          </a:br>
          <a:endParaRPr lang="en-US" sz="11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47625</xdr:colOff>
      <xdr:row>0</xdr:row>
      <xdr:rowOff>38100</xdr:rowOff>
    </xdr:from>
    <xdr:to>
      <xdr:col>9</xdr:col>
      <xdr:colOff>523875</xdr:colOff>
      <xdr:row>0</xdr:row>
      <xdr:rowOff>1704975</xdr:rowOff>
    </xdr:to>
    <xdr:sp macro="" textlink="">
      <xdr:nvSpPr>
        <xdr:cNvPr id="2" name="TextBox 1"/>
        <xdr:cNvSpPr txBox="1"/>
      </xdr:nvSpPr>
      <xdr:spPr>
        <a:xfrm>
          <a:off x="47625" y="38100"/>
          <a:ext cx="5962650" cy="1666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Q22 Two armies are advancing on two cities. The first army is commanded by General Custard and has four regiments; second army is commanded by General Peabody and As three regiments. At each city, the army that sends more ments to the city captures both the city and the opposing m's regiments. If both armies send the same number of ments to a city, then the battle at the city is a draw. Each my scores 1 point per city captured and 1 point per captured regiment. Assume that each army wants to minimize the difference between its reward and its opponent's reward. Formulate this situation as a two-person -sum game and solve for the value of the game and each player's optimal strategies.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19049</xdr:colOff>
      <xdr:row>1</xdr:row>
      <xdr:rowOff>180975</xdr:rowOff>
    </xdr:from>
    <xdr:to>
      <xdr:col>15</xdr:col>
      <xdr:colOff>161924</xdr:colOff>
      <xdr:row>4</xdr:row>
      <xdr:rowOff>76200</xdr:rowOff>
    </xdr:to>
    <mc:AlternateContent xmlns:mc="http://schemas.openxmlformats.org/markup-compatibility/2006" xmlns:a14="http://schemas.microsoft.com/office/drawing/2010/main">
      <mc:Choice Requires="a14">
        <xdr:sp macro="" textlink="">
          <xdr:nvSpPr>
            <xdr:cNvPr id="2" name="TextBox 1"/>
            <xdr:cNvSpPr txBox="1"/>
          </xdr:nvSpPr>
          <xdr:spPr>
            <a:xfrm>
              <a:off x="8220074" y="371475"/>
              <a:ext cx="19716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sSub>
                    <m:sSubPr>
                      <m:ctrlPr>
                        <a:rPr lang="en-IN" sz="1100" i="1">
                          <a:latin typeface="Cambria Math" panose="02040503050406030204" pitchFamily="18" charset="0"/>
                        </a:rPr>
                      </m:ctrlPr>
                    </m:sSubPr>
                    <m:e>
                      <m:r>
                        <a:rPr lang="en-US" sz="1100" b="0" i="1">
                          <a:latin typeface="Cambria Math"/>
                        </a:rPr>
                        <m:t>𝑥</m:t>
                      </m:r>
                    </m:e>
                    <m:sub>
                      <m:r>
                        <a:rPr lang="en-US" sz="1100" b="0" i="1">
                          <a:latin typeface="Cambria Math"/>
                        </a:rPr>
                        <m:t>𝑗</m:t>
                      </m:r>
                    </m:sub>
                  </m:sSub>
                </m:oMath>
              </a14:m>
              <a:r>
                <a:rPr lang="en-IN" sz="1100"/>
                <a:t> = </a:t>
              </a:r>
              <a14:m>
                <m:oMath xmlns:m="http://schemas.openxmlformats.org/officeDocument/2006/math">
                  <m:d>
                    <m:dPr>
                      <m:begChr m:val="{"/>
                      <m:endChr m:val=""/>
                      <m:ctrlPr>
                        <a:rPr lang="en-IN" sz="1100" i="1">
                          <a:latin typeface="Cambria Math" panose="02040503050406030204" pitchFamily="18" charset="0"/>
                        </a:rPr>
                      </m:ctrlPr>
                    </m:dPr>
                    <m:e>
                      <m:eqArr>
                        <m:eqArrPr>
                          <m:ctrlPr>
                            <a:rPr lang="en-IN" sz="1100" i="1">
                              <a:latin typeface="Cambria Math" panose="02040503050406030204" pitchFamily="18" charset="0"/>
                            </a:rPr>
                          </m:ctrlPr>
                        </m:eqArrPr>
                        <m:e>
                          <m:r>
                            <a:rPr lang="en-US" sz="1100" b="0" i="1">
                              <a:latin typeface="Cambria Math"/>
                            </a:rPr>
                            <m:t>1, </m:t>
                          </m:r>
                          <m:r>
                            <a:rPr lang="en-US" sz="1100" b="0" i="1">
                              <a:latin typeface="Cambria Math"/>
                            </a:rPr>
                            <m:t>𝑠𝑜𝑛𝑔</m:t>
                          </m:r>
                          <m:r>
                            <a:rPr lang="en-US" sz="1100" b="0" i="1">
                              <a:latin typeface="Cambria Math"/>
                            </a:rPr>
                            <m:t> </m:t>
                          </m:r>
                          <m:r>
                            <a:rPr lang="en-US" sz="1100" b="0" i="1">
                              <a:latin typeface="Cambria Math"/>
                            </a:rPr>
                            <m:t>𝑖𝑠</m:t>
                          </m:r>
                          <m:r>
                            <a:rPr lang="en-US" sz="1100" b="0" i="1">
                              <a:latin typeface="Cambria Math"/>
                            </a:rPr>
                            <m:t> </m:t>
                          </m:r>
                          <m:r>
                            <a:rPr lang="en-US" sz="1100" b="0" i="1">
                              <a:latin typeface="Cambria Math"/>
                            </a:rPr>
                            <m:t>𝑟𝑒𝑐𝑜𝑟𝑑𝑒𝑑</m:t>
                          </m:r>
                        </m:e>
                        <m:e>
                          <m:r>
                            <a:rPr lang="en-US" sz="1100" b="0" i="1">
                              <a:latin typeface="Cambria Math"/>
                            </a:rPr>
                            <m:t>0 , </m:t>
                          </m:r>
                          <m:r>
                            <a:rPr lang="en-US" sz="1100" b="0" i="1">
                              <a:latin typeface="Cambria Math"/>
                            </a:rPr>
                            <m:t>𝑜𝑡h𝑒𝑟𝑤𝑖𝑠𝑒</m:t>
                          </m:r>
                        </m:e>
                      </m:eqArr>
                    </m:e>
                  </m:d>
                </m:oMath>
              </a14:m>
              <a:endParaRPr lang="en-IN" sz="1100"/>
            </a:p>
          </xdr:txBody>
        </xdr:sp>
      </mc:Choice>
      <mc:Fallback xmlns="">
        <xdr:sp macro="" textlink="">
          <xdr:nvSpPr>
            <xdr:cNvPr id="2" name="TextBox 1"/>
            <xdr:cNvSpPr txBox="1"/>
          </xdr:nvSpPr>
          <xdr:spPr>
            <a:xfrm>
              <a:off x="8220074" y="371475"/>
              <a:ext cx="19716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a:rPr>
                <a:t>𝑥</a:t>
              </a:r>
              <a:r>
                <a:rPr lang="en-IN" sz="1100" b="0" i="0">
                  <a:latin typeface="Cambria Math" panose="02040503050406030204" pitchFamily="18" charset="0"/>
                </a:rPr>
                <a:t>_</a:t>
              </a:r>
              <a:r>
                <a:rPr lang="en-US" sz="1100" b="0" i="0">
                  <a:latin typeface="Cambria Math"/>
                </a:rPr>
                <a:t>𝑗</a:t>
              </a:r>
              <a:r>
                <a:rPr lang="en-IN" sz="1100"/>
                <a:t> = </a:t>
              </a:r>
              <a:r>
                <a:rPr lang="en-IN" sz="1100" i="0">
                  <a:latin typeface="Cambria Math" panose="02040503050406030204" pitchFamily="18" charset="0"/>
                </a:rPr>
                <a:t>{█(</a:t>
              </a:r>
              <a:r>
                <a:rPr lang="en-US" sz="1100" b="0" i="0">
                  <a:latin typeface="Cambria Math"/>
                </a:rPr>
                <a:t>1, 𝑠𝑜𝑛𝑔 𝑖𝑠 𝑟𝑒𝑐𝑜𝑟𝑑𝑒𝑑</a:t>
              </a:r>
              <a:r>
                <a:rPr lang="en-US" sz="1100" b="0" i="0">
                  <a:latin typeface="Cambria Math" panose="02040503050406030204" pitchFamily="18" charset="0"/>
                </a:rPr>
                <a:t>@</a:t>
              </a:r>
              <a:r>
                <a:rPr lang="en-US" sz="1100" b="0" i="0">
                  <a:latin typeface="Cambria Math"/>
                </a:rPr>
                <a:t>0 , 𝑜𝑡ℎ𝑒𝑟𝑤𝑖𝑠𝑒</a:t>
              </a:r>
              <a:r>
                <a:rPr lang="en-US" sz="1100" b="0" i="0">
                  <a:latin typeface="Cambria Math" panose="02040503050406030204" pitchFamily="18" charset="0"/>
                </a:rPr>
                <a:t>)┤</a:t>
              </a:r>
              <a:endParaRPr lang="en-IN" sz="1100"/>
            </a:p>
          </xdr:txBody>
        </xdr:sp>
      </mc:Fallback>
    </mc:AlternateContent>
    <xdr:clientData/>
  </xdr:twoCellAnchor>
  <xdr:oneCellAnchor>
    <xdr:from>
      <xdr:col>8</xdr:col>
      <xdr:colOff>374618</xdr:colOff>
      <xdr:row>11</xdr:row>
      <xdr:rowOff>94138</xdr:rowOff>
    </xdr:from>
    <xdr:ext cx="527114" cy="264560"/>
    <xdr:sp macro="" textlink="">
      <xdr:nvSpPr>
        <xdr:cNvPr id="3" name="TextBox 2"/>
        <xdr:cNvSpPr txBox="1"/>
      </xdr:nvSpPr>
      <xdr:spPr>
        <a:xfrm>
          <a:off x="5737193" y="21896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IN" sz="1100"/>
        </a:p>
      </xdr:txBody>
    </xdr:sp>
    <xdr:clientData/>
  </xdr:oneCellAnchor>
  <xdr:oneCellAnchor>
    <xdr:from>
      <xdr:col>1</xdr:col>
      <xdr:colOff>352425</xdr:colOff>
      <xdr:row>3</xdr:row>
      <xdr:rowOff>133350</xdr:rowOff>
    </xdr:from>
    <xdr:ext cx="295275" cy="275525"/>
    <mc:AlternateContent xmlns:mc="http://schemas.openxmlformats.org/markup-compatibility/2006" xmlns:a14="http://schemas.microsoft.com/office/drawing/2010/main">
      <mc:Choice Requires="a14">
        <xdr:sp macro="" textlink="">
          <xdr:nvSpPr>
            <xdr:cNvPr id="4" name="TextBox 3"/>
            <xdr:cNvSpPr txBox="1"/>
          </xdr:nvSpPr>
          <xdr:spPr>
            <a:xfrm>
              <a:off x="962025" y="704850"/>
              <a:ext cx="295275" cy="275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lang="en-IN" sz="1100" i="1">
                            <a:latin typeface="Cambria Math" panose="02040503050406030204" pitchFamily="18" charset="0"/>
                          </a:rPr>
                        </m:ctrlPr>
                      </m:sSubPr>
                      <m:e>
                        <m:r>
                          <a:rPr lang="en-US" sz="1100" b="0" i="1">
                            <a:latin typeface="Cambria Math"/>
                          </a:rPr>
                          <m:t>𝑥</m:t>
                        </m:r>
                      </m:e>
                      <m:sub>
                        <m:r>
                          <a:rPr lang="en-US" sz="1100" b="0" i="1">
                            <a:latin typeface="Cambria Math"/>
                          </a:rPr>
                          <m:t>𝑗</m:t>
                        </m:r>
                      </m:sub>
                    </m:sSub>
                  </m:oMath>
                </m:oMathPara>
              </a14:m>
              <a:endParaRPr lang="en-IN" sz="1100"/>
            </a:p>
          </xdr:txBody>
        </xdr:sp>
      </mc:Choice>
      <mc:Fallback xmlns="">
        <xdr:sp macro="" textlink="">
          <xdr:nvSpPr>
            <xdr:cNvPr id="4" name="TextBox 3"/>
            <xdr:cNvSpPr txBox="1"/>
          </xdr:nvSpPr>
          <xdr:spPr>
            <a:xfrm>
              <a:off x="962025" y="704850"/>
              <a:ext cx="295275" cy="275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latin typeface="Cambria Math"/>
                </a:rPr>
                <a:t>𝑥</a:t>
              </a:r>
              <a:r>
                <a:rPr lang="en-IN" sz="1100" b="0" i="0">
                  <a:latin typeface="Cambria Math"/>
                </a:rPr>
                <a:t>_</a:t>
              </a:r>
              <a:r>
                <a:rPr lang="en-US" sz="1100" b="0" i="0">
                  <a:latin typeface="Cambria Math"/>
                </a:rPr>
                <a:t>𝑗</a:t>
              </a:r>
              <a:endParaRPr lang="en-IN" sz="1100"/>
            </a:p>
          </xdr:txBody>
        </xdr:sp>
      </mc:Fallback>
    </mc:AlternateContent>
    <xdr:clientData/>
  </xdr:oneCellAnchor>
  <xdr:twoCellAnchor>
    <xdr:from>
      <xdr:col>0</xdr:col>
      <xdr:colOff>19050</xdr:colOff>
      <xdr:row>0</xdr:row>
      <xdr:rowOff>9526</xdr:rowOff>
    </xdr:from>
    <xdr:to>
      <xdr:col>14</xdr:col>
      <xdr:colOff>9525</xdr:colOff>
      <xdr:row>0</xdr:row>
      <xdr:rowOff>619126</xdr:rowOff>
    </xdr:to>
    <xdr:sp macro="" textlink="">
      <xdr:nvSpPr>
        <xdr:cNvPr id="5" name="TextBox 4"/>
        <xdr:cNvSpPr txBox="1"/>
      </xdr:nvSpPr>
      <xdr:spPr>
        <a:xfrm>
          <a:off x="19050" y="9526"/>
          <a:ext cx="94107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Record-a-Song Company has contracted with a rising star to record eight songs. The durations of the different songs are 8,3,5,5,9,6,7, and 12 minutes, respectively. Record- a-Song uses a two-sided cassette tape for the recording. Each side has a capacity of 30 minutes. The company would like to distribute the songs between the two sides such that the length of the songs on each side is about the same. Formulate the problem as an ILP, and find the optimum solution.</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9525</xdr:colOff>
      <xdr:row>0</xdr:row>
      <xdr:rowOff>19050</xdr:rowOff>
    </xdr:from>
    <xdr:to>
      <xdr:col>8</xdr:col>
      <xdr:colOff>209550</xdr:colOff>
      <xdr:row>0</xdr:row>
      <xdr:rowOff>1676400</xdr:rowOff>
    </xdr:to>
    <xdr:sp macro="" textlink="">
      <xdr:nvSpPr>
        <xdr:cNvPr id="3" name="TextBox 2"/>
        <xdr:cNvSpPr txBox="1"/>
      </xdr:nvSpPr>
      <xdr:spPr>
        <a:xfrm>
          <a:off x="9525" y="19050"/>
          <a:ext cx="5076825"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Q23 Competing restaurants Hot Dog King and Hot Dog Chef are attempting to determine their advertising budgets for next year. The two restaurants will have combined sales of $240 million and can spend either $6 million or $10 million on advertising. If one restaurant spends more money than the other, then the restaurant that spends more money will have sales of $190 million. If both companies spend the same amount on advertising, then they will have equal sales. Each dollar of sales yields 10¢ of profit. Suppose each restaurant is interested in maximizing (contribution of sales to profit) - (advertising costs). Find an equilibrium point for this game.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47625</xdr:colOff>
      <xdr:row>0</xdr:row>
      <xdr:rowOff>38100</xdr:rowOff>
    </xdr:from>
    <xdr:to>
      <xdr:col>12</xdr:col>
      <xdr:colOff>238125</xdr:colOff>
      <xdr:row>0</xdr:row>
      <xdr:rowOff>1219200</xdr:rowOff>
    </xdr:to>
    <xdr:sp macro="" textlink="">
      <xdr:nvSpPr>
        <xdr:cNvPr id="2" name="TextBox 1"/>
        <xdr:cNvSpPr txBox="1"/>
      </xdr:nvSpPr>
      <xdr:spPr>
        <a:xfrm>
          <a:off x="47625" y="38100"/>
          <a:ext cx="7505700" cy="1181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Q24 Two prisoners who escaped and participated in a robbery have been recaptured and are awaiting trial for their new crime. Although they are both guilty, the Gotham City district attorney is not sure he has enough evidence to convict them. To entice them testify against each other, the district attorney tells each prisoner the following only one of you confesses and testifies against your partner, the person who confes will free while the person who does not confess will surely be convicted and g go a 20-year jail sentence. If both of you confess, then you will both be convicted and sent to prison for 5 years. Finally, if neither of you confesses, I can com you both of a misdemeanor and you will each get 1 year in prison." What should each prisoner do?</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38100</xdr:colOff>
      <xdr:row>0</xdr:row>
      <xdr:rowOff>9525</xdr:rowOff>
    </xdr:from>
    <xdr:to>
      <xdr:col>8</xdr:col>
      <xdr:colOff>209550</xdr:colOff>
      <xdr:row>0</xdr:row>
      <xdr:rowOff>1926011</xdr:rowOff>
    </xdr:to>
    <xdr:sp macro="" textlink="">
      <xdr:nvSpPr>
        <xdr:cNvPr id="2" name="TextBox 1"/>
        <xdr:cNvSpPr txBox="1"/>
      </xdr:nvSpPr>
      <xdr:spPr>
        <a:xfrm>
          <a:off x="38100" y="9525"/>
          <a:ext cx="5046009" cy="19164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Consider the game having the following payoff table.</a:t>
          </a:r>
        </a:p>
        <a:p>
          <a:endParaRPr lang="en-US" sz="1100"/>
        </a:p>
        <a:p>
          <a:endParaRPr lang="en-US" sz="1100"/>
        </a:p>
        <a:p>
          <a:endParaRPr lang="en-US" sz="1100"/>
        </a:p>
        <a:p>
          <a:endParaRPr lang="en-US" sz="1100"/>
        </a:p>
        <a:p>
          <a:endParaRPr lang="en-US" sz="1100"/>
        </a:p>
        <a:p>
          <a:r>
            <a:rPr lang="en-US" sz="1100"/>
            <a:t>Use the graphical procedure to determine the value of the game and the optimal mixed strategy for each player according to the minimax criterion. Check your answer for player 2 by constructing his payoff table and applying the graph ical procedure directly to this table.</a:t>
          </a:r>
        </a:p>
        <a:p>
          <a:endParaRPr lang="en-US" sz="1100"/>
        </a:p>
        <a:p>
          <a:endParaRPr lang="en-US" sz="1100"/>
        </a:p>
        <a:p>
          <a:endParaRPr lang="en-US" sz="1100"/>
        </a:p>
        <a:p>
          <a:endParaRPr lang="en-US" sz="1100"/>
        </a:p>
        <a:p>
          <a:endParaRPr lang="en-US" sz="1100"/>
        </a:p>
      </xdr:txBody>
    </xdr:sp>
    <xdr:clientData/>
  </xdr:twoCellAnchor>
  <xdr:twoCellAnchor editAs="oneCell">
    <xdr:from>
      <xdr:col>1</xdr:col>
      <xdr:colOff>519546</xdr:colOff>
      <xdr:row>0</xdr:row>
      <xdr:rowOff>259465</xdr:rowOff>
    </xdr:from>
    <xdr:to>
      <xdr:col>5</xdr:col>
      <xdr:colOff>122041</xdr:colOff>
      <xdr:row>0</xdr:row>
      <xdr:rowOff>1022536</xdr:rowOff>
    </xdr:to>
    <xdr:pic>
      <xdr:nvPicPr>
        <xdr:cNvPr id="3" name="Picture 2"/>
        <xdr:cNvPicPr>
          <a:picLocks noChangeAspect="1"/>
        </xdr:cNvPicPr>
      </xdr:nvPicPr>
      <xdr:blipFill rotWithShape="1">
        <a:blip xmlns:r="http://schemas.openxmlformats.org/officeDocument/2006/relationships" r:embed="rId1"/>
        <a:srcRect l="44373" t="24873" r="20648" b="53217"/>
        <a:stretch/>
      </xdr:blipFill>
      <xdr:spPr>
        <a:xfrm>
          <a:off x="1128866" y="259465"/>
          <a:ext cx="2167274" cy="763071"/>
        </a:xfrm>
        <a:prstGeom prst="rect">
          <a:avLst/>
        </a:prstGeom>
      </xdr:spPr>
    </xdr:pic>
    <xdr:clientData/>
  </xdr:twoCellAnchor>
  <xdr:twoCellAnchor>
    <xdr:from>
      <xdr:col>3</xdr:col>
      <xdr:colOff>4053</xdr:colOff>
      <xdr:row>27</xdr:row>
      <xdr:rowOff>178746</xdr:rowOff>
    </xdr:from>
    <xdr:to>
      <xdr:col>10</xdr:col>
      <xdr:colOff>320202</xdr:colOff>
      <xdr:row>42</xdr:row>
      <xdr:rowOff>23914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273590</xdr:colOff>
      <xdr:row>28</xdr:row>
      <xdr:rowOff>101330</xdr:rowOff>
    </xdr:from>
    <xdr:to>
      <xdr:col>9</xdr:col>
      <xdr:colOff>40532</xdr:colOff>
      <xdr:row>35</xdr:row>
      <xdr:rowOff>0</xdr:rowOff>
    </xdr:to>
    <xdr:sp macro="" textlink="">
      <xdr:nvSpPr>
        <xdr:cNvPr id="6" name="Freeform 5"/>
        <xdr:cNvSpPr/>
      </xdr:nvSpPr>
      <xdr:spPr>
        <a:xfrm>
          <a:off x="2219122" y="7346410"/>
          <a:ext cx="3414814" cy="1246356"/>
        </a:xfrm>
        <a:custGeom>
          <a:avLst/>
          <a:gdLst>
            <a:gd name="connsiteX0" fmla="*/ 0 w 3414814"/>
            <a:gd name="connsiteY0" fmla="*/ 324255 h 1246356"/>
            <a:gd name="connsiteX1" fmla="*/ 20266 w 3414814"/>
            <a:gd name="connsiteY1" fmla="*/ 567446 h 1246356"/>
            <a:gd name="connsiteX2" fmla="*/ 1682075 w 3414814"/>
            <a:gd name="connsiteY2" fmla="*/ 1246356 h 1246356"/>
            <a:gd name="connsiteX3" fmla="*/ 3414814 w 3414814"/>
            <a:gd name="connsiteY3" fmla="*/ 820771 h 1246356"/>
            <a:gd name="connsiteX4" fmla="*/ 3414814 w 3414814"/>
            <a:gd name="connsiteY4" fmla="*/ 10133 h 1246356"/>
            <a:gd name="connsiteX5" fmla="*/ 0 w 3414814"/>
            <a:gd name="connsiteY5" fmla="*/ 0 h 1246356"/>
            <a:gd name="connsiteX6" fmla="*/ 0 w 3414814"/>
            <a:gd name="connsiteY6" fmla="*/ 324255 h 124635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3414814" h="1246356">
              <a:moveTo>
                <a:pt x="0" y="324255"/>
              </a:moveTo>
              <a:lnTo>
                <a:pt x="20266" y="567446"/>
              </a:lnTo>
              <a:lnTo>
                <a:pt x="1682075" y="1246356"/>
              </a:lnTo>
              <a:lnTo>
                <a:pt x="3414814" y="820771"/>
              </a:lnTo>
              <a:lnTo>
                <a:pt x="3414814" y="10133"/>
              </a:lnTo>
              <a:lnTo>
                <a:pt x="0" y="0"/>
              </a:lnTo>
              <a:lnTo>
                <a:pt x="0" y="324255"/>
              </a:lnTo>
              <a:close/>
            </a:path>
          </a:pathLst>
        </a:custGeom>
        <a:solidFill>
          <a:schemeClr val="accent1">
            <a:lumMod val="20000"/>
            <a:lumOff val="80000"/>
            <a:alpha val="42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38100</xdr:colOff>
      <xdr:row>0</xdr:row>
      <xdr:rowOff>38100</xdr:rowOff>
    </xdr:from>
    <xdr:to>
      <xdr:col>9</xdr:col>
      <xdr:colOff>152400</xdr:colOff>
      <xdr:row>0</xdr:row>
      <xdr:rowOff>1790700</xdr:rowOff>
    </xdr:to>
    <xdr:sp macro="" textlink="">
      <xdr:nvSpPr>
        <xdr:cNvPr id="2" name="TextBox 1"/>
        <xdr:cNvSpPr txBox="1"/>
      </xdr:nvSpPr>
      <xdr:spPr>
        <a:xfrm>
          <a:off x="38100" y="38100"/>
          <a:ext cx="5600700"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a:t>
          </a:r>
          <a:r>
            <a:rPr lang="en-US" sz="1100" baseline="0"/>
            <a:t> </a:t>
          </a:r>
          <a:r>
            <a:rPr lang="en-US" sz="1100"/>
            <a:t>each of the following payoff tables, use the graphi- cal procedure  to determine the value of the game and the optimal mixed strategy for each player according to the minimax criterion.</a:t>
          </a:r>
        </a:p>
      </xdr:txBody>
    </xdr:sp>
    <xdr:clientData/>
  </xdr:twoCellAnchor>
  <xdr:twoCellAnchor editAs="oneCell">
    <xdr:from>
      <xdr:col>2</xdr:col>
      <xdr:colOff>46464</xdr:colOff>
      <xdr:row>0</xdr:row>
      <xdr:rowOff>592409</xdr:rowOff>
    </xdr:from>
    <xdr:to>
      <xdr:col>6</xdr:col>
      <xdr:colOff>341972</xdr:colOff>
      <xdr:row>0</xdr:row>
      <xdr:rowOff>1687132</xdr:rowOff>
    </xdr:to>
    <xdr:pic>
      <xdr:nvPicPr>
        <xdr:cNvPr id="3" name="Picture 2"/>
        <xdr:cNvPicPr>
          <a:picLocks noChangeAspect="1"/>
        </xdr:cNvPicPr>
      </xdr:nvPicPr>
      <xdr:blipFill rotWithShape="1">
        <a:blip xmlns:r="http://schemas.openxmlformats.org/officeDocument/2006/relationships" r:embed="rId1"/>
        <a:srcRect l="40849" t="57121" r="22210" b="16679"/>
        <a:stretch/>
      </xdr:blipFill>
      <xdr:spPr>
        <a:xfrm>
          <a:off x="1254513" y="592409"/>
          <a:ext cx="2787805" cy="1094723"/>
        </a:xfrm>
        <a:prstGeom prst="rect">
          <a:avLst/>
        </a:prstGeom>
      </xdr:spPr>
    </xdr:pic>
    <xdr:clientData/>
  </xdr:twoCellAnchor>
  <xdr:twoCellAnchor>
    <xdr:from>
      <xdr:col>1</xdr:col>
      <xdr:colOff>219075</xdr:colOff>
      <xdr:row>30</xdr:row>
      <xdr:rowOff>57150</xdr:rowOff>
    </xdr:from>
    <xdr:to>
      <xdr:col>11</xdr:col>
      <xdr:colOff>9525</xdr:colOff>
      <xdr:row>49</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152400</xdr:colOff>
      <xdr:row>39</xdr:row>
      <xdr:rowOff>85725</xdr:rowOff>
    </xdr:from>
    <xdr:to>
      <xdr:col>8</xdr:col>
      <xdr:colOff>285750</xdr:colOff>
      <xdr:row>48</xdr:row>
      <xdr:rowOff>47625</xdr:rowOff>
    </xdr:to>
    <xdr:sp macro="" textlink="">
      <xdr:nvSpPr>
        <xdr:cNvPr id="6" name="Freeform 5"/>
        <xdr:cNvSpPr/>
      </xdr:nvSpPr>
      <xdr:spPr>
        <a:xfrm>
          <a:off x="1371600" y="9258300"/>
          <a:ext cx="3867150" cy="1676400"/>
        </a:xfrm>
        <a:custGeom>
          <a:avLst/>
          <a:gdLst>
            <a:gd name="connsiteX0" fmla="*/ 0 w 3867150"/>
            <a:gd name="connsiteY0" fmla="*/ 1657350 h 1676400"/>
            <a:gd name="connsiteX1" fmla="*/ 9525 w 3867150"/>
            <a:gd name="connsiteY1" fmla="*/ 733425 h 1676400"/>
            <a:gd name="connsiteX2" fmla="*/ 1533525 w 3867150"/>
            <a:gd name="connsiteY2" fmla="*/ 0 h 1676400"/>
            <a:gd name="connsiteX3" fmla="*/ 3867150 w 3867150"/>
            <a:gd name="connsiteY3" fmla="*/ 276225 h 1676400"/>
            <a:gd name="connsiteX4" fmla="*/ 3857625 w 3867150"/>
            <a:gd name="connsiteY4" fmla="*/ 1676400 h 1676400"/>
            <a:gd name="connsiteX5" fmla="*/ 0 w 3867150"/>
            <a:gd name="connsiteY5" fmla="*/ 1657350 h 1676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867150" h="1676400">
              <a:moveTo>
                <a:pt x="0" y="1657350"/>
              </a:moveTo>
              <a:lnTo>
                <a:pt x="9525" y="733425"/>
              </a:lnTo>
              <a:lnTo>
                <a:pt x="1533525" y="0"/>
              </a:lnTo>
              <a:lnTo>
                <a:pt x="3867150" y="276225"/>
              </a:lnTo>
              <a:lnTo>
                <a:pt x="3857625" y="1676400"/>
              </a:lnTo>
              <a:lnTo>
                <a:pt x="0" y="1657350"/>
              </a:lnTo>
              <a:close/>
            </a:path>
          </a:pathLst>
        </a:custGeom>
        <a:solidFill>
          <a:schemeClr val="accent1">
            <a:alpha val="4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28575</xdr:colOff>
      <xdr:row>0</xdr:row>
      <xdr:rowOff>66675</xdr:rowOff>
    </xdr:from>
    <xdr:to>
      <xdr:col>9</xdr:col>
      <xdr:colOff>200025</xdr:colOff>
      <xdr:row>1</xdr:row>
      <xdr:rowOff>19050</xdr:rowOff>
    </xdr:to>
    <xdr:sp macro="" textlink="">
      <xdr:nvSpPr>
        <xdr:cNvPr id="2" name="TextBox 1"/>
        <xdr:cNvSpPr txBox="1"/>
      </xdr:nvSpPr>
      <xdr:spPr>
        <a:xfrm>
          <a:off x="28575" y="66675"/>
          <a:ext cx="5657850" cy="2295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For</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each of the following payoff tables, use the graphi- cal procedure  to determine the value of the game and the optimal mixed strategy for each player according to the minimax criterion.</a:t>
          </a:r>
          <a:endParaRPr lang="en-US">
            <a:effectLst/>
          </a:endParaRPr>
        </a:p>
        <a:p>
          <a:endParaRPr lang="en-US" sz="1100"/>
        </a:p>
      </xdr:txBody>
    </xdr:sp>
    <xdr:clientData/>
  </xdr:twoCellAnchor>
  <xdr:twoCellAnchor editAs="oneCell">
    <xdr:from>
      <xdr:col>1</xdr:col>
      <xdr:colOff>361950</xdr:colOff>
      <xdr:row>0</xdr:row>
      <xdr:rowOff>685800</xdr:rowOff>
    </xdr:from>
    <xdr:to>
      <xdr:col>6</xdr:col>
      <xdr:colOff>481345</xdr:colOff>
      <xdr:row>0</xdr:row>
      <xdr:rowOff>2076450</xdr:rowOff>
    </xdr:to>
    <xdr:pic>
      <xdr:nvPicPr>
        <xdr:cNvPr id="3" name="Picture 2"/>
        <xdr:cNvPicPr>
          <a:picLocks noChangeAspect="1"/>
        </xdr:cNvPicPr>
      </xdr:nvPicPr>
      <xdr:blipFill rotWithShape="1">
        <a:blip xmlns:r="http://schemas.openxmlformats.org/officeDocument/2006/relationships" r:embed="rId1"/>
        <a:srcRect l="24088" t="39198" r="17339" b="16004"/>
        <a:stretch/>
      </xdr:blipFill>
      <xdr:spPr>
        <a:xfrm>
          <a:off x="971550" y="685800"/>
          <a:ext cx="3234070" cy="1390650"/>
        </a:xfrm>
        <a:prstGeom prst="rect">
          <a:avLst/>
        </a:prstGeom>
      </xdr:spPr>
    </xdr:pic>
    <xdr:clientData/>
  </xdr:twoCellAnchor>
  <xdr:twoCellAnchor>
    <xdr:from>
      <xdr:col>2</xdr:col>
      <xdr:colOff>276225</xdr:colOff>
      <xdr:row>39</xdr:row>
      <xdr:rowOff>0</xdr:rowOff>
    </xdr:from>
    <xdr:to>
      <xdr:col>11</xdr:col>
      <xdr:colOff>209550</xdr:colOff>
      <xdr:row>59</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142875</xdr:colOff>
      <xdr:row>41</xdr:row>
      <xdr:rowOff>76200</xdr:rowOff>
    </xdr:from>
    <xdr:to>
      <xdr:col>9</xdr:col>
      <xdr:colOff>428625</xdr:colOff>
      <xdr:row>48</xdr:row>
      <xdr:rowOff>152400</xdr:rowOff>
    </xdr:to>
    <xdr:sp macro="" textlink="">
      <xdr:nvSpPr>
        <xdr:cNvPr id="6" name="Freeform 5"/>
        <xdr:cNvSpPr/>
      </xdr:nvSpPr>
      <xdr:spPr>
        <a:xfrm>
          <a:off x="2038350" y="10163175"/>
          <a:ext cx="3943350" cy="1409700"/>
        </a:xfrm>
        <a:custGeom>
          <a:avLst/>
          <a:gdLst>
            <a:gd name="connsiteX0" fmla="*/ 0 w 3943350"/>
            <a:gd name="connsiteY0" fmla="*/ 0 h 1409700"/>
            <a:gd name="connsiteX1" fmla="*/ 0 w 3943350"/>
            <a:gd name="connsiteY1" fmla="*/ 276225 h 1409700"/>
            <a:gd name="connsiteX2" fmla="*/ 1562100 w 3943350"/>
            <a:gd name="connsiteY2" fmla="*/ 1143000 h 1409700"/>
            <a:gd name="connsiteX3" fmla="*/ 2647950 w 3943350"/>
            <a:gd name="connsiteY3" fmla="*/ 1409700 h 1409700"/>
            <a:gd name="connsiteX4" fmla="*/ 3933825 w 3943350"/>
            <a:gd name="connsiteY4" fmla="*/ 1019175 h 1409700"/>
            <a:gd name="connsiteX5" fmla="*/ 3943350 w 3943350"/>
            <a:gd name="connsiteY5" fmla="*/ 19050 h 1409700"/>
            <a:gd name="connsiteX6" fmla="*/ 0 w 3943350"/>
            <a:gd name="connsiteY6" fmla="*/ 0 h 1409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3943350" h="1409700">
              <a:moveTo>
                <a:pt x="0" y="0"/>
              </a:moveTo>
              <a:lnTo>
                <a:pt x="0" y="276225"/>
              </a:lnTo>
              <a:lnTo>
                <a:pt x="1562100" y="1143000"/>
              </a:lnTo>
              <a:lnTo>
                <a:pt x="2647950" y="1409700"/>
              </a:lnTo>
              <a:lnTo>
                <a:pt x="3933825" y="1019175"/>
              </a:lnTo>
              <a:lnTo>
                <a:pt x="3943350" y="19050"/>
              </a:lnTo>
              <a:lnTo>
                <a:pt x="0" y="0"/>
              </a:lnTo>
              <a:close/>
            </a:path>
          </a:pathLst>
        </a:custGeom>
        <a:solidFill>
          <a:schemeClr val="accent1">
            <a:alpha val="4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323849</xdr:colOff>
      <xdr:row>2</xdr:row>
      <xdr:rowOff>9525</xdr:rowOff>
    </xdr:from>
    <xdr:to>
      <xdr:col>14</xdr:col>
      <xdr:colOff>466724</xdr:colOff>
      <xdr:row>4</xdr:row>
      <xdr:rowOff>95250</xdr:rowOff>
    </xdr:to>
    <mc:AlternateContent xmlns:mc="http://schemas.openxmlformats.org/markup-compatibility/2006" xmlns:a14="http://schemas.microsoft.com/office/drawing/2010/main">
      <mc:Choice Requires="a14">
        <xdr:sp macro="" textlink="">
          <xdr:nvSpPr>
            <xdr:cNvPr id="2" name="TextBox 1"/>
            <xdr:cNvSpPr txBox="1"/>
          </xdr:nvSpPr>
          <xdr:spPr>
            <a:xfrm>
              <a:off x="7915274" y="390525"/>
              <a:ext cx="19716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14:m>
                <m:oMath xmlns:m="http://schemas.openxmlformats.org/officeDocument/2006/math">
                  <m:sSub>
                    <m:sSubPr>
                      <m:ctrlPr>
                        <a:rPr lang="en-IN" sz="1100" i="1">
                          <a:latin typeface="Cambria Math" panose="02040503050406030204" pitchFamily="18" charset="0"/>
                        </a:rPr>
                      </m:ctrlPr>
                    </m:sSubPr>
                    <m:e>
                      <m:r>
                        <a:rPr lang="en-US" sz="1100" b="0" i="1">
                          <a:latin typeface="Cambria Math"/>
                        </a:rPr>
                        <m:t>𝑥</m:t>
                      </m:r>
                    </m:e>
                    <m:sub>
                      <m:r>
                        <a:rPr lang="en-US" sz="1100" b="0" i="1">
                          <a:latin typeface="Cambria Math"/>
                        </a:rPr>
                        <m:t>𝑗</m:t>
                      </m:r>
                    </m:sub>
                  </m:sSub>
                </m:oMath>
              </a14:m>
              <a:r>
                <a:rPr lang="en-IN" sz="1100"/>
                <a:t> = </a:t>
              </a:r>
              <a14:m>
                <m:oMath xmlns:m="http://schemas.openxmlformats.org/officeDocument/2006/math">
                  <m:d>
                    <m:dPr>
                      <m:begChr m:val="{"/>
                      <m:endChr m:val=""/>
                      <m:ctrlPr>
                        <a:rPr lang="en-IN" sz="1100" i="1">
                          <a:latin typeface="Cambria Math" panose="02040503050406030204" pitchFamily="18" charset="0"/>
                        </a:rPr>
                      </m:ctrlPr>
                    </m:dPr>
                    <m:e>
                      <m:eqArr>
                        <m:eqArrPr>
                          <m:ctrlPr>
                            <a:rPr lang="en-IN" sz="1100" i="1">
                              <a:latin typeface="Cambria Math" panose="02040503050406030204" pitchFamily="18" charset="0"/>
                            </a:rPr>
                          </m:ctrlPr>
                        </m:eqArrPr>
                        <m:e>
                          <m:r>
                            <a:rPr lang="en-US" sz="1100" b="0" i="1">
                              <a:latin typeface="Cambria Math"/>
                            </a:rPr>
                            <m:t>1, </m:t>
                          </m:r>
                          <m:r>
                            <a:rPr lang="en-US" sz="1100" b="0" i="1">
                              <a:latin typeface="Cambria Math"/>
                            </a:rPr>
                            <m:t>𝑠𝑜𝑛𝑔</m:t>
                          </m:r>
                          <m:r>
                            <a:rPr lang="en-US" sz="1100" b="0" i="1">
                              <a:latin typeface="Cambria Math"/>
                            </a:rPr>
                            <m:t> </m:t>
                          </m:r>
                          <m:r>
                            <a:rPr lang="en-US" sz="1100" b="0" i="1">
                              <a:latin typeface="Cambria Math"/>
                            </a:rPr>
                            <m:t>𝑖𝑠</m:t>
                          </m:r>
                          <m:r>
                            <a:rPr lang="en-US" sz="1100" b="0" i="1">
                              <a:latin typeface="Cambria Math"/>
                            </a:rPr>
                            <m:t> </m:t>
                          </m:r>
                          <m:r>
                            <a:rPr lang="en-US" sz="1100" b="0" i="1">
                              <a:latin typeface="Cambria Math"/>
                            </a:rPr>
                            <m:t>𝑟𝑒𝑐𝑜𝑟𝑑𝑒𝑑</m:t>
                          </m:r>
                        </m:e>
                        <m:e>
                          <m:r>
                            <a:rPr lang="en-US" sz="1100" b="0" i="1">
                              <a:latin typeface="Cambria Math"/>
                            </a:rPr>
                            <m:t>0 , </m:t>
                          </m:r>
                          <m:r>
                            <a:rPr lang="en-US" sz="1100" b="0" i="1">
                              <a:latin typeface="Cambria Math"/>
                            </a:rPr>
                            <m:t>𝑜𝑡h𝑒𝑟𝑤𝑖𝑠𝑒</m:t>
                          </m:r>
                        </m:e>
                      </m:eqArr>
                    </m:e>
                  </m:d>
                </m:oMath>
              </a14:m>
              <a:endParaRPr lang="en-IN" sz="1100"/>
            </a:p>
          </xdr:txBody>
        </xdr:sp>
      </mc:Choice>
      <mc:Fallback xmlns="">
        <xdr:sp macro="" textlink="">
          <xdr:nvSpPr>
            <xdr:cNvPr id="2" name="TextBox 1"/>
            <xdr:cNvSpPr txBox="1"/>
          </xdr:nvSpPr>
          <xdr:spPr>
            <a:xfrm>
              <a:off x="7915274" y="390525"/>
              <a:ext cx="19716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latin typeface="Cambria Math"/>
                </a:rPr>
                <a:t>𝑥</a:t>
              </a:r>
              <a:r>
                <a:rPr lang="en-IN" sz="1100" b="0" i="0">
                  <a:latin typeface="Cambria Math" panose="02040503050406030204" pitchFamily="18" charset="0"/>
                </a:rPr>
                <a:t>_</a:t>
              </a:r>
              <a:r>
                <a:rPr lang="en-US" sz="1100" b="0" i="0">
                  <a:latin typeface="Cambria Math"/>
                </a:rPr>
                <a:t>𝑗</a:t>
              </a:r>
              <a:r>
                <a:rPr lang="en-IN" sz="1100"/>
                <a:t> = </a:t>
              </a:r>
              <a:r>
                <a:rPr lang="en-IN" sz="1100" i="0">
                  <a:latin typeface="Cambria Math" panose="02040503050406030204" pitchFamily="18" charset="0"/>
                </a:rPr>
                <a:t>{█(</a:t>
              </a:r>
              <a:r>
                <a:rPr lang="en-US" sz="1100" b="0" i="0">
                  <a:latin typeface="Cambria Math"/>
                </a:rPr>
                <a:t>1, 𝑠𝑜𝑛𝑔 𝑖𝑠 𝑟𝑒𝑐𝑜𝑟𝑑𝑒𝑑</a:t>
              </a:r>
              <a:r>
                <a:rPr lang="en-US" sz="1100" b="0" i="0">
                  <a:latin typeface="Cambria Math" panose="02040503050406030204" pitchFamily="18" charset="0"/>
                </a:rPr>
                <a:t>@</a:t>
              </a:r>
              <a:r>
                <a:rPr lang="en-US" sz="1100" b="0" i="0">
                  <a:latin typeface="Cambria Math"/>
                </a:rPr>
                <a:t>0 , 𝑜𝑡ℎ𝑒𝑟𝑤𝑖𝑠𝑒</a:t>
              </a:r>
              <a:r>
                <a:rPr lang="en-US" sz="1100" b="0" i="0">
                  <a:latin typeface="Cambria Math" panose="02040503050406030204" pitchFamily="18" charset="0"/>
                </a:rPr>
                <a:t>)┤</a:t>
              </a:r>
              <a:endParaRPr lang="en-IN" sz="1100"/>
            </a:p>
          </xdr:txBody>
        </xdr:sp>
      </mc:Fallback>
    </mc:AlternateContent>
    <xdr:clientData/>
  </xdr:twoCellAnchor>
  <xdr:oneCellAnchor>
    <xdr:from>
      <xdr:col>8</xdr:col>
      <xdr:colOff>374618</xdr:colOff>
      <xdr:row>11</xdr:row>
      <xdr:rowOff>94138</xdr:rowOff>
    </xdr:from>
    <xdr:ext cx="527114" cy="264560"/>
    <xdr:sp macro="" textlink="">
      <xdr:nvSpPr>
        <xdr:cNvPr id="3" name="TextBox 2"/>
        <xdr:cNvSpPr txBox="1"/>
      </xdr:nvSpPr>
      <xdr:spPr>
        <a:xfrm>
          <a:off x="5737193" y="21896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IN" sz="1100"/>
        </a:p>
      </xdr:txBody>
    </xdr:sp>
    <xdr:clientData/>
  </xdr:oneCellAnchor>
  <xdr:oneCellAnchor>
    <xdr:from>
      <xdr:col>1</xdr:col>
      <xdr:colOff>352425</xdr:colOff>
      <xdr:row>3</xdr:row>
      <xdr:rowOff>133350</xdr:rowOff>
    </xdr:from>
    <xdr:ext cx="295275" cy="275525"/>
    <mc:AlternateContent xmlns:mc="http://schemas.openxmlformats.org/markup-compatibility/2006" xmlns:a14="http://schemas.microsoft.com/office/drawing/2010/main">
      <mc:Choice Requires="a14">
        <xdr:sp macro="" textlink="">
          <xdr:nvSpPr>
            <xdr:cNvPr id="4" name="TextBox 3"/>
            <xdr:cNvSpPr txBox="1"/>
          </xdr:nvSpPr>
          <xdr:spPr>
            <a:xfrm>
              <a:off x="962025" y="704850"/>
              <a:ext cx="295275" cy="275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sSub>
                      <m:sSubPr>
                        <m:ctrlPr>
                          <a:rPr lang="en-IN" sz="1100" i="1">
                            <a:latin typeface="Cambria Math" panose="02040503050406030204" pitchFamily="18" charset="0"/>
                          </a:rPr>
                        </m:ctrlPr>
                      </m:sSubPr>
                      <m:e>
                        <m:r>
                          <a:rPr lang="en-US" sz="1100" b="0" i="1">
                            <a:latin typeface="Cambria Math"/>
                          </a:rPr>
                          <m:t>𝑥</m:t>
                        </m:r>
                      </m:e>
                      <m:sub>
                        <m:r>
                          <a:rPr lang="en-US" sz="1100" b="0" i="1">
                            <a:latin typeface="Cambria Math"/>
                          </a:rPr>
                          <m:t>𝑗</m:t>
                        </m:r>
                      </m:sub>
                    </m:sSub>
                  </m:oMath>
                </m:oMathPara>
              </a14:m>
              <a:endParaRPr lang="en-IN" sz="1100"/>
            </a:p>
          </xdr:txBody>
        </xdr:sp>
      </mc:Choice>
      <mc:Fallback xmlns="">
        <xdr:sp macro="" textlink="">
          <xdr:nvSpPr>
            <xdr:cNvPr id="4" name="TextBox 3"/>
            <xdr:cNvSpPr txBox="1"/>
          </xdr:nvSpPr>
          <xdr:spPr>
            <a:xfrm>
              <a:off x="962025" y="704850"/>
              <a:ext cx="295275" cy="275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a:latin typeface="Cambria Math"/>
                </a:rPr>
                <a:t>𝑥</a:t>
              </a:r>
              <a:r>
                <a:rPr lang="en-IN" sz="1100" b="0" i="0">
                  <a:latin typeface="Cambria Math"/>
                </a:rPr>
                <a:t>_</a:t>
              </a:r>
              <a:r>
                <a:rPr lang="en-US" sz="1100" b="0" i="0">
                  <a:latin typeface="Cambria Math"/>
                </a:rPr>
                <a:t>𝑗</a:t>
              </a:r>
              <a:endParaRPr lang="en-IN" sz="1100"/>
            </a:p>
          </xdr:txBody>
        </xdr:sp>
      </mc:Fallback>
    </mc:AlternateContent>
    <xdr:clientData/>
  </xdr:oneCellAnchor>
  <xdr:twoCellAnchor>
    <xdr:from>
      <xdr:col>0</xdr:col>
      <xdr:colOff>0</xdr:colOff>
      <xdr:row>0</xdr:row>
      <xdr:rowOff>9526</xdr:rowOff>
    </xdr:from>
    <xdr:to>
      <xdr:col>13</xdr:col>
      <xdr:colOff>0</xdr:colOff>
      <xdr:row>1</xdr:row>
      <xdr:rowOff>0</xdr:rowOff>
    </xdr:to>
    <xdr:sp macro="" textlink="">
      <xdr:nvSpPr>
        <xdr:cNvPr id="5" name="TextBox 4"/>
        <xdr:cNvSpPr txBox="1"/>
      </xdr:nvSpPr>
      <xdr:spPr>
        <a:xfrm>
          <a:off x="0" y="9526"/>
          <a:ext cx="8810625" cy="6191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Problem 10, suppose that the nature of the melodies dictates that songs 3 and 4 cannot be recorded on the same side. Formulate the problem as an ILP. Would it be possible to use a 25-minute tape (each side) to record the eight songs? If not, use ILP to determine the minimum tape capacity needed to make the recording.</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33087</xdr:colOff>
      <xdr:row>0</xdr:row>
      <xdr:rowOff>19552</xdr:rowOff>
    </xdr:from>
    <xdr:to>
      <xdr:col>14</xdr:col>
      <xdr:colOff>601579</xdr:colOff>
      <xdr:row>0</xdr:row>
      <xdr:rowOff>1248277</xdr:rowOff>
    </xdr:to>
    <xdr:sp macro="" textlink="">
      <xdr:nvSpPr>
        <xdr:cNvPr id="2" name="TextBox 1"/>
        <xdr:cNvSpPr txBox="1"/>
      </xdr:nvSpPr>
      <xdr:spPr>
        <a:xfrm>
          <a:off x="33087" y="19552"/>
          <a:ext cx="9130966" cy="12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(Graves and Associates, 1993) Ulern University uses a mathematical model that optimizes student preferences taking into account the limitation of classroom and faculty resources. To demonstrate the application of the model, consider the simplified case of 10 students who are required to select two courses out of six offered electives. The table below gives scores that represent each student's preference for individual courses, with a score of 100 being the highest. For simplicity, it is assumed that the preference score for a two-course selection is the sum of the individual score. Course capacity is the maximum number of students allowed to take the class.</a:t>
          </a:r>
        </a:p>
        <a:p>
          <a:r>
            <a:rPr lang="en-US" sz="1100"/>
            <a:t>Formulate the problem as an IPP</a:t>
          </a:r>
          <a:r>
            <a:rPr lang="en-US" sz="1100" baseline="0"/>
            <a:t> anf find the optimum solution</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0</xdr:row>
      <xdr:rowOff>66676</xdr:rowOff>
    </xdr:from>
    <xdr:to>
      <xdr:col>13</xdr:col>
      <xdr:colOff>504825</xdr:colOff>
      <xdr:row>0</xdr:row>
      <xdr:rowOff>847725</xdr:rowOff>
    </xdr:to>
    <xdr:sp macro="" textlink="">
      <xdr:nvSpPr>
        <xdr:cNvPr id="2" name="TextBox 1"/>
        <xdr:cNvSpPr txBox="1"/>
      </xdr:nvSpPr>
      <xdr:spPr>
        <a:xfrm>
          <a:off x="85725" y="66676"/>
          <a:ext cx="8343900" cy="781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Three industrial sites are considered for locating manufacturing plants. The plants send their supplies to three customers. The supply at the plants, the demand at the customers, and the unit transportation cost from the plants to the customers are given in the table</a:t>
          </a:r>
          <a:r>
            <a:rPr lang="en-US" baseline="0"/>
            <a:t> below.</a:t>
          </a:r>
          <a:r>
            <a:rPr lang="en-US"/>
            <a:t>In addition to the transportation costs, fixed costs are incurred at the rate of $12,000, $11,000, and $12,000 for plants 1, 2, and 3, respectively. Formulate the problem as an ILP, and find the optimum solution.</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85725</xdr:colOff>
      <xdr:row>0</xdr:row>
      <xdr:rowOff>66676</xdr:rowOff>
    </xdr:from>
    <xdr:to>
      <xdr:col>13</xdr:col>
      <xdr:colOff>504825</xdr:colOff>
      <xdr:row>0</xdr:row>
      <xdr:rowOff>390525</xdr:rowOff>
    </xdr:to>
    <xdr:sp macro="" textlink="">
      <xdr:nvSpPr>
        <xdr:cNvPr id="2" name="TextBox 1"/>
        <xdr:cNvSpPr txBox="1"/>
      </xdr:nvSpPr>
      <xdr:spPr>
        <a:xfrm>
          <a:off x="85725" y="66676"/>
          <a:ext cx="8343900" cy="3238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Repeat Q4 assuming that the demands at each of customers 2 and 3 are changed to 800</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85725</xdr:colOff>
      <xdr:row>0</xdr:row>
      <xdr:rowOff>59531</xdr:rowOff>
    </xdr:from>
    <xdr:to>
      <xdr:col>9</xdr:col>
      <xdr:colOff>23812</xdr:colOff>
      <xdr:row>27</xdr:row>
      <xdr:rowOff>1</xdr:rowOff>
    </xdr:to>
    <xdr:sp macro="" textlink="">
      <xdr:nvSpPr>
        <xdr:cNvPr id="2" name="TextBox 1"/>
        <xdr:cNvSpPr txBox="1"/>
      </xdr:nvSpPr>
      <xdr:spPr>
        <a:xfrm>
          <a:off x="85725" y="59531"/>
          <a:ext cx="5403056" cy="5083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Liberatore and Miller (1985). A manufacturing facility uses two production lines to produce three products over the next 6 months. Backlogged demand is not allowed. However, a product may be overstocked to meet demand in later months. The following table provides the data associated with the demand, production, and storage of the three products:</a:t>
          </a:r>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endParaRPr lang="en-US" sz="1100"/>
        </a:p>
        <a:p>
          <a:r>
            <a:rPr lang="en-US"/>
            <a:t>There is a fixed cost for switching a line from one product to another. The following tables give the switching cost, the production rates, and the unit production cost for each line:</a:t>
          </a:r>
        </a:p>
        <a:p>
          <a:endParaRPr lang="en-US"/>
        </a:p>
        <a:p>
          <a:endParaRPr lang="en-US"/>
        </a:p>
        <a:p>
          <a:endParaRPr lang="en-US"/>
        </a:p>
        <a:p>
          <a:endParaRPr lang="en-US"/>
        </a:p>
        <a:p>
          <a:endParaRPr lang="en-US"/>
        </a:p>
        <a:p>
          <a:endParaRPr lang="en-US"/>
        </a:p>
        <a:p>
          <a:endParaRPr lang="en-US"/>
        </a:p>
        <a:p>
          <a:endParaRPr lang="en-US"/>
        </a:p>
        <a:p>
          <a:endParaRPr lang="en-US"/>
        </a:p>
        <a:p>
          <a:endParaRPr lang="en-US"/>
        </a:p>
        <a:p>
          <a:endParaRPr lang="en-US"/>
        </a:p>
        <a:p>
          <a:endParaRPr lang="en-US"/>
        </a:p>
        <a:p>
          <a:endParaRPr lang="en-US"/>
        </a:p>
        <a:p>
          <a:r>
            <a:rPr lang="en-US"/>
            <a:t>Develop a model for determining the optimal production schedule.</a:t>
          </a:r>
        </a:p>
        <a:p>
          <a:endParaRPr lang="en-US" sz="1100"/>
        </a:p>
        <a:p>
          <a:endParaRPr lang="en-US" sz="1100"/>
        </a:p>
        <a:p>
          <a:endParaRPr lang="en-US" sz="1100"/>
        </a:p>
        <a:p>
          <a:endParaRPr lang="en-US" sz="1100"/>
        </a:p>
        <a:p>
          <a:endParaRPr lang="en-US" sz="1100"/>
        </a:p>
        <a:p>
          <a:endParaRPr lang="en-US" sz="1100"/>
        </a:p>
        <a:p>
          <a:endParaRPr lang="en-US" sz="1100"/>
        </a:p>
      </xdr:txBody>
    </xdr:sp>
    <xdr:clientData/>
  </xdr:twoCellAnchor>
  <xdr:twoCellAnchor editAs="oneCell">
    <xdr:from>
      <xdr:col>0</xdr:col>
      <xdr:colOff>178593</xdr:colOff>
      <xdr:row>5</xdr:row>
      <xdr:rowOff>130969</xdr:rowOff>
    </xdr:from>
    <xdr:to>
      <xdr:col>8</xdr:col>
      <xdr:colOff>333374</xdr:colOff>
      <xdr:row>11</xdr:row>
      <xdr:rowOff>166689</xdr:rowOff>
    </xdr:to>
    <xdr:pic>
      <xdr:nvPicPr>
        <xdr:cNvPr id="3" name="Picture 2"/>
        <xdr:cNvPicPr>
          <a:picLocks noChangeAspect="1"/>
        </xdr:cNvPicPr>
      </xdr:nvPicPr>
      <xdr:blipFill rotWithShape="1">
        <a:blip xmlns:r="http://schemas.openxmlformats.org/officeDocument/2006/relationships" r:embed="rId1"/>
        <a:srcRect l="21970" t="47995" r="15024" b="25754"/>
        <a:stretch/>
      </xdr:blipFill>
      <xdr:spPr>
        <a:xfrm>
          <a:off x="178593" y="1083469"/>
          <a:ext cx="5012531" cy="1178720"/>
        </a:xfrm>
        <a:prstGeom prst="rect">
          <a:avLst/>
        </a:prstGeom>
      </xdr:spPr>
    </xdr:pic>
    <xdr:clientData/>
  </xdr:twoCellAnchor>
  <xdr:twoCellAnchor editAs="oneCell">
    <xdr:from>
      <xdr:col>0</xdr:col>
      <xdr:colOff>190500</xdr:colOff>
      <xdr:row>14</xdr:row>
      <xdr:rowOff>154781</xdr:rowOff>
    </xdr:from>
    <xdr:to>
      <xdr:col>8</xdr:col>
      <xdr:colOff>309562</xdr:colOff>
      <xdr:row>25</xdr:row>
      <xdr:rowOff>31156</xdr:rowOff>
    </xdr:to>
    <xdr:pic>
      <xdr:nvPicPr>
        <xdr:cNvPr id="6" name="Picture 5"/>
        <xdr:cNvPicPr>
          <a:picLocks noChangeAspect="1"/>
        </xdr:cNvPicPr>
      </xdr:nvPicPr>
      <xdr:blipFill rotWithShape="1">
        <a:blip xmlns:r="http://schemas.openxmlformats.org/officeDocument/2006/relationships" r:embed="rId2"/>
        <a:srcRect l="20488" t="19021" r="12927" b="29499"/>
        <a:stretch/>
      </xdr:blipFill>
      <xdr:spPr>
        <a:xfrm>
          <a:off x="190500" y="2821781"/>
          <a:ext cx="4976812" cy="1971875"/>
        </a:xfrm>
        <a:prstGeom prst="rect">
          <a:avLst/>
        </a:prstGeom>
      </xdr:spPr>
    </xdr:pic>
    <xdr:clientData/>
  </xdr:twoCellAnchor>
  <xdr:oneCellAnchor>
    <xdr:from>
      <xdr:col>18</xdr:col>
      <xdr:colOff>201015</xdr:colOff>
      <xdr:row>11</xdr:row>
      <xdr:rowOff>0</xdr:rowOff>
    </xdr:from>
    <xdr:ext cx="408586" cy="190501"/>
    <mc:AlternateContent xmlns:mc="http://schemas.openxmlformats.org/markup-compatibility/2006" xmlns:a14="http://schemas.microsoft.com/office/drawing/2010/main">
      <mc:Choice Requires="a14">
        <xdr:sp macro="" textlink="">
          <xdr:nvSpPr>
            <xdr:cNvPr id="4" name="TextBox 3"/>
            <xdr:cNvSpPr txBox="1"/>
          </xdr:nvSpPr>
          <xdr:spPr>
            <a:xfrm>
              <a:off x="11421465" y="2095500"/>
              <a:ext cx="408586"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𝑖𝑗𝑡</m:t>
                        </m:r>
                      </m:sub>
                    </m:sSub>
                  </m:oMath>
                </m:oMathPara>
              </a14:m>
              <a:endParaRPr lang="en-US" sz="1100"/>
            </a:p>
          </xdr:txBody>
        </xdr:sp>
      </mc:Choice>
      <mc:Fallback xmlns="">
        <xdr:sp macro="" textlink="">
          <xdr:nvSpPr>
            <xdr:cNvPr id="4" name="TextBox 3"/>
            <xdr:cNvSpPr txBox="1"/>
          </xdr:nvSpPr>
          <xdr:spPr>
            <a:xfrm>
              <a:off x="11421465" y="2095500"/>
              <a:ext cx="408586"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𝑥_𝑖𝑗𝑡</a:t>
              </a:r>
              <a:endParaRPr lang="en-US" sz="1100"/>
            </a:p>
          </xdr:txBody>
        </xdr:sp>
      </mc:Fallback>
    </mc:AlternateContent>
    <xdr:clientData/>
  </xdr:oneCellAnchor>
  <xdr:oneCellAnchor>
    <xdr:from>
      <xdr:col>18</xdr:col>
      <xdr:colOff>170447</xdr:colOff>
      <xdr:row>13</xdr:row>
      <xdr:rowOff>180474</xdr:rowOff>
    </xdr:from>
    <xdr:ext cx="408586" cy="190501"/>
    <mc:AlternateContent xmlns:mc="http://schemas.openxmlformats.org/markup-compatibility/2006" xmlns:a14="http://schemas.microsoft.com/office/drawing/2010/main">
      <mc:Choice Requires="a14">
        <xdr:sp macro="" textlink="">
          <xdr:nvSpPr>
            <xdr:cNvPr id="8" name="TextBox 7"/>
            <xdr:cNvSpPr txBox="1"/>
          </xdr:nvSpPr>
          <xdr:spPr>
            <a:xfrm>
              <a:off x="11409947" y="2656974"/>
              <a:ext cx="408586"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𝑣</m:t>
                        </m:r>
                      </m:e>
                      <m:sub>
                        <m:r>
                          <a:rPr lang="en-US" sz="1100" b="0" i="1">
                            <a:latin typeface="Cambria Math" panose="02040503050406030204" pitchFamily="18" charset="0"/>
                          </a:rPr>
                          <m:t>𝑖𝑗𝑡</m:t>
                        </m:r>
                      </m:sub>
                    </m:sSub>
                  </m:oMath>
                </m:oMathPara>
              </a14:m>
              <a:endParaRPr lang="en-US" sz="1100"/>
            </a:p>
          </xdr:txBody>
        </xdr:sp>
      </mc:Choice>
      <mc:Fallback xmlns="">
        <xdr:sp macro="" textlink="">
          <xdr:nvSpPr>
            <xdr:cNvPr id="8" name="TextBox 7"/>
            <xdr:cNvSpPr txBox="1"/>
          </xdr:nvSpPr>
          <xdr:spPr>
            <a:xfrm>
              <a:off x="11409947" y="2656974"/>
              <a:ext cx="408586"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𝑣_𝑖𝑗𝑡</a:t>
              </a:r>
              <a:endParaRPr lang="en-US" sz="1100"/>
            </a:p>
          </xdr:txBody>
        </xdr:sp>
      </mc:Fallback>
    </mc:AlternateContent>
    <xdr:clientData/>
  </xdr:oneCellAnchor>
  <xdr:oneCellAnchor>
    <xdr:from>
      <xdr:col>18</xdr:col>
      <xdr:colOff>180474</xdr:colOff>
      <xdr:row>17</xdr:row>
      <xdr:rowOff>10027</xdr:rowOff>
    </xdr:from>
    <xdr:ext cx="408586" cy="190501"/>
    <mc:AlternateContent xmlns:mc="http://schemas.openxmlformats.org/markup-compatibility/2006" xmlns:a14="http://schemas.microsoft.com/office/drawing/2010/main">
      <mc:Choice Requires="a14">
        <xdr:sp macro="" textlink="">
          <xdr:nvSpPr>
            <xdr:cNvPr id="10" name="TextBox 9"/>
            <xdr:cNvSpPr txBox="1"/>
          </xdr:nvSpPr>
          <xdr:spPr>
            <a:xfrm>
              <a:off x="11419974" y="3248527"/>
              <a:ext cx="408586"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𝑖𝑡</m:t>
                        </m:r>
                      </m:sub>
                    </m:sSub>
                  </m:oMath>
                </m:oMathPara>
              </a14:m>
              <a:endParaRPr lang="en-US" sz="1100"/>
            </a:p>
          </xdr:txBody>
        </xdr:sp>
      </mc:Choice>
      <mc:Fallback xmlns="">
        <xdr:sp macro="" textlink="">
          <xdr:nvSpPr>
            <xdr:cNvPr id="10" name="TextBox 9"/>
            <xdr:cNvSpPr txBox="1"/>
          </xdr:nvSpPr>
          <xdr:spPr>
            <a:xfrm>
              <a:off x="11419974" y="3248527"/>
              <a:ext cx="408586"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𝐼_𝑖𝑡</a:t>
              </a:r>
              <a:endParaRPr lang="en-US" sz="1100"/>
            </a:p>
          </xdr:txBody>
        </xdr:sp>
      </mc:Fallback>
    </mc:AlternateContent>
    <xdr:clientData/>
  </xdr:oneCellAnchor>
  <xdr:oneCellAnchor>
    <xdr:from>
      <xdr:col>18</xdr:col>
      <xdr:colOff>170448</xdr:colOff>
      <xdr:row>19</xdr:row>
      <xdr:rowOff>10026</xdr:rowOff>
    </xdr:from>
    <xdr:ext cx="408586" cy="190501"/>
    <mc:AlternateContent xmlns:mc="http://schemas.openxmlformats.org/markup-compatibility/2006" xmlns:a14="http://schemas.microsoft.com/office/drawing/2010/main">
      <mc:Choice Requires="a14">
        <xdr:sp macro="" textlink="">
          <xdr:nvSpPr>
            <xdr:cNvPr id="12" name="TextBox 11"/>
            <xdr:cNvSpPr txBox="1"/>
          </xdr:nvSpPr>
          <xdr:spPr>
            <a:xfrm>
              <a:off x="11409948" y="3629526"/>
              <a:ext cx="408586"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𝑖</m:t>
                        </m:r>
                        <m:r>
                          <a:rPr lang="en-US" sz="1100" b="0" i="1">
                            <a:latin typeface="Cambria Math" panose="02040503050406030204" pitchFamily="18" charset="0"/>
                          </a:rPr>
                          <m:t>0</m:t>
                        </m:r>
                      </m:sub>
                    </m:sSub>
                  </m:oMath>
                </m:oMathPara>
              </a14:m>
              <a:endParaRPr lang="en-US" sz="1100"/>
            </a:p>
          </xdr:txBody>
        </xdr:sp>
      </mc:Choice>
      <mc:Fallback xmlns="">
        <xdr:sp macro="" textlink="">
          <xdr:nvSpPr>
            <xdr:cNvPr id="12" name="TextBox 11"/>
            <xdr:cNvSpPr txBox="1"/>
          </xdr:nvSpPr>
          <xdr:spPr>
            <a:xfrm>
              <a:off x="11409948" y="3629526"/>
              <a:ext cx="408586"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𝐼_𝑖0</a:t>
              </a:r>
              <a:endParaRPr lang="en-US" sz="1100"/>
            </a:p>
          </xdr:txBody>
        </xdr:sp>
      </mc:Fallback>
    </mc:AlternateContent>
    <xdr:clientData/>
  </xdr:oneCellAnchor>
  <xdr:oneCellAnchor>
    <xdr:from>
      <xdr:col>18</xdr:col>
      <xdr:colOff>160422</xdr:colOff>
      <xdr:row>21</xdr:row>
      <xdr:rowOff>10027</xdr:rowOff>
    </xdr:from>
    <xdr:ext cx="408586" cy="190501"/>
    <mc:AlternateContent xmlns:mc="http://schemas.openxmlformats.org/markup-compatibility/2006" xmlns:a14="http://schemas.microsoft.com/office/drawing/2010/main">
      <mc:Choice Requires="a14">
        <xdr:sp macro="" textlink="">
          <xdr:nvSpPr>
            <xdr:cNvPr id="14" name="TextBox 13"/>
            <xdr:cNvSpPr txBox="1"/>
          </xdr:nvSpPr>
          <xdr:spPr>
            <a:xfrm>
              <a:off x="11399922" y="4010527"/>
              <a:ext cx="408586"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𝑖𝑡</m:t>
                        </m:r>
                      </m:sub>
                    </m:sSub>
                  </m:oMath>
                </m:oMathPara>
              </a14:m>
              <a:endParaRPr lang="en-US" sz="1100"/>
            </a:p>
          </xdr:txBody>
        </xdr:sp>
      </mc:Choice>
      <mc:Fallback xmlns="">
        <xdr:sp macro="" textlink="">
          <xdr:nvSpPr>
            <xdr:cNvPr id="14" name="TextBox 13"/>
            <xdr:cNvSpPr txBox="1"/>
          </xdr:nvSpPr>
          <xdr:spPr>
            <a:xfrm>
              <a:off x="11399922" y="4010527"/>
              <a:ext cx="408586"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𝐷_𝑖𝑡</a:t>
              </a:r>
              <a:endParaRPr lang="en-US" sz="1100"/>
            </a:p>
          </xdr:txBody>
        </xdr:sp>
      </mc:Fallback>
    </mc:AlternateContent>
    <xdr:clientData/>
  </xdr:oneCellAnchor>
  <xdr:oneCellAnchor>
    <xdr:from>
      <xdr:col>18</xdr:col>
      <xdr:colOff>180474</xdr:colOff>
      <xdr:row>23</xdr:row>
      <xdr:rowOff>0</xdr:rowOff>
    </xdr:from>
    <xdr:ext cx="408586" cy="190501"/>
    <mc:AlternateContent xmlns:mc="http://schemas.openxmlformats.org/markup-compatibility/2006" xmlns:a14="http://schemas.microsoft.com/office/drawing/2010/main">
      <mc:Choice Requires="a14">
        <xdr:sp macro="" textlink="">
          <xdr:nvSpPr>
            <xdr:cNvPr id="16" name="TextBox 15"/>
            <xdr:cNvSpPr txBox="1"/>
          </xdr:nvSpPr>
          <xdr:spPr>
            <a:xfrm>
              <a:off x="11419974" y="4381500"/>
              <a:ext cx="408586"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𝑅</m:t>
                        </m:r>
                      </m:e>
                      <m:sub>
                        <m:r>
                          <a:rPr lang="en-US" sz="1100" b="0" i="1">
                            <a:latin typeface="Cambria Math" panose="02040503050406030204" pitchFamily="18" charset="0"/>
                          </a:rPr>
                          <m:t>𝑖𝑗</m:t>
                        </m:r>
                      </m:sub>
                    </m:sSub>
                  </m:oMath>
                </m:oMathPara>
              </a14:m>
              <a:endParaRPr lang="en-US" sz="1100"/>
            </a:p>
          </xdr:txBody>
        </xdr:sp>
      </mc:Choice>
      <mc:Fallback xmlns="">
        <xdr:sp macro="" textlink="">
          <xdr:nvSpPr>
            <xdr:cNvPr id="16" name="TextBox 15"/>
            <xdr:cNvSpPr txBox="1"/>
          </xdr:nvSpPr>
          <xdr:spPr>
            <a:xfrm>
              <a:off x="11419974" y="4381500"/>
              <a:ext cx="408586"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𝑅_𝑖𝑗</a:t>
              </a:r>
              <a:endParaRPr lang="en-US" sz="1100"/>
            </a:p>
          </xdr:txBody>
        </xdr:sp>
      </mc:Fallback>
    </mc:AlternateContent>
    <xdr:clientData/>
  </xdr:oneCellAnchor>
  <xdr:oneCellAnchor>
    <xdr:from>
      <xdr:col>18</xdr:col>
      <xdr:colOff>190500</xdr:colOff>
      <xdr:row>25</xdr:row>
      <xdr:rowOff>10026</xdr:rowOff>
    </xdr:from>
    <xdr:ext cx="408586" cy="190501"/>
    <mc:AlternateContent xmlns:mc="http://schemas.openxmlformats.org/markup-compatibility/2006" xmlns:a14="http://schemas.microsoft.com/office/drawing/2010/main">
      <mc:Choice Requires="a14">
        <xdr:sp macro="" textlink="">
          <xdr:nvSpPr>
            <xdr:cNvPr id="18" name="TextBox 17"/>
            <xdr:cNvSpPr txBox="1"/>
          </xdr:nvSpPr>
          <xdr:spPr>
            <a:xfrm>
              <a:off x="11430000" y="4772526"/>
              <a:ext cx="408586"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𝑖𝑗</m:t>
                        </m:r>
                      </m:sub>
                    </m:sSub>
                  </m:oMath>
                </m:oMathPara>
              </a14:m>
              <a:endParaRPr lang="en-US" sz="1100"/>
            </a:p>
          </xdr:txBody>
        </xdr:sp>
      </mc:Choice>
      <mc:Fallback xmlns="">
        <xdr:sp macro="" textlink="">
          <xdr:nvSpPr>
            <xdr:cNvPr id="18" name="TextBox 17"/>
            <xdr:cNvSpPr txBox="1"/>
          </xdr:nvSpPr>
          <xdr:spPr>
            <a:xfrm>
              <a:off x="11430000" y="4772526"/>
              <a:ext cx="408586"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𝑆_𝑖𝑗</a:t>
              </a:r>
              <a:endParaRPr lang="en-US" sz="1100"/>
            </a:p>
          </xdr:txBody>
        </xdr:sp>
      </mc:Fallback>
    </mc:AlternateContent>
    <xdr:clientData/>
  </xdr:oneCellAnchor>
  <xdr:oneCellAnchor>
    <xdr:from>
      <xdr:col>18</xdr:col>
      <xdr:colOff>190500</xdr:colOff>
      <xdr:row>27</xdr:row>
      <xdr:rowOff>20053</xdr:rowOff>
    </xdr:from>
    <xdr:ext cx="408586" cy="190501"/>
    <mc:AlternateContent xmlns:mc="http://schemas.openxmlformats.org/markup-compatibility/2006" xmlns:a14="http://schemas.microsoft.com/office/drawing/2010/main">
      <mc:Choice Requires="a14">
        <xdr:sp macro="" textlink="">
          <xdr:nvSpPr>
            <xdr:cNvPr id="19" name="TextBox 18"/>
            <xdr:cNvSpPr txBox="1"/>
          </xdr:nvSpPr>
          <xdr:spPr>
            <a:xfrm>
              <a:off x="11430000" y="5163553"/>
              <a:ext cx="408586"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𝐶</m:t>
                        </m:r>
                      </m:e>
                      <m:sub>
                        <m:r>
                          <a:rPr lang="en-US" sz="1100" b="0" i="1">
                            <a:latin typeface="Cambria Math" panose="02040503050406030204" pitchFamily="18" charset="0"/>
                          </a:rPr>
                          <m:t>𝑖𝑗</m:t>
                        </m:r>
                      </m:sub>
                    </m:sSub>
                  </m:oMath>
                </m:oMathPara>
              </a14:m>
              <a:endParaRPr lang="en-US" sz="1100"/>
            </a:p>
          </xdr:txBody>
        </xdr:sp>
      </mc:Choice>
      <mc:Fallback xmlns="">
        <xdr:sp macro="" textlink="">
          <xdr:nvSpPr>
            <xdr:cNvPr id="19" name="TextBox 18"/>
            <xdr:cNvSpPr txBox="1"/>
          </xdr:nvSpPr>
          <xdr:spPr>
            <a:xfrm>
              <a:off x="11430000" y="5163553"/>
              <a:ext cx="408586"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𝐶_𝑖𝑗</a:t>
              </a:r>
              <a:endParaRPr lang="en-US" sz="1100"/>
            </a:p>
          </xdr:txBody>
        </xdr:sp>
      </mc:Fallback>
    </mc:AlternateContent>
    <xdr:clientData/>
  </xdr:oneCellAnchor>
  <xdr:oneCellAnchor>
    <xdr:from>
      <xdr:col>18</xdr:col>
      <xdr:colOff>180474</xdr:colOff>
      <xdr:row>29</xdr:row>
      <xdr:rowOff>10027</xdr:rowOff>
    </xdr:from>
    <xdr:ext cx="408586" cy="190501"/>
    <mc:AlternateContent xmlns:mc="http://schemas.openxmlformats.org/markup-compatibility/2006" xmlns:a14="http://schemas.microsoft.com/office/drawing/2010/main">
      <mc:Choice Requires="a14">
        <xdr:sp macro="" textlink="">
          <xdr:nvSpPr>
            <xdr:cNvPr id="21" name="TextBox 20"/>
            <xdr:cNvSpPr txBox="1"/>
          </xdr:nvSpPr>
          <xdr:spPr>
            <a:xfrm>
              <a:off x="11419974" y="5534527"/>
              <a:ext cx="408586"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𝐻</m:t>
                        </m:r>
                      </m:e>
                      <m:sub>
                        <m:r>
                          <a:rPr lang="en-US" sz="1100" b="0" i="1">
                            <a:latin typeface="Cambria Math" panose="02040503050406030204" pitchFamily="18" charset="0"/>
                          </a:rPr>
                          <m:t>𝑖</m:t>
                        </m:r>
                      </m:sub>
                    </m:sSub>
                  </m:oMath>
                </m:oMathPara>
              </a14:m>
              <a:endParaRPr lang="en-US" sz="1100"/>
            </a:p>
          </xdr:txBody>
        </xdr:sp>
      </mc:Choice>
      <mc:Fallback xmlns="">
        <xdr:sp macro="" textlink="">
          <xdr:nvSpPr>
            <xdr:cNvPr id="21" name="TextBox 20"/>
            <xdr:cNvSpPr txBox="1"/>
          </xdr:nvSpPr>
          <xdr:spPr>
            <a:xfrm>
              <a:off x="11419974" y="5534527"/>
              <a:ext cx="408586" cy="190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100" b="0" i="0">
                  <a:latin typeface="Cambria Math" panose="02040503050406030204" pitchFamily="18" charset="0"/>
                </a:rPr>
                <a:t>𝐻_𝑖</a:t>
              </a:r>
              <a:endParaRPr lang="en-US" sz="1100"/>
            </a:p>
          </xdr:txBody>
        </xdr:sp>
      </mc:Fallback>
    </mc:AlternateContent>
    <xdr:clientData/>
  </xdr:oneCellAnchor>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104775</xdr:rowOff>
    </xdr:from>
    <xdr:to>
      <xdr:col>12</xdr:col>
      <xdr:colOff>247650</xdr:colOff>
      <xdr:row>0</xdr:row>
      <xdr:rowOff>1104900</xdr:rowOff>
    </xdr:to>
    <xdr:sp macro="" textlink="">
      <xdr:nvSpPr>
        <xdr:cNvPr id="2" name="TextBox 1"/>
        <xdr:cNvSpPr txBox="1"/>
      </xdr:nvSpPr>
      <xdr:spPr>
        <a:xfrm>
          <a:off x="28575" y="104775"/>
          <a:ext cx="9058275"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A machine is used to produce two interchangeable products. The daily capacity of the machine can produce at most 20 units of product 1 and 40 units of product 2. Alternatively, the machine can be adjusted to produce at most 45 units of product 1 and 25 units of product 2 daily. Market analysis shows that the maximum daily demand for the two products combined is 50 units. Given that the unit profits for the two respective products are $10 and $12, which of the two machine settings should be selected? Formulate the problem as an ILP and find the optimum. [Note: This two-dimensional problem can be solved by inspecting the graphical solution space. This is not the case for the n-dimensional problem.] </a:t>
          </a:r>
          <a:endParaRPr lang="en-US" sz="1100"/>
        </a:p>
      </xdr:txBody>
    </xdr:sp>
    <xdr:clientData/>
  </xdr:twoCellAnchor>
  <xdr:twoCellAnchor>
    <xdr:from>
      <xdr:col>5</xdr:col>
      <xdr:colOff>323849</xdr:colOff>
      <xdr:row>1</xdr:row>
      <xdr:rowOff>125731</xdr:rowOff>
    </xdr:from>
    <xdr:to>
      <xdr:col>5</xdr:col>
      <xdr:colOff>372242</xdr:colOff>
      <xdr:row>1</xdr:row>
      <xdr:rowOff>171450</xdr:rowOff>
    </xdr:to>
    <xdr:sp macro="" textlink="">
      <xdr:nvSpPr>
        <xdr:cNvPr id="3" name="TextBox 2"/>
        <xdr:cNvSpPr txBox="1"/>
      </xdr:nvSpPr>
      <xdr:spPr>
        <a:xfrm flipV="1">
          <a:off x="5699452" y="1209610"/>
          <a:ext cx="48393"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9525</xdr:colOff>
      <xdr:row>0</xdr:row>
      <xdr:rowOff>38100</xdr:rowOff>
    </xdr:from>
    <xdr:to>
      <xdr:col>6</xdr:col>
      <xdr:colOff>590550</xdr:colOff>
      <xdr:row>16</xdr:row>
      <xdr:rowOff>123825</xdr:rowOff>
    </xdr:to>
    <xdr:sp macro="" textlink="">
      <xdr:nvSpPr>
        <xdr:cNvPr id="2" name="TextBox 1"/>
        <xdr:cNvSpPr txBox="1"/>
      </xdr:nvSpPr>
      <xdr:spPr>
        <a:xfrm>
          <a:off x="9525" y="38100"/>
          <a:ext cx="4238625" cy="3133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Gapco manufactures three products, whose daily labor and raw material requirements are given in the following table.</a:t>
          </a:r>
        </a:p>
        <a:p>
          <a:endParaRPr lang="en-US" sz="1100"/>
        </a:p>
        <a:p>
          <a:endParaRPr lang="en-US" sz="1100"/>
        </a:p>
        <a:p>
          <a:endParaRPr lang="en-US" sz="1100"/>
        </a:p>
        <a:p>
          <a:endParaRPr lang="en-US" sz="1100"/>
        </a:p>
        <a:p>
          <a:endParaRPr lang="en-US" sz="1100"/>
        </a:p>
        <a:p>
          <a:endParaRPr lang="en-US" sz="1100"/>
        </a:p>
        <a:p>
          <a:r>
            <a:rPr lang="en-US"/>
            <a:t>The profits per unit of the three products are $20, $25, and $18, respectively. Gapco has two options for locating its plant. The two locations differ primarily in the availability of labor and raw material, as shown in the following table:</a:t>
          </a:r>
          <a:endParaRPr lang="en-US" sz="1100"/>
        </a:p>
      </xdr:txBody>
    </xdr:sp>
    <xdr:clientData/>
  </xdr:twoCellAnchor>
  <xdr:twoCellAnchor editAs="oneCell">
    <xdr:from>
      <xdr:col>0</xdr:col>
      <xdr:colOff>123824</xdr:colOff>
      <xdr:row>2</xdr:row>
      <xdr:rowOff>95249</xdr:rowOff>
    </xdr:from>
    <xdr:to>
      <xdr:col>6</xdr:col>
      <xdr:colOff>365038</xdr:colOff>
      <xdr:row>7</xdr:row>
      <xdr:rowOff>123824</xdr:rowOff>
    </xdr:to>
    <xdr:pic>
      <xdr:nvPicPr>
        <xdr:cNvPr id="4" name="Picture 3"/>
        <xdr:cNvPicPr>
          <a:picLocks noChangeAspect="1"/>
        </xdr:cNvPicPr>
      </xdr:nvPicPr>
      <xdr:blipFill rotWithShape="1">
        <a:blip xmlns:r="http://schemas.openxmlformats.org/officeDocument/2006/relationships" r:embed="rId1"/>
        <a:srcRect l="25292" t="44995" r="15174" b="28351"/>
        <a:stretch/>
      </xdr:blipFill>
      <xdr:spPr>
        <a:xfrm>
          <a:off x="123824" y="476249"/>
          <a:ext cx="3898814" cy="981075"/>
        </a:xfrm>
        <a:prstGeom prst="rect">
          <a:avLst/>
        </a:prstGeom>
      </xdr:spPr>
    </xdr:pic>
    <xdr:clientData/>
  </xdr:twoCellAnchor>
  <xdr:twoCellAnchor editAs="oneCell">
    <xdr:from>
      <xdr:col>0</xdr:col>
      <xdr:colOff>28574</xdr:colOff>
      <xdr:row>11</xdr:row>
      <xdr:rowOff>104774</xdr:rowOff>
    </xdr:from>
    <xdr:to>
      <xdr:col>6</xdr:col>
      <xdr:colOff>534759</xdr:colOff>
      <xdr:row>15</xdr:row>
      <xdr:rowOff>152400</xdr:rowOff>
    </xdr:to>
    <xdr:pic>
      <xdr:nvPicPr>
        <xdr:cNvPr id="5" name="Picture 4"/>
        <xdr:cNvPicPr>
          <a:picLocks noChangeAspect="1"/>
        </xdr:cNvPicPr>
      </xdr:nvPicPr>
      <xdr:blipFill rotWithShape="1">
        <a:blip xmlns:r="http://schemas.openxmlformats.org/officeDocument/2006/relationships" r:embed="rId2"/>
        <a:srcRect l="31176" t="56132" r="24959" b="28697"/>
        <a:stretch/>
      </xdr:blipFill>
      <xdr:spPr>
        <a:xfrm>
          <a:off x="28574" y="2200274"/>
          <a:ext cx="4163785" cy="809626"/>
        </a:xfrm>
        <a:prstGeom prst="rect">
          <a:avLst/>
        </a:prstGeom>
      </xdr:spPr>
    </xdr:pic>
    <xdr:clientData/>
  </xdr:twoCellAnchor>
  <xdr:twoCellAnchor>
    <xdr:from>
      <xdr:col>9</xdr:col>
      <xdr:colOff>742950</xdr:colOff>
      <xdr:row>16</xdr:row>
      <xdr:rowOff>76200</xdr:rowOff>
    </xdr:from>
    <xdr:to>
      <xdr:col>10</xdr:col>
      <xdr:colOff>228600</xdr:colOff>
      <xdr:row>17</xdr:row>
      <xdr:rowOff>142875</xdr:rowOff>
    </xdr:to>
    <xdr:sp macro="" textlink="">
      <xdr:nvSpPr>
        <xdr:cNvPr id="6" name="TextBox 5"/>
        <xdr:cNvSpPr txBox="1"/>
      </xdr:nvSpPr>
      <xdr:spPr>
        <a:xfrm>
          <a:off x="6134100" y="3124200"/>
          <a:ext cx="3524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OR</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
  <sheetViews>
    <sheetView workbookViewId="0">
      <selection activeCell="G15" sqref="G15"/>
    </sheetView>
  </sheetViews>
  <sheetFormatPr defaultRowHeight="15" x14ac:dyDescent="0.25"/>
  <cols>
    <col min="4" max="4" width="5" customWidth="1"/>
    <col min="5" max="5" width="14.7109375" customWidth="1"/>
    <col min="14" max="14" width="5.42578125" customWidth="1"/>
    <col min="15" max="15" width="6.85546875" customWidth="1"/>
    <col min="16" max="16" width="13" customWidth="1"/>
  </cols>
  <sheetData>
    <row r="1" spans="1:20" ht="66" customHeight="1" x14ac:dyDescent="0.25">
      <c r="A1" s="8"/>
    </row>
    <row r="3" spans="1:20" x14ac:dyDescent="0.25">
      <c r="B3" s="2" t="s">
        <v>20</v>
      </c>
      <c r="C3" s="2" t="s">
        <v>21</v>
      </c>
    </row>
    <row r="4" spans="1:20" x14ac:dyDescent="0.25">
      <c r="B4" s="2" t="s">
        <v>22</v>
      </c>
      <c r="C4" s="2" t="s">
        <v>28</v>
      </c>
      <c r="E4" s="2" t="s">
        <v>34</v>
      </c>
      <c r="F4" s="7" t="s">
        <v>35</v>
      </c>
      <c r="G4" s="7" t="s">
        <v>36</v>
      </c>
      <c r="H4" s="7" t="s">
        <v>37</v>
      </c>
      <c r="I4" s="7" t="s">
        <v>38</v>
      </c>
      <c r="J4" s="7" t="s">
        <v>39</v>
      </c>
      <c r="K4" s="7" t="s">
        <v>40</v>
      </c>
      <c r="L4" s="7" t="s">
        <v>41</v>
      </c>
      <c r="M4" s="7" t="s">
        <v>42</v>
      </c>
      <c r="N4" s="13" t="s">
        <v>44</v>
      </c>
    </row>
    <row r="5" spans="1:20" x14ac:dyDescent="0.25">
      <c r="B5" s="2" t="s">
        <v>23</v>
      </c>
      <c r="C5" s="2" t="s">
        <v>29</v>
      </c>
      <c r="E5" s="2"/>
      <c r="F5" s="2" t="s">
        <v>9</v>
      </c>
      <c r="G5" s="2" t="s">
        <v>10</v>
      </c>
      <c r="H5" s="2" t="s">
        <v>11</v>
      </c>
      <c r="I5" s="2" t="s">
        <v>12</v>
      </c>
      <c r="J5" s="2" t="s">
        <v>13</v>
      </c>
      <c r="K5" s="2" t="s">
        <v>14</v>
      </c>
      <c r="L5" s="2" t="s">
        <v>15</v>
      </c>
      <c r="M5" s="2" t="s">
        <v>16</v>
      </c>
      <c r="N5" s="3" t="s">
        <v>43</v>
      </c>
    </row>
    <row r="6" spans="1:20" x14ac:dyDescent="0.25">
      <c r="B6" s="2" t="s">
        <v>24</v>
      </c>
      <c r="C6" s="2" t="s">
        <v>30</v>
      </c>
      <c r="E6" s="2" t="s">
        <v>48</v>
      </c>
      <c r="F6" s="15">
        <v>1</v>
      </c>
      <c r="G6" s="15">
        <v>2</v>
      </c>
      <c r="H6" s="15">
        <v>6</v>
      </c>
      <c r="I6" s="15">
        <v>8</v>
      </c>
      <c r="J6" s="15">
        <v>3</v>
      </c>
      <c r="K6" s="15">
        <v>7</v>
      </c>
      <c r="L6" s="15">
        <v>9</v>
      </c>
      <c r="M6" s="15">
        <v>4</v>
      </c>
      <c r="N6" s="15">
        <v>5</v>
      </c>
      <c r="P6" s="2" t="s">
        <v>47</v>
      </c>
    </row>
    <row r="7" spans="1:20" x14ac:dyDescent="0.25">
      <c r="B7" s="2" t="s">
        <v>25</v>
      </c>
      <c r="C7" s="2" t="s">
        <v>31</v>
      </c>
      <c r="E7" s="2" t="s">
        <v>45</v>
      </c>
      <c r="F7" s="2">
        <v>4</v>
      </c>
      <c r="G7" s="2">
        <v>4</v>
      </c>
      <c r="H7" s="2">
        <v>1</v>
      </c>
      <c r="I7" s="2">
        <v>2</v>
      </c>
      <c r="J7" s="2">
        <v>2</v>
      </c>
      <c r="K7" s="2">
        <v>2</v>
      </c>
      <c r="L7" s="2">
        <v>4</v>
      </c>
      <c r="M7" s="2">
        <v>1</v>
      </c>
      <c r="N7" s="2">
        <v>4</v>
      </c>
      <c r="O7" s="9">
        <f>SUM(F7:N7)</f>
        <v>24</v>
      </c>
      <c r="P7" s="2">
        <f>SUMPRODUCT(F6:N6,F7:N7)</f>
        <v>114</v>
      </c>
    </row>
    <row r="8" spans="1:20" x14ac:dyDescent="0.25">
      <c r="B8" s="2" t="s">
        <v>26</v>
      </c>
      <c r="C8" s="2" t="s">
        <v>32</v>
      </c>
      <c r="E8" s="2" t="s">
        <v>46</v>
      </c>
      <c r="F8" s="2">
        <v>2</v>
      </c>
      <c r="G8" s="2">
        <v>2</v>
      </c>
      <c r="H8" s="2">
        <v>2</v>
      </c>
      <c r="I8" s="2">
        <v>1</v>
      </c>
      <c r="J8" s="2">
        <v>4</v>
      </c>
      <c r="K8" s="2">
        <v>3</v>
      </c>
      <c r="L8" s="2">
        <v>2</v>
      </c>
      <c r="M8" s="2">
        <v>3</v>
      </c>
      <c r="N8" s="2">
        <v>5</v>
      </c>
      <c r="O8" s="9">
        <f>SUM(F8:N8)</f>
        <v>24</v>
      </c>
      <c r="P8" s="10">
        <f>SUMPRODUCT(F6:N6,F8:N8)</f>
        <v>114</v>
      </c>
    </row>
    <row r="9" spans="1:20" x14ac:dyDescent="0.25">
      <c r="B9" s="2" t="s">
        <v>27</v>
      </c>
      <c r="C9" s="2" t="s">
        <v>33</v>
      </c>
      <c r="O9" s="11" t="s">
        <v>50</v>
      </c>
      <c r="P9" s="11">
        <f>ABS(P7-P8)</f>
        <v>0</v>
      </c>
      <c r="Q9" s="17" t="s">
        <v>49</v>
      </c>
      <c r="R9" s="12"/>
      <c r="S9" s="12"/>
      <c r="T9" s="18"/>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AA54"/>
  <sheetViews>
    <sheetView topLeftCell="E3" zoomScale="98" workbookViewId="0">
      <selection activeCell="W19" sqref="W19"/>
    </sheetView>
  </sheetViews>
  <sheetFormatPr defaultRowHeight="15" x14ac:dyDescent="0.25"/>
  <cols>
    <col min="22" max="22" width="14.28515625" customWidth="1"/>
  </cols>
  <sheetData>
    <row r="1" spans="9:27" x14ac:dyDescent="0.25">
      <c r="I1" s="19"/>
      <c r="J1" s="19"/>
      <c r="K1" s="19"/>
      <c r="L1" s="19"/>
      <c r="M1" s="19"/>
      <c r="N1" s="19"/>
      <c r="O1" s="19"/>
      <c r="P1" s="19"/>
      <c r="Q1" s="19"/>
      <c r="R1" s="19"/>
      <c r="S1" s="19"/>
      <c r="T1" s="19"/>
      <c r="U1" s="19"/>
      <c r="V1" s="19"/>
      <c r="W1" s="19"/>
      <c r="X1" s="19"/>
      <c r="Y1" s="19"/>
      <c r="Z1" s="19"/>
      <c r="AA1" s="19"/>
    </row>
    <row r="2" spans="9:27" x14ac:dyDescent="0.25">
      <c r="I2" s="19"/>
      <c r="J2" s="19"/>
      <c r="K2" s="19"/>
      <c r="L2" s="19"/>
      <c r="M2" s="19"/>
      <c r="N2" s="19"/>
      <c r="O2" s="2"/>
      <c r="P2" s="2" t="s">
        <v>152</v>
      </c>
      <c r="Q2" s="2" t="s">
        <v>134</v>
      </c>
      <c r="R2" s="2" t="s">
        <v>153</v>
      </c>
      <c r="S2" s="2" t="s">
        <v>154</v>
      </c>
      <c r="T2" s="2" t="s">
        <v>155</v>
      </c>
      <c r="U2" s="2" t="s">
        <v>156</v>
      </c>
      <c r="V2" s="35"/>
      <c r="W2" s="19"/>
      <c r="X2" s="19"/>
      <c r="Y2" s="19"/>
      <c r="Z2" s="19"/>
      <c r="AA2" s="19"/>
    </row>
    <row r="3" spans="9:27" x14ac:dyDescent="0.25">
      <c r="I3" s="19"/>
      <c r="J3" s="19" t="s">
        <v>130</v>
      </c>
      <c r="K3" s="19" t="s">
        <v>131</v>
      </c>
      <c r="L3" s="19"/>
      <c r="M3" s="19"/>
      <c r="N3" s="19"/>
      <c r="O3" s="2" t="s">
        <v>145</v>
      </c>
      <c r="P3" s="2">
        <v>1</v>
      </c>
      <c r="Q3" s="2">
        <v>7.95</v>
      </c>
      <c r="R3" s="2">
        <v>2</v>
      </c>
      <c r="S3" s="2">
        <v>0</v>
      </c>
      <c r="T3" s="2">
        <f>(Q3*R3)+(S3*0.75)</f>
        <v>15.9</v>
      </c>
      <c r="U3" s="2">
        <v>0</v>
      </c>
      <c r="V3" s="35"/>
      <c r="W3" s="19"/>
      <c r="X3" s="19"/>
      <c r="Y3" s="19"/>
      <c r="Z3" s="19"/>
      <c r="AA3" s="19"/>
    </row>
    <row r="4" spans="9:27" x14ac:dyDescent="0.25">
      <c r="I4" s="19"/>
      <c r="J4" s="19"/>
      <c r="K4" s="19" t="s">
        <v>132</v>
      </c>
      <c r="L4" s="19"/>
      <c r="M4" s="19"/>
      <c r="N4" s="19"/>
      <c r="O4" s="2" t="s">
        <v>146</v>
      </c>
      <c r="P4" s="2">
        <v>2</v>
      </c>
      <c r="Q4" s="2">
        <v>5.5</v>
      </c>
      <c r="R4" s="2">
        <v>3</v>
      </c>
      <c r="S4" s="2">
        <v>25</v>
      </c>
      <c r="T4" s="2">
        <f t="shared" ref="T4:T9" si="0">(Q4*R4)+(S4*0.75)</f>
        <v>35.25</v>
      </c>
      <c r="U4" s="33">
        <v>1</v>
      </c>
      <c r="V4" s="35"/>
      <c r="W4" s="19"/>
      <c r="X4" s="19"/>
      <c r="Y4" s="19"/>
      <c r="Z4" s="19"/>
      <c r="AA4" s="19"/>
    </row>
    <row r="5" spans="9:27" x14ac:dyDescent="0.25">
      <c r="I5" s="19"/>
      <c r="J5" s="19"/>
      <c r="K5" s="19"/>
      <c r="L5" s="19"/>
      <c r="M5" s="19"/>
      <c r="N5" s="19"/>
      <c r="O5" s="2" t="s">
        <v>147</v>
      </c>
      <c r="P5" s="2">
        <v>3</v>
      </c>
      <c r="Q5" s="2">
        <v>5</v>
      </c>
      <c r="R5" s="2">
        <v>3</v>
      </c>
      <c r="S5" s="2">
        <v>3</v>
      </c>
      <c r="T5" s="2">
        <f t="shared" si="0"/>
        <v>17.25</v>
      </c>
      <c r="U5" s="33">
        <v>1</v>
      </c>
      <c r="V5" s="35"/>
      <c r="W5" s="19"/>
      <c r="X5" s="19"/>
      <c r="Y5" s="19"/>
      <c r="Z5" s="19"/>
      <c r="AA5" s="19"/>
    </row>
    <row r="6" spans="9:27" x14ac:dyDescent="0.25">
      <c r="I6" s="19"/>
      <c r="J6" s="19" t="s">
        <v>136</v>
      </c>
      <c r="K6" s="19" t="s">
        <v>133</v>
      </c>
      <c r="L6" s="19"/>
      <c r="M6" s="19"/>
      <c r="N6" s="19"/>
      <c r="O6" s="2" t="s">
        <v>148</v>
      </c>
      <c r="P6" s="2">
        <v>4</v>
      </c>
      <c r="Q6" s="2">
        <v>7</v>
      </c>
      <c r="R6" s="2">
        <v>3</v>
      </c>
      <c r="S6" s="2">
        <v>28</v>
      </c>
      <c r="T6" s="2">
        <f t="shared" si="0"/>
        <v>42</v>
      </c>
      <c r="U6" s="2">
        <v>0</v>
      </c>
      <c r="V6" s="35"/>
      <c r="W6" s="19"/>
      <c r="X6" s="19"/>
      <c r="Y6" s="19"/>
      <c r="Z6" s="19"/>
      <c r="AA6" s="19"/>
    </row>
    <row r="7" spans="9:27" x14ac:dyDescent="0.25">
      <c r="I7" s="19"/>
      <c r="J7" s="19" t="s">
        <v>135</v>
      </c>
      <c r="K7" s="19" t="s">
        <v>137</v>
      </c>
      <c r="L7" s="19"/>
      <c r="M7" s="19"/>
      <c r="N7" s="19"/>
      <c r="O7" s="2" t="s">
        <v>149</v>
      </c>
      <c r="P7" s="2">
        <v>5</v>
      </c>
      <c r="Q7" s="2">
        <v>4.95</v>
      </c>
      <c r="R7" s="2">
        <v>3</v>
      </c>
      <c r="S7" s="2">
        <v>40</v>
      </c>
      <c r="T7" s="2">
        <f t="shared" si="0"/>
        <v>44.85</v>
      </c>
      <c r="U7" s="2">
        <v>0</v>
      </c>
      <c r="V7" s="35"/>
      <c r="W7" s="19"/>
      <c r="X7" s="19"/>
      <c r="Y7" s="19"/>
      <c r="Z7" s="19"/>
      <c r="AA7" s="19"/>
    </row>
    <row r="8" spans="9:27" x14ac:dyDescent="0.25">
      <c r="I8" s="19"/>
      <c r="J8" s="19" t="s">
        <v>138</v>
      </c>
      <c r="K8" s="19" t="s">
        <v>139</v>
      </c>
      <c r="L8" s="19"/>
      <c r="M8" s="19"/>
      <c r="N8" s="19"/>
      <c r="O8" s="2" t="s">
        <v>150</v>
      </c>
      <c r="P8" s="2">
        <v>6</v>
      </c>
      <c r="Q8" s="2">
        <v>5.25</v>
      </c>
      <c r="R8" s="2">
        <v>4</v>
      </c>
      <c r="S8" s="2">
        <v>35</v>
      </c>
      <c r="T8" s="2">
        <f t="shared" si="0"/>
        <v>47.25</v>
      </c>
      <c r="U8" s="33">
        <v>1</v>
      </c>
      <c r="V8" s="35"/>
      <c r="W8" s="19"/>
      <c r="X8" s="19"/>
      <c r="Y8" s="19"/>
      <c r="Z8" s="19"/>
      <c r="AA8" s="19"/>
    </row>
    <row r="9" spans="9:27" x14ac:dyDescent="0.25">
      <c r="I9" s="19"/>
      <c r="J9" s="19" t="s">
        <v>140</v>
      </c>
      <c r="K9" s="19" t="s">
        <v>141</v>
      </c>
      <c r="L9" s="19"/>
      <c r="M9" s="19"/>
      <c r="N9" s="19"/>
      <c r="O9" s="2" t="s">
        <v>151</v>
      </c>
      <c r="P9" s="2">
        <v>7</v>
      </c>
      <c r="Q9" s="2">
        <v>6.75</v>
      </c>
      <c r="R9" s="2">
        <v>4</v>
      </c>
      <c r="S9" s="2">
        <v>32</v>
      </c>
      <c r="T9" s="2">
        <f t="shared" si="0"/>
        <v>51</v>
      </c>
      <c r="U9" s="33">
        <v>1</v>
      </c>
      <c r="V9" s="35"/>
      <c r="W9" s="19"/>
      <c r="X9" s="19"/>
      <c r="Y9" s="19"/>
      <c r="Z9" s="19"/>
      <c r="AA9" s="19"/>
    </row>
    <row r="10" spans="9:27" x14ac:dyDescent="0.25">
      <c r="I10" s="19"/>
      <c r="J10" s="19" t="s">
        <v>142</v>
      </c>
      <c r="K10" s="19" t="s">
        <v>143</v>
      </c>
      <c r="L10" s="19"/>
      <c r="M10" s="19"/>
      <c r="N10" s="19"/>
      <c r="O10" s="19"/>
      <c r="P10" s="19"/>
      <c r="Q10" s="19"/>
      <c r="R10" s="19"/>
      <c r="S10" s="19"/>
      <c r="T10" s="19"/>
      <c r="U10" s="19"/>
      <c r="V10" s="19"/>
      <c r="W10" s="19"/>
      <c r="X10" s="19"/>
      <c r="Y10" s="19"/>
      <c r="Z10" s="19"/>
      <c r="AA10" s="19"/>
    </row>
    <row r="11" spans="9:27" x14ac:dyDescent="0.25">
      <c r="I11" s="19"/>
      <c r="J11" s="19"/>
      <c r="K11" s="19"/>
      <c r="L11" s="19"/>
      <c r="M11" s="19"/>
      <c r="N11" s="19"/>
      <c r="O11" s="19"/>
      <c r="P11" s="19"/>
      <c r="Q11" s="19"/>
      <c r="R11" s="19"/>
      <c r="S11" s="19"/>
      <c r="T11" s="19"/>
      <c r="U11" s="19"/>
      <c r="V11" s="19"/>
      <c r="W11" s="19"/>
      <c r="X11" s="19"/>
      <c r="Y11" s="19"/>
      <c r="Z11" s="19"/>
      <c r="AA11" s="19"/>
    </row>
    <row r="12" spans="9:27" x14ac:dyDescent="0.25">
      <c r="I12" s="19"/>
      <c r="J12" s="19" t="s">
        <v>144</v>
      </c>
      <c r="K12" s="19"/>
      <c r="L12" s="19"/>
      <c r="M12" s="19">
        <f>SUMPRODUCT(T3:T9,U3:U9)</f>
        <v>150.75</v>
      </c>
      <c r="N12" s="19"/>
      <c r="O12" s="19"/>
      <c r="P12" s="19"/>
      <c r="Q12" s="19"/>
      <c r="R12" s="19"/>
      <c r="S12" s="19"/>
      <c r="T12" s="19"/>
      <c r="U12" s="19"/>
      <c r="V12" s="19"/>
      <c r="W12" s="19"/>
      <c r="X12" s="19"/>
      <c r="Y12" s="19"/>
      <c r="Z12" s="19"/>
      <c r="AA12" s="19"/>
    </row>
    <row r="13" spans="9:27" x14ac:dyDescent="0.25">
      <c r="I13" s="19"/>
      <c r="J13" s="19"/>
      <c r="K13" s="19"/>
      <c r="L13" s="19"/>
      <c r="M13" s="19"/>
      <c r="N13" s="19"/>
      <c r="O13" s="19"/>
      <c r="P13" s="19"/>
      <c r="Q13" s="19"/>
      <c r="R13" s="19"/>
      <c r="S13" s="32" t="s">
        <v>146</v>
      </c>
      <c r="T13" s="19" t="s">
        <v>184</v>
      </c>
      <c r="U13" s="19"/>
      <c r="V13" s="19"/>
      <c r="W13" s="19"/>
      <c r="X13" s="19"/>
      <c r="Y13" s="19"/>
      <c r="Z13" s="19"/>
      <c r="AA13" s="19"/>
    </row>
    <row r="14" spans="9:27" x14ac:dyDescent="0.25">
      <c r="I14" s="19"/>
      <c r="J14" s="19"/>
      <c r="K14" s="19"/>
      <c r="L14" s="19" t="s">
        <v>175</v>
      </c>
      <c r="M14" s="19"/>
      <c r="N14" s="19"/>
      <c r="O14" s="19"/>
      <c r="P14" s="19"/>
      <c r="Q14" s="19"/>
      <c r="R14" s="19"/>
      <c r="S14" s="32" t="s">
        <v>147</v>
      </c>
      <c r="T14" s="19" t="s">
        <v>185</v>
      </c>
      <c r="U14" s="19"/>
      <c r="V14" s="19"/>
      <c r="W14" s="19"/>
      <c r="X14" s="19"/>
      <c r="Y14" s="19"/>
      <c r="Z14" s="19"/>
      <c r="AA14" s="19"/>
    </row>
    <row r="15" spans="9:27" x14ac:dyDescent="0.25">
      <c r="I15" s="19"/>
      <c r="J15" s="2" t="s">
        <v>157</v>
      </c>
      <c r="K15" s="2" t="s">
        <v>174</v>
      </c>
      <c r="L15" s="254" t="s">
        <v>176</v>
      </c>
      <c r="M15" s="254"/>
      <c r="N15" s="2" t="s">
        <v>69</v>
      </c>
      <c r="O15" s="2">
        <v>1</v>
      </c>
      <c r="P15" s="2">
        <f>U3+U4+U6+U8</f>
        <v>2</v>
      </c>
      <c r="Q15" s="19"/>
      <c r="R15" s="19"/>
      <c r="S15" s="32" t="s">
        <v>150</v>
      </c>
      <c r="T15" s="19" t="s">
        <v>186</v>
      </c>
      <c r="U15" s="19"/>
      <c r="V15" s="19"/>
      <c r="W15" s="19"/>
      <c r="X15" s="19"/>
      <c r="Y15" s="19"/>
      <c r="Z15" s="19"/>
      <c r="AA15" s="19"/>
    </row>
    <row r="16" spans="9:27" x14ac:dyDescent="0.25">
      <c r="I16" s="19"/>
      <c r="J16" s="2" t="s">
        <v>158</v>
      </c>
      <c r="K16" s="2" t="s">
        <v>167</v>
      </c>
      <c r="L16" s="254" t="s">
        <v>177</v>
      </c>
      <c r="M16" s="254"/>
      <c r="N16" s="2" t="s">
        <v>69</v>
      </c>
      <c r="O16" s="2">
        <v>1</v>
      </c>
      <c r="P16" s="2">
        <f>U5+U7</f>
        <v>1</v>
      </c>
      <c r="Q16" s="19"/>
      <c r="R16" s="19"/>
      <c r="S16" s="32" t="s">
        <v>151</v>
      </c>
      <c r="T16" s="19" t="s">
        <v>187</v>
      </c>
      <c r="U16" s="19"/>
      <c r="V16" s="19"/>
      <c r="W16" s="19"/>
      <c r="X16" s="19"/>
      <c r="Y16" s="19"/>
      <c r="Z16" s="19"/>
      <c r="AA16" s="19"/>
    </row>
    <row r="17" spans="9:27" x14ac:dyDescent="0.25">
      <c r="I17" s="19"/>
      <c r="J17" s="2" t="s">
        <v>159</v>
      </c>
      <c r="K17" s="2" t="s">
        <v>168</v>
      </c>
      <c r="L17" s="254" t="s">
        <v>178</v>
      </c>
      <c r="M17" s="254"/>
      <c r="N17" s="2" t="s">
        <v>69</v>
      </c>
      <c r="O17" s="2">
        <v>1</v>
      </c>
      <c r="P17" s="2">
        <f>U3+U8</f>
        <v>1</v>
      </c>
      <c r="Q17" s="19"/>
      <c r="R17" s="19"/>
      <c r="S17" s="19"/>
      <c r="T17" s="19"/>
      <c r="U17" s="19"/>
      <c r="V17" s="19"/>
      <c r="W17" s="19" t="s">
        <v>193</v>
      </c>
      <c r="X17" s="19"/>
      <c r="Y17" s="19"/>
      <c r="Z17" s="19"/>
      <c r="AA17" s="19"/>
    </row>
    <row r="18" spans="9:27" x14ac:dyDescent="0.25">
      <c r="I18" s="19"/>
      <c r="J18" s="2" t="s">
        <v>160</v>
      </c>
      <c r="K18" s="2" t="s">
        <v>169</v>
      </c>
      <c r="L18" s="254" t="s">
        <v>179</v>
      </c>
      <c r="M18" s="254"/>
      <c r="N18" s="2" t="s">
        <v>69</v>
      </c>
      <c r="O18" s="2">
        <v>1</v>
      </c>
      <c r="P18" s="2">
        <f>U7+U9</f>
        <v>1</v>
      </c>
      <c r="Q18" s="19"/>
      <c r="R18" s="19"/>
      <c r="S18" s="19" t="s">
        <v>188</v>
      </c>
      <c r="T18" s="19"/>
      <c r="U18" s="258" t="s">
        <v>191</v>
      </c>
      <c r="V18" s="258"/>
      <c r="W18" s="19">
        <f>M12-Q4</f>
        <v>145.25</v>
      </c>
      <c r="X18" s="19"/>
      <c r="Y18" s="19"/>
      <c r="Z18" s="19"/>
      <c r="AA18" s="19"/>
    </row>
    <row r="19" spans="9:27" x14ac:dyDescent="0.25">
      <c r="I19" s="19"/>
      <c r="J19" s="2" t="s">
        <v>161</v>
      </c>
      <c r="K19" s="2" t="s">
        <v>170</v>
      </c>
      <c r="L19" s="254" t="s">
        <v>180</v>
      </c>
      <c r="M19" s="254"/>
      <c r="N19" s="2" t="s">
        <v>69</v>
      </c>
      <c r="O19" s="2">
        <v>1</v>
      </c>
      <c r="P19" s="2">
        <f>U5+U8+U9</f>
        <v>3</v>
      </c>
      <c r="Q19" s="19"/>
      <c r="R19" s="19"/>
      <c r="S19" s="19" t="s">
        <v>189</v>
      </c>
      <c r="T19" s="19"/>
      <c r="U19" s="258" t="s">
        <v>192</v>
      </c>
      <c r="V19" s="258"/>
      <c r="W19" s="19">
        <f>W18-Q8-Q9</f>
        <v>133.25</v>
      </c>
      <c r="X19" s="19"/>
      <c r="Y19" s="19"/>
      <c r="Z19" s="19"/>
      <c r="AA19" s="19"/>
    </row>
    <row r="20" spans="9:27" x14ac:dyDescent="0.25">
      <c r="I20" s="19"/>
      <c r="J20" s="2" t="s">
        <v>162</v>
      </c>
      <c r="K20" s="2" t="s">
        <v>171</v>
      </c>
      <c r="L20" s="254" t="s">
        <v>181</v>
      </c>
      <c r="M20" s="254"/>
      <c r="N20" s="2" t="s">
        <v>69</v>
      </c>
      <c r="O20" s="2">
        <v>1</v>
      </c>
      <c r="P20" s="2">
        <f>U4+U9</f>
        <v>2</v>
      </c>
      <c r="Q20" s="19"/>
      <c r="R20" s="19"/>
      <c r="S20" s="19" t="s">
        <v>190</v>
      </c>
      <c r="T20" s="19"/>
      <c r="U20" s="258" t="s">
        <v>194</v>
      </c>
      <c r="V20" s="258"/>
      <c r="W20" s="31">
        <f>W19-Q9</f>
        <v>126.5</v>
      </c>
      <c r="X20" s="19"/>
      <c r="Y20" s="19"/>
      <c r="Z20" s="19"/>
      <c r="AA20" s="19"/>
    </row>
    <row r="21" spans="9:27" x14ac:dyDescent="0.25">
      <c r="I21" s="19"/>
      <c r="J21" s="2" t="s">
        <v>163</v>
      </c>
      <c r="K21" s="2" t="s">
        <v>167</v>
      </c>
      <c r="L21" s="254" t="s">
        <v>177</v>
      </c>
      <c r="M21" s="254"/>
      <c r="N21" s="2" t="s">
        <v>69</v>
      </c>
      <c r="O21" s="2">
        <v>1</v>
      </c>
      <c r="P21" s="2">
        <f>U5+U7</f>
        <v>1</v>
      </c>
      <c r="Q21" s="19"/>
      <c r="R21" s="19"/>
      <c r="S21" s="19"/>
      <c r="T21" s="19"/>
      <c r="U21" s="19"/>
      <c r="V21" s="19"/>
      <c r="W21" s="19"/>
      <c r="X21" s="19"/>
      <c r="Y21" s="19"/>
      <c r="Z21" s="19"/>
      <c r="AA21" s="19"/>
    </row>
    <row r="22" spans="9:27" x14ac:dyDescent="0.25">
      <c r="I22" s="19"/>
      <c r="J22" s="2" t="s">
        <v>164</v>
      </c>
      <c r="K22" s="2" t="s">
        <v>172</v>
      </c>
      <c r="L22" s="254" t="s">
        <v>182</v>
      </c>
      <c r="M22" s="254"/>
      <c r="N22" s="2" t="s">
        <v>69</v>
      </c>
      <c r="O22" s="2">
        <v>1</v>
      </c>
      <c r="P22" s="2">
        <f>U4+U6</f>
        <v>1</v>
      </c>
      <c r="Q22" s="19"/>
      <c r="R22" s="19"/>
      <c r="S22" s="19"/>
      <c r="T22" s="19"/>
      <c r="U22" s="19"/>
      <c r="V22" s="19"/>
      <c r="W22" s="19"/>
      <c r="X22" s="19"/>
      <c r="Y22" s="19"/>
      <c r="Z22" s="19"/>
      <c r="AA22" s="19"/>
    </row>
    <row r="23" spans="9:27" x14ac:dyDescent="0.25">
      <c r="I23" s="19"/>
      <c r="J23" s="2" t="s">
        <v>165</v>
      </c>
      <c r="K23" s="2" t="s">
        <v>173</v>
      </c>
      <c r="L23" s="254" t="s">
        <v>183</v>
      </c>
      <c r="M23" s="254"/>
      <c r="N23" s="2" t="s">
        <v>69</v>
      </c>
      <c r="O23" s="2">
        <v>1</v>
      </c>
      <c r="P23" s="2">
        <f>U6+U9</f>
        <v>1</v>
      </c>
      <c r="Q23" s="19"/>
      <c r="R23" s="19"/>
      <c r="S23" s="19"/>
      <c r="T23" s="19"/>
      <c r="U23" s="19"/>
      <c r="V23" s="19"/>
      <c r="W23" s="19"/>
      <c r="X23" s="19"/>
      <c r="Y23" s="19"/>
      <c r="Z23" s="19"/>
      <c r="AA23" s="19"/>
    </row>
    <row r="24" spans="9:27" x14ac:dyDescent="0.25">
      <c r="I24" s="19"/>
      <c r="J24" s="2" t="s">
        <v>166</v>
      </c>
      <c r="K24" s="2">
        <v>6</v>
      </c>
      <c r="L24" s="254" t="s">
        <v>14</v>
      </c>
      <c r="M24" s="254"/>
      <c r="N24" s="2" t="s">
        <v>69</v>
      </c>
      <c r="O24" s="2">
        <v>1</v>
      </c>
      <c r="P24" s="2">
        <f>U8</f>
        <v>1</v>
      </c>
      <c r="Q24" s="19"/>
      <c r="R24" s="19"/>
      <c r="S24" s="19"/>
      <c r="T24" s="19"/>
      <c r="U24" s="19"/>
      <c r="V24" s="19"/>
      <c r="W24" s="19"/>
      <c r="X24" s="19"/>
      <c r="Y24" s="19"/>
      <c r="Z24" s="19"/>
      <c r="AA24" s="19"/>
    </row>
    <row r="25" spans="9:27" x14ac:dyDescent="0.25">
      <c r="I25" s="19"/>
      <c r="J25" s="19"/>
      <c r="K25" s="19"/>
      <c r="L25" s="19"/>
      <c r="M25" s="19"/>
      <c r="N25" s="19"/>
      <c r="O25" s="19"/>
      <c r="P25" s="19"/>
      <c r="Q25" s="19"/>
      <c r="R25" s="19"/>
      <c r="S25" s="19"/>
      <c r="T25" s="19"/>
      <c r="U25" s="19"/>
      <c r="V25" s="19"/>
      <c r="W25" s="19"/>
      <c r="X25" s="19"/>
      <c r="Y25" s="19"/>
      <c r="Z25" s="19"/>
      <c r="AA25" s="19"/>
    </row>
    <row r="26" spans="9:27" x14ac:dyDescent="0.25">
      <c r="I26" s="19"/>
      <c r="J26" s="19"/>
      <c r="K26" s="19"/>
      <c r="L26" s="19"/>
      <c r="M26" s="19"/>
      <c r="N26" s="19"/>
      <c r="O26" s="19"/>
      <c r="P26" s="19"/>
      <c r="Q26" s="19"/>
      <c r="R26" s="19"/>
      <c r="S26" s="19"/>
      <c r="T26" s="19"/>
      <c r="U26" s="19"/>
      <c r="V26" s="19"/>
      <c r="W26" s="19"/>
      <c r="X26" s="19"/>
      <c r="Y26" s="19"/>
      <c r="Z26" s="19"/>
      <c r="AA26" s="19"/>
    </row>
    <row r="27" spans="9:27" x14ac:dyDescent="0.25">
      <c r="I27" s="19"/>
      <c r="J27" s="19"/>
      <c r="K27" s="19"/>
      <c r="L27" s="19"/>
      <c r="M27" s="19"/>
      <c r="N27" s="19"/>
      <c r="O27" s="19"/>
      <c r="P27" s="19"/>
      <c r="Q27" s="19"/>
      <c r="R27" s="19"/>
      <c r="S27" s="19"/>
      <c r="T27" s="19"/>
      <c r="U27" s="19"/>
      <c r="V27" s="19"/>
      <c r="W27" s="19"/>
      <c r="X27" s="19"/>
      <c r="Y27" s="19"/>
      <c r="Z27" s="19"/>
      <c r="AA27" s="19"/>
    </row>
    <row r="28" spans="9:27" x14ac:dyDescent="0.25">
      <c r="I28" s="19"/>
      <c r="J28" s="19"/>
      <c r="K28" s="19"/>
      <c r="L28" s="19"/>
      <c r="M28" s="19"/>
      <c r="N28" s="19"/>
      <c r="O28" s="19"/>
      <c r="P28" s="19"/>
      <c r="Q28" s="19"/>
      <c r="R28" s="19"/>
      <c r="S28" s="19"/>
      <c r="T28" s="19"/>
      <c r="U28" s="19"/>
      <c r="V28" s="19"/>
      <c r="W28" s="19"/>
      <c r="X28" s="19"/>
      <c r="Y28" s="19"/>
      <c r="Z28" s="19"/>
      <c r="AA28" s="19"/>
    </row>
    <row r="29" spans="9:27" x14ac:dyDescent="0.25">
      <c r="I29" s="19"/>
      <c r="J29" s="19"/>
      <c r="K29" s="19"/>
      <c r="L29" s="19"/>
      <c r="M29" s="19"/>
      <c r="N29" s="19"/>
      <c r="O29" s="19"/>
      <c r="P29" s="19"/>
      <c r="Q29" s="19"/>
      <c r="R29" s="19"/>
      <c r="S29" s="19"/>
      <c r="T29" s="19"/>
      <c r="U29" s="19"/>
      <c r="V29" s="19"/>
      <c r="W29" s="19"/>
      <c r="X29" s="19"/>
      <c r="Y29" s="19"/>
      <c r="Z29" s="19"/>
      <c r="AA29" s="19"/>
    </row>
    <row r="30" spans="9:27" x14ac:dyDescent="0.25">
      <c r="I30" s="19"/>
      <c r="J30" s="19"/>
      <c r="K30" s="19"/>
      <c r="L30" s="19"/>
      <c r="M30" s="19"/>
      <c r="N30" s="19"/>
      <c r="O30" s="19"/>
      <c r="P30" s="19"/>
      <c r="Q30" s="19"/>
      <c r="R30" s="19"/>
      <c r="S30" s="19"/>
      <c r="T30" s="19"/>
      <c r="U30" s="19"/>
      <c r="V30" s="19"/>
      <c r="W30" s="19"/>
      <c r="X30" s="19"/>
      <c r="Y30" s="19"/>
      <c r="Z30" s="19"/>
      <c r="AA30" s="19"/>
    </row>
    <row r="31" spans="9:27" x14ac:dyDescent="0.25">
      <c r="I31" s="19"/>
      <c r="J31" s="19"/>
      <c r="K31" s="19"/>
      <c r="L31" s="19"/>
      <c r="M31" s="19"/>
      <c r="N31" s="19"/>
      <c r="O31" s="19"/>
      <c r="P31" s="19"/>
      <c r="Q31" s="19"/>
      <c r="R31" s="19"/>
      <c r="S31" s="19"/>
      <c r="T31" s="19"/>
      <c r="U31" s="19"/>
      <c r="V31" s="19"/>
      <c r="W31" s="19"/>
      <c r="X31" s="19"/>
      <c r="Y31" s="19"/>
      <c r="Z31" s="19"/>
      <c r="AA31" s="19"/>
    </row>
    <row r="32" spans="9:27" x14ac:dyDescent="0.25">
      <c r="I32" s="19"/>
      <c r="J32" s="19"/>
      <c r="K32" s="19"/>
      <c r="L32" s="19"/>
      <c r="M32" s="19"/>
      <c r="N32" s="19"/>
      <c r="O32" s="19"/>
      <c r="P32" s="19"/>
      <c r="Q32" s="19"/>
      <c r="R32" s="19"/>
      <c r="S32" s="19"/>
      <c r="T32" s="19"/>
      <c r="U32" s="19"/>
      <c r="V32" s="19"/>
      <c r="W32" s="19"/>
      <c r="X32" s="19"/>
      <c r="Y32" s="19"/>
      <c r="Z32" s="19"/>
      <c r="AA32" s="19"/>
    </row>
    <row r="33" spans="9:27" x14ac:dyDescent="0.25">
      <c r="I33" s="19"/>
      <c r="J33" s="19"/>
      <c r="K33" s="19"/>
      <c r="L33" s="19"/>
      <c r="M33" s="19"/>
      <c r="N33" s="19"/>
      <c r="O33" s="19"/>
      <c r="P33" s="19"/>
      <c r="Q33" s="19"/>
      <c r="R33" s="19"/>
      <c r="S33" s="19"/>
      <c r="T33" s="19"/>
      <c r="U33" s="19"/>
      <c r="V33" s="19"/>
      <c r="W33" s="19"/>
      <c r="X33" s="19"/>
      <c r="Y33" s="19"/>
      <c r="Z33" s="19"/>
      <c r="AA33" s="19"/>
    </row>
    <row r="34" spans="9:27" x14ac:dyDescent="0.25">
      <c r="I34" s="19"/>
      <c r="J34" s="19"/>
      <c r="K34" s="19"/>
      <c r="L34" s="19"/>
      <c r="M34" s="19"/>
      <c r="N34" s="19"/>
      <c r="O34" s="19"/>
      <c r="P34" s="19"/>
      <c r="Q34" s="19"/>
      <c r="R34" s="19"/>
      <c r="S34" s="19"/>
      <c r="T34" s="19"/>
      <c r="U34" s="19"/>
      <c r="V34" s="19"/>
      <c r="W34" s="19"/>
      <c r="X34" s="19"/>
      <c r="Y34" s="19"/>
      <c r="Z34" s="19"/>
      <c r="AA34" s="19"/>
    </row>
    <row r="35" spans="9:27" x14ac:dyDescent="0.25">
      <c r="I35" s="19"/>
      <c r="J35" s="19"/>
      <c r="K35" s="19"/>
      <c r="L35" s="19"/>
      <c r="M35" s="19"/>
      <c r="N35" s="19"/>
      <c r="O35" s="19"/>
      <c r="P35" s="19"/>
      <c r="Q35" s="19"/>
      <c r="R35" s="19"/>
      <c r="S35" s="19"/>
      <c r="T35" s="19"/>
      <c r="U35" s="19"/>
      <c r="V35" s="19"/>
      <c r="W35" s="19"/>
      <c r="X35" s="19"/>
      <c r="Y35" s="19"/>
      <c r="Z35" s="19"/>
      <c r="AA35" s="19"/>
    </row>
    <row r="36" spans="9:27" x14ac:dyDescent="0.25">
      <c r="I36" s="19"/>
      <c r="J36" s="19"/>
      <c r="K36" s="19"/>
      <c r="L36" s="19"/>
      <c r="M36" s="19"/>
      <c r="N36" s="19"/>
      <c r="O36" s="19"/>
      <c r="P36" s="19"/>
      <c r="Q36" s="19"/>
      <c r="R36" s="19"/>
      <c r="S36" s="19"/>
      <c r="T36" s="19"/>
      <c r="U36" s="19"/>
      <c r="V36" s="19"/>
      <c r="W36" s="19"/>
      <c r="X36" s="19"/>
      <c r="Y36" s="19"/>
      <c r="Z36" s="19"/>
      <c r="AA36" s="19"/>
    </row>
    <row r="37" spans="9:27" x14ac:dyDescent="0.25">
      <c r="I37" s="19"/>
      <c r="J37" s="19"/>
      <c r="K37" s="19"/>
      <c r="L37" s="19"/>
      <c r="M37" s="19"/>
      <c r="N37" s="19"/>
      <c r="O37" s="19"/>
      <c r="P37" s="19"/>
      <c r="Q37" s="19"/>
      <c r="R37" s="19"/>
      <c r="S37" s="19"/>
      <c r="T37" s="19"/>
      <c r="U37" s="19"/>
      <c r="V37" s="19"/>
      <c r="W37" s="19"/>
      <c r="X37" s="19"/>
      <c r="Y37" s="19"/>
      <c r="Z37" s="19"/>
      <c r="AA37" s="19"/>
    </row>
    <row r="38" spans="9:27" x14ac:dyDescent="0.25">
      <c r="I38" s="19"/>
      <c r="J38" s="19"/>
      <c r="K38" s="19"/>
      <c r="L38" s="19"/>
      <c r="M38" s="19"/>
      <c r="N38" s="19"/>
      <c r="O38" s="19"/>
      <c r="P38" s="19"/>
      <c r="Q38" s="19"/>
      <c r="R38" s="19"/>
      <c r="S38" s="19"/>
      <c r="T38" s="19"/>
      <c r="U38" s="19"/>
      <c r="V38" s="19"/>
      <c r="W38" s="19"/>
      <c r="X38" s="19"/>
      <c r="Y38" s="19"/>
      <c r="Z38" s="19"/>
      <c r="AA38" s="19"/>
    </row>
    <row r="39" spans="9:27" x14ac:dyDescent="0.25">
      <c r="I39" s="19"/>
      <c r="J39" s="19"/>
      <c r="K39" s="19"/>
      <c r="L39" s="19"/>
      <c r="M39" s="19"/>
      <c r="N39" s="19"/>
      <c r="O39" s="19"/>
      <c r="P39" s="19"/>
      <c r="Q39" s="19"/>
      <c r="R39" s="19"/>
      <c r="S39" s="19"/>
      <c r="T39" s="19"/>
      <c r="U39" s="19"/>
      <c r="V39" s="19"/>
      <c r="W39" s="19"/>
      <c r="X39" s="19"/>
      <c r="Y39" s="19"/>
      <c r="Z39" s="19"/>
      <c r="AA39" s="19"/>
    </row>
    <row r="40" spans="9:27" x14ac:dyDescent="0.25">
      <c r="I40" s="19"/>
      <c r="J40" s="19"/>
      <c r="K40" s="19"/>
      <c r="L40" s="19"/>
      <c r="M40" s="19"/>
      <c r="N40" s="19"/>
      <c r="O40" s="19"/>
      <c r="P40" s="19"/>
      <c r="Q40" s="19"/>
      <c r="R40" s="19"/>
      <c r="S40" s="19"/>
      <c r="T40" s="19"/>
      <c r="U40" s="19"/>
      <c r="V40" s="19"/>
      <c r="W40" s="19"/>
      <c r="X40" s="19"/>
      <c r="Y40" s="19"/>
      <c r="Z40" s="19"/>
      <c r="AA40" s="19"/>
    </row>
    <row r="41" spans="9:27" x14ac:dyDescent="0.25">
      <c r="I41" s="19"/>
      <c r="J41" s="19"/>
      <c r="K41" s="19"/>
      <c r="L41" s="19"/>
      <c r="M41" s="19"/>
      <c r="N41" s="19"/>
      <c r="O41" s="19"/>
      <c r="P41" s="19"/>
      <c r="Q41" s="19"/>
      <c r="R41" s="19"/>
      <c r="S41" s="19"/>
      <c r="T41" s="19"/>
      <c r="U41" s="19"/>
      <c r="V41" s="19"/>
      <c r="W41" s="19"/>
      <c r="X41" s="19"/>
      <c r="Y41" s="19"/>
      <c r="Z41" s="19"/>
      <c r="AA41" s="19"/>
    </row>
    <row r="42" spans="9:27" x14ac:dyDescent="0.25">
      <c r="I42" s="19"/>
      <c r="J42" s="19"/>
      <c r="K42" s="19"/>
      <c r="L42" s="19"/>
      <c r="M42" s="19"/>
      <c r="N42" s="19"/>
      <c r="O42" s="19"/>
      <c r="P42" s="19"/>
      <c r="Q42" s="19"/>
      <c r="R42" s="19"/>
      <c r="S42" s="19"/>
      <c r="T42" s="19"/>
      <c r="U42" s="19"/>
      <c r="V42" s="19"/>
      <c r="W42" s="19"/>
      <c r="X42" s="19"/>
      <c r="Y42" s="19"/>
      <c r="Z42" s="19"/>
      <c r="AA42" s="19"/>
    </row>
    <row r="43" spans="9:27" x14ac:dyDescent="0.25">
      <c r="I43" s="19"/>
      <c r="J43" s="19"/>
      <c r="K43" s="19"/>
      <c r="L43" s="19"/>
      <c r="M43" s="19"/>
      <c r="N43" s="19"/>
      <c r="O43" s="19"/>
      <c r="P43" s="19"/>
      <c r="Q43" s="19"/>
      <c r="R43" s="19"/>
      <c r="S43" s="19"/>
      <c r="T43" s="19"/>
      <c r="U43" s="19"/>
      <c r="V43" s="19"/>
      <c r="W43" s="19"/>
      <c r="X43" s="19"/>
      <c r="Y43" s="19"/>
      <c r="Z43" s="19"/>
      <c r="AA43" s="19"/>
    </row>
    <row r="44" spans="9:27" x14ac:dyDescent="0.25">
      <c r="I44" s="19"/>
      <c r="J44" s="19"/>
      <c r="K44" s="19"/>
      <c r="L44" s="19"/>
      <c r="M44" s="19"/>
      <c r="N44" s="19"/>
      <c r="O44" s="19"/>
      <c r="P44" s="19"/>
      <c r="Q44" s="19"/>
      <c r="R44" s="19"/>
      <c r="S44" s="19"/>
      <c r="T44" s="19"/>
      <c r="U44" s="19"/>
      <c r="V44" s="19"/>
      <c r="W44" s="19"/>
      <c r="X44" s="19"/>
      <c r="Y44" s="19"/>
      <c r="Z44" s="19"/>
      <c r="AA44" s="19"/>
    </row>
    <row r="45" spans="9:27" x14ac:dyDescent="0.25">
      <c r="I45" s="19"/>
      <c r="J45" s="19"/>
      <c r="K45" s="19"/>
      <c r="L45" s="19"/>
      <c r="M45" s="19"/>
      <c r="N45" s="19"/>
      <c r="O45" s="19"/>
      <c r="P45" s="19"/>
      <c r="Q45" s="19"/>
      <c r="R45" s="19"/>
      <c r="S45" s="19"/>
      <c r="T45" s="19"/>
      <c r="U45" s="19"/>
      <c r="V45" s="19"/>
      <c r="W45" s="19"/>
      <c r="X45" s="19"/>
      <c r="Y45" s="19"/>
      <c r="Z45" s="19"/>
      <c r="AA45" s="19"/>
    </row>
    <row r="46" spans="9:27" x14ac:dyDescent="0.25">
      <c r="I46" s="19"/>
      <c r="J46" s="19"/>
      <c r="K46" s="19"/>
      <c r="L46" s="19"/>
      <c r="M46" s="19"/>
      <c r="N46" s="19"/>
      <c r="O46" s="19"/>
      <c r="P46" s="19"/>
      <c r="Q46" s="19"/>
      <c r="R46" s="19"/>
      <c r="S46" s="19"/>
      <c r="T46" s="19"/>
      <c r="U46" s="19"/>
      <c r="V46" s="19"/>
      <c r="W46" s="19"/>
      <c r="X46" s="19"/>
      <c r="Y46" s="19"/>
      <c r="Z46" s="19"/>
      <c r="AA46" s="19"/>
    </row>
    <row r="47" spans="9:27" x14ac:dyDescent="0.25">
      <c r="I47" s="19"/>
      <c r="J47" s="19"/>
      <c r="K47" s="19"/>
      <c r="L47" s="19"/>
      <c r="M47" s="19"/>
      <c r="N47" s="19"/>
      <c r="O47" s="19"/>
      <c r="P47" s="19"/>
      <c r="Q47" s="19"/>
      <c r="R47" s="19"/>
      <c r="S47" s="19"/>
      <c r="T47" s="19"/>
      <c r="U47" s="19"/>
      <c r="V47" s="19"/>
      <c r="W47" s="19"/>
      <c r="X47" s="19"/>
      <c r="Y47" s="19"/>
      <c r="Z47" s="19"/>
      <c r="AA47" s="19"/>
    </row>
    <row r="48" spans="9:27" x14ac:dyDescent="0.25">
      <c r="I48" s="19"/>
      <c r="J48" s="19"/>
      <c r="K48" s="19"/>
      <c r="L48" s="19"/>
      <c r="M48" s="19"/>
      <c r="N48" s="19"/>
      <c r="O48" s="19"/>
      <c r="P48" s="19"/>
      <c r="Q48" s="19"/>
      <c r="R48" s="19"/>
      <c r="S48" s="19"/>
      <c r="T48" s="19"/>
      <c r="U48" s="19"/>
      <c r="V48" s="19"/>
      <c r="W48" s="19"/>
      <c r="X48" s="19"/>
      <c r="Y48" s="19"/>
      <c r="Z48" s="19"/>
      <c r="AA48" s="19"/>
    </row>
    <row r="49" spans="9:27" x14ac:dyDescent="0.25">
      <c r="I49" s="19"/>
      <c r="J49" s="19"/>
      <c r="K49" s="19"/>
      <c r="L49" s="19"/>
      <c r="M49" s="19"/>
      <c r="N49" s="19"/>
      <c r="O49" s="19"/>
      <c r="P49" s="19"/>
      <c r="Q49" s="19"/>
      <c r="R49" s="19"/>
      <c r="S49" s="19"/>
      <c r="T49" s="19"/>
      <c r="U49" s="19"/>
      <c r="V49" s="19"/>
      <c r="W49" s="19"/>
      <c r="X49" s="19"/>
      <c r="Y49" s="19"/>
      <c r="Z49" s="19"/>
      <c r="AA49" s="19"/>
    </row>
    <row r="50" spans="9:27" x14ac:dyDescent="0.25">
      <c r="I50" s="19"/>
      <c r="J50" s="19"/>
      <c r="K50" s="19"/>
      <c r="L50" s="19"/>
      <c r="M50" s="19"/>
      <c r="N50" s="19"/>
      <c r="O50" s="19"/>
      <c r="P50" s="19"/>
      <c r="Q50" s="19"/>
      <c r="R50" s="19"/>
      <c r="S50" s="19"/>
      <c r="T50" s="19"/>
      <c r="U50" s="19"/>
      <c r="V50" s="19"/>
      <c r="W50" s="19"/>
      <c r="X50" s="19"/>
      <c r="Y50" s="19"/>
      <c r="Z50" s="19"/>
      <c r="AA50" s="19"/>
    </row>
    <row r="51" spans="9:27" x14ac:dyDescent="0.25">
      <c r="I51" s="19"/>
      <c r="J51" s="19"/>
      <c r="K51" s="19"/>
      <c r="L51" s="19"/>
      <c r="M51" s="19"/>
      <c r="N51" s="19"/>
      <c r="O51" s="19"/>
      <c r="P51" s="19"/>
      <c r="Q51" s="19"/>
      <c r="R51" s="19"/>
      <c r="S51" s="19"/>
      <c r="T51" s="19"/>
      <c r="U51" s="19"/>
      <c r="V51" s="19"/>
      <c r="W51" s="19"/>
      <c r="X51" s="19"/>
      <c r="Y51" s="19"/>
      <c r="Z51" s="19"/>
      <c r="AA51" s="19"/>
    </row>
    <row r="52" spans="9:27" x14ac:dyDescent="0.25">
      <c r="I52" s="19"/>
      <c r="J52" s="19"/>
      <c r="K52" s="19"/>
      <c r="L52" s="19"/>
      <c r="M52" s="19"/>
      <c r="N52" s="19"/>
      <c r="O52" s="19"/>
      <c r="P52" s="19"/>
      <c r="Q52" s="19"/>
      <c r="R52" s="19"/>
      <c r="S52" s="19"/>
      <c r="T52" s="19"/>
      <c r="U52" s="19"/>
      <c r="V52" s="19"/>
      <c r="W52" s="19"/>
      <c r="X52" s="19"/>
      <c r="Y52" s="19"/>
      <c r="Z52" s="19"/>
      <c r="AA52" s="19"/>
    </row>
    <row r="53" spans="9:27" x14ac:dyDescent="0.25">
      <c r="I53" s="19"/>
      <c r="J53" s="19"/>
      <c r="K53" s="19"/>
      <c r="L53" s="19"/>
      <c r="M53" s="19"/>
      <c r="N53" s="19"/>
      <c r="O53" s="19"/>
      <c r="P53" s="19"/>
      <c r="Q53" s="19"/>
      <c r="R53" s="19"/>
      <c r="S53" s="19"/>
      <c r="T53" s="19"/>
      <c r="U53" s="19"/>
      <c r="V53" s="19"/>
      <c r="W53" s="19"/>
      <c r="X53" s="19"/>
      <c r="Y53" s="19"/>
      <c r="Z53" s="19"/>
      <c r="AA53" s="19"/>
    </row>
    <row r="54" spans="9:27" x14ac:dyDescent="0.25">
      <c r="I54" s="19"/>
      <c r="J54" s="19"/>
      <c r="K54" s="19"/>
      <c r="L54" s="19"/>
      <c r="M54" s="19"/>
      <c r="N54" s="19"/>
      <c r="O54" s="19"/>
      <c r="P54" s="19"/>
      <c r="Q54" s="19"/>
      <c r="R54" s="19"/>
      <c r="S54" s="19"/>
      <c r="T54" s="19"/>
      <c r="U54" s="19"/>
      <c r="V54" s="19"/>
      <c r="W54" s="19"/>
      <c r="X54" s="19"/>
      <c r="Y54" s="19"/>
      <c r="Z54" s="19"/>
      <c r="AA54" s="19"/>
    </row>
  </sheetData>
  <mergeCells count="13">
    <mergeCell ref="L23:M23"/>
    <mergeCell ref="L24:M24"/>
    <mergeCell ref="L15:M15"/>
    <mergeCell ref="L16:M16"/>
    <mergeCell ref="L17:M17"/>
    <mergeCell ref="L18:M18"/>
    <mergeCell ref="L19:M19"/>
    <mergeCell ref="L20:M20"/>
    <mergeCell ref="U20:V20"/>
    <mergeCell ref="U18:V18"/>
    <mergeCell ref="U19:V19"/>
    <mergeCell ref="L21:M21"/>
    <mergeCell ref="L22:M22"/>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workbookViewId="0">
      <selection activeCell="F9" sqref="F9"/>
    </sheetView>
  </sheetViews>
  <sheetFormatPr defaultRowHeight="15" x14ac:dyDescent="0.25"/>
  <sheetData>
    <row r="1" spans="1:19" ht="97.5" customHeight="1" x14ac:dyDescent="0.25"/>
    <row r="2" spans="1:19" x14ac:dyDescent="0.25">
      <c r="B2" t="s">
        <v>200</v>
      </c>
    </row>
    <row r="3" spans="1:19" x14ac:dyDescent="0.25">
      <c r="B3" s="2"/>
      <c r="C3" s="2" t="s">
        <v>9</v>
      </c>
      <c r="D3" s="2" t="s">
        <v>10</v>
      </c>
      <c r="E3" s="2"/>
      <c r="F3" s="2"/>
      <c r="G3" s="19"/>
    </row>
    <row r="4" spans="1:19" x14ac:dyDescent="0.25">
      <c r="B4" s="2" t="s">
        <v>95</v>
      </c>
      <c r="C4" s="2">
        <v>10</v>
      </c>
      <c r="D4" s="2">
        <v>19</v>
      </c>
      <c r="E4" s="2"/>
      <c r="F4" s="2"/>
      <c r="G4" s="19"/>
    </row>
    <row r="5" spans="1:19" x14ac:dyDescent="0.25">
      <c r="B5" s="2" t="s">
        <v>196</v>
      </c>
      <c r="C5" s="2">
        <v>4</v>
      </c>
      <c r="D5" s="2">
        <v>6</v>
      </c>
      <c r="E5" s="2" t="s">
        <v>59</v>
      </c>
      <c r="F5" s="2">
        <v>24</v>
      </c>
      <c r="G5" s="19"/>
    </row>
    <row r="6" spans="1:19" x14ac:dyDescent="0.25">
      <c r="B6" s="2" t="s">
        <v>197</v>
      </c>
      <c r="C6" s="2">
        <v>2</v>
      </c>
      <c r="D6" s="2">
        <v>5</v>
      </c>
      <c r="E6" s="2" t="s">
        <v>59</v>
      </c>
      <c r="F6" s="2">
        <v>17</v>
      </c>
      <c r="G6" s="19"/>
    </row>
    <row r="7" spans="1:19" x14ac:dyDescent="0.25">
      <c r="B7" s="2" t="s">
        <v>198</v>
      </c>
      <c r="C7" s="2">
        <v>3</v>
      </c>
      <c r="D7" s="2">
        <v>2</v>
      </c>
      <c r="E7" s="2" t="s">
        <v>59</v>
      </c>
      <c r="F7" s="2">
        <v>10</v>
      </c>
      <c r="G7" s="19"/>
      <c r="Q7" s="2" t="s">
        <v>9</v>
      </c>
      <c r="R7" s="2" t="s">
        <v>10</v>
      </c>
      <c r="S7" s="2" t="s">
        <v>95</v>
      </c>
    </row>
    <row r="8" spans="1:19" x14ac:dyDescent="0.25">
      <c r="A8" s="19"/>
      <c r="B8" s="19"/>
      <c r="C8" s="19"/>
      <c r="D8" s="19"/>
      <c r="E8" s="19"/>
      <c r="F8" s="19"/>
      <c r="G8" s="19"/>
      <c r="H8" s="19"/>
      <c r="I8" s="19"/>
      <c r="Q8" s="2">
        <v>0</v>
      </c>
      <c r="R8" s="2">
        <v>0</v>
      </c>
      <c r="S8" s="2">
        <f>(10*Q8)+(19*R8)</f>
        <v>0</v>
      </c>
    </row>
    <row r="9" spans="1:19" x14ac:dyDescent="0.25">
      <c r="A9" s="19" t="s">
        <v>196</v>
      </c>
      <c r="B9" s="19"/>
      <c r="C9" s="19"/>
      <c r="D9" s="19"/>
      <c r="E9" s="19"/>
      <c r="F9" s="19"/>
      <c r="G9" s="19"/>
      <c r="H9" s="19"/>
      <c r="I9" s="19"/>
      <c r="Q9" s="2">
        <v>0</v>
      </c>
      <c r="R9" s="2">
        <v>1</v>
      </c>
      <c r="S9" s="2">
        <f t="shared" ref="S9:S19" si="0">(10*Q9)+(19*R9)</f>
        <v>19</v>
      </c>
    </row>
    <row r="10" spans="1:19" x14ac:dyDescent="0.25">
      <c r="A10" s="19"/>
      <c r="B10" s="2" t="s">
        <v>9</v>
      </c>
      <c r="C10" s="2" t="s">
        <v>10</v>
      </c>
      <c r="D10" s="19"/>
      <c r="E10" s="19"/>
      <c r="F10" s="19"/>
      <c r="G10" s="19"/>
      <c r="H10" s="19"/>
      <c r="I10" s="19"/>
      <c r="Q10" s="2">
        <v>0</v>
      </c>
      <c r="R10" s="2">
        <v>2</v>
      </c>
      <c r="S10" s="2">
        <f t="shared" si="0"/>
        <v>38</v>
      </c>
    </row>
    <row r="11" spans="1:19" x14ac:dyDescent="0.25">
      <c r="A11" s="19"/>
      <c r="B11" s="2">
        <v>0</v>
      </c>
      <c r="C11" s="2">
        <f>24/6</f>
        <v>4</v>
      </c>
      <c r="D11" s="19"/>
      <c r="E11" s="19"/>
      <c r="F11" s="19"/>
      <c r="G11" s="19"/>
      <c r="H11" s="19"/>
      <c r="I11" s="19"/>
      <c r="Q11" s="2">
        <v>0</v>
      </c>
      <c r="R11" s="2">
        <v>3</v>
      </c>
      <c r="S11" s="2">
        <f t="shared" si="0"/>
        <v>57</v>
      </c>
    </row>
    <row r="12" spans="1:19" x14ac:dyDescent="0.25">
      <c r="A12" s="19"/>
      <c r="B12" s="2">
        <f>24/4</f>
        <v>6</v>
      </c>
      <c r="C12" s="2">
        <v>0</v>
      </c>
      <c r="D12" s="19"/>
      <c r="E12" s="19"/>
      <c r="F12" s="19"/>
      <c r="G12" s="19"/>
      <c r="H12" s="19"/>
      <c r="I12" s="19"/>
      <c r="Q12" s="2">
        <v>1</v>
      </c>
      <c r="R12" s="2">
        <v>0</v>
      </c>
      <c r="S12" s="2">
        <f t="shared" si="0"/>
        <v>10</v>
      </c>
    </row>
    <row r="13" spans="1:19" x14ac:dyDescent="0.25">
      <c r="A13" s="19"/>
      <c r="B13" s="19"/>
      <c r="C13" s="19"/>
      <c r="D13" s="19"/>
      <c r="E13" s="19"/>
      <c r="F13" s="19"/>
      <c r="G13" s="19"/>
      <c r="H13" s="19"/>
      <c r="I13" s="19"/>
      <c r="Q13" s="2">
        <v>1</v>
      </c>
      <c r="R13" s="2">
        <v>1</v>
      </c>
      <c r="S13" s="2">
        <f t="shared" si="0"/>
        <v>29</v>
      </c>
    </row>
    <row r="14" spans="1:19" x14ac:dyDescent="0.25">
      <c r="A14" s="19" t="s">
        <v>197</v>
      </c>
      <c r="B14" s="19"/>
      <c r="C14" s="19"/>
      <c r="D14" s="19"/>
      <c r="E14" s="19"/>
      <c r="F14" s="19"/>
      <c r="G14" s="19"/>
      <c r="H14" s="19"/>
      <c r="I14" s="19"/>
      <c r="Q14" s="2">
        <v>1</v>
      </c>
      <c r="R14" s="2">
        <v>2</v>
      </c>
      <c r="S14" s="2">
        <f t="shared" si="0"/>
        <v>48</v>
      </c>
    </row>
    <row r="15" spans="1:19" x14ac:dyDescent="0.25">
      <c r="A15" s="19"/>
      <c r="B15" s="2" t="s">
        <v>9</v>
      </c>
      <c r="C15" s="2" t="s">
        <v>10</v>
      </c>
      <c r="D15" s="19"/>
      <c r="E15" s="19"/>
      <c r="F15" s="19"/>
      <c r="G15" s="19"/>
      <c r="H15" s="19"/>
      <c r="I15" s="19"/>
      <c r="Q15" s="37">
        <v>1</v>
      </c>
      <c r="R15" s="37">
        <v>3</v>
      </c>
      <c r="S15" s="37">
        <f t="shared" si="0"/>
        <v>67</v>
      </c>
    </row>
    <row r="16" spans="1:19" x14ac:dyDescent="0.25">
      <c r="A16" s="19"/>
      <c r="B16" s="2">
        <v>0</v>
      </c>
      <c r="C16" s="2">
        <f>17/5</f>
        <v>3.4</v>
      </c>
      <c r="D16" s="19"/>
      <c r="E16" s="19"/>
      <c r="F16" s="19"/>
      <c r="G16" s="19"/>
      <c r="H16" s="19"/>
      <c r="I16" s="19"/>
      <c r="Q16" s="2">
        <v>2</v>
      </c>
      <c r="R16" s="2">
        <v>0</v>
      </c>
      <c r="S16" s="2">
        <f t="shared" si="0"/>
        <v>20</v>
      </c>
    </row>
    <row r="17" spans="1:19" x14ac:dyDescent="0.25">
      <c r="A17" s="19"/>
      <c r="B17" s="2">
        <f>17/2</f>
        <v>8.5</v>
      </c>
      <c r="C17" s="2">
        <v>0</v>
      </c>
      <c r="D17" s="19"/>
      <c r="E17" s="19"/>
      <c r="F17" s="19"/>
      <c r="G17" s="19"/>
      <c r="H17" s="19"/>
      <c r="I17" s="19"/>
      <c r="Q17" s="2">
        <v>2</v>
      </c>
      <c r="R17" s="2">
        <v>1</v>
      </c>
      <c r="S17" s="2">
        <f t="shared" si="0"/>
        <v>39</v>
      </c>
    </row>
    <row r="18" spans="1:19" x14ac:dyDescent="0.25">
      <c r="A18" s="19"/>
      <c r="B18" s="19"/>
      <c r="C18" s="19"/>
      <c r="D18" s="19"/>
      <c r="E18" s="19"/>
      <c r="F18" s="19"/>
      <c r="G18" s="19"/>
      <c r="H18" s="19"/>
      <c r="I18" s="19"/>
      <c r="Q18" s="2">
        <v>2</v>
      </c>
      <c r="R18" s="2">
        <v>2</v>
      </c>
      <c r="S18" s="2">
        <f t="shared" si="0"/>
        <v>58</v>
      </c>
    </row>
    <row r="19" spans="1:19" x14ac:dyDescent="0.25">
      <c r="A19" s="19" t="s">
        <v>198</v>
      </c>
      <c r="B19" s="19"/>
      <c r="C19" s="19"/>
      <c r="D19" s="19"/>
      <c r="E19" s="19"/>
      <c r="F19" s="19"/>
      <c r="G19" s="19"/>
      <c r="H19" s="19"/>
      <c r="I19" s="19"/>
      <c r="Q19" s="2">
        <v>3</v>
      </c>
      <c r="R19" s="2">
        <v>0</v>
      </c>
      <c r="S19" s="2">
        <f t="shared" si="0"/>
        <v>30</v>
      </c>
    </row>
    <row r="20" spans="1:19" x14ac:dyDescent="0.25">
      <c r="A20" s="19"/>
      <c r="B20" s="2" t="s">
        <v>9</v>
      </c>
      <c r="C20" s="2" t="s">
        <v>10</v>
      </c>
      <c r="D20" s="19"/>
      <c r="E20" s="19"/>
      <c r="F20" s="19"/>
      <c r="G20" s="19"/>
      <c r="H20" s="19"/>
      <c r="I20" s="19"/>
    </row>
    <row r="21" spans="1:19" x14ac:dyDescent="0.25">
      <c r="A21" s="19"/>
      <c r="B21" s="2">
        <v>0</v>
      </c>
      <c r="C21" s="2">
        <f>10/2</f>
        <v>5</v>
      </c>
      <c r="D21" s="19"/>
      <c r="E21" s="19"/>
      <c r="F21" s="19"/>
      <c r="G21" s="19"/>
      <c r="H21" s="19"/>
      <c r="I21" s="19"/>
    </row>
    <row r="22" spans="1:19" x14ac:dyDescent="0.25">
      <c r="A22" s="19"/>
      <c r="B22" s="2">
        <f>10/3</f>
        <v>3.3333333333333335</v>
      </c>
      <c r="C22" s="2">
        <v>0</v>
      </c>
      <c r="D22" s="19"/>
      <c r="E22" s="19"/>
      <c r="F22" s="19"/>
      <c r="G22" s="19"/>
      <c r="H22" s="19"/>
      <c r="I22" s="19"/>
    </row>
    <row r="25" spans="1:19" x14ac:dyDescent="0.25">
      <c r="A25" s="19"/>
      <c r="B25" s="19" t="s">
        <v>199</v>
      </c>
      <c r="C25" s="19"/>
      <c r="D25" s="19"/>
      <c r="E25" s="19"/>
    </row>
    <row r="26" spans="1:19" x14ac:dyDescent="0.25">
      <c r="A26" s="19"/>
      <c r="B26" s="19"/>
      <c r="C26" s="33" t="s">
        <v>9</v>
      </c>
      <c r="D26" s="33">
        <v>1</v>
      </c>
      <c r="E26" s="19"/>
    </row>
    <row r="27" spans="1:19" x14ac:dyDescent="0.25">
      <c r="A27" s="19"/>
      <c r="B27" s="19"/>
      <c r="C27" s="33" t="s">
        <v>10</v>
      </c>
      <c r="D27" s="33">
        <v>3</v>
      </c>
      <c r="E27" s="19"/>
    </row>
    <row r="28" spans="1:19" x14ac:dyDescent="0.25">
      <c r="A28" s="19"/>
      <c r="B28" s="19"/>
      <c r="C28" s="19"/>
      <c r="D28" s="19"/>
      <c r="E28" s="19"/>
    </row>
    <row r="29" spans="1:19" x14ac:dyDescent="0.25">
      <c r="A29" s="19"/>
      <c r="B29" s="19"/>
      <c r="C29" s="31" t="s">
        <v>95</v>
      </c>
      <c r="D29" s="31">
        <f>(10*D26)+(19*D27)</f>
        <v>67</v>
      </c>
      <c r="E29" s="19"/>
    </row>
    <row r="30" spans="1:19" x14ac:dyDescent="0.25">
      <c r="A30" s="19"/>
      <c r="B30" s="19"/>
      <c r="C30" s="19"/>
      <c r="D30" s="19"/>
      <c r="E30" s="19"/>
    </row>
    <row r="31" spans="1:19" x14ac:dyDescent="0.25">
      <c r="A31" s="19"/>
      <c r="B31" s="19"/>
      <c r="C31" s="19"/>
      <c r="D31" s="19"/>
      <c r="E31" s="19"/>
    </row>
    <row r="32" spans="1:19" x14ac:dyDescent="0.25">
      <c r="A32" s="2"/>
      <c r="B32" s="2" t="s">
        <v>196</v>
      </c>
      <c r="C32" s="2" t="s">
        <v>197</v>
      </c>
      <c r="D32" s="2" t="s">
        <v>198</v>
      </c>
      <c r="E32" s="19"/>
      <c r="F32" s="29" t="s">
        <v>196</v>
      </c>
      <c r="G32" s="19">
        <f>SUMPRODUCT(B33:B34,D26:D27)</f>
        <v>22</v>
      </c>
      <c r="H32" s="29" t="s">
        <v>59</v>
      </c>
      <c r="I32" s="19">
        <v>24</v>
      </c>
    </row>
    <row r="33" spans="1:9" x14ac:dyDescent="0.25">
      <c r="A33" s="2" t="s">
        <v>9</v>
      </c>
      <c r="B33" s="2">
        <v>4</v>
      </c>
      <c r="C33" s="2">
        <v>2</v>
      </c>
      <c r="D33" s="2">
        <v>3</v>
      </c>
      <c r="E33" s="19"/>
      <c r="F33" s="19" t="s">
        <v>197</v>
      </c>
      <c r="G33" s="19">
        <f>SUMPRODUCT(C33:C34,D26:D27)</f>
        <v>17</v>
      </c>
      <c r="H33" s="19" t="s">
        <v>59</v>
      </c>
      <c r="I33" s="19">
        <v>17</v>
      </c>
    </row>
    <row r="34" spans="1:9" x14ac:dyDescent="0.25">
      <c r="A34" s="2" t="s">
        <v>10</v>
      </c>
      <c r="B34" s="2">
        <v>6</v>
      </c>
      <c r="C34" s="2">
        <v>5</v>
      </c>
      <c r="D34" s="2">
        <v>2</v>
      </c>
      <c r="E34" s="19"/>
      <c r="F34" s="19" t="s">
        <v>198</v>
      </c>
      <c r="G34" s="19">
        <f>SUMPRODUCT(D33:D34,D26:D27)</f>
        <v>9</v>
      </c>
      <c r="H34" s="19" t="s">
        <v>59</v>
      </c>
      <c r="I34" s="19">
        <v>10</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workbookViewId="0">
      <selection activeCell="D67" sqref="D67"/>
    </sheetView>
  </sheetViews>
  <sheetFormatPr defaultRowHeight="15" x14ac:dyDescent="0.25"/>
  <cols>
    <col min="4" max="4" width="15" customWidth="1"/>
    <col min="9" max="9" width="11" customWidth="1"/>
    <col min="10" max="10" width="11.5703125" customWidth="1"/>
    <col min="13" max="13" width="12.85546875" customWidth="1"/>
  </cols>
  <sheetData>
    <row r="1" spans="1:13" ht="137.25" customHeight="1" x14ac:dyDescent="0.25"/>
    <row r="2" spans="1:13" x14ac:dyDescent="0.25">
      <c r="A2" t="s">
        <v>225</v>
      </c>
    </row>
    <row r="3" spans="1:13" x14ac:dyDescent="0.25">
      <c r="A3" t="s">
        <v>226</v>
      </c>
    </row>
    <row r="4" spans="1:13" x14ac:dyDescent="0.25">
      <c r="A4" t="s">
        <v>81</v>
      </c>
    </row>
    <row r="5" spans="1:13" x14ac:dyDescent="0.25">
      <c r="A5" s="45" t="s">
        <v>228</v>
      </c>
    </row>
    <row r="6" spans="1:13" x14ac:dyDescent="0.25">
      <c r="A6" s="45" t="s">
        <v>229</v>
      </c>
    </row>
    <row r="7" spans="1:13" x14ac:dyDescent="0.25">
      <c r="A7" s="45" t="s">
        <v>230</v>
      </c>
    </row>
    <row r="8" spans="1:13" x14ac:dyDescent="0.25">
      <c r="A8" s="45" t="s">
        <v>227</v>
      </c>
    </row>
    <row r="11" spans="1:13" x14ac:dyDescent="0.25">
      <c r="B11" s="40"/>
      <c r="C11" s="40"/>
      <c r="D11" s="40"/>
      <c r="E11" s="40"/>
      <c r="F11" s="40"/>
      <c r="G11" s="40"/>
      <c r="H11" s="40"/>
      <c r="I11" s="40"/>
      <c r="J11" s="40"/>
    </row>
    <row r="12" spans="1:13" x14ac:dyDescent="0.25">
      <c r="B12" s="46"/>
      <c r="C12" s="47"/>
      <c r="D12" s="47" t="s">
        <v>155</v>
      </c>
      <c r="E12" s="47">
        <v>10</v>
      </c>
      <c r="F12" s="47">
        <v>19</v>
      </c>
      <c r="G12" s="47">
        <v>0</v>
      </c>
      <c r="H12" s="47">
        <v>0</v>
      </c>
      <c r="I12" s="48">
        <v>0</v>
      </c>
      <c r="J12" s="41" t="s">
        <v>238</v>
      </c>
      <c r="M12" t="s">
        <v>241</v>
      </c>
    </row>
    <row r="13" spans="1:13" x14ac:dyDescent="0.25">
      <c r="B13" s="41" t="s">
        <v>232</v>
      </c>
      <c r="C13" s="41" t="s">
        <v>231</v>
      </c>
      <c r="D13" s="41" t="s">
        <v>233</v>
      </c>
      <c r="E13" s="41" t="s">
        <v>9</v>
      </c>
      <c r="F13" s="38" t="s">
        <v>10</v>
      </c>
      <c r="G13" s="41" t="s">
        <v>234</v>
      </c>
      <c r="H13" s="41" t="s">
        <v>235</v>
      </c>
      <c r="I13" s="41" t="s">
        <v>236</v>
      </c>
      <c r="J13" s="41"/>
      <c r="M13" t="s">
        <v>242</v>
      </c>
    </row>
    <row r="14" spans="1:13" x14ac:dyDescent="0.25">
      <c r="B14" s="41">
        <v>0</v>
      </c>
      <c r="C14" s="41" t="s">
        <v>234</v>
      </c>
      <c r="D14" s="41">
        <v>24</v>
      </c>
      <c r="E14" s="41">
        <v>4</v>
      </c>
      <c r="F14" s="38">
        <v>6</v>
      </c>
      <c r="G14" s="3">
        <v>1</v>
      </c>
      <c r="H14" s="3">
        <v>0</v>
      </c>
      <c r="I14" s="41">
        <v>0</v>
      </c>
      <c r="J14" s="41">
        <f>D14/F14</f>
        <v>4</v>
      </c>
      <c r="M14" t="s">
        <v>243</v>
      </c>
    </row>
    <row r="15" spans="1:13" x14ac:dyDescent="0.25">
      <c r="B15" s="38">
        <v>0</v>
      </c>
      <c r="C15" s="38" t="s">
        <v>235</v>
      </c>
      <c r="D15" s="38">
        <v>17</v>
      </c>
      <c r="E15" s="38">
        <v>2</v>
      </c>
      <c r="F15" s="51">
        <v>5</v>
      </c>
      <c r="G15" s="38">
        <v>0</v>
      </c>
      <c r="H15" s="38">
        <v>1</v>
      </c>
      <c r="I15" s="38">
        <v>0</v>
      </c>
      <c r="J15" s="38">
        <f t="shared" ref="J15:J16" si="0">D15/F15</f>
        <v>3.4</v>
      </c>
      <c r="K15" t="s">
        <v>238</v>
      </c>
      <c r="M15" t="s">
        <v>244</v>
      </c>
    </row>
    <row r="16" spans="1:13" x14ac:dyDescent="0.25">
      <c r="B16" s="41">
        <v>0</v>
      </c>
      <c r="C16" s="41" t="s">
        <v>236</v>
      </c>
      <c r="D16" s="41">
        <v>10</v>
      </c>
      <c r="E16" s="41">
        <v>3</v>
      </c>
      <c r="F16" s="38">
        <v>2</v>
      </c>
      <c r="G16" s="3">
        <v>0</v>
      </c>
      <c r="H16" s="3">
        <v>0</v>
      </c>
      <c r="I16" s="41">
        <v>1</v>
      </c>
      <c r="J16" s="41">
        <f t="shared" si="0"/>
        <v>5</v>
      </c>
      <c r="M16" t="s">
        <v>245</v>
      </c>
    </row>
    <row r="17" spans="2:13" x14ac:dyDescent="0.25">
      <c r="B17" s="46"/>
      <c r="C17" s="47"/>
      <c r="D17" s="47" t="s">
        <v>237</v>
      </c>
      <c r="E17" s="41">
        <f>(($B$14*E14)+($B$15*E15)+($B$16*E16))-E12</f>
        <v>-10</v>
      </c>
      <c r="F17" s="38">
        <f t="shared" ref="F17:I17" si="1">(($B$14*F14)+($B$15*F15)+($B$16*F16))-F12</f>
        <v>-19</v>
      </c>
      <c r="G17" s="41">
        <f t="shared" si="1"/>
        <v>0</v>
      </c>
      <c r="H17" s="41">
        <f t="shared" si="1"/>
        <v>0</v>
      </c>
      <c r="I17" s="41">
        <f t="shared" si="1"/>
        <v>0</v>
      </c>
      <c r="J17" s="48"/>
    </row>
    <row r="18" spans="2:13" x14ac:dyDescent="0.25">
      <c r="B18" s="40"/>
      <c r="C18" s="40"/>
      <c r="D18" s="40"/>
      <c r="E18" s="40"/>
      <c r="F18" s="40" t="s">
        <v>239</v>
      </c>
      <c r="G18" s="40"/>
      <c r="H18" s="40"/>
      <c r="I18" s="40"/>
      <c r="J18" s="40"/>
    </row>
    <row r="19" spans="2:13" x14ac:dyDescent="0.25">
      <c r="C19" s="42"/>
    </row>
    <row r="21" spans="2:13" x14ac:dyDescent="0.25">
      <c r="B21" s="46"/>
      <c r="C21" s="47"/>
      <c r="D21" s="47" t="s">
        <v>155</v>
      </c>
      <c r="E21" s="49">
        <v>10</v>
      </c>
      <c r="F21" s="47">
        <v>19</v>
      </c>
      <c r="G21" s="47">
        <v>0</v>
      </c>
      <c r="H21" s="47">
        <v>0</v>
      </c>
      <c r="I21" s="48">
        <v>0</v>
      </c>
      <c r="J21" s="41" t="s">
        <v>238</v>
      </c>
      <c r="M21" t="s">
        <v>246</v>
      </c>
    </row>
    <row r="22" spans="2:13" x14ac:dyDescent="0.25">
      <c r="B22" s="41" t="s">
        <v>232</v>
      </c>
      <c r="C22" s="41" t="s">
        <v>231</v>
      </c>
      <c r="D22" s="41" t="s">
        <v>233</v>
      </c>
      <c r="E22" s="38" t="s">
        <v>9</v>
      </c>
      <c r="F22" s="3" t="s">
        <v>10</v>
      </c>
      <c r="G22" s="41" t="s">
        <v>234</v>
      </c>
      <c r="H22" s="41" t="s">
        <v>235</v>
      </c>
      <c r="I22" s="41" t="s">
        <v>236</v>
      </c>
      <c r="J22" s="41"/>
      <c r="M22" t="s">
        <v>247</v>
      </c>
    </row>
    <row r="23" spans="2:13" x14ac:dyDescent="0.25">
      <c r="B23" s="41">
        <v>0</v>
      </c>
      <c r="C23" s="41" t="s">
        <v>234</v>
      </c>
      <c r="D23" s="3">
        <f t="shared" ref="D23:E23" si="2">D14-6*D24</f>
        <v>3.6000000000000014</v>
      </c>
      <c r="E23" s="38">
        <f t="shared" si="2"/>
        <v>1.5999999999999996</v>
      </c>
      <c r="F23" s="3">
        <f>F14-6*F24</f>
        <v>0</v>
      </c>
      <c r="G23" s="3">
        <f t="shared" ref="G23:I23" si="3">G14-6*G24</f>
        <v>1</v>
      </c>
      <c r="H23" s="3">
        <f t="shared" si="3"/>
        <v>-1.2000000000000002</v>
      </c>
      <c r="I23" s="3">
        <f t="shared" si="3"/>
        <v>0</v>
      </c>
      <c r="J23" s="41">
        <f>D23/E23</f>
        <v>2.2500000000000013</v>
      </c>
      <c r="M23" t="s">
        <v>248</v>
      </c>
    </row>
    <row r="24" spans="2:13" x14ac:dyDescent="0.25">
      <c r="B24" s="3">
        <v>19</v>
      </c>
      <c r="C24" s="3" t="s">
        <v>10</v>
      </c>
      <c r="D24" s="3">
        <f t="shared" ref="D24:E24" si="4">D15/$F$15</f>
        <v>3.4</v>
      </c>
      <c r="E24" s="38">
        <f t="shared" si="4"/>
        <v>0.4</v>
      </c>
      <c r="F24" s="3">
        <f>F15/$F$15</f>
        <v>1</v>
      </c>
      <c r="G24" s="3">
        <f t="shared" ref="G24:I24" si="5">G15/$F$15</f>
        <v>0</v>
      </c>
      <c r="H24" s="3">
        <f t="shared" si="5"/>
        <v>0.2</v>
      </c>
      <c r="I24" s="3">
        <f t="shared" si="5"/>
        <v>0</v>
      </c>
      <c r="J24" s="41">
        <f t="shared" ref="J24:J25" si="6">D24/E24</f>
        <v>8.5</v>
      </c>
      <c r="M24" t="s">
        <v>249</v>
      </c>
    </row>
    <row r="25" spans="2:13" x14ac:dyDescent="0.25">
      <c r="B25" s="38">
        <v>0</v>
      </c>
      <c r="C25" s="38" t="s">
        <v>236</v>
      </c>
      <c r="D25" s="38">
        <f t="shared" ref="D25:E25" si="7">D16-2*D24</f>
        <v>3.2</v>
      </c>
      <c r="E25" s="51">
        <f t="shared" si="7"/>
        <v>2.2000000000000002</v>
      </c>
      <c r="F25" s="38">
        <f>F16-2*F24</f>
        <v>0</v>
      </c>
      <c r="G25" s="38">
        <f t="shared" ref="G25:I25" si="8">G16-2*G24</f>
        <v>0</v>
      </c>
      <c r="H25" s="38">
        <f t="shared" si="8"/>
        <v>-0.4</v>
      </c>
      <c r="I25" s="38">
        <f t="shared" si="8"/>
        <v>1</v>
      </c>
      <c r="J25" s="38">
        <f t="shared" si="6"/>
        <v>1.4545454545454546</v>
      </c>
      <c r="K25" t="s">
        <v>238</v>
      </c>
      <c r="M25" t="s">
        <v>250</v>
      </c>
    </row>
    <row r="26" spans="2:13" x14ac:dyDescent="0.25">
      <c r="B26" s="46"/>
      <c r="C26" s="47"/>
      <c r="D26" s="47" t="s">
        <v>237</v>
      </c>
      <c r="E26" s="38">
        <f>(($B$23*E23)+($B$24*E24)+($B$25*E25))-E21</f>
        <v>-2.3999999999999995</v>
      </c>
      <c r="F26" s="41">
        <f t="shared" ref="F26:I26" si="9">(($B$23*F23)+($B$24*F24)+($B$25*F25))-F21</f>
        <v>0</v>
      </c>
      <c r="G26" s="41">
        <f t="shared" si="9"/>
        <v>0</v>
      </c>
      <c r="H26" s="41">
        <f t="shared" si="9"/>
        <v>3.8000000000000003</v>
      </c>
      <c r="I26" s="41">
        <f t="shared" si="9"/>
        <v>0</v>
      </c>
      <c r="J26" s="48"/>
    </row>
    <row r="27" spans="2:13" x14ac:dyDescent="0.25">
      <c r="E27" t="s">
        <v>240</v>
      </c>
    </row>
    <row r="31" spans="2:13" x14ac:dyDescent="0.25">
      <c r="B31" s="46"/>
      <c r="C31" s="47"/>
      <c r="D31" s="47" t="s">
        <v>155</v>
      </c>
      <c r="E31" s="50">
        <v>10</v>
      </c>
      <c r="F31" s="47">
        <v>19</v>
      </c>
      <c r="G31" s="47">
        <v>0</v>
      </c>
      <c r="H31" s="47">
        <v>0</v>
      </c>
      <c r="I31" s="48">
        <v>0</v>
      </c>
      <c r="J31" s="44"/>
      <c r="M31" t="s">
        <v>251</v>
      </c>
    </row>
    <row r="32" spans="2:13" x14ac:dyDescent="0.25">
      <c r="B32" s="41" t="s">
        <v>232</v>
      </c>
      <c r="C32" s="41" t="s">
        <v>231</v>
      </c>
      <c r="D32" s="41" t="s">
        <v>233</v>
      </c>
      <c r="E32" s="3" t="s">
        <v>9</v>
      </c>
      <c r="F32" s="3" t="s">
        <v>10</v>
      </c>
      <c r="G32" s="41" t="s">
        <v>234</v>
      </c>
      <c r="H32" s="41" t="s">
        <v>235</v>
      </c>
      <c r="I32" s="41" t="s">
        <v>236</v>
      </c>
      <c r="J32" s="44"/>
      <c r="M32" t="s">
        <v>252</v>
      </c>
    </row>
    <row r="33" spans="2:15" x14ac:dyDescent="0.25">
      <c r="B33" s="41">
        <v>0</v>
      </c>
      <c r="C33" s="41" t="s">
        <v>234</v>
      </c>
      <c r="D33" s="3">
        <f>D23-1.6*D35</f>
        <v>1.2727272727272738</v>
      </c>
      <c r="E33" s="3">
        <f>E23-1.6*E35</f>
        <v>0</v>
      </c>
      <c r="F33" s="3">
        <f t="shared" ref="F33:I33" si="10">F23-1.6*F35</f>
        <v>0</v>
      </c>
      <c r="G33" s="3">
        <f t="shared" si="10"/>
        <v>1</v>
      </c>
      <c r="H33" s="3">
        <f t="shared" si="10"/>
        <v>-0.90909090909090917</v>
      </c>
      <c r="I33" s="3">
        <f t="shared" si="10"/>
        <v>-0.72727272727272729</v>
      </c>
      <c r="J33" s="44"/>
      <c r="M33" t="s">
        <v>9</v>
      </c>
      <c r="N33">
        <f>D35</f>
        <v>1.4545454545454546</v>
      </c>
    </row>
    <row r="34" spans="2:15" x14ac:dyDescent="0.25">
      <c r="B34" s="3">
        <v>19</v>
      </c>
      <c r="C34" s="3" t="s">
        <v>10</v>
      </c>
      <c r="D34" s="3">
        <f>D24-0.4*D35</f>
        <v>2.8181818181818179</v>
      </c>
      <c r="E34" s="3">
        <f>E24-0.4*E35</f>
        <v>0</v>
      </c>
      <c r="F34" s="3">
        <f t="shared" ref="F34:I34" si="11">F24-0.4*F35</f>
        <v>1</v>
      </c>
      <c r="G34" s="3">
        <f t="shared" si="11"/>
        <v>0</v>
      </c>
      <c r="H34" s="3">
        <f t="shared" si="11"/>
        <v>0.27272727272727276</v>
      </c>
      <c r="I34" s="3">
        <f t="shared" si="11"/>
        <v>-0.18181818181818182</v>
      </c>
      <c r="J34" s="44"/>
      <c r="M34" t="s">
        <v>10</v>
      </c>
      <c r="N34">
        <f>D34</f>
        <v>2.8181818181818179</v>
      </c>
      <c r="O34" t="s">
        <v>296</v>
      </c>
    </row>
    <row r="35" spans="2:15" x14ac:dyDescent="0.25">
      <c r="B35" s="3">
        <v>10</v>
      </c>
      <c r="C35" s="3" t="s">
        <v>9</v>
      </c>
      <c r="D35" s="52">
        <f>D25/$E$25</f>
        <v>1.4545454545454546</v>
      </c>
      <c r="E35" s="52">
        <f>E25/$E$25</f>
        <v>1</v>
      </c>
      <c r="F35" s="52">
        <f t="shared" ref="F35:I35" si="12">F25/$E$25</f>
        <v>0</v>
      </c>
      <c r="G35" s="52">
        <f t="shared" si="12"/>
        <v>0</v>
      </c>
      <c r="H35" s="52">
        <f t="shared" si="12"/>
        <v>-0.18181818181818182</v>
      </c>
      <c r="I35" s="52">
        <f t="shared" si="12"/>
        <v>0.45454545454545453</v>
      </c>
      <c r="J35" s="54"/>
    </row>
    <row r="36" spans="2:15" x14ac:dyDescent="0.25">
      <c r="B36" s="46"/>
      <c r="C36" s="47"/>
      <c r="D36" s="47" t="s">
        <v>237</v>
      </c>
      <c r="E36" s="43">
        <f t="shared" ref="E36:G36" si="13">(($B$33*E33)+($B$34*E34)+($B$35*E35))-E31</f>
        <v>0</v>
      </c>
      <c r="F36" s="43">
        <f t="shared" si="13"/>
        <v>0</v>
      </c>
      <c r="G36" s="43">
        <f t="shared" si="13"/>
        <v>0</v>
      </c>
      <c r="H36" s="41">
        <f>(($B$33*H33)+($B$34*H34)+($B$35*H35))-H31</f>
        <v>3.3636363636363642</v>
      </c>
      <c r="I36" s="43">
        <f>(($B$33*I33)+($B$34*I34)+($B$35*I35))-I31</f>
        <v>1.0909090909090904</v>
      </c>
      <c r="J36" s="44"/>
    </row>
    <row r="38" spans="2:15" x14ac:dyDescent="0.25">
      <c r="B38" t="s">
        <v>253</v>
      </c>
    </row>
    <row r="40" spans="2:15" x14ac:dyDescent="0.25">
      <c r="B40" t="s">
        <v>254</v>
      </c>
    </row>
    <row r="42" spans="2:15" x14ac:dyDescent="0.25">
      <c r="B42" t="s">
        <v>255</v>
      </c>
    </row>
    <row r="44" spans="2:15" x14ac:dyDescent="0.25">
      <c r="B44" t="s">
        <v>256</v>
      </c>
    </row>
    <row r="45" spans="2:15" x14ac:dyDescent="0.25">
      <c r="B45" s="53" t="s">
        <v>259</v>
      </c>
    </row>
    <row r="46" spans="2:15" x14ac:dyDescent="0.25">
      <c r="B46" t="s">
        <v>257</v>
      </c>
    </row>
    <row r="49" spans="2:13" x14ac:dyDescent="0.25">
      <c r="B49" s="43"/>
      <c r="C49" s="43"/>
      <c r="D49" s="43" t="s">
        <v>155</v>
      </c>
      <c r="E49" s="43">
        <v>10</v>
      </c>
      <c r="F49" s="43">
        <v>19</v>
      </c>
      <c r="G49" s="43">
        <v>0</v>
      </c>
      <c r="H49" s="43">
        <v>0</v>
      </c>
      <c r="I49" s="38">
        <v>0</v>
      </c>
      <c r="J49" s="43">
        <v>0</v>
      </c>
      <c r="L49" t="s">
        <v>261</v>
      </c>
    </row>
    <row r="50" spans="2:13" x14ac:dyDescent="0.25">
      <c r="B50" s="43" t="s">
        <v>232</v>
      </c>
      <c r="C50" s="43" t="s">
        <v>231</v>
      </c>
      <c r="D50" s="43" t="s">
        <v>233</v>
      </c>
      <c r="E50" s="43" t="s">
        <v>9</v>
      </c>
      <c r="F50" s="43" t="s">
        <v>10</v>
      </c>
      <c r="G50" s="43" t="s">
        <v>234</v>
      </c>
      <c r="H50" s="43" t="s">
        <v>235</v>
      </c>
      <c r="I50" s="38" t="s">
        <v>236</v>
      </c>
      <c r="J50" s="43" t="s">
        <v>258</v>
      </c>
      <c r="L50" s="259" t="s">
        <v>262</v>
      </c>
      <c r="M50" s="260"/>
    </row>
    <row r="51" spans="2:13" x14ac:dyDescent="0.25">
      <c r="B51" s="43">
        <v>0</v>
      </c>
      <c r="C51" s="43" t="s">
        <v>234</v>
      </c>
      <c r="D51" s="43">
        <v>1.2727272727272738</v>
      </c>
      <c r="E51" s="43">
        <v>0</v>
      </c>
      <c r="F51" s="43">
        <v>0</v>
      </c>
      <c r="G51" s="43">
        <v>1</v>
      </c>
      <c r="H51" s="43">
        <v>-0.90909090909090917</v>
      </c>
      <c r="I51" s="38">
        <v>-0.72727272727272729</v>
      </c>
      <c r="J51" s="43">
        <v>0</v>
      </c>
      <c r="L51" t="s">
        <v>263</v>
      </c>
    </row>
    <row r="52" spans="2:13" x14ac:dyDescent="0.25">
      <c r="B52" s="43">
        <v>19</v>
      </c>
      <c r="C52" s="43" t="s">
        <v>10</v>
      </c>
      <c r="D52" s="43">
        <v>2.8181818181818179</v>
      </c>
      <c r="E52" s="43">
        <v>0</v>
      </c>
      <c r="F52" s="43">
        <v>1</v>
      </c>
      <c r="G52" s="43">
        <v>0</v>
      </c>
      <c r="H52" s="43">
        <v>0.27272727272727276</v>
      </c>
      <c r="I52" s="38">
        <v>-0.18181818181818182</v>
      </c>
      <c r="J52" s="43">
        <v>0</v>
      </c>
      <c r="L52" t="s">
        <v>266</v>
      </c>
    </row>
    <row r="53" spans="2:13" x14ac:dyDescent="0.25">
      <c r="B53" s="43">
        <v>10</v>
      </c>
      <c r="C53" s="43" t="s">
        <v>9</v>
      </c>
      <c r="D53" s="43">
        <v>1.4545454545454546</v>
      </c>
      <c r="E53" s="43">
        <v>1</v>
      </c>
      <c r="F53" s="43">
        <v>0</v>
      </c>
      <c r="G53" s="43">
        <v>0</v>
      </c>
      <c r="H53" s="43">
        <v>-0.18181818181818182</v>
      </c>
      <c r="I53" s="38">
        <v>0.45454545454545453</v>
      </c>
      <c r="J53" s="43">
        <v>0</v>
      </c>
      <c r="L53" t="s">
        <v>267</v>
      </c>
    </row>
    <row r="54" spans="2:13" x14ac:dyDescent="0.25">
      <c r="B54" s="38">
        <v>0</v>
      </c>
      <c r="C54" s="38" t="s">
        <v>258</v>
      </c>
      <c r="D54" s="38">
        <v>-0.81820000000000004</v>
      </c>
      <c r="E54" s="38">
        <v>0</v>
      </c>
      <c r="F54" s="38">
        <v>0</v>
      </c>
      <c r="G54" s="38">
        <v>0</v>
      </c>
      <c r="H54" s="38">
        <v>-0.2727</v>
      </c>
      <c r="I54" s="60">
        <v>-0.81820000000000004</v>
      </c>
      <c r="J54" s="38">
        <v>1</v>
      </c>
      <c r="L54" t="s">
        <v>268</v>
      </c>
    </row>
    <row r="55" spans="2:13" x14ac:dyDescent="0.25">
      <c r="B55" s="43"/>
      <c r="C55" s="43"/>
      <c r="D55" s="43" t="s">
        <v>237</v>
      </c>
      <c r="E55" s="43">
        <v>0</v>
      </c>
      <c r="F55" s="43">
        <v>0</v>
      </c>
      <c r="G55" s="43">
        <v>0</v>
      </c>
      <c r="H55" s="43">
        <v>3.3636363636363642</v>
      </c>
      <c r="I55" s="38">
        <v>1.0909090909090904</v>
      </c>
      <c r="J55" s="43"/>
    </row>
    <row r="56" spans="2:13" x14ac:dyDescent="0.25">
      <c r="B56" s="1"/>
      <c r="C56" s="3" t="s">
        <v>260</v>
      </c>
      <c r="D56" s="1" t="s">
        <v>305</v>
      </c>
      <c r="E56" s="55" t="s">
        <v>264</v>
      </c>
      <c r="F56" s="55" t="s">
        <v>264</v>
      </c>
      <c r="G56" s="55" t="s">
        <v>264</v>
      </c>
      <c r="H56" s="1">
        <f>H55/H54</f>
        <v>-12.334566790012337</v>
      </c>
      <c r="I56" s="56">
        <f>I55/I54</f>
        <v>-1.3333037043621245</v>
      </c>
      <c r="J56" s="1"/>
    </row>
    <row r="57" spans="2:13" x14ac:dyDescent="0.25">
      <c r="I57" t="s">
        <v>265</v>
      </c>
    </row>
    <row r="60" spans="2:13" x14ac:dyDescent="0.25">
      <c r="B60" s="3"/>
      <c r="C60" s="3"/>
      <c r="D60" s="3" t="s">
        <v>155</v>
      </c>
      <c r="E60" s="3">
        <v>10</v>
      </c>
      <c r="F60" s="3">
        <v>19</v>
      </c>
      <c r="G60" s="3">
        <v>0</v>
      </c>
      <c r="H60" s="3">
        <v>0</v>
      </c>
      <c r="I60" s="3">
        <v>0</v>
      </c>
      <c r="J60" s="3">
        <v>0</v>
      </c>
      <c r="L60" t="s">
        <v>269</v>
      </c>
    </row>
    <row r="61" spans="2:13" x14ac:dyDescent="0.25">
      <c r="B61" s="3" t="s">
        <v>232</v>
      </c>
      <c r="C61" s="3" t="s">
        <v>231</v>
      </c>
      <c r="D61" s="3" t="s">
        <v>233</v>
      </c>
      <c r="E61" s="3" t="s">
        <v>9</v>
      </c>
      <c r="F61" s="3" t="s">
        <v>10</v>
      </c>
      <c r="G61" s="3" t="s">
        <v>234</v>
      </c>
      <c r="H61" s="3" t="s">
        <v>235</v>
      </c>
      <c r="I61" s="3" t="s">
        <v>236</v>
      </c>
      <c r="J61" s="3" t="s">
        <v>258</v>
      </c>
      <c r="L61" s="54" t="s">
        <v>270</v>
      </c>
    </row>
    <row r="62" spans="2:13" x14ac:dyDescent="0.25">
      <c r="B62" s="3">
        <v>0</v>
      </c>
      <c r="C62" s="3" t="s">
        <v>234</v>
      </c>
      <c r="D62" s="3">
        <f>D51+(2-$D$51)*D65</f>
        <v>2</v>
      </c>
      <c r="E62" s="3">
        <f t="shared" ref="E62:J62" si="14">E51+(2-$D$51)*E65</f>
        <v>0</v>
      </c>
      <c r="F62" s="3">
        <f t="shared" si="14"/>
        <v>0</v>
      </c>
      <c r="G62" s="3">
        <f t="shared" si="14"/>
        <v>1</v>
      </c>
      <c r="H62" s="3">
        <f t="shared" si="14"/>
        <v>-0.66669629563787525</v>
      </c>
      <c r="I62" s="3">
        <v>0</v>
      </c>
      <c r="J62" s="3">
        <f t="shared" si="14"/>
        <v>-0.8888691362414155</v>
      </c>
      <c r="L62" s="6" t="s">
        <v>9</v>
      </c>
      <c r="M62" s="6">
        <f>D64</f>
        <v>1</v>
      </c>
    </row>
    <row r="63" spans="2:13" x14ac:dyDescent="0.25">
      <c r="B63" s="3">
        <v>19</v>
      </c>
      <c r="C63" s="38" t="s">
        <v>10</v>
      </c>
      <c r="D63" s="38">
        <f>D52+(3-$D$52)*D65</f>
        <v>3</v>
      </c>
      <c r="E63" s="3">
        <f t="shared" ref="E63:J63" si="15">E52+(3-$D$52)*E65</f>
        <v>0</v>
      </c>
      <c r="F63" s="3">
        <f t="shared" si="15"/>
        <v>1</v>
      </c>
      <c r="G63" s="3">
        <f t="shared" si="15"/>
        <v>0</v>
      </c>
      <c r="H63" s="3">
        <f t="shared" si="15"/>
        <v>0.33332592609053147</v>
      </c>
      <c r="I63" s="3">
        <v>0</v>
      </c>
      <c r="J63" s="3">
        <f t="shared" si="15"/>
        <v>-0.22221728406035457</v>
      </c>
      <c r="L63" s="6" t="s">
        <v>10</v>
      </c>
      <c r="M63" s="6">
        <f>D63</f>
        <v>3</v>
      </c>
    </row>
    <row r="64" spans="2:13" x14ac:dyDescent="0.25">
      <c r="B64" s="3">
        <v>10</v>
      </c>
      <c r="C64" s="38" t="s">
        <v>9</v>
      </c>
      <c r="D64" s="38">
        <f>D53-($D$53-1)*D65</f>
        <v>1</v>
      </c>
      <c r="E64" s="3">
        <f t="shared" ref="E64:J64" si="16">E53-($D$53-1)*E65</f>
        <v>1</v>
      </c>
      <c r="F64" s="3">
        <f t="shared" si="16"/>
        <v>0</v>
      </c>
      <c r="G64" s="3">
        <f t="shared" si="16"/>
        <v>0</v>
      </c>
      <c r="H64" s="3">
        <f t="shared" si="16"/>
        <v>-0.33331481522632833</v>
      </c>
      <c r="I64" s="3">
        <f t="shared" si="16"/>
        <v>0</v>
      </c>
      <c r="J64" s="3">
        <f t="shared" si="16"/>
        <v>0.55554321015088559</v>
      </c>
      <c r="L64" s="59"/>
      <c r="M64" s="59"/>
    </row>
    <row r="65" spans="2:13" x14ac:dyDescent="0.25">
      <c r="B65" s="3">
        <v>0</v>
      </c>
      <c r="C65" s="3" t="s">
        <v>236</v>
      </c>
      <c r="D65" s="3">
        <f>D54/$D$54</f>
        <v>1</v>
      </c>
      <c r="E65" s="3">
        <f t="shared" ref="E65:J65" si="17">E54/$D$54</f>
        <v>0</v>
      </c>
      <c r="F65" s="3">
        <f t="shared" si="17"/>
        <v>0</v>
      </c>
      <c r="G65" s="3">
        <f t="shared" si="17"/>
        <v>0</v>
      </c>
      <c r="H65" s="3">
        <f t="shared" si="17"/>
        <v>0.33329259349792223</v>
      </c>
      <c r="I65" s="3">
        <f t="shared" si="17"/>
        <v>1</v>
      </c>
      <c r="J65" s="3">
        <f t="shared" si="17"/>
        <v>-1.2221950623319482</v>
      </c>
      <c r="L65" s="6" t="s">
        <v>95</v>
      </c>
      <c r="M65" s="6">
        <f>10*M62+19*M63</f>
        <v>67</v>
      </c>
    </row>
    <row r="66" spans="2:13" x14ac:dyDescent="0.25">
      <c r="B66" s="3"/>
      <c r="C66" s="3"/>
      <c r="D66" s="3" t="s">
        <v>237</v>
      </c>
      <c r="E66" s="3">
        <f>($B$62*E62+$B$63*E63+$B$64*E64+$B$65*E65)-E60</f>
        <v>0</v>
      </c>
      <c r="F66" s="3">
        <f t="shared" ref="F66:J66" si="18">($B$62*F62+$B$63*F63+$B$64*F64+$B$65*F65)-F60</f>
        <v>0</v>
      </c>
      <c r="G66" s="3">
        <f t="shared" si="18"/>
        <v>0</v>
      </c>
      <c r="H66" s="3">
        <f t="shared" si="18"/>
        <v>3.0000444434568143</v>
      </c>
      <c r="I66" s="3">
        <f t="shared" si="18"/>
        <v>0</v>
      </c>
      <c r="J66" s="3">
        <f t="shared" si="18"/>
        <v>1.3333037043621196</v>
      </c>
    </row>
    <row r="67" spans="2:13" x14ac:dyDescent="0.25">
      <c r="B67" s="57"/>
      <c r="C67" s="3" t="s">
        <v>260</v>
      </c>
      <c r="D67" s="57" t="s">
        <v>305</v>
      </c>
      <c r="E67" s="58" t="s">
        <v>264</v>
      </c>
      <c r="F67" s="58" t="s">
        <v>264</v>
      </c>
      <c r="G67" s="58" t="s">
        <v>264</v>
      </c>
      <c r="H67" s="58" t="s">
        <v>264</v>
      </c>
      <c r="I67" s="58" t="s">
        <v>264</v>
      </c>
      <c r="J67" s="58" t="s">
        <v>264</v>
      </c>
    </row>
  </sheetData>
  <mergeCells count="1">
    <mergeCell ref="L50:M5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zoomScale="92" workbookViewId="0">
      <selection activeCell="M72" sqref="M72"/>
    </sheetView>
  </sheetViews>
  <sheetFormatPr defaultRowHeight="15" x14ac:dyDescent="0.25"/>
  <cols>
    <col min="4" max="4" width="6.7109375" customWidth="1"/>
    <col min="5" max="5" width="6.42578125" customWidth="1"/>
    <col min="8" max="8" width="6.7109375" customWidth="1"/>
    <col min="10" max="10" width="7.7109375" customWidth="1"/>
    <col min="12" max="12" width="7.140625" customWidth="1"/>
  </cols>
  <sheetData>
    <row r="1" spans="1:14" ht="108.75" customHeight="1" x14ac:dyDescent="0.25"/>
    <row r="2" spans="1:14" x14ac:dyDescent="0.25">
      <c r="A2" t="s">
        <v>340</v>
      </c>
    </row>
    <row r="3" spans="1:14" x14ac:dyDescent="0.25">
      <c r="A3" s="45" t="s">
        <v>339</v>
      </c>
    </row>
    <row r="4" spans="1:14" x14ac:dyDescent="0.25">
      <c r="A4" s="45" t="s">
        <v>276</v>
      </c>
    </row>
    <row r="5" spans="1:14" x14ac:dyDescent="0.25">
      <c r="A5" s="45" t="s">
        <v>342</v>
      </c>
    </row>
    <row r="6" spans="1:14" x14ac:dyDescent="0.25">
      <c r="A6" s="45" t="s">
        <v>343</v>
      </c>
    </row>
    <row r="7" spans="1:14" x14ac:dyDescent="0.25">
      <c r="A7" s="45" t="s">
        <v>344</v>
      </c>
    </row>
    <row r="8" spans="1:14" x14ac:dyDescent="0.25">
      <c r="A8" s="45" t="s">
        <v>341</v>
      </c>
    </row>
    <row r="11" spans="1:14" x14ac:dyDescent="0.25">
      <c r="C11" s="57"/>
      <c r="D11" s="57"/>
      <c r="E11" s="57" t="s">
        <v>155</v>
      </c>
      <c r="F11" s="57">
        <v>5</v>
      </c>
      <c r="G11" s="56">
        <v>7</v>
      </c>
      <c r="H11" s="57">
        <v>4</v>
      </c>
      <c r="I11" s="57">
        <v>0</v>
      </c>
      <c r="J11" s="57">
        <v>0</v>
      </c>
      <c r="K11" s="57">
        <v>0</v>
      </c>
      <c r="L11" s="57"/>
    </row>
    <row r="12" spans="1:14" x14ac:dyDescent="0.25">
      <c r="C12" s="57" t="s">
        <v>231</v>
      </c>
      <c r="D12" s="57" t="s">
        <v>232</v>
      </c>
      <c r="E12" s="57" t="s">
        <v>233</v>
      </c>
      <c r="F12" s="57" t="s">
        <v>9</v>
      </c>
      <c r="G12" s="56" t="s">
        <v>10</v>
      </c>
      <c r="H12" s="57" t="s">
        <v>11</v>
      </c>
      <c r="I12" s="57" t="s">
        <v>234</v>
      </c>
      <c r="J12" s="57" t="s">
        <v>235</v>
      </c>
      <c r="K12" s="57" t="s">
        <v>236</v>
      </c>
      <c r="L12" s="57" t="s">
        <v>278</v>
      </c>
      <c r="N12" t="s">
        <v>345</v>
      </c>
    </row>
    <row r="13" spans="1:14" x14ac:dyDescent="0.25">
      <c r="C13" s="57" t="s">
        <v>234</v>
      </c>
      <c r="D13" s="57">
        <v>0</v>
      </c>
      <c r="E13" s="57">
        <v>15</v>
      </c>
      <c r="F13" s="57">
        <v>5</v>
      </c>
      <c r="G13" s="56">
        <v>4</v>
      </c>
      <c r="H13" s="57">
        <v>6</v>
      </c>
      <c r="I13" s="57">
        <v>1</v>
      </c>
      <c r="J13" s="57">
        <v>0</v>
      </c>
      <c r="K13" s="57">
        <v>0</v>
      </c>
      <c r="L13" s="57">
        <f>E13/G13</f>
        <v>3.75</v>
      </c>
      <c r="N13" t="s">
        <v>346</v>
      </c>
    </row>
    <row r="14" spans="1:14" x14ac:dyDescent="0.25">
      <c r="C14" s="56" t="s">
        <v>235</v>
      </c>
      <c r="D14" s="56">
        <v>0</v>
      </c>
      <c r="E14" s="56">
        <v>18</v>
      </c>
      <c r="F14" s="56">
        <v>7</v>
      </c>
      <c r="G14" s="57">
        <v>7</v>
      </c>
      <c r="H14" s="56">
        <v>10</v>
      </c>
      <c r="I14" s="56">
        <v>0</v>
      </c>
      <c r="J14" s="56">
        <v>1</v>
      </c>
      <c r="K14" s="56">
        <v>0</v>
      </c>
      <c r="L14" s="56">
        <f t="shared" ref="L14:L15" si="0">E14/G14</f>
        <v>2.5714285714285716</v>
      </c>
      <c r="N14" t="s">
        <v>347</v>
      </c>
    </row>
    <row r="15" spans="1:14" x14ac:dyDescent="0.25">
      <c r="C15" s="57" t="s">
        <v>236</v>
      </c>
      <c r="D15" s="57">
        <v>0</v>
      </c>
      <c r="E15" s="57">
        <v>10</v>
      </c>
      <c r="F15" s="62">
        <v>4</v>
      </c>
      <c r="G15" s="56">
        <v>3</v>
      </c>
      <c r="H15" s="57">
        <v>3</v>
      </c>
      <c r="I15" s="57">
        <v>0</v>
      </c>
      <c r="J15" s="57">
        <v>0</v>
      </c>
      <c r="K15" s="57">
        <v>1</v>
      </c>
      <c r="L15" s="57">
        <f t="shared" si="0"/>
        <v>3.3333333333333335</v>
      </c>
      <c r="N15" t="s">
        <v>287</v>
      </c>
    </row>
    <row r="16" spans="1:14" x14ac:dyDescent="0.25">
      <c r="C16" s="57"/>
      <c r="D16" s="57"/>
      <c r="E16" s="57" t="s">
        <v>277</v>
      </c>
      <c r="F16" s="57">
        <f>$D$13*F13+$D$14*F14+$D$15*F15</f>
        <v>0</v>
      </c>
      <c r="G16" s="56">
        <f t="shared" ref="G16:K16" si="1">$D$13*G13+$D$14*G14+$D$15*G15</f>
        <v>0</v>
      </c>
      <c r="H16" s="57">
        <f t="shared" si="1"/>
        <v>0</v>
      </c>
      <c r="I16" s="57">
        <f t="shared" si="1"/>
        <v>0</v>
      </c>
      <c r="J16" s="57">
        <f t="shared" si="1"/>
        <v>0</v>
      </c>
      <c r="K16" s="57">
        <f t="shared" si="1"/>
        <v>0</v>
      </c>
      <c r="L16" s="57"/>
      <c r="N16" t="s">
        <v>348</v>
      </c>
    </row>
    <row r="17" spans="3:12" x14ac:dyDescent="0.25">
      <c r="C17" s="57"/>
      <c r="D17" s="57"/>
      <c r="E17" s="57" t="s">
        <v>237</v>
      </c>
      <c r="F17" s="57">
        <f>F16-F11</f>
        <v>-5</v>
      </c>
      <c r="G17" s="56">
        <f t="shared" ref="G17:K17" si="2">G16-G11</f>
        <v>-7</v>
      </c>
      <c r="H17" s="57">
        <f t="shared" si="2"/>
        <v>-4</v>
      </c>
      <c r="I17" s="57">
        <f t="shared" si="2"/>
        <v>0</v>
      </c>
      <c r="J17" s="57">
        <f t="shared" si="2"/>
        <v>0</v>
      </c>
      <c r="K17" s="57">
        <f t="shared" si="2"/>
        <v>0</v>
      </c>
      <c r="L17" s="57"/>
    </row>
    <row r="20" spans="3:12" x14ac:dyDescent="0.25">
      <c r="C20" s="57"/>
      <c r="D20" s="57"/>
      <c r="E20" s="57" t="s">
        <v>155</v>
      </c>
      <c r="F20" s="57">
        <v>5</v>
      </c>
      <c r="G20" s="57">
        <v>7</v>
      </c>
      <c r="H20" s="57">
        <v>4</v>
      </c>
      <c r="I20" s="57">
        <v>0</v>
      </c>
      <c r="J20" s="57">
        <v>0</v>
      </c>
      <c r="K20" s="57">
        <v>0</v>
      </c>
      <c r="L20" s="57"/>
    </row>
    <row r="21" spans="3:12" x14ac:dyDescent="0.25">
      <c r="C21" s="57" t="s">
        <v>231</v>
      </c>
      <c r="D21" s="57" t="s">
        <v>232</v>
      </c>
      <c r="E21" s="57" t="s">
        <v>233</v>
      </c>
      <c r="F21" s="57" t="s">
        <v>9</v>
      </c>
      <c r="G21" s="57" t="s">
        <v>10</v>
      </c>
      <c r="H21" s="57" t="s">
        <v>11</v>
      </c>
      <c r="I21" s="57" t="s">
        <v>234</v>
      </c>
      <c r="J21" s="57" t="s">
        <v>235</v>
      </c>
      <c r="K21" s="57" t="s">
        <v>236</v>
      </c>
      <c r="L21" s="57" t="s">
        <v>278</v>
      </c>
    </row>
    <row r="22" spans="3:12" x14ac:dyDescent="0.25">
      <c r="C22" s="57" t="s">
        <v>234</v>
      </c>
      <c r="D22" s="57">
        <v>0</v>
      </c>
      <c r="E22" s="57">
        <f t="shared" ref="E22:F22" si="3">E13-$G$13*E23</f>
        <v>4.7142857142857135</v>
      </c>
      <c r="F22" s="57">
        <f t="shared" si="3"/>
        <v>1</v>
      </c>
      <c r="G22" s="57">
        <f>G13-$G$13*G23</f>
        <v>0</v>
      </c>
      <c r="H22" s="57">
        <f t="shared" ref="H22:K22" si="4">H13-$G$13*H23</f>
        <v>0.28571428571428559</v>
      </c>
      <c r="I22" s="57">
        <f t="shared" si="4"/>
        <v>1</v>
      </c>
      <c r="J22" s="57">
        <f t="shared" si="4"/>
        <v>-0.5714285714285714</v>
      </c>
      <c r="K22" s="57">
        <f t="shared" si="4"/>
        <v>0</v>
      </c>
      <c r="L22" s="57"/>
    </row>
    <row r="23" spans="3:12" x14ac:dyDescent="0.25">
      <c r="C23" s="57" t="s">
        <v>10</v>
      </c>
      <c r="D23" s="57">
        <v>7</v>
      </c>
      <c r="E23" s="57">
        <f t="shared" ref="E23:F23" si="5">E14/$G$14</f>
        <v>2.5714285714285716</v>
      </c>
      <c r="F23" s="57">
        <f t="shared" si="5"/>
        <v>1</v>
      </c>
      <c r="G23" s="57">
        <f>G14/$G$14</f>
        <v>1</v>
      </c>
      <c r="H23" s="57">
        <f t="shared" ref="H23:K23" si="6">H14/$G$14</f>
        <v>1.4285714285714286</v>
      </c>
      <c r="I23" s="57">
        <f t="shared" si="6"/>
        <v>0</v>
      </c>
      <c r="J23" s="57">
        <f t="shared" si="6"/>
        <v>0.14285714285714285</v>
      </c>
      <c r="K23" s="57">
        <f t="shared" si="6"/>
        <v>0</v>
      </c>
      <c r="L23" s="57"/>
    </row>
    <row r="24" spans="3:12" x14ac:dyDescent="0.25">
      <c r="C24" s="57" t="s">
        <v>236</v>
      </c>
      <c r="D24" s="57">
        <v>0</v>
      </c>
      <c r="E24" s="57">
        <f t="shared" ref="E24:F24" si="7">E15-$G$15*E23</f>
        <v>2.2857142857142847</v>
      </c>
      <c r="F24" s="57">
        <f t="shared" si="7"/>
        <v>1</v>
      </c>
      <c r="G24" s="57">
        <f>G15-$G$15*G23</f>
        <v>0</v>
      </c>
      <c r="H24" s="57">
        <f t="shared" ref="H24:K24" si="8">H15-$G$15*H23</f>
        <v>-1.2857142857142856</v>
      </c>
      <c r="I24" s="57">
        <f t="shared" si="8"/>
        <v>0</v>
      </c>
      <c r="J24" s="57">
        <f t="shared" si="8"/>
        <v>-0.42857142857142855</v>
      </c>
      <c r="K24" s="57">
        <f t="shared" si="8"/>
        <v>1</v>
      </c>
      <c r="L24" s="57"/>
    </row>
    <row r="25" spans="3:12" x14ac:dyDescent="0.25">
      <c r="C25" s="57"/>
      <c r="D25" s="57"/>
      <c r="E25" s="57" t="s">
        <v>277</v>
      </c>
      <c r="F25" s="57">
        <f>$D$22*F22+$D$23*F23+$D$24*F24</f>
        <v>7</v>
      </c>
      <c r="G25" s="57">
        <f t="shared" ref="G25:K25" si="9">$D$22*G22+$D$23*G23+$D$24*G24</f>
        <v>7</v>
      </c>
      <c r="H25" s="57">
        <f t="shared" si="9"/>
        <v>10</v>
      </c>
      <c r="I25" s="57">
        <f t="shared" si="9"/>
        <v>0</v>
      </c>
      <c r="J25" s="57">
        <f t="shared" si="9"/>
        <v>1</v>
      </c>
      <c r="K25" s="57">
        <f t="shared" si="9"/>
        <v>0</v>
      </c>
      <c r="L25" s="57"/>
    </row>
    <row r="26" spans="3:12" x14ac:dyDescent="0.25">
      <c r="C26" s="57"/>
      <c r="D26" s="57"/>
      <c r="E26" s="57" t="s">
        <v>237</v>
      </c>
      <c r="F26" s="57">
        <f>F25-F20</f>
        <v>2</v>
      </c>
      <c r="G26" s="57">
        <f t="shared" ref="G26:K26" si="10">G25-G20</f>
        <v>0</v>
      </c>
      <c r="H26" s="57">
        <f t="shared" si="10"/>
        <v>6</v>
      </c>
      <c r="I26" s="57">
        <f t="shared" si="10"/>
        <v>0</v>
      </c>
      <c r="J26" s="57">
        <f t="shared" si="10"/>
        <v>1</v>
      </c>
      <c r="K26" s="57">
        <f t="shared" si="10"/>
        <v>0</v>
      </c>
      <c r="L26" s="57"/>
    </row>
    <row r="28" spans="3:12" x14ac:dyDescent="0.25">
      <c r="C28" t="s">
        <v>294</v>
      </c>
    </row>
    <row r="29" spans="3:12" x14ac:dyDescent="0.25">
      <c r="C29" t="s">
        <v>349</v>
      </c>
    </row>
    <row r="30" spans="3:12" x14ac:dyDescent="0.25">
      <c r="C30" t="s">
        <v>9</v>
      </c>
      <c r="D30">
        <v>0</v>
      </c>
    </row>
    <row r="31" spans="3:12" x14ac:dyDescent="0.25">
      <c r="C31" t="s">
        <v>10</v>
      </c>
      <c r="D31">
        <f>E23</f>
        <v>2.5714285714285716</v>
      </c>
    </row>
    <row r="32" spans="3:12" x14ac:dyDescent="0.25">
      <c r="C32" t="s">
        <v>11</v>
      </c>
      <c r="D32">
        <v>0</v>
      </c>
    </row>
    <row r="34" spans="2:14" x14ac:dyDescent="0.25">
      <c r="C34" t="s">
        <v>350</v>
      </c>
    </row>
    <row r="36" spans="2:14" x14ac:dyDescent="0.25">
      <c r="C36" s="53" t="s">
        <v>351</v>
      </c>
    </row>
    <row r="37" spans="2:14" x14ac:dyDescent="0.25">
      <c r="C37" s="53" t="s">
        <v>352</v>
      </c>
    </row>
    <row r="39" spans="2:14" x14ac:dyDescent="0.25">
      <c r="C39" t="s">
        <v>353</v>
      </c>
    </row>
    <row r="40" spans="2:14" x14ac:dyDescent="0.25">
      <c r="B40" t="s">
        <v>355</v>
      </c>
      <c r="C40" s="53" t="s">
        <v>354</v>
      </c>
    </row>
    <row r="43" spans="2:14" x14ac:dyDescent="0.25">
      <c r="C43" s="1"/>
      <c r="D43" s="1"/>
      <c r="E43" s="1" t="s">
        <v>155</v>
      </c>
      <c r="F43" s="1">
        <v>5</v>
      </c>
      <c r="G43" s="1">
        <v>7</v>
      </c>
      <c r="H43" s="1">
        <v>4</v>
      </c>
      <c r="I43" s="1">
        <v>0</v>
      </c>
      <c r="J43" s="56">
        <v>0</v>
      </c>
      <c r="K43" s="1">
        <v>0</v>
      </c>
      <c r="L43" s="1">
        <v>0</v>
      </c>
      <c r="N43" t="s">
        <v>356</v>
      </c>
    </row>
    <row r="44" spans="2:14" x14ac:dyDescent="0.25">
      <c r="C44" s="1" t="s">
        <v>231</v>
      </c>
      <c r="D44" s="1" t="s">
        <v>232</v>
      </c>
      <c r="E44" s="1" t="s">
        <v>233</v>
      </c>
      <c r="F44" s="1" t="s">
        <v>9</v>
      </c>
      <c r="G44" s="1" t="s">
        <v>10</v>
      </c>
      <c r="H44" s="1" t="s">
        <v>11</v>
      </c>
      <c r="I44" s="1" t="s">
        <v>234</v>
      </c>
      <c r="J44" s="56" t="s">
        <v>235</v>
      </c>
      <c r="K44" s="1" t="s">
        <v>236</v>
      </c>
      <c r="L44" s="1" t="s">
        <v>258</v>
      </c>
      <c r="N44" t="s">
        <v>357</v>
      </c>
    </row>
    <row r="45" spans="2:14" x14ac:dyDescent="0.25">
      <c r="C45" s="1" t="s">
        <v>234</v>
      </c>
      <c r="D45" s="1">
        <v>0</v>
      </c>
      <c r="E45" s="1">
        <v>4.7142857142857135</v>
      </c>
      <c r="F45" s="1">
        <v>1</v>
      </c>
      <c r="G45" s="1">
        <v>0</v>
      </c>
      <c r="H45" s="1">
        <v>0.28571428571428559</v>
      </c>
      <c r="I45" s="1">
        <v>1</v>
      </c>
      <c r="J45" s="56">
        <v>-0.5714285714285714</v>
      </c>
      <c r="K45" s="1">
        <v>0</v>
      </c>
      <c r="L45" s="1">
        <v>0</v>
      </c>
      <c r="N45" t="s">
        <v>358</v>
      </c>
    </row>
    <row r="46" spans="2:14" x14ac:dyDescent="0.25">
      <c r="C46" s="1" t="s">
        <v>10</v>
      </c>
      <c r="D46" s="1">
        <v>7</v>
      </c>
      <c r="E46" s="1">
        <v>2.5714285714285716</v>
      </c>
      <c r="F46" s="1">
        <v>1</v>
      </c>
      <c r="G46" s="1">
        <v>1</v>
      </c>
      <c r="H46" s="1">
        <v>1.4285714285714286</v>
      </c>
      <c r="I46" s="1">
        <v>0</v>
      </c>
      <c r="J46" s="56">
        <v>0.14285714285714285</v>
      </c>
      <c r="K46" s="1">
        <v>0</v>
      </c>
      <c r="L46" s="1">
        <v>0</v>
      </c>
      <c r="N46" t="s">
        <v>359</v>
      </c>
    </row>
    <row r="47" spans="2:14" x14ac:dyDescent="0.25">
      <c r="C47" s="1" t="s">
        <v>236</v>
      </c>
      <c r="D47" s="1">
        <v>0</v>
      </c>
      <c r="E47" s="1">
        <v>2.2857142857142847</v>
      </c>
      <c r="F47" s="1">
        <v>1</v>
      </c>
      <c r="G47" s="1">
        <v>0</v>
      </c>
      <c r="H47" s="1">
        <v>-1.2857142857142856</v>
      </c>
      <c r="I47" s="1">
        <v>0</v>
      </c>
      <c r="J47" s="56">
        <v>-0.42857142857142855</v>
      </c>
      <c r="K47" s="1">
        <v>1</v>
      </c>
      <c r="L47" s="1">
        <v>0</v>
      </c>
      <c r="N47" t="s">
        <v>360</v>
      </c>
    </row>
    <row r="48" spans="2:14" x14ac:dyDescent="0.25">
      <c r="C48" s="56" t="s">
        <v>258</v>
      </c>
      <c r="D48" s="56">
        <v>0</v>
      </c>
      <c r="E48" s="56">
        <v>-0.57140000000000002</v>
      </c>
      <c r="F48" s="56">
        <v>0</v>
      </c>
      <c r="G48" s="56">
        <v>0</v>
      </c>
      <c r="H48" s="56">
        <v>-0.42857000000000001</v>
      </c>
      <c r="I48" s="56">
        <v>0</v>
      </c>
      <c r="J48" s="57">
        <v>-0.14285700000000001</v>
      </c>
      <c r="K48" s="56">
        <v>0</v>
      </c>
      <c r="L48" s="56">
        <v>1</v>
      </c>
    </row>
    <row r="49" spans="3:12" x14ac:dyDescent="0.25">
      <c r="C49" s="1"/>
      <c r="D49" s="1"/>
      <c r="E49" s="1" t="s">
        <v>277</v>
      </c>
      <c r="F49" s="1">
        <v>7</v>
      </c>
      <c r="G49" s="1">
        <v>7</v>
      </c>
      <c r="H49" s="1">
        <v>10</v>
      </c>
      <c r="I49" s="1">
        <v>0</v>
      </c>
      <c r="J49" s="56">
        <v>1</v>
      </c>
      <c r="K49" s="1">
        <v>0</v>
      </c>
      <c r="L49" s="1">
        <v>0</v>
      </c>
    </row>
    <row r="50" spans="3:12" x14ac:dyDescent="0.25">
      <c r="C50" s="1"/>
      <c r="D50" s="1"/>
      <c r="E50" s="1" t="s">
        <v>237</v>
      </c>
      <c r="F50" s="1">
        <v>2</v>
      </c>
      <c r="G50" s="1">
        <v>0</v>
      </c>
      <c r="H50" s="1">
        <v>6</v>
      </c>
      <c r="I50" s="1">
        <v>0</v>
      </c>
      <c r="J50" s="56">
        <v>1</v>
      </c>
      <c r="K50" s="1">
        <v>0</v>
      </c>
      <c r="L50" s="1">
        <v>0</v>
      </c>
    </row>
    <row r="51" spans="3:12" x14ac:dyDescent="0.25">
      <c r="C51" s="1"/>
      <c r="D51" s="1" t="s">
        <v>260</v>
      </c>
      <c r="E51" s="1"/>
      <c r="F51" s="55" t="s">
        <v>303</v>
      </c>
      <c r="G51" s="55" t="s">
        <v>303</v>
      </c>
      <c r="H51" s="1">
        <f>H50/H48</f>
        <v>-14.000046666822222</v>
      </c>
      <c r="I51" s="55" t="s">
        <v>303</v>
      </c>
      <c r="J51" s="56">
        <f>J50/J48</f>
        <v>-7.0000070000069998</v>
      </c>
      <c r="K51" s="55" t="s">
        <v>303</v>
      </c>
      <c r="L51" s="55" t="s">
        <v>303</v>
      </c>
    </row>
    <row r="54" spans="3:12" x14ac:dyDescent="0.25">
      <c r="C54" s="57"/>
      <c r="D54" s="57"/>
      <c r="E54" s="57" t="s">
        <v>155</v>
      </c>
      <c r="F54" s="57">
        <v>5</v>
      </c>
      <c r="G54" s="57">
        <v>7</v>
      </c>
      <c r="H54" s="57">
        <v>4</v>
      </c>
      <c r="I54" s="57">
        <v>0</v>
      </c>
      <c r="J54" s="57">
        <v>0</v>
      </c>
      <c r="K54" s="57">
        <v>0</v>
      </c>
      <c r="L54" s="57">
        <v>0</v>
      </c>
    </row>
    <row r="55" spans="3:12" x14ac:dyDescent="0.25">
      <c r="C55" s="57" t="s">
        <v>231</v>
      </c>
      <c r="D55" s="57" t="s">
        <v>232</v>
      </c>
      <c r="E55" s="57" t="s">
        <v>233</v>
      </c>
      <c r="F55" s="57" t="s">
        <v>9</v>
      </c>
      <c r="G55" s="57" t="s">
        <v>10</v>
      </c>
      <c r="H55" s="57" t="s">
        <v>11</v>
      </c>
      <c r="I55" s="57" t="s">
        <v>234</v>
      </c>
      <c r="J55" s="57" t="s">
        <v>235</v>
      </c>
      <c r="K55" s="57" t="s">
        <v>236</v>
      </c>
      <c r="L55" s="57" t="s">
        <v>258</v>
      </c>
    </row>
    <row r="56" spans="3:12" x14ac:dyDescent="0.25">
      <c r="C56" s="57" t="s">
        <v>234</v>
      </c>
      <c r="D56" s="57">
        <v>0</v>
      </c>
      <c r="E56" s="57">
        <f t="shared" ref="E56:I56" si="11">E45-$J$45*E59</f>
        <v>6.9998879998879993</v>
      </c>
      <c r="F56" s="57">
        <f t="shared" si="11"/>
        <v>1</v>
      </c>
      <c r="G56" s="57">
        <f t="shared" si="11"/>
        <v>0</v>
      </c>
      <c r="H56" s="57">
        <f t="shared" si="11"/>
        <v>1.9999959999959995</v>
      </c>
      <c r="I56" s="57">
        <f t="shared" si="11"/>
        <v>1</v>
      </c>
      <c r="J56" s="57">
        <f>J45-$J$45*J59</f>
        <v>0</v>
      </c>
      <c r="K56" s="57">
        <f t="shared" ref="K56:L56" si="12">K45-$J$45*K59</f>
        <v>0</v>
      </c>
      <c r="L56" s="57">
        <f t="shared" si="12"/>
        <v>-4.000004000004</v>
      </c>
    </row>
    <row r="57" spans="3:12" x14ac:dyDescent="0.25">
      <c r="C57" s="57" t="s">
        <v>10</v>
      </c>
      <c r="D57" s="57">
        <v>7</v>
      </c>
      <c r="E57" s="57">
        <f t="shared" ref="E57:I57" si="13">E46-$J$46*E59</f>
        <v>2.0000280000280002</v>
      </c>
      <c r="F57" s="57">
        <f t="shared" si="13"/>
        <v>1</v>
      </c>
      <c r="G57" s="57">
        <f t="shared" si="13"/>
        <v>1</v>
      </c>
      <c r="H57" s="57">
        <f t="shared" si="13"/>
        <v>1.0000010000010002</v>
      </c>
      <c r="I57" s="57">
        <f t="shared" si="13"/>
        <v>0</v>
      </c>
      <c r="J57" s="57">
        <f>J46-$J$46*J59</f>
        <v>0</v>
      </c>
      <c r="K57" s="57">
        <f t="shared" ref="K57:L57" si="14">K46-$J$46*K59</f>
        <v>0</v>
      </c>
      <c r="L57" s="57">
        <f t="shared" si="14"/>
        <v>1.000001000001</v>
      </c>
    </row>
    <row r="58" spans="3:12" x14ac:dyDescent="0.25">
      <c r="C58" s="57" t="s">
        <v>236</v>
      </c>
      <c r="D58" s="57">
        <v>0</v>
      </c>
      <c r="E58" s="57">
        <f t="shared" ref="E58:I58" si="15">E47-$J$47*E59</f>
        <v>3.9999159999159986</v>
      </c>
      <c r="F58" s="57">
        <f t="shared" si="15"/>
        <v>1</v>
      </c>
      <c r="G58" s="57">
        <f t="shared" si="15"/>
        <v>0</v>
      </c>
      <c r="H58" s="57">
        <v>0</v>
      </c>
      <c r="I58" s="57">
        <f t="shared" si="15"/>
        <v>0</v>
      </c>
      <c r="J58" s="57">
        <f>J47-$J$47*J59</f>
        <v>0</v>
      </c>
      <c r="K58" s="57">
        <f t="shared" ref="K58:L58" si="16">K47-$J$47*K59</f>
        <v>1</v>
      </c>
      <c r="L58" s="57">
        <f t="shared" si="16"/>
        <v>-3.0000030000029998</v>
      </c>
    </row>
    <row r="59" spans="3:12" x14ac:dyDescent="0.25">
      <c r="C59" s="57" t="s">
        <v>235</v>
      </c>
      <c r="D59" s="57">
        <v>0</v>
      </c>
      <c r="E59" s="57">
        <f t="shared" ref="E59:I59" si="17">E48/$J$48</f>
        <v>3.9998039998039996</v>
      </c>
      <c r="F59" s="57">
        <f t="shared" si="17"/>
        <v>0</v>
      </c>
      <c r="G59" s="57">
        <f t="shared" si="17"/>
        <v>0</v>
      </c>
      <c r="H59" s="57">
        <f t="shared" si="17"/>
        <v>2.9999929999929997</v>
      </c>
      <c r="I59" s="57">
        <f t="shared" si="17"/>
        <v>0</v>
      </c>
      <c r="J59" s="57">
        <f>J48/$J$48</f>
        <v>1</v>
      </c>
      <c r="K59" s="57">
        <f t="shared" ref="K59:L59" si="18">K48/$J$48</f>
        <v>0</v>
      </c>
      <c r="L59" s="57">
        <f t="shared" si="18"/>
        <v>-7.0000070000069998</v>
      </c>
    </row>
    <row r="60" spans="3:12" x14ac:dyDescent="0.25">
      <c r="C60" s="57"/>
      <c r="D60" s="57"/>
      <c r="E60" s="57" t="s">
        <v>277</v>
      </c>
      <c r="F60" s="57">
        <f>SUMPRODUCT($D$56:$D$59,F56:F59)</f>
        <v>7</v>
      </c>
      <c r="G60" s="57">
        <f t="shared" ref="G60:L60" si="19">SUMPRODUCT($D$56:$D$59,G56:G59)</f>
        <v>7</v>
      </c>
      <c r="H60" s="57">
        <f t="shared" si="19"/>
        <v>7.0000070000070016</v>
      </c>
      <c r="I60" s="57">
        <f t="shared" si="19"/>
        <v>0</v>
      </c>
      <c r="J60" s="57">
        <f t="shared" si="19"/>
        <v>0</v>
      </c>
      <c r="K60" s="57">
        <f t="shared" si="19"/>
        <v>0</v>
      </c>
      <c r="L60" s="57">
        <f t="shared" si="19"/>
        <v>7.0000070000069998</v>
      </c>
    </row>
    <row r="61" spans="3:12" x14ac:dyDescent="0.25">
      <c r="C61" s="57"/>
      <c r="D61" s="57"/>
      <c r="E61" s="57" t="s">
        <v>237</v>
      </c>
      <c r="F61" s="57">
        <f>F60-F54</f>
        <v>2</v>
      </c>
      <c r="G61" s="57">
        <f t="shared" ref="G61:L61" si="20">G60-G54</f>
        <v>0</v>
      </c>
      <c r="H61" s="57">
        <f t="shared" si="20"/>
        <v>3.0000070000070016</v>
      </c>
      <c r="I61" s="57">
        <f t="shared" si="20"/>
        <v>0</v>
      </c>
      <c r="J61" s="57">
        <f t="shared" si="20"/>
        <v>0</v>
      </c>
      <c r="K61" s="57">
        <f t="shared" si="20"/>
        <v>0</v>
      </c>
      <c r="L61" s="57">
        <f t="shared" si="20"/>
        <v>7.0000070000069998</v>
      </c>
    </row>
    <row r="62" spans="3:12" x14ac:dyDescent="0.25">
      <c r="C62" s="57"/>
      <c r="D62" s="57" t="s">
        <v>260</v>
      </c>
      <c r="E62" s="57"/>
      <c r="F62" s="58"/>
      <c r="G62" s="58"/>
      <c r="H62" s="57"/>
      <c r="I62" s="58"/>
      <c r="J62" s="57"/>
      <c r="K62" s="58"/>
      <c r="L62" s="58"/>
    </row>
    <row r="64" spans="3:12" x14ac:dyDescent="0.25">
      <c r="C64" t="s">
        <v>251</v>
      </c>
    </row>
    <row r="65" spans="3:8" x14ac:dyDescent="0.25">
      <c r="C65" t="s">
        <v>361</v>
      </c>
    </row>
    <row r="66" spans="3:8" x14ac:dyDescent="0.25">
      <c r="C66" t="s">
        <v>362</v>
      </c>
    </row>
    <row r="67" spans="3:8" x14ac:dyDescent="0.25">
      <c r="C67" s="6" t="s">
        <v>9</v>
      </c>
      <c r="D67" s="6">
        <v>0</v>
      </c>
    </row>
    <row r="68" spans="3:8" x14ac:dyDescent="0.25">
      <c r="C68" s="6" t="s">
        <v>10</v>
      </c>
      <c r="D68" s="6">
        <f>E57</f>
        <v>2.0000280000280002</v>
      </c>
      <c r="G68" s="6" t="s">
        <v>95</v>
      </c>
      <c r="H68" s="6">
        <f>(5*D67)+(7*D68)+(4*D69)</f>
        <v>14.000196000196002</v>
      </c>
    </row>
    <row r="69" spans="3:8" x14ac:dyDescent="0.25">
      <c r="C69" s="6" t="s">
        <v>11</v>
      </c>
      <c r="D69" s="6">
        <f>0</f>
        <v>0</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7"/>
  <sheetViews>
    <sheetView zoomScale="78" workbookViewId="0">
      <selection activeCell="T17" sqref="T17"/>
    </sheetView>
  </sheetViews>
  <sheetFormatPr defaultRowHeight="15" x14ac:dyDescent="0.25"/>
  <cols>
    <col min="4" max="4" width="8" customWidth="1"/>
    <col min="5" max="5" width="10.7109375" customWidth="1"/>
    <col min="13" max="13" width="6.85546875" customWidth="1"/>
  </cols>
  <sheetData>
    <row r="1" spans="1:14" ht="108.75" customHeight="1" x14ac:dyDescent="0.25"/>
    <row r="2" spans="1:14" x14ac:dyDescent="0.25">
      <c r="A2" t="s">
        <v>225</v>
      </c>
    </row>
    <row r="3" spans="1:14" x14ac:dyDescent="0.25">
      <c r="A3" s="45" t="s">
        <v>271</v>
      </c>
    </row>
    <row r="4" spans="1:14" x14ac:dyDescent="0.25">
      <c r="A4" t="s">
        <v>276</v>
      </c>
    </row>
    <row r="5" spans="1:14" x14ac:dyDescent="0.25">
      <c r="A5" s="45" t="s">
        <v>272</v>
      </c>
    </row>
    <row r="6" spans="1:14" x14ac:dyDescent="0.25">
      <c r="A6" s="45" t="s">
        <v>273</v>
      </c>
    </row>
    <row r="7" spans="1:14" x14ac:dyDescent="0.25">
      <c r="A7" s="45" t="s">
        <v>274</v>
      </c>
    </row>
    <row r="8" spans="1:14" x14ac:dyDescent="0.25">
      <c r="A8" s="45" t="s">
        <v>275</v>
      </c>
    </row>
    <row r="11" spans="1:14" x14ac:dyDescent="0.25">
      <c r="C11" s="1"/>
      <c r="D11" s="1"/>
      <c r="E11" s="1" t="s">
        <v>155</v>
      </c>
      <c r="F11" s="56">
        <v>22</v>
      </c>
      <c r="G11" s="1">
        <v>13</v>
      </c>
      <c r="H11" s="1">
        <v>15</v>
      </c>
      <c r="I11" s="1">
        <v>0</v>
      </c>
      <c r="J11" s="1">
        <v>0</v>
      </c>
      <c r="K11" s="1">
        <v>0</v>
      </c>
      <c r="L11" s="1"/>
      <c r="N11" t="s">
        <v>279</v>
      </c>
    </row>
    <row r="12" spans="1:14" x14ac:dyDescent="0.25">
      <c r="C12" s="1" t="s">
        <v>231</v>
      </c>
      <c r="D12" s="1" t="s">
        <v>232</v>
      </c>
      <c r="E12" s="1" t="s">
        <v>233</v>
      </c>
      <c r="F12" s="56" t="s">
        <v>9</v>
      </c>
      <c r="G12" s="1" t="s">
        <v>10</v>
      </c>
      <c r="H12" s="1" t="s">
        <v>11</v>
      </c>
      <c r="I12" s="1" t="s">
        <v>234</v>
      </c>
      <c r="J12" s="1" t="s">
        <v>235</v>
      </c>
      <c r="K12" s="1" t="s">
        <v>236</v>
      </c>
      <c r="L12" s="1" t="s">
        <v>278</v>
      </c>
      <c r="N12" t="s">
        <v>280</v>
      </c>
    </row>
    <row r="13" spans="1:14" x14ac:dyDescent="0.25">
      <c r="C13" s="1" t="s">
        <v>234</v>
      </c>
      <c r="D13" s="1">
        <v>0</v>
      </c>
      <c r="E13" s="1">
        <v>18</v>
      </c>
      <c r="F13" s="56">
        <v>3</v>
      </c>
      <c r="G13" s="1">
        <v>4</v>
      </c>
      <c r="H13" s="1">
        <v>2</v>
      </c>
      <c r="I13" s="1">
        <v>1</v>
      </c>
      <c r="J13" s="1">
        <v>0</v>
      </c>
      <c r="K13" s="1">
        <v>0</v>
      </c>
      <c r="L13" s="1">
        <f>E13/F13</f>
        <v>6</v>
      </c>
      <c r="N13" t="s">
        <v>285</v>
      </c>
    </row>
    <row r="14" spans="1:14" x14ac:dyDescent="0.25">
      <c r="C14" s="1" t="s">
        <v>235</v>
      </c>
      <c r="D14" s="1">
        <v>0</v>
      </c>
      <c r="E14" s="1">
        <v>26</v>
      </c>
      <c r="F14" s="56">
        <v>4</v>
      </c>
      <c r="G14" s="1">
        <v>5</v>
      </c>
      <c r="H14" s="1">
        <v>12</v>
      </c>
      <c r="I14" s="1">
        <v>0</v>
      </c>
      <c r="J14" s="1">
        <v>1</v>
      </c>
      <c r="K14" s="1">
        <v>0</v>
      </c>
      <c r="L14" s="1">
        <f t="shared" ref="L14:L15" si="0">E14/F14</f>
        <v>6.5</v>
      </c>
      <c r="N14" t="s">
        <v>281</v>
      </c>
    </row>
    <row r="15" spans="1:14" x14ac:dyDescent="0.25">
      <c r="C15" s="56" t="s">
        <v>236</v>
      </c>
      <c r="D15" s="56">
        <v>0</v>
      </c>
      <c r="E15" s="56">
        <v>21</v>
      </c>
      <c r="F15" s="61">
        <v>9</v>
      </c>
      <c r="G15" s="56">
        <v>3</v>
      </c>
      <c r="H15" s="56">
        <v>3</v>
      </c>
      <c r="I15" s="56">
        <v>0</v>
      </c>
      <c r="J15" s="56">
        <v>0</v>
      </c>
      <c r="K15" s="56">
        <v>1</v>
      </c>
      <c r="L15" s="56">
        <f t="shared" si="0"/>
        <v>2.3333333333333335</v>
      </c>
      <c r="N15" t="s">
        <v>282</v>
      </c>
    </row>
    <row r="16" spans="1:14" x14ac:dyDescent="0.25">
      <c r="C16" s="1"/>
      <c r="D16" s="1"/>
      <c r="E16" s="1" t="s">
        <v>277</v>
      </c>
      <c r="F16" s="56">
        <f>$D$13*F13+$D$14*F14+$D$15*F15</f>
        <v>0</v>
      </c>
      <c r="G16" s="1">
        <f t="shared" ref="G16:K16" si="1">$D$13*G13+$D$14*G14+$D$15*G15</f>
        <v>0</v>
      </c>
      <c r="H16" s="1">
        <f t="shared" si="1"/>
        <v>0</v>
      </c>
      <c r="I16" s="1">
        <f t="shared" si="1"/>
        <v>0</v>
      </c>
      <c r="J16" s="1">
        <f t="shared" si="1"/>
        <v>0</v>
      </c>
      <c r="K16" s="1">
        <f t="shared" si="1"/>
        <v>0</v>
      </c>
      <c r="L16" s="1"/>
    </row>
    <row r="17" spans="3:14" x14ac:dyDescent="0.25">
      <c r="C17" s="1"/>
      <c r="D17" s="1"/>
      <c r="E17" s="1" t="s">
        <v>237</v>
      </c>
      <c r="F17" s="56">
        <f>F16-F11</f>
        <v>-22</v>
      </c>
      <c r="G17" s="1">
        <f t="shared" ref="G17:K17" si="2">G16-G11</f>
        <v>-13</v>
      </c>
      <c r="H17" s="1">
        <f t="shared" si="2"/>
        <v>-15</v>
      </c>
      <c r="I17" s="1">
        <f t="shared" si="2"/>
        <v>0</v>
      </c>
      <c r="J17" s="1">
        <f t="shared" si="2"/>
        <v>0</v>
      </c>
      <c r="K17" s="1">
        <f t="shared" si="2"/>
        <v>0</v>
      </c>
      <c r="L17" s="1"/>
    </row>
    <row r="21" spans="3:14" x14ac:dyDescent="0.25">
      <c r="C21" s="57"/>
      <c r="D21" s="57"/>
      <c r="E21" s="57" t="s">
        <v>155</v>
      </c>
      <c r="F21" s="57">
        <v>22</v>
      </c>
      <c r="G21" s="57">
        <v>13</v>
      </c>
      <c r="H21" s="56">
        <v>15</v>
      </c>
      <c r="I21" s="57">
        <v>0</v>
      </c>
      <c r="J21" s="57">
        <v>0</v>
      </c>
      <c r="K21" s="57">
        <v>0</v>
      </c>
      <c r="L21" s="57"/>
      <c r="N21" t="s">
        <v>283</v>
      </c>
    </row>
    <row r="22" spans="3:14" x14ac:dyDescent="0.25">
      <c r="C22" s="57" t="s">
        <v>231</v>
      </c>
      <c r="D22" s="57" t="s">
        <v>232</v>
      </c>
      <c r="E22" s="57" t="s">
        <v>233</v>
      </c>
      <c r="F22" s="57" t="s">
        <v>9</v>
      </c>
      <c r="G22" s="57" t="s">
        <v>10</v>
      </c>
      <c r="H22" s="56" t="s">
        <v>11</v>
      </c>
      <c r="I22" s="57" t="s">
        <v>234</v>
      </c>
      <c r="J22" s="57" t="s">
        <v>235</v>
      </c>
      <c r="K22" s="57" t="s">
        <v>236</v>
      </c>
      <c r="L22" s="57" t="s">
        <v>278</v>
      </c>
      <c r="N22" t="s">
        <v>284</v>
      </c>
    </row>
    <row r="23" spans="3:14" x14ac:dyDescent="0.25">
      <c r="C23" s="57" t="s">
        <v>234</v>
      </c>
      <c r="D23" s="57">
        <v>0</v>
      </c>
      <c r="E23" s="57">
        <f>E13-($F$13*E25)</f>
        <v>11</v>
      </c>
      <c r="F23" s="57">
        <f>F13-($F$13*F25)</f>
        <v>0</v>
      </c>
      <c r="G23" s="57">
        <f t="shared" ref="G23:K23" si="3">G13-($F$13*G25)</f>
        <v>3</v>
      </c>
      <c r="H23" s="56">
        <f t="shared" si="3"/>
        <v>1</v>
      </c>
      <c r="I23" s="57">
        <f t="shared" si="3"/>
        <v>1</v>
      </c>
      <c r="J23" s="57">
        <f t="shared" si="3"/>
        <v>0</v>
      </c>
      <c r="K23" s="57">
        <f t="shared" si="3"/>
        <v>-0.33333333333333331</v>
      </c>
      <c r="L23" s="57">
        <f>E23/H23</f>
        <v>11</v>
      </c>
      <c r="N23" t="s">
        <v>286</v>
      </c>
    </row>
    <row r="24" spans="3:14" x14ac:dyDescent="0.25">
      <c r="C24" s="56" t="s">
        <v>235</v>
      </c>
      <c r="D24" s="56">
        <v>0</v>
      </c>
      <c r="E24" s="56">
        <f>E14-($F$14*E25)</f>
        <v>16.666666666666664</v>
      </c>
      <c r="F24" s="56">
        <f>F14-($F$14*F25)</f>
        <v>0</v>
      </c>
      <c r="G24" s="56">
        <f t="shared" ref="G24:K24" si="4">G14-($F$14*G25)</f>
        <v>3.666666666666667</v>
      </c>
      <c r="H24" s="57">
        <f t="shared" si="4"/>
        <v>10.666666666666666</v>
      </c>
      <c r="I24" s="56">
        <f t="shared" si="4"/>
        <v>0</v>
      </c>
      <c r="J24" s="56">
        <f t="shared" si="4"/>
        <v>1</v>
      </c>
      <c r="K24" s="56">
        <f t="shared" si="4"/>
        <v>-0.44444444444444442</v>
      </c>
      <c r="L24" s="56">
        <f t="shared" ref="L24:L25" si="5">E24/H24</f>
        <v>1.5624999999999998</v>
      </c>
      <c r="N24" t="s">
        <v>287</v>
      </c>
    </row>
    <row r="25" spans="3:14" x14ac:dyDescent="0.25">
      <c r="C25" s="57" t="s">
        <v>9</v>
      </c>
      <c r="D25" s="57">
        <v>22</v>
      </c>
      <c r="E25" s="62">
        <f>E15/$F$15</f>
        <v>2.3333333333333335</v>
      </c>
      <c r="F25" s="62">
        <f>F15/$F$15</f>
        <v>1</v>
      </c>
      <c r="G25" s="62">
        <f t="shared" ref="G25:K25" si="6">G15/$F$15</f>
        <v>0.33333333333333331</v>
      </c>
      <c r="H25" s="63">
        <f t="shared" si="6"/>
        <v>0.33333333333333331</v>
      </c>
      <c r="I25" s="62">
        <f t="shared" si="6"/>
        <v>0</v>
      </c>
      <c r="J25" s="62">
        <f t="shared" si="6"/>
        <v>0</v>
      </c>
      <c r="K25" s="62">
        <f t="shared" si="6"/>
        <v>0.1111111111111111</v>
      </c>
      <c r="L25" s="57">
        <f t="shared" si="5"/>
        <v>7.0000000000000009</v>
      </c>
      <c r="N25" t="s">
        <v>288</v>
      </c>
    </row>
    <row r="26" spans="3:14" x14ac:dyDescent="0.25">
      <c r="C26" s="57"/>
      <c r="D26" s="57"/>
      <c r="E26" s="57" t="s">
        <v>277</v>
      </c>
      <c r="F26" s="57">
        <f>$D$23*F23+$D$24*F24+$D$25*F25</f>
        <v>22</v>
      </c>
      <c r="G26" s="57">
        <f t="shared" ref="G26:K26" si="7">$D$23*G23+$D$24*G24+$D$25*G25</f>
        <v>7.333333333333333</v>
      </c>
      <c r="H26" s="56">
        <f t="shared" si="7"/>
        <v>7.333333333333333</v>
      </c>
      <c r="I26" s="57">
        <f t="shared" si="7"/>
        <v>0</v>
      </c>
      <c r="J26" s="57">
        <f t="shared" si="7"/>
        <v>0</v>
      </c>
      <c r="K26" s="57">
        <f t="shared" si="7"/>
        <v>2.4444444444444442</v>
      </c>
      <c r="L26" s="57"/>
    </row>
    <row r="27" spans="3:14" x14ac:dyDescent="0.25">
      <c r="C27" s="57"/>
      <c r="D27" s="57"/>
      <c r="E27" s="57" t="s">
        <v>237</v>
      </c>
      <c r="F27" s="57">
        <f>F26-F21</f>
        <v>0</v>
      </c>
      <c r="G27" s="57">
        <f t="shared" ref="G27:K27" si="8">G26-G21</f>
        <v>-5.666666666666667</v>
      </c>
      <c r="H27" s="56">
        <f t="shared" si="8"/>
        <v>-7.666666666666667</v>
      </c>
      <c r="I27" s="57">
        <f t="shared" si="8"/>
        <v>0</v>
      </c>
      <c r="J27" s="57">
        <f t="shared" si="8"/>
        <v>0</v>
      </c>
      <c r="K27" s="57">
        <f t="shared" si="8"/>
        <v>2.4444444444444442</v>
      </c>
      <c r="L27" s="57"/>
    </row>
    <row r="31" spans="3:14" x14ac:dyDescent="0.25">
      <c r="C31" s="57"/>
      <c r="D31" s="57"/>
      <c r="E31" s="57" t="s">
        <v>155</v>
      </c>
      <c r="F31" s="57">
        <v>22</v>
      </c>
      <c r="G31" s="56">
        <v>13</v>
      </c>
      <c r="H31" s="57">
        <v>15</v>
      </c>
      <c r="I31" s="57">
        <v>0</v>
      </c>
      <c r="J31" s="57">
        <v>0</v>
      </c>
      <c r="K31" s="57">
        <v>0</v>
      </c>
      <c r="L31" s="57"/>
    </row>
    <row r="32" spans="3:14" x14ac:dyDescent="0.25">
      <c r="C32" s="57" t="s">
        <v>231</v>
      </c>
      <c r="D32" s="57" t="s">
        <v>232</v>
      </c>
      <c r="E32" s="57" t="s">
        <v>233</v>
      </c>
      <c r="F32" s="57" t="s">
        <v>9</v>
      </c>
      <c r="G32" s="56" t="s">
        <v>10</v>
      </c>
      <c r="H32" s="57" t="s">
        <v>11</v>
      </c>
      <c r="I32" s="57" t="s">
        <v>234</v>
      </c>
      <c r="J32" s="57" t="s">
        <v>235</v>
      </c>
      <c r="K32" s="57" t="s">
        <v>236</v>
      </c>
      <c r="L32" s="57" t="s">
        <v>278</v>
      </c>
      <c r="N32" t="s">
        <v>289</v>
      </c>
    </row>
    <row r="33" spans="3:14" x14ac:dyDescent="0.25">
      <c r="C33" s="56" t="s">
        <v>234</v>
      </c>
      <c r="D33" s="56">
        <v>0</v>
      </c>
      <c r="E33" s="56">
        <f t="shared" ref="E33:G33" si="9">E23-E34</f>
        <v>9.4375</v>
      </c>
      <c r="F33" s="56">
        <f t="shared" si="9"/>
        <v>0</v>
      </c>
      <c r="G33" s="57">
        <f t="shared" si="9"/>
        <v>2.65625</v>
      </c>
      <c r="H33" s="56">
        <f>H23-H34</f>
        <v>0</v>
      </c>
      <c r="I33" s="56">
        <f t="shared" ref="I33:K33" si="10">I23-I34</f>
        <v>1</v>
      </c>
      <c r="J33" s="56">
        <f t="shared" si="10"/>
        <v>-9.375E-2</v>
      </c>
      <c r="K33" s="56">
        <f t="shared" si="10"/>
        <v>-0.29166666666666663</v>
      </c>
      <c r="L33" s="56">
        <f>E33/G33</f>
        <v>3.552941176470588</v>
      </c>
      <c r="N33" t="s">
        <v>290</v>
      </c>
    </row>
    <row r="34" spans="3:14" x14ac:dyDescent="0.25">
      <c r="C34" s="57" t="s">
        <v>11</v>
      </c>
      <c r="D34" s="57">
        <v>15</v>
      </c>
      <c r="E34" s="57">
        <f t="shared" ref="E34:G34" si="11">E24/$H$24</f>
        <v>1.5624999999999998</v>
      </c>
      <c r="F34" s="57">
        <f t="shared" si="11"/>
        <v>0</v>
      </c>
      <c r="G34" s="56">
        <f t="shared" si="11"/>
        <v>0.34375000000000006</v>
      </c>
      <c r="H34" s="57">
        <f>H24/$H$24</f>
        <v>1</v>
      </c>
      <c r="I34" s="57">
        <f t="shared" ref="I34:K34" si="12">I24/$H$24</f>
        <v>0</v>
      </c>
      <c r="J34" s="57">
        <f t="shared" si="12"/>
        <v>9.375E-2</v>
      </c>
      <c r="K34" s="57">
        <f t="shared" si="12"/>
        <v>-4.1666666666666664E-2</v>
      </c>
      <c r="L34" s="57">
        <f t="shared" ref="L34:L35" si="13">E34/G34</f>
        <v>4.5454545454545441</v>
      </c>
      <c r="N34" t="s">
        <v>291</v>
      </c>
    </row>
    <row r="35" spans="3:14" x14ac:dyDescent="0.25">
      <c r="C35" s="57" t="s">
        <v>9</v>
      </c>
      <c r="D35" s="57">
        <v>22</v>
      </c>
      <c r="E35" s="62">
        <f t="shared" ref="E35:G35" si="14">E25-$H$25*E34</f>
        <v>1.8125000000000002</v>
      </c>
      <c r="F35" s="62">
        <f t="shared" si="14"/>
        <v>1</v>
      </c>
      <c r="G35" s="63">
        <f t="shared" si="14"/>
        <v>0.21874999999999997</v>
      </c>
      <c r="H35" s="62">
        <f>H25-$H$25*H34</f>
        <v>0</v>
      </c>
      <c r="I35" s="62">
        <f t="shared" ref="I35:K35" si="15">I25-$H$25*I34</f>
        <v>0</v>
      </c>
      <c r="J35" s="62">
        <f t="shared" si="15"/>
        <v>-3.125E-2</v>
      </c>
      <c r="K35" s="62">
        <f t="shared" si="15"/>
        <v>0.125</v>
      </c>
      <c r="L35" s="57">
        <f t="shared" si="13"/>
        <v>8.2857142857142883</v>
      </c>
      <c r="N35" t="s">
        <v>292</v>
      </c>
    </row>
    <row r="36" spans="3:14" x14ac:dyDescent="0.25">
      <c r="C36" s="57"/>
      <c r="D36" s="57"/>
      <c r="E36" s="57" t="s">
        <v>277</v>
      </c>
      <c r="F36" s="57">
        <f>$D$33*F33+$D$34*F34+$D$35*F35</f>
        <v>22</v>
      </c>
      <c r="G36" s="56">
        <f t="shared" ref="G36:K36" si="16">$D$33*G33+$D$34*G34+$D$35*G35</f>
        <v>9.96875</v>
      </c>
      <c r="H36" s="57">
        <f t="shared" si="16"/>
        <v>15</v>
      </c>
      <c r="I36" s="57">
        <f t="shared" si="16"/>
        <v>0</v>
      </c>
      <c r="J36" s="57">
        <f t="shared" si="16"/>
        <v>0.71875</v>
      </c>
      <c r="K36" s="57">
        <f t="shared" si="16"/>
        <v>2.125</v>
      </c>
      <c r="L36" s="57"/>
      <c r="N36" t="s">
        <v>293</v>
      </c>
    </row>
    <row r="37" spans="3:14" x14ac:dyDescent="0.25">
      <c r="C37" s="57"/>
      <c r="D37" s="57"/>
      <c r="E37" s="57" t="s">
        <v>237</v>
      </c>
      <c r="F37" s="57">
        <f>F36-F31</f>
        <v>0</v>
      </c>
      <c r="G37" s="56">
        <f t="shared" ref="G37:K37" si="17">G36-G31</f>
        <v>-3.03125</v>
      </c>
      <c r="H37" s="57">
        <f t="shared" si="17"/>
        <v>0</v>
      </c>
      <c r="I37" s="57">
        <f t="shared" si="17"/>
        <v>0</v>
      </c>
      <c r="J37" s="57">
        <f t="shared" si="17"/>
        <v>0.71875</v>
      </c>
      <c r="K37" s="57">
        <f t="shared" si="17"/>
        <v>2.125</v>
      </c>
      <c r="L37" s="57"/>
    </row>
    <row r="40" spans="3:14" x14ac:dyDescent="0.25">
      <c r="C40" s="57"/>
      <c r="D40" s="57"/>
      <c r="E40" s="57" t="s">
        <v>155</v>
      </c>
      <c r="F40" s="57">
        <v>22</v>
      </c>
      <c r="G40" s="57">
        <v>13</v>
      </c>
      <c r="H40" s="57">
        <v>15</v>
      </c>
      <c r="I40" s="57">
        <v>0</v>
      </c>
      <c r="J40" s="57">
        <v>0</v>
      </c>
      <c r="K40" s="57">
        <v>0</v>
      </c>
      <c r="L40" s="57"/>
    </row>
    <row r="41" spans="3:14" x14ac:dyDescent="0.25">
      <c r="C41" s="57" t="s">
        <v>231</v>
      </c>
      <c r="D41" s="57" t="s">
        <v>232</v>
      </c>
      <c r="E41" s="57" t="s">
        <v>233</v>
      </c>
      <c r="F41" s="57" t="s">
        <v>9</v>
      </c>
      <c r="G41" s="57" t="s">
        <v>10</v>
      </c>
      <c r="H41" s="57" t="s">
        <v>11</v>
      </c>
      <c r="I41" s="57" t="s">
        <v>234</v>
      </c>
      <c r="J41" s="57" t="s">
        <v>235</v>
      </c>
      <c r="K41" s="57" t="s">
        <v>236</v>
      </c>
      <c r="L41" s="57" t="s">
        <v>278</v>
      </c>
    </row>
    <row r="42" spans="3:14" x14ac:dyDescent="0.25">
      <c r="C42" s="57" t="s">
        <v>10</v>
      </c>
      <c r="D42" s="57">
        <v>13</v>
      </c>
      <c r="E42" s="57">
        <f t="shared" ref="E42:F42" si="18">E33/$G$33</f>
        <v>3.552941176470588</v>
      </c>
      <c r="F42" s="57">
        <f t="shared" si="18"/>
        <v>0</v>
      </c>
      <c r="G42" s="57">
        <f>G33/$G$33</f>
        <v>1</v>
      </c>
      <c r="H42" s="57">
        <f t="shared" ref="H42:K42" si="19">H33/$G$33</f>
        <v>0</v>
      </c>
      <c r="I42" s="57">
        <f t="shared" si="19"/>
        <v>0.37647058823529411</v>
      </c>
      <c r="J42" s="57">
        <f t="shared" si="19"/>
        <v>-3.5294117647058823E-2</v>
      </c>
      <c r="K42" s="57">
        <f t="shared" si="19"/>
        <v>-0.10980392156862744</v>
      </c>
      <c r="L42" s="57"/>
    </row>
    <row r="43" spans="3:14" x14ac:dyDescent="0.25">
      <c r="C43" s="57" t="s">
        <v>11</v>
      </c>
      <c r="D43" s="57">
        <v>15</v>
      </c>
      <c r="E43" s="57">
        <f t="shared" ref="E43:F43" si="20">E34-$G$34*E42</f>
        <v>0.34117647058823497</v>
      </c>
      <c r="F43" s="57">
        <f t="shared" si="20"/>
        <v>0</v>
      </c>
      <c r="G43" s="57">
        <f>G34-$G$34*G42</f>
        <v>0</v>
      </c>
      <c r="H43" s="57">
        <f t="shared" ref="H43:K43" si="21">H34-$G$34*H42</f>
        <v>1</v>
      </c>
      <c r="I43" s="57">
        <f t="shared" si="21"/>
        <v>-0.12941176470588237</v>
      </c>
      <c r="J43" s="57">
        <f t="shared" si="21"/>
        <v>0.10588235294117647</v>
      </c>
      <c r="K43" s="57">
        <f t="shared" si="21"/>
        <v>-3.9215686274509803E-3</v>
      </c>
      <c r="L43" s="57"/>
    </row>
    <row r="44" spans="3:14" x14ac:dyDescent="0.25">
      <c r="C44" s="57" t="s">
        <v>9</v>
      </c>
      <c r="D44" s="57">
        <v>22</v>
      </c>
      <c r="E44" s="62">
        <f t="shared" ref="E44:F44" si="22">E35-$G$35*E42</f>
        <v>1.0352941176470591</v>
      </c>
      <c r="F44" s="62">
        <f t="shared" si="22"/>
        <v>1</v>
      </c>
      <c r="G44" s="62">
        <f>G35-$G$35*G42</f>
        <v>0</v>
      </c>
      <c r="H44" s="62">
        <f t="shared" ref="H44:K44" si="23">H35-$G$35*H42</f>
        <v>0</v>
      </c>
      <c r="I44" s="62">
        <f t="shared" si="23"/>
        <v>-8.2352941176470573E-2</v>
      </c>
      <c r="J44" s="62">
        <f t="shared" si="23"/>
        <v>-2.3529411764705882E-2</v>
      </c>
      <c r="K44" s="62">
        <f t="shared" si="23"/>
        <v>0.14901960784313725</v>
      </c>
      <c r="L44" s="57"/>
    </row>
    <row r="45" spans="3:14" x14ac:dyDescent="0.25">
      <c r="C45" s="57"/>
      <c r="D45" s="57"/>
      <c r="E45" s="57" t="s">
        <v>277</v>
      </c>
      <c r="F45" s="57">
        <f>$D$42*F42+$D$43*F43+$D$44*F44</f>
        <v>22</v>
      </c>
      <c r="G45" s="57">
        <f t="shared" ref="G45:K45" si="24">$D$42*G42+$D$43*G43+$D$44*G44</f>
        <v>13</v>
      </c>
      <c r="H45" s="57">
        <f t="shared" si="24"/>
        <v>15</v>
      </c>
      <c r="I45" s="57">
        <f t="shared" si="24"/>
        <v>1.1411764705882357</v>
      </c>
      <c r="J45" s="57">
        <f t="shared" si="24"/>
        <v>0.61176470588235299</v>
      </c>
      <c r="K45" s="57">
        <f t="shared" si="24"/>
        <v>1.7921568627450981</v>
      </c>
      <c r="L45" s="57"/>
    </row>
    <row r="46" spans="3:14" x14ac:dyDescent="0.25">
      <c r="C46" s="57"/>
      <c r="D46" s="57"/>
      <c r="E46" s="57" t="s">
        <v>237</v>
      </c>
      <c r="F46" s="57">
        <f>F45-F40</f>
        <v>0</v>
      </c>
      <c r="G46" s="57">
        <f t="shared" ref="G46:K46" si="25">G45-G40</f>
        <v>0</v>
      </c>
      <c r="H46" s="57">
        <f t="shared" si="25"/>
        <v>0</v>
      </c>
      <c r="I46" s="57">
        <f t="shared" si="25"/>
        <v>1.1411764705882357</v>
      </c>
      <c r="J46" s="57">
        <f t="shared" si="25"/>
        <v>0.61176470588235299</v>
      </c>
      <c r="K46" s="57">
        <f t="shared" si="25"/>
        <v>1.7921568627450981</v>
      </c>
      <c r="L46" s="57"/>
    </row>
    <row r="48" spans="3:14" x14ac:dyDescent="0.25">
      <c r="C48" t="s">
        <v>294</v>
      </c>
    </row>
    <row r="49" spans="2:5" x14ac:dyDescent="0.25">
      <c r="C49" t="s">
        <v>295</v>
      </c>
    </row>
    <row r="50" spans="2:5" x14ac:dyDescent="0.25">
      <c r="C50" t="s">
        <v>9</v>
      </c>
      <c r="D50">
        <f>E44</f>
        <v>1.0352941176470591</v>
      </c>
    </row>
    <row r="51" spans="2:5" x14ac:dyDescent="0.25">
      <c r="C51" t="s">
        <v>10</v>
      </c>
      <c r="D51">
        <f>E42</f>
        <v>3.552941176470588</v>
      </c>
      <c r="E51" t="s">
        <v>296</v>
      </c>
    </row>
    <row r="52" spans="2:5" x14ac:dyDescent="0.25">
      <c r="C52" t="s">
        <v>11</v>
      </c>
      <c r="D52">
        <f>E43</f>
        <v>0.34117647058823497</v>
      </c>
    </row>
    <row r="54" spans="2:5" x14ac:dyDescent="0.25">
      <c r="C54" t="s">
        <v>297</v>
      </c>
    </row>
    <row r="56" spans="2:5" x14ac:dyDescent="0.25">
      <c r="C56" t="s">
        <v>298</v>
      </c>
    </row>
    <row r="57" spans="2:5" x14ac:dyDescent="0.25">
      <c r="C57" t="s">
        <v>299</v>
      </c>
    </row>
    <row r="59" spans="2:5" x14ac:dyDescent="0.25">
      <c r="C59" t="s">
        <v>300</v>
      </c>
    </row>
    <row r="60" spans="2:5" x14ac:dyDescent="0.25">
      <c r="B60" t="s">
        <v>311</v>
      </c>
      <c r="C60" s="53" t="s">
        <v>301</v>
      </c>
    </row>
    <row r="62" spans="2:5" x14ac:dyDescent="0.25">
      <c r="C62" t="s">
        <v>302</v>
      </c>
    </row>
    <row r="65" spans="3:14" x14ac:dyDescent="0.25">
      <c r="C65" s="1"/>
      <c r="D65" s="1"/>
      <c r="E65" s="1" t="s">
        <v>155</v>
      </c>
      <c r="F65" s="1">
        <v>22</v>
      </c>
      <c r="G65" s="1">
        <v>13</v>
      </c>
      <c r="H65" s="1">
        <v>15</v>
      </c>
      <c r="I65" s="1">
        <v>0</v>
      </c>
      <c r="J65" s="56">
        <v>0</v>
      </c>
      <c r="K65" s="1">
        <v>0</v>
      </c>
      <c r="L65" s="57">
        <v>0</v>
      </c>
      <c r="N65" t="s">
        <v>306</v>
      </c>
    </row>
    <row r="66" spans="3:14" x14ac:dyDescent="0.25">
      <c r="C66" s="1" t="s">
        <v>231</v>
      </c>
      <c r="D66" s="1" t="s">
        <v>232</v>
      </c>
      <c r="E66" s="1" t="s">
        <v>233</v>
      </c>
      <c r="F66" s="1" t="s">
        <v>9</v>
      </c>
      <c r="G66" s="1" t="s">
        <v>10</v>
      </c>
      <c r="H66" s="1" t="s">
        <v>11</v>
      </c>
      <c r="I66" s="1" t="s">
        <v>234</v>
      </c>
      <c r="J66" s="56" t="s">
        <v>235</v>
      </c>
      <c r="K66" s="1" t="s">
        <v>236</v>
      </c>
      <c r="L66" s="57" t="s">
        <v>258</v>
      </c>
      <c r="N66" t="s">
        <v>263</v>
      </c>
    </row>
    <row r="67" spans="3:14" x14ac:dyDescent="0.25">
      <c r="C67" s="1" t="s">
        <v>10</v>
      </c>
      <c r="D67" s="1">
        <v>13</v>
      </c>
      <c r="E67" s="1">
        <v>3.552941176470588</v>
      </c>
      <c r="F67" s="1">
        <v>0</v>
      </c>
      <c r="G67" s="1">
        <v>1</v>
      </c>
      <c r="H67" s="1">
        <v>0</v>
      </c>
      <c r="I67" s="1">
        <v>0.37647058823529411</v>
      </c>
      <c r="J67" s="56">
        <v>-3.5294117647058823E-2</v>
      </c>
      <c r="K67" s="1">
        <v>-0.10980392156862744</v>
      </c>
      <c r="L67" s="57">
        <v>0</v>
      </c>
      <c r="N67" t="s">
        <v>307</v>
      </c>
    </row>
    <row r="68" spans="3:14" x14ac:dyDescent="0.25">
      <c r="C68" s="1" t="s">
        <v>11</v>
      </c>
      <c r="D68" s="1">
        <v>15</v>
      </c>
      <c r="E68" s="1">
        <v>0.34117647058823497</v>
      </c>
      <c r="F68" s="1">
        <v>0</v>
      </c>
      <c r="G68" s="1">
        <v>0</v>
      </c>
      <c r="H68" s="1">
        <v>1</v>
      </c>
      <c r="I68" s="1">
        <v>-0.12941176470588237</v>
      </c>
      <c r="J68" s="56">
        <v>0.10588235294117647</v>
      </c>
      <c r="K68" s="1">
        <v>-3.9215686274509803E-3</v>
      </c>
      <c r="L68" s="57">
        <v>0</v>
      </c>
      <c r="N68" t="s">
        <v>308</v>
      </c>
    </row>
    <row r="69" spans="3:14" x14ac:dyDescent="0.25">
      <c r="C69" s="1" t="s">
        <v>9</v>
      </c>
      <c r="D69" s="1">
        <v>22</v>
      </c>
      <c r="E69" s="1">
        <v>1.0352941176470591</v>
      </c>
      <c r="F69" s="1">
        <v>1</v>
      </c>
      <c r="G69" s="1">
        <v>0</v>
      </c>
      <c r="H69" s="1">
        <v>0</v>
      </c>
      <c r="I69" s="1">
        <v>-8.2352941176470573E-2</v>
      </c>
      <c r="J69" s="56">
        <v>-2.3529411764705882E-2</v>
      </c>
      <c r="K69" s="1">
        <v>0.14901960784313725</v>
      </c>
      <c r="L69" s="57">
        <v>0</v>
      </c>
      <c r="N69" t="s">
        <v>309</v>
      </c>
    </row>
    <row r="70" spans="3:14" x14ac:dyDescent="0.25">
      <c r="C70" s="56" t="s">
        <v>258</v>
      </c>
      <c r="D70" s="56">
        <v>0</v>
      </c>
      <c r="E70" s="56">
        <v>-0.55289999999999995</v>
      </c>
      <c r="F70" s="56">
        <v>0</v>
      </c>
      <c r="G70" s="56">
        <v>0</v>
      </c>
      <c r="H70" s="56">
        <v>0</v>
      </c>
      <c r="I70" s="56">
        <v>-0.3765</v>
      </c>
      <c r="J70" s="57">
        <v>-0.9647</v>
      </c>
      <c r="K70" s="56">
        <v>-0.89019999999999999</v>
      </c>
      <c r="L70" s="56">
        <v>1</v>
      </c>
    </row>
    <row r="71" spans="3:14" x14ac:dyDescent="0.25">
      <c r="C71" s="1"/>
      <c r="D71" s="1"/>
      <c r="E71" s="1" t="s">
        <v>277</v>
      </c>
      <c r="F71" s="1">
        <v>22</v>
      </c>
      <c r="G71" s="1">
        <v>13</v>
      </c>
      <c r="H71" s="1">
        <v>15</v>
      </c>
      <c r="I71" s="1">
        <v>1.1411764705882357</v>
      </c>
      <c r="J71" s="56">
        <v>0.61176470588235299</v>
      </c>
      <c r="K71" s="1">
        <v>1.7921568627450981</v>
      </c>
      <c r="L71" s="57">
        <v>0</v>
      </c>
    </row>
    <row r="72" spans="3:14" x14ac:dyDescent="0.25">
      <c r="C72" s="1"/>
      <c r="D72" s="1"/>
      <c r="E72" s="1" t="s">
        <v>237</v>
      </c>
      <c r="F72" s="1">
        <v>0</v>
      </c>
      <c r="G72" s="1">
        <v>0</v>
      </c>
      <c r="H72" s="1">
        <v>0</v>
      </c>
      <c r="I72" s="1">
        <v>1.1411764705882357</v>
      </c>
      <c r="J72" s="56">
        <v>0.61176470588235299</v>
      </c>
      <c r="K72" s="1">
        <v>1.7921568627450981</v>
      </c>
      <c r="L72" s="57">
        <v>0</v>
      </c>
    </row>
    <row r="73" spans="3:14" x14ac:dyDescent="0.25">
      <c r="C73" s="57" t="s">
        <v>304</v>
      </c>
      <c r="D73" s="1"/>
      <c r="E73" s="1"/>
      <c r="F73" s="55" t="s">
        <v>303</v>
      </c>
      <c r="G73" s="55" t="s">
        <v>303</v>
      </c>
      <c r="H73" s="55" t="s">
        <v>303</v>
      </c>
      <c r="I73" s="1">
        <f>I72/I70</f>
        <v>-3.0310132020935874</v>
      </c>
      <c r="J73" s="56">
        <f t="shared" ref="J73:K73" si="26">J72/J70</f>
        <v>-0.63415020823297708</v>
      </c>
      <c r="K73" s="1">
        <f t="shared" si="26"/>
        <v>-2.0132069902775758</v>
      </c>
      <c r="L73" s="58">
        <v>0</v>
      </c>
    </row>
    <row r="76" spans="3:14" x14ac:dyDescent="0.25">
      <c r="C76" s="57"/>
      <c r="D76" s="57"/>
      <c r="E76" s="57" t="s">
        <v>155</v>
      </c>
      <c r="F76" s="57">
        <v>22</v>
      </c>
      <c r="G76" s="57">
        <v>13</v>
      </c>
      <c r="H76" s="57">
        <v>15</v>
      </c>
      <c r="I76" s="57">
        <v>0</v>
      </c>
      <c r="J76" s="57">
        <v>0</v>
      </c>
      <c r="K76" s="57">
        <v>0</v>
      </c>
      <c r="L76" s="57">
        <v>0</v>
      </c>
    </row>
    <row r="77" spans="3:14" x14ac:dyDescent="0.25">
      <c r="C77" s="57" t="s">
        <v>231</v>
      </c>
      <c r="D77" s="57" t="s">
        <v>232</v>
      </c>
      <c r="E77" s="57" t="s">
        <v>233</v>
      </c>
      <c r="F77" s="57" t="s">
        <v>9</v>
      </c>
      <c r="G77" s="57" t="s">
        <v>10</v>
      </c>
      <c r="H77" s="57" t="s">
        <v>11</v>
      </c>
      <c r="I77" s="57" t="s">
        <v>234</v>
      </c>
      <c r="J77" s="57" t="s">
        <v>235</v>
      </c>
      <c r="K77" s="57" t="s">
        <v>236</v>
      </c>
      <c r="L77" s="57" t="s">
        <v>258</v>
      </c>
    </row>
    <row r="78" spans="3:14" x14ac:dyDescent="0.25">
      <c r="C78" s="57" t="s">
        <v>10</v>
      </c>
      <c r="D78" s="57">
        <v>13</v>
      </c>
      <c r="E78" s="57">
        <f t="shared" ref="E78:I78" si="27">E67-$J$67*E81</f>
        <v>3.5731693485935887</v>
      </c>
      <c r="F78" s="57">
        <f t="shared" si="27"/>
        <v>0</v>
      </c>
      <c r="G78" s="57">
        <f t="shared" si="27"/>
        <v>1</v>
      </c>
      <c r="H78" s="57">
        <f t="shared" si="27"/>
        <v>0</v>
      </c>
      <c r="I78" s="57">
        <f t="shared" si="27"/>
        <v>0.3902450624698931</v>
      </c>
      <c r="J78" s="57">
        <f>J67-$J$67*J81</f>
        <v>0</v>
      </c>
      <c r="K78" s="57">
        <f t="shared" ref="K78:L78" si="28">K67-$J$67*K81</f>
        <v>-7.7235430297339203E-2</v>
      </c>
      <c r="L78" s="57">
        <f t="shared" si="28"/>
        <v>-3.6585588936517907E-2</v>
      </c>
    </row>
    <row r="79" spans="3:14" x14ac:dyDescent="0.25">
      <c r="C79" s="57" t="s">
        <v>11</v>
      </c>
      <c r="D79" s="57">
        <v>15</v>
      </c>
      <c r="E79" s="57">
        <f t="shared" ref="E79:I79" si="29">E68-$J$68*E81</f>
        <v>0.28049195421923273</v>
      </c>
      <c r="F79" s="57">
        <f t="shared" si="29"/>
        <v>0</v>
      </c>
      <c r="G79" s="57">
        <f t="shared" si="29"/>
        <v>0</v>
      </c>
      <c r="H79" s="57">
        <f t="shared" si="29"/>
        <v>1</v>
      </c>
      <c r="I79" s="57">
        <f t="shared" si="29"/>
        <v>-0.17073518740967933</v>
      </c>
      <c r="J79" s="57">
        <f>J68-$J$68*J81</f>
        <v>0</v>
      </c>
      <c r="K79" s="57">
        <f t="shared" ref="K79:L79" si="30">K68-$J$68*K81</f>
        <v>-0.10162704244131569</v>
      </c>
      <c r="L79" s="57">
        <f t="shared" si="30"/>
        <v>0.10975676680955372</v>
      </c>
    </row>
    <row r="80" spans="3:14" x14ac:dyDescent="0.25">
      <c r="C80" s="57" t="s">
        <v>9</v>
      </c>
      <c r="D80" s="57">
        <v>22</v>
      </c>
      <c r="E80" s="57">
        <f t="shared" ref="E80:I80" si="31">E69-$J$69*E81</f>
        <v>1.0487795657290597</v>
      </c>
      <c r="F80" s="57">
        <f t="shared" si="31"/>
        <v>1</v>
      </c>
      <c r="G80" s="57">
        <f t="shared" si="31"/>
        <v>0</v>
      </c>
      <c r="H80" s="57">
        <f t="shared" si="31"/>
        <v>0</v>
      </c>
      <c r="I80" s="57">
        <f t="shared" si="31"/>
        <v>-7.3169958353404577E-2</v>
      </c>
      <c r="J80" s="57">
        <f>J69-$J$69*J81</f>
        <v>0</v>
      </c>
      <c r="K80" s="57">
        <f t="shared" ref="K80:L80" si="32">K69-$J$69*K81</f>
        <v>0.17073193535732942</v>
      </c>
      <c r="L80" s="57">
        <f t="shared" si="32"/>
        <v>-2.439039262434527E-2</v>
      </c>
    </row>
    <row r="81" spans="3:12" x14ac:dyDescent="0.25">
      <c r="C81" s="57" t="s">
        <v>235</v>
      </c>
      <c r="D81" s="57">
        <v>0</v>
      </c>
      <c r="E81" s="57">
        <f t="shared" ref="E81:I81" si="33">E70/$J$70</f>
        <v>0.57313154348502116</v>
      </c>
      <c r="F81" s="57">
        <f t="shared" si="33"/>
        <v>0</v>
      </c>
      <c r="G81" s="57">
        <f t="shared" si="33"/>
        <v>0</v>
      </c>
      <c r="H81" s="57">
        <f t="shared" si="33"/>
        <v>0</v>
      </c>
      <c r="I81" s="57">
        <f t="shared" si="33"/>
        <v>0.39027676998030475</v>
      </c>
      <c r="J81" s="57">
        <f>J70/$J$70</f>
        <v>1</v>
      </c>
      <c r="K81" s="57">
        <f t="shared" ref="K81:L81" si="34">K70/$J$70</f>
        <v>0.92277391935316677</v>
      </c>
      <c r="L81" s="57">
        <f t="shared" si="34"/>
        <v>-1.036591686534674</v>
      </c>
    </row>
    <row r="82" spans="3:12" x14ac:dyDescent="0.25">
      <c r="C82" s="57"/>
      <c r="D82" s="57"/>
      <c r="E82" s="57" t="s">
        <v>277</v>
      </c>
      <c r="F82" s="57">
        <f>$D$78*F78+$D$79*F79+$D$80*F80+$D$81*F81</f>
        <v>22</v>
      </c>
      <c r="G82" s="57">
        <f t="shared" ref="G82:L82" si="35">$D$78*G78+$D$79*G79+$D$80*G80+$D$81*G81</f>
        <v>13</v>
      </c>
      <c r="H82" s="57">
        <f t="shared" si="35"/>
        <v>15</v>
      </c>
      <c r="I82" s="57">
        <f t="shared" si="35"/>
        <v>0.90241891718851974</v>
      </c>
      <c r="J82" s="57">
        <f t="shared" si="35"/>
        <v>0</v>
      </c>
      <c r="K82" s="57">
        <f t="shared" si="35"/>
        <v>1.2276363473761021</v>
      </c>
      <c r="L82" s="57">
        <f t="shared" si="35"/>
        <v>0.63415020823297708</v>
      </c>
    </row>
    <row r="83" spans="3:12" x14ac:dyDescent="0.25">
      <c r="C83" s="57"/>
      <c r="D83" s="57"/>
      <c r="E83" s="57" t="s">
        <v>237</v>
      </c>
      <c r="F83" s="57">
        <f>F82-F76</f>
        <v>0</v>
      </c>
      <c r="G83" s="57">
        <f t="shared" ref="G83:L83" si="36">G82-G76</f>
        <v>0</v>
      </c>
      <c r="H83" s="57">
        <f t="shared" si="36"/>
        <v>0</v>
      </c>
      <c r="I83" s="57">
        <f t="shared" si="36"/>
        <v>0.90241891718851974</v>
      </c>
      <c r="J83" s="57">
        <f t="shared" si="36"/>
        <v>0</v>
      </c>
      <c r="K83" s="57">
        <f t="shared" si="36"/>
        <v>1.2276363473761021</v>
      </c>
      <c r="L83" s="57">
        <f t="shared" si="36"/>
        <v>0.63415020823297708</v>
      </c>
    </row>
    <row r="84" spans="3:12" x14ac:dyDescent="0.25">
      <c r="C84" s="57" t="s">
        <v>304</v>
      </c>
      <c r="D84" s="57"/>
      <c r="E84" s="58" t="s">
        <v>303</v>
      </c>
      <c r="F84" s="58" t="s">
        <v>303</v>
      </c>
      <c r="G84" s="58" t="s">
        <v>303</v>
      </c>
      <c r="H84" s="58" t="s">
        <v>303</v>
      </c>
      <c r="I84" s="58" t="s">
        <v>303</v>
      </c>
      <c r="J84" s="58" t="s">
        <v>303</v>
      </c>
      <c r="K84" s="58" t="s">
        <v>303</v>
      </c>
      <c r="L84" s="58" t="s">
        <v>303</v>
      </c>
    </row>
    <row r="86" spans="3:12" x14ac:dyDescent="0.25">
      <c r="C86" t="s">
        <v>294</v>
      </c>
    </row>
    <row r="87" spans="3:12" x14ac:dyDescent="0.25">
      <c r="C87" t="s">
        <v>295</v>
      </c>
    </row>
    <row r="88" spans="3:12" x14ac:dyDescent="0.25">
      <c r="C88" t="s">
        <v>9</v>
      </c>
      <c r="D88">
        <f>E80</f>
        <v>1.0487795657290597</v>
      </c>
    </row>
    <row r="89" spans="3:12" x14ac:dyDescent="0.25">
      <c r="C89" t="s">
        <v>10</v>
      </c>
      <c r="D89">
        <f>E78</f>
        <v>3.5731693485935887</v>
      </c>
      <c r="E89" t="s">
        <v>310</v>
      </c>
    </row>
    <row r="90" spans="3:12" x14ac:dyDescent="0.25">
      <c r="C90" t="s">
        <v>11</v>
      </c>
      <c r="D90">
        <f>E79</f>
        <v>0.28049195421923273</v>
      </c>
    </row>
    <row r="92" spans="3:12" x14ac:dyDescent="0.25">
      <c r="C92" t="s">
        <v>297</v>
      </c>
    </row>
    <row r="94" spans="3:12" x14ac:dyDescent="0.25">
      <c r="C94" s="53" t="s">
        <v>312</v>
      </c>
    </row>
    <row r="96" spans="3:12" x14ac:dyDescent="0.25">
      <c r="C96" s="53" t="s">
        <v>313</v>
      </c>
    </row>
    <row r="98" spans="2:15" x14ac:dyDescent="0.25">
      <c r="C98" t="s">
        <v>314</v>
      </c>
    </row>
    <row r="99" spans="2:15" x14ac:dyDescent="0.25">
      <c r="B99" t="s">
        <v>316</v>
      </c>
      <c r="C99" s="53" t="s">
        <v>315</v>
      </c>
    </row>
    <row r="101" spans="2:15" x14ac:dyDescent="0.25">
      <c r="C101" t="s">
        <v>317</v>
      </c>
    </row>
    <row r="104" spans="2:15" x14ac:dyDescent="0.25">
      <c r="C104" s="1"/>
      <c r="D104" s="1"/>
      <c r="E104" s="1" t="s">
        <v>155</v>
      </c>
      <c r="F104" s="1">
        <v>22</v>
      </c>
      <c r="G104" s="1">
        <v>13</v>
      </c>
      <c r="H104" s="1">
        <v>15</v>
      </c>
      <c r="I104" s="1">
        <v>0</v>
      </c>
      <c r="J104" s="1">
        <v>0</v>
      </c>
      <c r="K104" s="1">
        <v>0</v>
      </c>
      <c r="L104" s="56">
        <v>0</v>
      </c>
      <c r="M104" s="1">
        <v>0</v>
      </c>
    </row>
    <row r="105" spans="2:15" x14ac:dyDescent="0.25">
      <c r="C105" s="1" t="s">
        <v>231</v>
      </c>
      <c r="D105" s="1" t="s">
        <v>232</v>
      </c>
      <c r="E105" s="1" t="s">
        <v>233</v>
      </c>
      <c r="F105" s="1" t="s">
        <v>9</v>
      </c>
      <c r="G105" s="1" t="s">
        <v>10</v>
      </c>
      <c r="H105" s="1" t="s">
        <v>11</v>
      </c>
      <c r="I105" s="1" t="s">
        <v>234</v>
      </c>
      <c r="J105" s="1" t="s">
        <v>235</v>
      </c>
      <c r="K105" s="1" t="s">
        <v>236</v>
      </c>
      <c r="L105" s="56" t="s">
        <v>258</v>
      </c>
      <c r="M105" s="57" t="s">
        <v>318</v>
      </c>
      <c r="O105" t="s">
        <v>319</v>
      </c>
    </row>
    <row r="106" spans="2:15" x14ac:dyDescent="0.25">
      <c r="C106" s="1" t="s">
        <v>10</v>
      </c>
      <c r="D106" s="1">
        <v>13</v>
      </c>
      <c r="E106" s="1">
        <v>3.5731693485935887</v>
      </c>
      <c r="F106" s="1">
        <v>0</v>
      </c>
      <c r="G106" s="1">
        <v>1</v>
      </c>
      <c r="H106" s="1">
        <v>0</v>
      </c>
      <c r="I106" s="1">
        <v>0.3902450624698931</v>
      </c>
      <c r="J106" s="1">
        <v>0</v>
      </c>
      <c r="K106" s="1">
        <v>-7.7235430297339203E-2</v>
      </c>
      <c r="L106" s="56">
        <v>-3.6585588936517907E-2</v>
      </c>
      <c r="M106" s="1">
        <v>0</v>
      </c>
      <c r="O106" t="s">
        <v>320</v>
      </c>
    </row>
    <row r="107" spans="2:15" x14ac:dyDescent="0.25">
      <c r="C107" s="1" t="s">
        <v>11</v>
      </c>
      <c r="D107" s="1">
        <v>15</v>
      </c>
      <c r="E107" s="1">
        <v>0.28049195421923273</v>
      </c>
      <c r="F107" s="1">
        <v>0</v>
      </c>
      <c r="G107" s="1">
        <v>0</v>
      </c>
      <c r="H107" s="1">
        <v>1</v>
      </c>
      <c r="I107" s="1">
        <v>-0.17073518740967933</v>
      </c>
      <c r="J107" s="1">
        <v>0</v>
      </c>
      <c r="K107" s="1">
        <v>-0.10162704244131569</v>
      </c>
      <c r="L107" s="56">
        <v>0.10975676680955372</v>
      </c>
      <c r="M107" s="1">
        <v>0</v>
      </c>
      <c r="O107" t="s">
        <v>321</v>
      </c>
    </row>
    <row r="108" spans="2:15" x14ac:dyDescent="0.25">
      <c r="C108" s="1" t="s">
        <v>9</v>
      </c>
      <c r="D108" s="1">
        <v>22</v>
      </c>
      <c r="E108" s="1">
        <v>1.0487795657290597</v>
      </c>
      <c r="F108" s="1">
        <v>1</v>
      </c>
      <c r="G108" s="1">
        <v>0</v>
      </c>
      <c r="H108" s="1">
        <v>0</v>
      </c>
      <c r="I108" s="1">
        <v>-7.3169958353404577E-2</v>
      </c>
      <c r="J108" s="1">
        <v>0</v>
      </c>
      <c r="K108" s="1">
        <v>0.17073193535732942</v>
      </c>
      <c r="L108" s="56">
        <v>-2.439039262434527E-2</v>
      </c>
      <c r="M108" s="1">
        <v>0</v>
      </c>
      <c r="O108" t="s">
        <v>322</v>
      </c>
    </row>
    <row r="109" spans="2:15" x14ac:dyDescent="0.25">
      <c r="C109" s="1" t="s">
        <v>235</v>
      </c>
      <c r="D109" s="1">
        <v>0</v>
      </c>
      <c r="E109" s="1">
        <v>0.57313154348502116</v>
      </c>
      <c r="F109" s="1">
        <v>0</v>
      </c>
      <c r="G109" s="1">
        <v>0</v>
      </c>
      <c r="H109" s="1">
        <v>0</v>
      </c>
      <c r="I109" s="1">
        <v>0.39027676998030475</v>
      </c>
      <c r="J109" s="1">
        <v>1</v>
      </c>
      <c r="K109" s="1">
        <v>0.92277391935316677</v>
      </c>
      <c r="L109" s="56">
        <v>-1.036591686534674</v>
      </c>
      <c r="M109" s="1">
        <v>0</v>
      </c>
      <c r="O109" t="s">
        <v>323</v>
      </c>
    </row>
    <row r="110" spans="2:15" x14ac:dyDescent="0.25">
      <c r="C110" s="56" t="s">
        <v>318</v>
      </c>
      <c r="D110" s="56">
        <v>0</v>
      </c>
      <c r="E110" s="56">
        <v>-0.57320000000000004</v>
      </c>
      <c r="F110" s="56">
        <v>0</v>
      </c>
      <c r="G110" s="56">
        <v>0</v>
      </c>
      <c r="H110" s="56">
        <v>0</v>
      </c>
      <c r="I110" s="56">
        <v>-0.39019999999999999</v>
      </c>
      <c r="J110" s="56">
        <v>0</v>
      </c>
      <c r="K110" s="56">
        <v>-0.92279999999999995</v>
      </c>
      <c r="L110" s="57">
        <v>-0.96340000000000003</v>
      </c>
      <c r="M110" s="56">
        <v>1</v>
      </c>
    </row>
    <row r="111" spans="2:15" x14ac:dyDescent="0.25">
      <c r="C111" s="1"/>
      <c r="D111" s="1"/>
      <c r="E111" s="1" t="s">
        <v>277</v>
      </c>
      <c r="F111" s="1">
        <v>22</v>
      </c>
      <c r="G111" s="1">
        <v>13</v>
      </c>
      <c r="H111" s="1">
        <v>15</v>
      </c>
      <c r="I111" s="1">
        <v>0.90241891718851974</v>
      </c>
      <c r="J111" s="1">
        <v>0</v>
      </c>
      <c r="K111" s="1">
        <v>1.2276363473761021</v>
      </c>
      <c r="L111" s="56">
        <v>0.63415020823297708</v>
      </c>
      <c r="M111" s="1">
        <v>0</v>
      </c>
    </row>
    <row r="112" spans="2:15" x14ac:dyDescent="0.25">
      <c r="C112" s="1"/>
      <c r="D112" s="1"/>
      <c r="E112" s="1" t="s">
        <v>237</v>
      </c>
      <c r="F112" s="1">
        <v>0</v>
      </c>
      <c r="G112" s="1">
        <v>0</v>
      </c>
      <c r="H112" s="1">
        <v>0</v>
      </c>
      <c r="I112" s="1">
        <v>0.90241891718851974</v>
      </c>
      <c r="J112" s="1">
        <v>0</v>
      </c>
      <c r="K112" s="1">
        <v>1.2276363473761021</v>
      </c>
      <c r="L112" s="56">
        <v>0.63415020823297708</v>
      </c>
      <c r="M112" s="1">
        <v>0</v>
      </c>
    </row>
    <row r="113" spans="3:13" x14ac:dyDescent="0.25">
      <c r="C113" s="1" t="s">
        <v>304</v>
      </c>
      <c r="D113" s="1"/>
      <c r="E113" s="1" t="s">
        <v>303</v>
      </c>
      <c r="F113" s="1" t="s">
        <v>303</v>
      </c>
      <c r="G113" s="1" t="s">
        <v>303</v>
      </c>
      <c r="H113" s="1" t="s">
        <v>303</v>
      </c>
      <c r="I113" s="1">
        <f>I112/I110</f>
        <v>-2.3127086550192715</v>
      </c>
      <c r="J113" s="1" t="s">
        <v>303</v>
      </c>
      <c r="K113" s="1">
        <f>K112/K110</f>
        <v>-1.3303384778674709</v>
      </c>
      <c r="L113" s="56">
        <f>L112/L110</f>
        <v>-0.65824186032071519</v>
      </c>
      <c r="M113" s="1"/>
    </row>
    <row r="116" spans="3:13" x14ac:dyDescent="0.25">
      <c r="C116" s="57"/>
      <c r="D116" s="57"/>
      <c r="E116" s="57" t="s">
        <v>155</v>
      </c>
      <c r="F116" s="57">
        <v>22</v>
      </c>
      <c r="G116" s="57">
        <v>13</v>
      </c>
      <c r="H116" s="57">
        <v>15</v>
      </c>
      <c r="I116" s="57">
        <v>0</v>
      </c>
      <c r="J116" s="57">
        <v>0</v>
      </c>
      <c r="K116" s="57">
        <v>0</v>
      </c>
      <c r="L116" s="57">
        <v>0</v>
      </c>
      <c r="M116" s="57">
        <v>0</v>
      </c>
    </row>
    <row r="117" spans="3:13" x14ac:dyDescent="0.25">
      <c r="C117" s="57" t="s">
        <v>231</v>
      </c>
      <c r="D117" s="57" t="s">
        <v>232</v>
      </c>
      <c r="E117" s="57" t="s">
        <v>233</v>
      </c>
      <c r="F117" s="57" t="s">
        <v>9</v>
      </c>
      <c r="G117" s="57" t="s">
        <v>10</v>
      </c>
      <c r="H117" s="57" t="s">
        <v>11</v>
      </c>
      <c r="I117" s="57" t="s">
        <v>234</v>
      </c>
      <c r="J117" s="57" t="s">
        <v>235</v>
      </c>
      <c r="K117" s="57" t="s">
        <v>236</v>
      </c>
      <c r="L117" s="57" t="s">
        <v>258</v>
      </c>
      <c r="M117" s="57" t="s">
        <v>318</v>
      </c>
    </row>
    <row r="118" spans="3:13" x14ac:dyDescent="0.25">
      <c r="C118" s="57" t="s">
        <v>10</v>
      </c>
      <c r="D118" s="57">
        <v>13</v>
      </c>
      <c r="E118" s="57">
        <f t="shared" ref="E118:K118" si="37">E106-$L$106*E122</f>
        <v>3.5949369005745022</v>
      </c>
      <c r="F118" s="57">
        <f t="shared" si="37"/>
        <v>0</v>
      </c>
      <c r="G118" s="57">
        <f t="shared" si="37"/>
        <v>1</v>
      </c>
      <c r="H118" s="57">
        <f t="shared" si="37"/>
        <v>0</v>
      </c>
      <c r="I118" s="57">
        <f t="shared" si="37"/>
        <v>0.40506309942549751</v>
      </c>
      <c r="J118" s="57">
        <f t="shared" si="37"/>
        <v>0</v>
      </c>
      <c r="K118" s="57">
        <f t="shared" si="37"/>
        <v>-4.2191646333649434E-2</v>
      </c>
      <c r="L118" s="57">
        <f>L106-$L$106*L122</f>
        <v>0</v>
      </c>
      <c r="M118" s="57">
        <f>M106-$L$106*M122</f>
        <v>-3.7975491941579724E-2</v>
      </c>
    </row>
    <row r="119" spans="3:13" x14ac:dyDescent="0.25">
      <c r="C119" s="57" t="s">
        <v>11</v>
      </c>
      <c r="D119" s="57">
        <v>15</v>
      </c>
      <c r="E119" s="57">
        <f t="shared" ref="E119:K119" si="38">E107-$L$107*E122</f>
        <v>0.21518929827649225</v>
      </c>
      <c r="F119" s="57">
        <f t="shared" si="38"/>
        <v>0</v>
      </c>
      <c r="G119" s="57">
        <f t="shared" si="38"/>
        <v>0</v>
      </c>
      <c r="H119" s="57">
        <f t="shared" si="38"/>
        <v>1</v>
      </c>
      <c r="I119" s="57">
        <f t="shared" si="38"/>
        <v>-0.21518929827649255</v>
      </c>
      <c r="J119" s="57">
        <f t="shared" si="38"/>
        <v>0</v>
      </c>
      <c r="K119" s="57">
        <f t="shared" si="38"/>
        <v>-0.20675839433238499</v>
      </c>
      <c r="L119" s="57">
        <f>L107-$L$107*L122</f>
        <v>0</v>
      </c>
      <c r="M119" s="57">
        <f>M107-$L$107*M122</f>
        <v>0.11392647582473917</v>
      </c>
    </row>
    <row r="120" spans="3:13" x14ac:dyDescent="0.25">
      <c r="C120" s="57" t="s">
        <v>9</v>
      </c>
      <c r="D120" s="57">
        <v>22</v>
      </c>
      <c r="E120" s="57">
        <f t="shared" ref="E120:K120" si="39">E108-$L$108*E122</f>
        <v>1.0632912670496688</v>
      </c>
      <c r="F120" s="57">
        <f t="shared" si="39"/>
        <v>1</v>
      </c>
      <c r="G120" s="57">
        <f t="shared" si="39"/>
        <v>0</v>
      </c>
      <c r="H120" s="57">
        <f t="shared" si="39"/>
        <v>0</v>
      </c>
      <c r="I120" s="57">
        <f t="shared" si="39"/>
        <v>-6.3291267049668309E-2</v>
      </c>
      <c r="J120" s="57">
        <f t="shared" si="39"/>
        <v>0</v>
      </c>
      <c r="K120" s="57">
        <f t="shared" si="39"/>
        <v>0.19409445799978925</v>
      </c>
      <c r="L120" s="57">
        <f>L108-$L$108*L122</f>
        <v>0</v>
      </c>
      <c r="M120" s="57">
        <f>M108-$L$108*M122</f>
        <v>-2.5316994627719813E-2</v>
      </c>
    </row>
    <row r="121" spans="3:13" x14ac:dyDescent="0.25">
      <c r="C121" s="57" t="s">
        <v>235</v>
      </c>
      <c r="D121" s="57">
        <v>0</v>
      </c>
      <c r="E121" s="57">
        <f t="shared" ref="E121:K121" si="40">E109-$L$109*E122</f>
        <v>1.1898788496109036</v>
      </c>
      <c r="F121" s="57">
        <f t="shared" si="40"/>
        <v>0</v>
      </c>
      <c r="G121" s="57">
        <f t="shared" si="40"/>
        <v>0</v>
      </c>
      <c r="H121" s="57">
        <f t="shared" si="40"/>
        <v>0</v>
      </c>
      <c r="I121" s="57">
        <f t="shared" si="40"/>
        <v>0.81012115038909638</v>
      </c>
      <c r="J121" s="57">
        <f t="shared" si="40"/>
        <v>1</v>
      </c>
      <c r="K121" s="57">
        <f t="shared" si="40"/>
        <v>1.9156811316577103</v>
      </c>
      <c r="L121" s="57">
        <f>L109-$L$109*L122</f>
        <v>0</v>
      </c>
      <c r="M121" s="57">
        <f>M109-$L$109*M122</f>
        <v>-1.0759722716780922</v>
      </c>
    </row>
    <row r="122" spans="3:13" x14ac:dyDescent="0.25">
      <c r="C122" s="57" t="s">
        <v>258</v>
      </c>
      <c r="D122" s="57">
        <v>0</v>
      </c>
      <c r="E122" s="57">
        <f t="shared" ref="E122:K122" si="41">E110/$L$110</f>
        <v>0.5949761262196388</v>
      </c>
      <c r="F122" s="57">
        <f t="shared" si="41"/>
        <v>0</v>
      </c>
      <c r="G122" s="57">
        <f t="shared" si="41"/>
        <v>0</v>
      </c>
      <c r="H122" s="57">
        <f t="shared" si="41"/>
        <v>0</v>
      </c>
      <c r="I122" s="57">
        <f t="shared" si="41"/>
        <v>0.4050238737803612</v>
      </c>
      <c r="J122" s="57">
        <f t="shared" si="41"/>
        <v>0</v>
      </c>
      <c r="K122" s="57">
        <f t="shared" si="41"/>
        <v>0.95785758771019303</v>
      </c>
      <c r="L122" s="57">
        <f>L110/$L$110</f>
        <v>1</v>
      </c>
      <c r="M122" s="57">
        <f>M110/$L$110</f>
        <v>-1.0379904504878554</v>
      </c>
    </row>
    <row r="123" spans="3:13" x14ac:dyDescent="0.25">
      <c r="C123" s="57"/>
      <c r="D123" s="57"/>
      <c r="E123" s="57" t="s">
        <v>277</v>
      </c>
      <c r="F123" s="57">
        <f>$D$118*F118+$D$119*F119+$D$120*F120+$D$121*F121+$D$122*F122</f>
        <v>22</v>
      </c>
      <c r="G123" s="57">
        <f t="shared" ref="G123:M123" si="42">$D$118*G118+$D$119*G119+$D$120*G120+$D$121*G121+$D$122*G122</f>
        <v>13</v>
      </c>
      <c r="H123" s="57">
        <f t="shared" si="42"/>
        <v>15</v>
      </c>
      <c r="I123" s="57">
        <f t="shared" si="42"/>
        <v>0.64557294329137616</v>
      </c>
      <c r="J123" s="57">
        <f t="shared" si="42"/>
        <v>0</v>
      </c>
      <c r="K123" s="57">
        <f t="shared" si="42"/>
        <v>0.62021075867214615</v>
      </c>
      <c r="L123" s="57">
        <f t="shared" si="42"/>
        <v>0</v>
      </c>
      <c r="M123" s="57">
        <f t="shared" si="42"/>
        <v>0.6582418603207153</v>
      </c>
    </row>
    <row r="124" spans="3:13" x14ac:dyDescent="0.25">
      <c r="C124" s="57"/>
      <c r="D124" s="57"/>
      <c r="E124" s="57" t="s">
        <v>237</v>
      </c>
      <c r="F124" s="57">
        <f>F123-F116</f>
        <v>0</v>
      </c>
      <c r="G124" s="57">
        <f t="shared" ref="G124:M124" si="43">G123-G116</f>
        <v>0</v>
      </c>
      <c r="H124" s="57">
        <f t="shared" si="43"/>
        <v>0</v>
      </c>
      <c r="I124" s="57">
        <f t="shared" si="43"/>
        <v>0.64557294329137616</v>
      </c>
      <c r="J124" s="57">
        <f t="shared" si="43"/>
        <v>0</v>
      </c>
      <c r="K124" s="57">
        <f t="shared" si="43"/>
        <v>0.62021075867214615</v>
      </c>
      <c r="L124" s="57">
        <f t="shared" si="43"/>
        <v>0</v>
      </c>
      <c r="M124" s="57">
        <f t="shared" si="43"/>
        <v>0.6582418603207153</v>
      </c>
    </row>
    <row r="125" spans="3:13" x14ac:dyDescent="0.25">
      <c r="C125" s="57" t="s">
        <v>304</v>
      </c>
      <c r="D125" s="57"/>
      <c r="E125" s="57"/>
      <c r="F125" s="58" t="s">
        <v>303</v>
      </c>
      <c r="G125" s="58" t="s">
        <v>303</v>
      </c>
      <c r="H125" s="58" t="s">
        <v>303</v>
      </c>
      <c r="I125" s="58" t="s">
        <v>303</v>
      </c>
      <c r="J125" s="58" t="s">
        <v>303</v>
      </c>
      <c r="K125" s="58" t="s">
        <v>303</v>
      </c>
      <c r="L125" s="58" t="s">
        <v>303</v>
      </c>
      <c r="M125" s="58" t="s">
        <v>303</v>
      </c>
    </row>
    <row r="127" spans="3:13" x14ac:dyDescent="0.25">
      <c r="C127" t="s">
        <v>324</v>
      </c>
    </row>
    <row r="128" spans="3:13" x14ac:dyDescent="0.25">
      <c r="C128" t="s">
        <v>9</v>
      </c>
      <c r="D128">
        <f>E120</f>
        <v>1.0632912670496688</v>
      </c>
    </row>
    <row r="129" spans="2:16" x14ac:dyDescent="0.25">
      <c r="C129" t="s">
        <v>10</v>
      </c>
      <c r="D129">
        <f>E118</f>
        <v>3.5949369005745022</v>
      </c>
      <c r="E129" t="s">
        <v>326</v>
      </c>
    </row>
    <row r="130" spans="2:16" x14ac:dyDescent="0.25">
      <c r="C130" t="s">
        <v>11</v>
      </c>
      <c r="D130">
        <f>E119</f>
        <v>0.21518929827649225</v>
      </c>
    </row>
    <row r="132" spans="2:16" x14ac:dyDescent="0.25">
      <c r="C132" t="s">
        <v>325</v>
      </c>
    </row>
    <row r="134" spans="2:16" x14ac:dyDescent="0.25">
      <c r="C134" s="53" t="s">
        <v>327</v>
      </c>
    </row>
    <row r="135" spans="2:16" x14ac:dyDescent="0.25">
      <c r="C135" s="53" t="s">
        <v>328</v>
      </c>
    </row>
    <row r="137" spans="2:16" x14ac:dyDescent="0.25">
      <c r="C137" t="s">
        <v>329</v>
      </c>
    </row>
    <row r="138" spans="2:16" x14ac:dyDescent="0.25">
      <c r="B138" t="s">
        <v>331</v>
      </c>
      <c r="C138" s="53" t="s">
        <v>330</v>
      </c>
    </row>
    <row r="140" spans="2:16" x14ac:dyDescent="0.25">
      <c r="C140" t="s">
        <v>332</v>
      </c>
    </row>
    <row r="143" spans="2:16" x14ac:dyDescent="0.25">
      <c r="C143" s="1"/>
      <c r="D143" s="1"/>
      <c r="E143" s="1" t="s">
        <v>155</v>
      </c>
      <c r="F143" s="1">
        <v>22</v>
      </c>
      <c r="G143" s="1">
        <v>13</v>
      </c>
      <c r="H143" s="1">
        <v>15</v>
      </c>
      <c r="I143" s="1">
        <v>0</v>
      </c>
      <c r="J143" s="1">
        <v>0</v>
      </c>
      <c r="K143" s="56">
        <v>0</v>
      </c>
      <c r="L143" s="1">
        <v>0</v>
      </c>
      <c r="M143" s="1">
        <v>0</v>
      </c>
      <c r="N143" s="1">
        <v>0</v>
      </c>
    </row>
    <row r="144" spans="2:16" x14ac:dyDescent="0.25">
      <c r="C144" s="1" t="s">
        <v>231</v>
      </c>
      <c r="D144" s="1" t="s">
        <v>232</v>
      </c>
      <c r="E144" s="1" t="s">
        <v>233</v>
      </c>
      <c r="F144" s="1" t="s">
        <v>9</v>
      </c>
      <c r="G144" s="1" t="s">
        <v>10</v>
      </c>
      <c r="H144" s="1" t="s">
        <v>11</v>
      </c>
      <c r="I144" s="1" t="s">
        <v>234</v>
      </c>
      <c r="J144" s="1" t="s">
        <v>235</v>
      </c>
      <c r="K144" s="56" t="s">
        <v>236</v>
      </c>
      <c r="L144" s="1" t="s">
        <v>258</v>
      </c>
      <c r="M144" s="1" t="s">
        <v>318</v>
      </c>
      <c r="N144" s="1" t="s">
        <v>333</v>
      </c>
      <c r="P144" t="s">
        <v>334</v>
      </c>
    </row>
    <row r="145" spans="3:16" x14ac:dyDescent="0.25">
      <c r="C145" s="1" t="s">
        <v>10</v>
      </c>
      <c r="D145" s="1">
        <v>13</v>
      </c>
      <c r="E145" s="1">
        <v>3.5949369005745022</v>
      </c>
      <c r="F145" s="1">
        <v>0</v>
      </c>
      <c r="G145" s="1">
        <v>1</v>
      </c>
      <c r="H145" s="1">
        <v>0</v>
      </c>
      <c r="I145" s="1">
        <v>0.40506309942549751</v>
      </c>
      <c r="J145" s="1">
        <v>0</v>
      </c>
      <c r="K145" s="56">
        <v>-4.2191646333649434E-2</v>
      </c>
      <c r="L145" s="1">
        <v>0</v>
      </c>
      <c r="M145" s="1">
        <v>-3.7975491941579724E-2</v>
      </c>
      <c r="N145" s="1">
        <v>0</v>
      </c>
      <c r="P145" t="s">
        <v>335</v>
      </c>
    </row>
    <row r="146" spans="3:16" x14ac:dyDescent="0.25">
      <c r="C146" s="1" t="s">
        <v>11</v>
      </c>
      <c r="D146" s="1">
        <v>15</v>
      </c>
      <c r="E146" s="1">
        <v>0.21518929827649225</v>
      </c>
      <c r="F146" s="1">
        <v>0</v>
      </c>
      <c r="G146" s="1">
        <v>0</v>
      </c>
      <c r="H146" s="1">
        <v>1</v>
      </c>
      <c r="I146" s="1">
        <v>-0.21518929827649255</v>
      </c>
      <c r="J146" s="1">
        <v>0</v>
      </c>
      <c r="K146" s="56">
        <v>-0.20675839433238499</v>
      </c>
      <c r="L146" s="1">
        <v>0</v>
      </c>
      <c r="M146" s="1">
        <v>0.11392647582473917</v>
      </c>
      <c r="N146" s="1">
        <v>0</v>
      </c>
      <c r="P146" t="s">
        <v>336</v>
      </c>
    </row>
    <row r="147" spans="3:16" x14ac:dyDescent="0.25">
      <c r="C147" s="1" t="s">
        <v>9</v>
      </c>
      <c r="D147" s="1">
        <v>22</v>
      </c>
      <c r="E147" s="1">
        <v>1.0632912670496688</v>
      </c>
      <c r="F147" s="1">
        <v>1</v>
      </c>
      <c r="G147" s="1">
        <v>0</v>
      </c>
      <c r="H147" s="1">
        <v>0</v>
      </c>
      <c r="I147" s="1">
        <v>-6.3291267049668309E-2</v>
      </c>
      <c r="J147" s="1">
        <v>0</v>
      </c>
      <c r="K147" s="56">
        <v>0.19409445799978925</v>
      </c>
      <c r="L147" s="1">
        <v>0</v>
      </c>
      <c r="M147" s="1">
        <v>-2.5316994627719813E-2</v>
      </c>
      <c r="N147" s="1">
        <v>0</v>
      </c>
      <c r="P147" t="s">
        <v>337</v>
      </c>
    </row>
    <row r="148" spans="3:16" x14ac:dyDescent="0.25">
      <c r="C148" s="1" t="s">
        <v>235</v>
      </c>
      <c r="D148" s="1">
        <v>0</v>
      </c>
      <c r="E148" s="1">
        <v>1.1898788496109036</v>
      </c>
      <c r="F148" s="1">
        <v>0</v>
      </c>
      <c r="G148" s="1">
        <v>0</v>
      </c>
      <c r="H148" s="1">
        <v>0</v>
      </c>
      <c r="I148" s="1">
        <v>0.81012115038909638</v>
      </c>
      <c r="J148" s="1">
        <v>1</v>
      </c>
      <c r="K148" s="56">
        <v>1.9156811316577103</v>
      </c>
      <c r="L148" s="1">
        <v>0</v>
      </c>
      <c r="M148" s="1">
        <v>-1.0759722716780922</v>
      </c>
      <c r="N148" s="1">
        <v>0</v>
      </c>
      <c r="P148" t="s">
        <v>338</v>
      </c>
    </row>
    <row r="149" spans="3:16" x14ac:dyDescent="0.25">
      <c r="C149" s="1" t="s">
        <v>258</v>
      </c>
      <c r="D149" s="1">
        <v>0</v>
      </c>
      <c r="E149" s="1">
        <v>0.5949761262196388</v>
      </c>
      <c r="F149" s="1">
        <v>0</v>
      </c>
      <c r="G149" s="1">
        <v>0</v>
      </c>
      <c r="H149" s="1">
        <v>0</v>
      </c>
      <c r="I149" s="1">
        <v>0.4050238737803612</v>
      </c>
      <c r="J149" s="1">
        <v>0</v>
      </c>
      <c r="K149" s="56">
        <v>0.95785758771019303</v>
      </c>
      <c r="L149" s="1">
        <v>1</v>
      </c>
      <c r="M149" s="1">
        <v>-1.0379904504878554</v>
      </c>
      <c r="N149" s="1">
        <v>0</v>
      </c>
    </row>
    <row r="150" spans="3:16" x14ac:dyDescent="0.25">
      <c r="C150" s="56" t="s">
        <v>333</v>
      </c>
      <c r="D150" s="56">
        <v>0</v>
      </c>
      <c r="E150" s="56">
        <v>-0.59489999999999998</v>
      </c>
      <c r="F150" s="56">
        <v>0</v>
      </c>
      <c r="G150" s="56">
        <v>0</v>
      </c>
      <c r="H150" s="56">
        <v>0</v>
      </c>
      <c r="I150" s="56">
        <f>J1500-0.4051</f>
        <v>-0.40510000000000002</v>
      </c>
      <c r="J150" s="56">
        <v>0</v>
      </c>
      <c r="K150" s="57">
        <v>-0.95779999999999998</v>
      </c>
      <c r="L150" s="56">
        <v>0</v>
      </c>
      <c r="M150" s="56">
        <v>-0.96199999999999997</v>
      </c>
      <c r="N150" s="56">
        <v>1</v>
      </c>
    </row>
    <row r="151" spans="3:16" x14ac:dyDescent="0.25">
      <c r="C151" s="1"/>
      <c r="D151" s="1"/>
      <c r="E151" s="1" t="s">
        <v>277</v>
      </c>
      <c r="F151" s="1">
        <v>22</v>
      </c>
      <c r="G151" s="1">
        <v>13</v>
      </c>
      <c r="H151" s="1">
        <v>15</v>
      </c>
      <c r="I151" s="1">
        <v>0.64557294329137616</v>
      </c>
      <c r="J151" s="1">
        <v>0</v>
      </c>
      <c r="K151" s="56">
        <v>0.62021075867214615</v>
      </c>
      <c r="L151" s="1">
        <v>0</v>
      </c>
      <c r="M151" s="1">
        <v>0.6582418603207153</v>
      </c>
      <c r="N151" s="1">
        <f>D145*N145+D146*N146+D147*N147+D148*N148+D149*N149+D150*N150</f>
        <v>0</v>
      </c>
    </row>
    <row r="152" spans="3:16" x14ac:dyDescent="0.25">
      <c r="C152" s="1"/>
      <c r="D152" s="1"/>
      <c r="E152" s="1" t="s">
        <v>237</v>
      </c>
      <c r="F152" s="1">
        <v>0</v>
      </c>
      <c r="G152" s="1">
        <v>0</v>
      </c>
      <c r="H152" s="1">
        <v>0</v>
      </c>
      <c r="I152" s="1">
        <v>0.64557294329137616</v>
      </c>
      <c r="J152" s="1">
        <v>0</v>
      </c>
      <c r="K152" s="56">
        <v>0.62021075867214615</v>
      </c>
      <c r="L152" s="1">
        <v>0</v>
      </c>
      <c r="M152" s="1">
        <v>0.6582418603207153</v>
      </c>
      <c r="N152" s="1">
        <f>N151-N143</f>
        <v>0</v>
      </c>
    </row>
    <row r="153" spans="3:16" x14ac:dyDescent="0.25">
      <c r="C153" s="1" t="s">
        <v>304</v>
      </c>
      <c r="D153" s="1"/>
      <c r="E153" s="1"/>
      <c r="F153" s="1" t="s">
        <v>303</v>
      </c>
      <c r="G153" s="1" t="s">
        <v>303</v>
      </c>
      <c r="H153" s="1" t="s">
        <v>303</v>
      </c>
      <c r="I153" s="1">
        <f>I152/I150</f>
        <v>-1.5936137825015457</v>
      </c>
      <c r="J153" s="1" t="s">
        <v>303</v>
      </c>
      <c r="K153" s="56">
        <f>K152/K150</f>
        <v>-0.64753681214465042</v>
      </c>
      <c r="L153" s="1" t="s">
        <v>303</v>
      </c>
      <c r="M153" s="1">
        <f>M152/M150</f>
        <v>-0.68424309804648165</v>
      </c>
      <c r="N153" s="55" t="s">
        <v>303</v>
      </c>
    </row>
    <row r="155" spans="3:16" x14ac:dyDescent="0.25">
      <c r="C155" s="68"/>
      <c r="D155" s="68"/>
      <c r="E155" s="68"/>
      <c r="F155" s="68"/>
      <c r="G155" s="68"/>
      <c r="H155" s="68"/>
      <c r="I155" s="68"/>
      <c r="J155" s="68"/>
      <c r="K155" s="68"/>
      <c r="L155" s="68"/>
      <c r="M155" s="68"/>
      <c r="N155" s="68"/>
    </row>
    <row r="156" spans="3:16" x14ac:dyDescent="0.25">
      <c r="C156" s="57"/>
      <c r="D156" s="57"/>
      <c r="E156" s="57" t="s">
        <v>155</v>
      </c>
      <c r="F156" s="57">
        <v>22</v>
      </c>
      <c r="G156" s="57">
        <v>13</v>
      </c>
      <c r="H156" s="57">
        <v>15</v>
      </c>
      <c r="I156" s="57">
        <v>0</v>
      </c>
      <c r="J156" s="57">
        <v>0</v>
      </c>
      <c r="K156" s="57">
        <v>0</v>
      </c>
      <c r="L156" s="57">
        <v>0</v>
      </c>
      <c r="M156" s="57">
        <v>0</v>
      </c>
      <c r="N156" s="57">
        <v>0</v>
      </c>
    </row>
    <row r="157" spans="3:16" x14ac:dyDescent="0.25">
      <c r="C157" s="57" t="s">
        <v>231</v>
      </c>
      <c r="D157" s="57" t="s">
        <v>232</v>
      </c>
      <c r="E157" s="57" t="s">
        <v>233</v>
      </c>
      <c r="F157" s="57" t="s">
        <v>9</v>
      </c>
      <c r="G157" s="57" t="s">
        <v>10</v>
      </c>
      <c r="H157" s="57" t="s">
        <v>11</v>
      </c>
      <c r="I157" s="57" t="s">
        <v>234</v>
      </c>
      <c r="J157" s="57" t="s">
        <v>235</v>
      </c>
      <c r="K157" s="57" t="s">
        <v>236</v>
      </c>
      <c r="L157" s="57" t="s">
        <v>258</v>
      </c>
      <c r="M157" s="57" t="s">
        <v>318</v>
      </c>
      <c r="N157" s="57" t="s">
        <v>333</v>
      </c>
    </row>
    <row r="158" spans="3:16" x14ac:dyDescent="0.25">
      <c r="C158" s="57" t="s">
        <v>10</v>
      </c>
      <c r="D158" s="57">
        <v>13</v>
      </c>
      <c r="E158" s="57">
        <f t="shared" ref="E158:J158" si="44">E145-$K$145*E163</f>
        <v>3.6211425911193844</v>
      </c>
      <c r="F158" s="57">
        <f t="shared" si="44"/>
        <v>0</v>
      </c>
      <c r="G158" s="57">
        <f t="shared" si="44"/>
        <v>1</v>
      </c>
      <c r="H158" s="57">
        <f t="shared" si="44"/>
        <v>0</v>
      </c>
      <c r="I158" s="57">
        <f t="shared" si="44"/>
        <v>0.42290798972593746</v>
      </c>
      <c r="J158" s="57">
        <f t="shared" si="44"/>
        <v>0</v>
      </c>
      <c r="K158" s="57">
        <f>K145-$K$145*K163</f>
        <v>0</v>
      </c>
      <c r="L158" s="57">
        <f t="shared" ref="L158:N158" si="45">L145-$K$145*L163</f>
        <v>0</v>
      </c>
      <c r="M158" s="57">
        <f t="shared" si="45"/>
        <v>4.4011668316200625E-3</v>
      </c>
      <c r="N158" s="57">
        <f t="shared" si="45"/>
        <v>-4.4050580845322027E-2</v>
      </c>
    </row>
    <row r="159" spans="3:16" x14ac:dyDescent="0.25">
      <c r="C159" s="57" t="s">
        <v>11</v>
      </c>
      <c r="D159" s="57">
        <v>15</v>
      </c>
      <c r="E159" s="57">
        <f t="shared" ref="E159:J159" si="46">E146-$K$146*E163</f>
        <v>0.34360918634115689</v>
      </c>
      <c r="F159" s="57">
        <f t="shared" si="46"/>
        <v>0</v>
      </c>
      <c r="G159" s="57">
        <f t="shared" si="46"/>
        <v>0</v>
      </c>
      <c r="H159" s="57">
        <f t="shared" si="46"/>
        <v>1</v>
      </c>
      <c r="I159" s="57">
        <f t="shared" si="46"/>
        <v>-0.12774116135432806</v>
      </c>
      <c r="J159" s="57">
        <f t="shared" si="46"/>
        <v>0</v>
      </c>
      <c r="K159" s="57">
        <f>K146-$K$146*K163</f>
        <v>0</v>
      </c>
      <c r="L159" s="57">
        <f t="shared" ref="L159:N159" si="47">L146-$K$146*L163</f>
        <v>0</v>
      </c>
      <c r="M159" s="57">
        <f t="shared" si="47"/>
        <v>0.32159151586206886</v>
      </c>
      <c r="N159" s="57">
        <f t="shared" si="47"/>
        <v>-0.21586802498682919</v>
      </c>
    </row>
    <row r="160" spans="3:16" x14ac:dyDescent="0.25">
      <c r="C160" s="57" t="s">
        <v>9</v>
      </c>
      <c r="D160" s="57">
        <v>22</v>
      </c>
      <c r="E160" s="57">
        <f t="shared" ref="E160:J160" si="48">E147-$K$147*E163</f>
        <v>0.94273708761338293</v>
      </c>
      <c r="F160" s="57">
        <f t="shared" si="48"/>
        <v>1</v>
      </c>
      <c r="G160" s="57">
        <f t="shared" si="48"/>
        <v>0</v>
      </c>
      <c r="H160" s="57">
        <f t="shared" si="48"/>
        <v>0</v>
      </c>
      <c r="I160" s="57">
        <f t="shared" si="48"/>
        <v>-0.14538321206503124</v>
      </c>
      <c r="J160" s="57">
        <f t="shared" si="48"/>
        <v>0</v>
      </c>
      <c r="K160" s="57">
        <f>K147-$K$147*K163</f>
        <v>0</v>
      </c>
      <c r="L160" s="57">
        <f t="shared" ref="L160:N160" si="49">L147-$K$147*L163</f>
        <v>0</v>
      </c>
      <c r="M160" s="57">
        <f t="shared" si="49"/>
        <v>-0.220262566350206</v>
      </c>
      <c r="N160" s="57">
        <f t="shared" si="49"/>
        <v>0.20264612445164884</v>
      </c>
    </row>
    <row r="161" spans="3:14" x14ac:dyDescent="0.25">
      <c r="C161" s="57" t="s">
        <v>235</v>
      </c>
      <c r="D161" s="57">
        <v>0</v>
      </c>
      <c r="E161" s="57">
        <v>0</v>
      </c>
      <c r="F161" s="57">
        <f t="shared" ref="F161:J161" si="50">F148-$K$148*F163</f>
        <v>0</v>
      </c>
      <c r="G161" s="57">
        <f t="shared" si="50"/>
        <v>0</v>
      </c>
      <c r="H161" s="57">
        <f t="shared" si="50"/>
        <v>0</v>
      </c>
      <c r="I161" s="57">
        <f t="shared" si="50"/>
        <v>-1.1316411762574141E-4</v>
      </c>
      <c r="J161" s="57">
        <f t="shared" si="50"/>
        <v>1</v>
      </c>
      <c r="K161" s="57">
        <f>K148-$K$148*K163</f>
        <v>0</v>
      </c>
      <c r="L161" s="57">
        <f t="shared" ref="L161:N161" si="51">L148-$K$148*L163</f>
        <v>0</v>
      </c>
      <c r="M161" s="57">
        <f t="shared" si="51"/>
        <v>-3.0000537591021028</v>
      </c>
      <c r="N161" s="57">
        <f t="shared" si="51"/>
        <v>2.0000847062619656</v>
      </c>
    </row>
    <row r="162" spans="3:14" x14ac:dyDescent="0.25">
      <c r="C162" s="57" t="s">
        <v>258</v>
      </c>
      <c r="D162" s="57">
        <v>0</v>
      </c>
      <c r="E162" s="57">
        <v>0</v>
      </c>
      <c r="F162" s="57">
        <f t="shared" ref="F162:J162" si="52">F149-$K$149*F163</f>
        <v>0</v>
      </c>
      <c r="G162" s="57">
        <f t="shared" si="52"/>
        <v>0</v>
      </c>
      <c r="H162" s="57">
        <f t="shared" si="52"/>
        <v>0</v>
      </c>
      <c r="I162" s="57">
        <f t="shared" si="52"/>
        <v>-1.0048285087621567E-4</v>
      </c>
      <c r="J162" s="57">
        <f t="shared" si="52"/>
        <v>0</v>
      </c>
      <c r="K162" s="57">
        <f>K149-$K$149*K163</f>
        <v>0</v>
      </c>
      <c r="L162" s="57">
        <f t="shared" ref="L162:N162" si="53">L149-$K$149*L163</f>
        <v>1</v>
      </c>
      <c r="M162" s="57">
        <f t="shared" si="53"/>
        <v>-2.0000482907229835</v>
      </c>
      <c r="N162" s="57">
        <f t="shared" si="53"/>
        <v>1.0000601249845407</v>
      </c>
    </row>
    <row r="163" spans="3:14" x14ac:dyDescent="0.25">
      <c r="C163" s="57" t="s">
        <v>236</v>
      </c>
      <c r="D163" s="57">
        <v>0</v>
      </c>
      <c r="E163" s="57">
        <f t="shared" ref="E163:J163" si="54">E150/$K$150</f>
        <v>0.62111087909793272</v>
      </c>
      <c r="F163" s="57">
        <f t="shared" si="54"/>
        <v>0</v>
      </c>
      <c r="G163" s="57">
        <f t="shared" si="54"/>
        <v>0</v>
      </c>
      <c r="H163" s="57">
        <f t="shared" si="54"/>
        <v>0</v>
      </c>
      <c r="I163" s="57">
        <f t="shared" si="54"/>
        <v>0.42294842347045314</v>
      </c>
      <c r="J163" s="57">
        <f t="shared" si="54"/>
        <v>0</v>
      </c>
      <c r="K163" s="57">
        <f>K150/$K$150</f>
        <v>1</v>
      </c>
      <c r="L163" s="57">
        <f t="shared" ref="L163:N163" si="55">L150/$K$150</f>
        <v>0</v>
      </c>
      <c r="M163" s="57">
        <f t="shared" si="55"/>
        <v>1.0043850490707873</v>
      </c>
      <c r="N163" s="57">
        <f t="shared" si="55"/>
        <v>-1.044059302568386</v>
      </c>
    </row>
    <row r="164" spans="3:14" x14ac:dyDescent="0.25">
      <c r="C164" s="57"/>
      <c r="D164" s="57"/>
      <c r="E164" s="57" t="s">
        <v>277</v>
      </c>
      <c r="F164" s="57">
        <f>SUMPRODUCT($D$158:$D$163*F158:F163)</f>
        <v>22</v>
      </c>
      <c r="G164" s="57">
        <f t="shared" ref="G164:N164" si="56">SUMPRODUCT($D$158:$D$163*G158:G163)</f>
        <v>13</v>
      </c>
      <c r="H164" s="57">
        <f t="shared" si="56"/>
        <v>15</v>
      </c>
      <c r="I164" s="57">
        <f t="shared" si="56"/>
        <v>0.38325578069157862</v>
      </c>
      <c r="J164" s="57">
        <f t="shared" si="56"/>
        <v>0</v>
      </c>
      <c r="K164" s="57">
        <f t="shared" si="56"/>
        <v>0</v>
      </c>
      <c r="L164" s="57">
        <f t="shared" si="56"/>
        <v>0</v>
      </c>
      <c r="M164" s="57">
        <f t="shared" si="56"/>
        <v>3.5311447037560839E-2</v>
      </c>
      <c r="N164" s="57">
        <f t="shared" si="56"/>
        <v>0.64753681214465031</v>
      </c>
    </row>
    <row r="165" spans="3:14" x14ac:dyDescent="0.25">
      <c r="C165" s="57"/>
      <c r="D165" s="57"/>
      <c r="E165" s="57" t="s">
        <v>237</v>
      </c>
      <c r="F165" s="57">
        <f>F164-F156</f>
        <v>0</v>
      </c>
      <c r="G165" s="57">
        <f t="shared" ref="G165:N165" si="57">G164-G156</f>
        <v>0</v>
      </c>
      <c r="H165" s="57">
        <f t="shared" si="57"/>
        <v>0</v>
      </c>
      <c r="I165" s="57">
        <f t="shared" si="57"/>
        <v>0.38325578069157862</v>
      </c>
      <c r="J165" s="57">
        <f t="shared" si="57"/>
        <v>0</v>
      </c>
      <c r="K165" s="57">
        <f t="shared" si="57"/>
        <v>0</v>
      </c>
      <c r="L165" s="57">
        <f t="shared" si="57"/>
        <v>0</v>
      </c>
      <c r="M165" s="57">
        <f t="shared" si="57"/>
        <v>3.5311447037560839E-2</v>
      </c>
      <c r="N165" s="57">
        <f t="shared" si="57"/>
        <v>0.64753681214465031</v>
      </c>
    </row>
    <row r="166" spans="3:14" x14ac:dyDescent="0.25">
      <c r="C166" s="57" t="s">
        <v>304</v>
      </c>
      <c r="D166" s="57"/>
      <c r="E166" s="57"/>
      <c r="F166" s="58" t="s">
        <v>303</v>
      </c>
      <c r="G166" s="58" t="s">
        <v>303</v>
      </c>
      <c r="H166" s="58" t="s">
        <v>303</v>
      </c>
      <c r="I166" s="58" t="s">
        <v>303</v>
      </c>
      <c r="J166" s="58" t="s">
        <v>303</v>
      </c>
      <c r="K166" s="58" t="s">
        <v>303</v>
      </c>
      <c r="L166" s="58" t="s">
        <v>303</v>
      </c>
      <c r="M166" s="58" t="s">
        <v>303</v>
      </c>
      <c r="N166" s="58" t="s">
        <v>303</v>
      </c>
    </row>
    <row r="168" spans="3:14" x14ac:dyDescent="0.25">
      <c r="C168" t="s">
        <v>368</v>
      </c>
    </row>
    <row r="169" spans="3:14" x14ac:dyDescent="0.25">
      <c r="C169" t="s">
        <v>369</v>
      </c>
    </row>
    <row r="170" spans="3:14" x14ac:dyDescent="0.25">
      <c r="C170" s="1" t="s">
        <v>9</v>
      </c>
      <c r="D170" s="1">
        <f>E160</f>
        <v>0.94273708761338293</v>
      </c>
      <c r="E170" t="s">
        <v>326</v>
      </c>
    </row>
    <row r="171" spans="3:14" x14ac:dyDescent="0.25">
      <c r="C171" s="1" t="s">
        <v>10</v>
      </c>
      <c r="D171" s="1">
        <f>E158</f>
        <v>3.6211425911193844</v>
      </c>
    </row>
    <row r="172" spans="3:14" x14ac:dyDescent="0.25">
      <c r="C172" s="1" t="s">
        <v>11</v>
      </c>
      <c r="D172" s="1">
        <f>E159</f>
        <v>0.34360918634115689</v>
      </c>
    </row>
    <row r="174" spans="3:14" x14ac:dyDescent="0.25">
      <c r="C174" t="s">
        <v>370</v>
      </c>
    </row>
    <row r="175" spans="3:14" x14ac:dyDescent="0.25">
      <c r="C175" s="53" t="s">
        <v>372</v>
      </c>
    </row>
    <row r="176" spans="3:14" x14ac:dyDescent="0.25">
      <c r="C176" s="53" t="s">
        <v>371</v>
      </c>
    </row>
    <row r="178" spans="2:17" x14ac:dyDescent="0.25">
      <c r="C178" t="s">
        <v>329</v>
      </c>
    </row>
    <row r="179" spans="2:17" x14ac:dyDescent="0.25">
      <c r="B179" t="s">
        <v>374</v>
      </c>
      <c r="C179" s="53" t="s">
        <v>373</v>
      </c>
    </row>
    <row r="181" spans="2:17" x14ac:dyDescent="0.25">
      <c r="C181" s="1"/>
      <c r="D181" s="1"/>
      <c r="E181" s="1" t="s">
        <v>155</v>
      </c>
      <c r="F181" s="1">
        <v>22</v>
      </c>
      <c r="G181" s="1">
        <v>13</v>
      </c>
      <c r="H181" s="1">
        <v>15</v>
      </c>
      <c r="I181" s="1">
        <v>0</v>
      </c>
      <c r="J181" s="1">
        <v>0</v>
      </c>
      <c r="K181" s="1">
        <v>0</v>
      </c>
      <c r="L181" s="1">
        <v>0</v>
      </c>
      <c r="M181" s="56">
        <v>0</v>
      </c>
      <c r="N181" s="1">
        <v>0</v>
      </c>
      <c r="O181" s="1">
        <v>0</v>
      </c>
    </row>
    <row r="182" spans="2:17" x14ac:dyDescent="0.25">
      <c r="C182" s="1" t="s">
        <v>231</v>
      </c>
      <c r="D182" s="1" t="s">
        <v>232</v>
      </c>
      <c r="E182" s="1" t="s">
        <v>233</v>
      </c>
      <c r="F182" s="1" t="s">
        <v>9</v>
      </c>
      <c r="G182" s="1" t="s">
        <v>10</v>
      </c>
      <c r="H182" s="1" t="s">
        <v>11</v>
      </c>
      <c r="I182" s="1" t="s">
        <v>234</v>
      </c>
      <c r="J182" s="1" t="s">
        <v>235</v>
      </c>
      <c r="K182" s="1" t="s">
        <v>236</v>
      </c>
      <c r="L182" s="1" t="s">
        <v>258</v>
      </c>
      <c r="M182" s="56" t="s">
        <v>318</v>
      </c>
      <c r="N182" s="1" t="s">
        <v>333</v>
      </c>
      <c r="O182" s="1" t="s">
        <v>375</v>
      </c>
    </row>
    <row r="183" spans="2:17" x14ac:dyDescent="0.25">
      <c r="C183" s="1" t="s">
        <v>10</v>
      </c>
      <c r="D183" s="1">
        <v>13</v>
      </c>
      <c r="E183" s="1">
        <v>3.6211425911193844</v>
      </c>
      <c r="F183" s="1">
        <v>0</v>
      </c>
      <c r="G183" s="1">
        <v>1</v>
      </c>
      <c r="H183" s="1">
        <v>0</v>
      </c>
      <c r="I183" s="1">
        <v>0.42290798972593746</v>
      </c>
      <c r="J183" s="1">
        <v>0</v>
      </c>
      <c r="K183" s="1">
        <v>0</v>
      </c>
      <c r="L183" s="1">
        <v>0</v>
      </c>
      <c r="M183" s="56">
        <v>4.4011668316200625E-3</v>
      </c>
      <c r="N183" s="1">
        <v>-4.4050580845322027E-2</v>
      </c>
      <c r="O183" s="1">
        <v>0</v>
      </c>
      <c r="Q183" t="s">
        <v>376</v>
      </c>
    </row>
    <row r="184" spans="2:17" x14ac:dyDescent="0.25">
      <c r="C184" s="1" t="s">
        <v>11</v>
      </c>
      <c r="D184" s="1">
        <v>15</v>
      </c>
      <c r="E184" s="1">
        <v>0.34360918634115689</v>
      </c>
      <c r="F184" s="1">
        <v>0</v>
      </c>
      <c r="G184" s="1">
        <v>0</v>
      </c>
      <c r="H184" s="1">
        <v>1</v>
      </c>
      <c r="I184" s="1">
        <v>-0.12774116135432806</v>
      </c>
      <c r="J184" s="1">
        <v>0</v>
      </c>
      <c r="K184" s="1">
        <v>0</v>
      </c>
      <c r="L184" s="1">
        <v>0</v>
      </c>
      <c r="M184" s="56">
        <v>0.32159151586206886</v>
      </c>
      <c r="N184" s="1">
        <v>-0.21586802498682919</v>
      </c>
      <c r="O184" s="1">
        <v>0</v>
      </c>
      <c r="Q184" t="s">
        <v>377</v>
      </c>
    </row>
    <row r="185" spans="2:17" x14ac:dyDescent="0.25">
      <c r="C185" s="1" t="s">
        <v>9</v>
      </c>
      <c r="D185" s="1">
        <v>22</v>
      </c>
      <c r="E185" s="1">
        <v>0.94273708761338293</v>
      </c>
      <c r="F185" s="1">
        <v>1</v>
      </c>
      <c r="G185" s="1">
        <v>0</v>
      </c>
      <c r="H185" s="1">
        <v>0</v>
      </c>
      <c r="I185" s="1">
        <v>-0.14538321206503124</v>
      </c>
      <c r="J185" s="1">
        <v>0</v>
      </c>
      <c r="K185" s="1">
        <v>0</v>
      </c>
      <c r="L185" s="1">
        <v>0</v>
      </c>
      <c r="M185" s="56">
        <v>-0.220262566350206</v>
      </c>
      <c r="N185" s="1">
        <v>0.20264612445164884</v>
      </c>
      <c r="O185" s="1">
        <v>0</v>
      </c>
      <c r="Q185" t="s">
        <v>378</v>
      </c>
    </row>
    <row r="186" spans="2:17" x14ac:dyDescent="0.25">
      <c r="C186" s="1" t="s">
        <v>235</v>
      </c>
      <c r="D186" s="1">
        <v>0</v>
      </c>
      <c r="E186" s="1">
        <v>0</v>
      </c>
      <c r="F186" s="1">
        <v>0</v>
      </c>
      <c r="G186" s="1">
        <v>0</v>
      </c>
      <c r="H186" s="1">
        <v>0</v>
      </c>
      <c r="I186" s="1">
        <v>-1.1316411762574141E-4</v>
      </c>
      <c r="J186" s="1">
        <v>1</v>
      </c>
      <c r="K186" s="1">
        <v>0</v>
      </c>
      <c r="L186" s="1">
        <v>0</v>
      </c>
      <c r="M186" s="56">
        <v>-3.0000537591021028</v>
      </c>
      <c r="N186" s="1">
        <v>2.0000847062619656</v>
      </c>
      <c r="O186" s="1">
        <v>0</v>
      </c>
      <c r="Q186" t="s">
        <v>379</v>
      </c>
    </row>
    <row r="187" spans="2:17" x14ac:dyDescent="0.25">
      <c r="C187" s="1" t="s">
        <v>258</v>
      </c>
      <c r="D187" s="1">
        <v>0</v>
      </c>
      <c r="E187" s="1">
        <v>0</v>
      </c>
      <c r="F187" s="1">
        <v>0</v>
      </c>
      <c r="G187" s="1">
        <v>0</v>
      </c>
      <c r="H187" s="1">
        <v>0</v>
      </c>
      <c r="I187" s="1">
        <v>-1.0048285087621567E-4</v>
      </c>
      <c r="J187" s="1">
        <v>0</v>
      </c>
      <c r="K187" s="1">
        <v>0</v>
      </c>
      <c r="L187" s="1">
        <v>1</v>
      </c>
      <c r="M187" s="56">
        <v>-2.0000482907229835</v>
      </c>
      <c r="N187" s="1">
        <v>1.0000601249845407</v>
      </c>
      <c r="O187" s="1">
        <v>0</v>
      </c>
      <c r="Q187" t="s">
        <v>380</v>
      </c>
    </row>
    <row r="188" spans="2:17" x14ac:dyDescent="0.25">
      <c r="C188" s="1" t="s">
        <v>236</v>
      </c>
      <c r="D188" s="1">
        <v>0</v>
      </c>
      <c r="E188" s="1">
        <v>0.62111087909793272</v>
      </c>
      <c r="F188" s="1">
        <v>0</v>
      </c>
      <c r="G188" s="1">
        <v>0</v>
      </c>
      <c r="H188" s="1">
        <v>0</v>
      </c>
      <c r="I188" s="1">
        <v>0.42294842347045314</v>
      </c>
      <c r="J188" s="1">
        <v>0</v>
      </c>
      <c r="K188" s="1">
        <v>1</v>
      </c>
      <c r="L188" s="1">
        <v>0</v>
      </c>
      <c r="M188" s="56">
        <v>1.0043850490707873</v>
      </c>
      <c r="N188" s="1">
        <v>-1.044059302568386</v>
      </c>
      <c r="O188" s="1">
        <v>0</v>
      </c>
    </row>
    <row r="189" spans="2:17" x14ac:dyDescent="0.25">
      <c r="C189" s="56" t="s">
        <v>375</v>
      </c>
      <c r="D189" s="56">
        <v>0</v>
      </c>
      <c r="E189" s="56">
        <v>-0.94269999999999998</v>
      </c>
      <c r="F189" s="56">
        <v>0</v>
      </c>
      <c r="G189" s="56">
        <v>0</v>
      </c>
      <c r="H189" s="56">
        <v>0</v>
      </c>
      <c r="I189" s="56">
        <v>-0.85460000000000003</v>
      </c>
      <c r="J189" s="56">
        <v>0</v>
      </c>
      <c r="K189" s="56">
        <v>0</v>
      </c>
      <c r="L189" s="56">
        <v>0</v>
      </c>
      <c r="M189" s="57">
        <v>-0.77969999999999995</v>
      </c>
      <c r="N189" s="56">
        <v>-0.2026</v>
      </c>
      <c r="O189" s="56">
        <v>1</v>
      </c>
    </row>
    <row r="190" spans="2:17" x14ac:dyDescent="0.25">
      <c r="C190" s="1"/>
      <c r="D190" s="1"/>
      <c r="E190" s="1" t="s">
        <v>277</v>
      </c>
      <c r="F190" s="1">
        <v>22</v>
      </c>
      <c r="G190" s="1">
        <v>13</v>
      </c>
      <c r="H190" s="1">
        <v>15</v>
      </c>
      <c r="I190" s="1">
        <v>0.38325578069157862</v>
      </c>
      <c r="J190" s="1">
        <v>0</v>
      </c>
      <c r="K190" s="1">
        <v>0</v>
      </c>
      <c r="L190" s="1">
        <v>0</v>
      </c>
      <c r="M190" s="56">
        <v>3.5311447037560839E-2</v>
      </c>
      <c r="N190" s="1">
        <v>0.64753681214465031</v>
      </c>
      <c r="O190" s="1">
        <v>0</v>
      </c>
    </row>
    <row r="191" spans="2:17" x14ac:dyDescent="0.25">
      <c r="C191" s="1"/>
      <c r="D191" s="1"/>
      <c r="E191" s="1" t="s">
        <v>237</v>
      </c>
      <c r="F191" s="1">
        <v>0</v>
      </c>
      <c r="G191" s="1">
        <v>0</v>
      </c>
      <c r="H191" s="1">
        <v>0</v>
      </c>
      <c r="I191" s="1">
        <v>0.38325578069157862</v>
      </c>
      <c r="J191" s="1">
        <v>0</v>
      </c>
      <c r="K191" s="1">
        <v>0</v>
      </c>
      <c r="L191" s="1">
        <v>0</v>
      </c>
      <c r="M191" s="56">
        <v>3.5311447037560839E-2</v>
      </c>
      <c r="N191" s="1">
        <v>0.64753681214465031</v>
      </c>
      <c r="O191" s="1">
        <v>0</v>
      </c>
    </row>
    <row r="192" spans="2:17" x14ac:dyDescent="0.25">
      <c r="C192" s="1" t="s">
        <v>304</v>
      </c>
      <c r="D192" s="1"/>
      <c r="E192" s="1"/>
      <c r="F192" s="1" t="s">
        <v>303</v>
      </c>
      <c r="G192" s="1" t="s">
        <v>303</v>
      </c>
      <c r="H192" s="1" t="s">
        <v>303</v>
      </c>
      <c r="I192" s="1">
        <f>I191/I189</f>
        <v>-0.44846218194661669</v>
      </c>
      <c r="J192" s="1" t="s">
        <v>303</v>
      </c>
      <c r="K192" s="1" t="s">
        <v>303</v>
      </c>
      <c r="L192" s="1" t="s">
        <v>303</v>
      </c>
      <c r="M192" s="56">
        <f>M191/M189</f>
        <v>-4.5288504601206668E-2</v>
      </c>
      <c r="N192" s="1">
        <f>N191/N189</f>
        <v>-3.1961343146330221</v>
      </c>
      <c r="O192" s="1"/>
    </row>
    <row r="196" spans="3:17" x14ac:dyDescent="0.25">
      <c r="C196" s="57"/>
      <c r="D196" s="57"/>
      <c r="E196" s="57" t="s">
        <v>155</v>
      </c>
      <c r="F196" s="57">
        <v>22</v>
      </c>
      <c r="G196" s="57">
        <v>13</v>
      </c>
      <c r="H196" s="57">
        <v>15</v>
      </c>
      <c r="I196" s="57">
        <v>0</v>
      </c>
      <c r="J196" s="57">
        <v>0</v>
      </c>
      <c r="K196" s="57">
        <v>0</v>
      </c>
      <c r="L196" s="57">
        <v>0</v>
      </c>
      <c r="M196" s="57">
        <v>0</v>
      </c>
      <c r="N196" s="56">
        <v>0</v>
      </c>
      <c r="O196" s="57">
        <v>0</v>
      </c>
    </row>
    <row r="197" spans="3:17" x14ac:dyDescent="0.25">
      <c r="C197" s="57" t="s">
        <v>231</v>
      </c>
      <c r="D197" s="57" t="s">
        <v>232</v>
      </c>
      <c r="E197" s="57" t="s">
        <v>233</v>
      </c>
      <c r="F197" s="57" t="s">
        <v>9</v>
      </c>
      <c r="G197" s="57" t="s">
        <v>10</v>
      </c>
      <c r="H197" s="57" t="s">
        <v>11</v>
      </c>
      <c r="I197" s="57" t="s">
        <v>234</v>
      </c>
      <c r="J197" s="57" t="s">
        <v>235</v>
      </c>
      <c r="K197" s="57" t="s">
        <v>236</v>
      </c>
      <c r="L197" s="57" t="s">
        <v>258</v>
      </c>
      <c r="M197" s="57" t="s">
        <v>318</v>
      </c>
      <c r="N197" s="56" t="s">
        <v>333</v>
      </c>
      <c r="O197" s="57" t="s">
        <v>375</v>
      </c>
      <c r="Q197" t="s">
        <v>381</v>
      </c>
    </row>
    <row r="198" spans="3:17" x14ac:dyDescent="0.25">
      <c r="C198" s="57" t="s">
        <v>10</v>
      </c>
      <c r="D198" s="57">
        <v>13</v>
      </c>
      <c r="E198" s="57">
        <f t="shared" ref="E198:L198" si="58">E183-$M$183*E204</f>
        <v>3.615821339391581</v>
      </c>
      <c r="F198" s="57">
        <f t="shared" si="58"/>
        <v>0</v>
      </c>
      <c r="G198" s="57">
        <f t="shared" si="58"/>
        <v>1</v>
      </c>
      <c r="H198" s="57">
        <f t="shared" si="58"/>
        <v>0</v>
      </c>
      <c r="I198" s="57">
        <f t="shared" si="58"/>
        <v>0.41808403541748229</v>
      </c>
      <c r="J198" s="57">
        <f t="shared" si="58"/>
        <v>0</v>
      </c>
      <c r="K198" s="57">
        <f t="shared" si="58"/>
        <v>0</v>
      </c>
      <c r="L198" s="57">
        <f t="shared" si="58"/>
        <v>0</v>
      </c>
      <c r="M198" s="57">
        <f>M183-$M$183*M204</f>
        <v>0</v>
      </c>
      <c r="N198" s="56">
        <f t="shared" ref="N198:O198" si="59">N183-$M$183*N204</f>
        <v>-4.5194195569044263E-2</v>
      </c>
      <c r="O198" s="57">
        <f t="shared" si="59"/>
        <v>5.644692614621089E-3</v>
      </c>
      <c r="Q198" t="s">
        <v>382</v>
      </c>
    </row>
    <row r="199" spans="3:17" x14ac:dyDescent="0.25">
      <c r="C199" s="57" t="s">
        <v>11</v>
      </c>
      <c r="D199" s="57">
        <v>15</v>
      </c>
      <c r="E199" s="57">
        <f t="shared" ref="E199:L199" si="60">E184-$M$184*E204</f>
        <v>-4.5212568183881363E-2</v>
      </c>
      <c r="F199" s="57">
        <f t="shared" si="60"/>
        <v>0</v>
      </c>
      <c r="G199" s="57">
        <f t="shared" si="60"/>
        <v>0</v>
      </c>
      <c r="H199" s="57">
        <f t="shared" si="60"/>
        <v>1</v>
      </c>
      <c r="I199" s="57">
        <f t="shared" si="60"/>
        <v>-0.4802255905652093</v>
      </c>
      <c r="J199" s="57">
        <f t="shared" si="60"/>
        <v>0</v>
      </c>
      <c r="K199" s="57">
        <f t="shared" si="60"/>
        <v>0</v>
      </c>
      <c r="L199" s="57">
        <f t="shared" si="60"/>
        <v>0</v>
      </c>
      <c r="M199" s="57">
        <f>M184-$M$184*M204</f>
        <v>0</v>
      </c>
      <c r="N199" s="56">
        <f t="shared" ref="N199:O199" si="61">N184-$M$184*N204</f>
        <v>-0.29943149954583287</v>
      </c>
      <c r="O199" s="57">
        <f t="shared" si="61"/>
        <v>0.41245545192005756</v>
      </c>
      <c r="Q199" t="s">
        <v>383</v>
      </c>
    </row>
    <row r="200" spans="3:17" x14ac:dyDescent="0.25">
      <c r="C200" s="57" t="s">
        <v>9</v>
      </c>
      <c r="D200" s="57">
        <v>22</v>
      </c>
      <c r="E200" s="57">
        <f t="shared" ref="E200:L200" si="62">E185-$M$185*E204</f>
        <v>1.2090465929338128</v>
      </c>
      <c r="F200" s="57">
        <f t="shared" si="62"/>
        <v>1</v>
      </c>
      <c r="G200" s="57">
        <f t="shared" si="62"/>
        <v>0</v>
      </c>
      <c r="H200" s="57">
        <f t="shared" si="62"/>
        <v>0</v>
      </c>
      <c r="I200" s="57">
        <f t="shared" si="62"/>
        <v>9.6038346486829823E-2</v>
      </c>
      <c r="J200" s="57">
        <f t="shared" si="62"/>
        <v>0</v>
      </c>
      <c r="K200" s="57">
        <f t="shared" si="62"/>
        <v>0</v>
      </c>
      <c r="L200" s="57">
        <f t="shared" si="62"/>
        <v>0</v>
      </c>
      <c r="M200" s="57">
        <f>M185-$M$185*M204</f>
        <v>0</v>
      </c>
      <c r="N200" s="56">
        <f t="shared" ref="N200:O200" si="63">N185-$M$185*N204</f>
        <v>0.25987992712261426</v>
      </c>
      <c r="O200" s="57">
        <f t="shared" si="63"/>
        <v>-0.28249655809953317</v>
      </c>
      <c r="Q200" t="s">
        <v>384</v>
      </c>
    </row>
    <row r="201" spans="3:17" x14ac:dyDescent="0.25">
      <c r="C201" s="57" t="s">
        <v>235</v>
      </c>
      <c r="D201" s="57">
        <v>0</v>
      </c>
      <c r="E201" s="57">
        <f t="shared" ref="E201:L201" si="64">E186-$M$186*E204</f>
        <v>3.6272292916577564</v>
      </c>
      <c r="F201" s="57">
        <f t="shared" si="64"/>
        <v>0</v>
      </c>
      <c r="G201" s="57">
        <f t="shared" si="64"/>
        <v>0</v>
      </c>
      <c r="H201" s="57">
        <f t="shared" si="64"/>
        <v>0</v>
      </c>
      <c r="I201" s="57">
        <f t="shared" si="64"/>
        <v>3.2881335237477813</v>
      </c>
      <c r="J201" s="57">
        <f t="shared" si="64"/>
        <v>1</v>
      </c>
      <c r="K201" s="57">
        <f t="shared" si="64"/>
        <v>0</v>
      </c>
      <c r="L201" s="57">
        <f t="shared" si="64"/>
        <v>0</v>
      </c>
      <c r="M201" s="57">
        <f>M186-$M$186*M204</f>
        <v>0</v>
      </c>
      <c r="N201" s="56">
        <f t="shared" ref="N201:O201" si="65">N186-$M$186*N204</f>
        <v>2.7796292639047593</v>
      </c>
      <c r="O201" s="57">
        <f t="shared" si="65"/>
        <v>-3.8477026537156638</v>
      </c>
      <c r="Q201" t="s">
        <v>385</v>
      </c>
    </row>
    <row r="202" spans="3:17" x14ac:dyDescent="0.25">
      <c r="C202" s="57" t="s">
        <v>258</v>
      </c>
      <c r="D202" s="57">
        <v>0</v>
      </c>
      <c r="E202" s="57">
        <f t="shared" ref="E202:L202" si="66">E187-$M$187*E204</f>
        <v>2.4181679154348554</v>
      </c>
      <c r="F202" s="57">
        <f t="shared" si="66"/>
        <v>0</v>
      </c>
      <c r="G202" s="57">
        <f t="shared" si="66"/>
        <v>0</v>
      </c>
      <c r="H202" s="57">
        <f t="shared" si="66"/>
        <v>0</v>
      </c>
      <c r="I202" s="57">
        <f t="shared" si="66"/>
        <v>2.1920776231538204</v>
      </c>
      <c r="J202" s="57">
        <f t="shared" si="66"/>
        <v>0</v>
      </c>
      <c r="K202" s="57">
        <f t="shared" si="66"/>
        <v>0</v>
      </c>
      <c r="L202" s="57">
        <f t="shared" si="66"/>
        <v>1</v>
      </c>
      <c r="M202" s="57">
        <f>M187-$M$187*M204</f>
        <v>0</v>
      </c>
      <c r="N202" s="56">
        <f t="shared" ref="N202:O202" si="67">N187-$M$187*N204</f>
        <v>1.5197597321417504</v>
      </c>
      <c r="O202" s="57">
        <f t="shared" si="67"/>
        <v>-2.5651510718519734</v>
      </c>
    </row>
    <row r="203" spans="3:17" x14ac:dyDescent="0.25">
      <c r="C203" s="56" t="s">
        <v>236</v>
      </c>
      <c r="D203" s="56">
        <v>0</v>
      </c>
      <c r="E203" s="56">
        <f t="shared" ref="E203:L203" si="68">E188-$M$188*E204</f>
        <v>-0.59324565002741192</v>
      </c>
      <c r="F203" s="56">
        <f t="shared" si="68"/>
        <v>0</v>
      </c>
      <c r="G203" s="56">
        <f t="shared" si="68"/>
        <v>0</v>
      </c>
      <c r="H203" s="56">
        <f t="shared" si="68"/>
        <v>0</v>
      </c>
      <c r="I203" s="56">
        <f t="shared" si="68"/>
        <v>-0.67792045293828729</v>
      </c>
      <c r="J203" s="56">
        <f t="shared" si="68"/>
        <v>0</v>
      </c>
      <c r="K203" s="56">
        <f t="shared" si="68"/>
        <v>1</v>
      </c>
      <c r="L203" s="56">
        <f t="shared" si="68"/>
        <v>0</v>
      </c>
      <c r="M203" s="56">
        <f>M188-$M$188*M204</f>
        <v>0</v>
      </c>
      <c r="N203" s="57">
        <f t="shared" ref="N203:O203" si="69">N188-$M$188*N204</f>
        <v>-1.3050422587588972</v>
      </c>
      <c r="O203" s="56">
        <f t="shared" si="69"/>
        <v>1.2881685892917627</v>
      </c>
    </row>
    <row r="204" spans="3:17" x14ac:dyDescent="0.25">
      <c r="C204" s="57" t="s">
        <v>318</v>
      </c>
      <c r="D204" s="57">
        <v>0</v>
      </c>
      <c r="E204" s="57">
        <f t="shared" ref="E204:L204" si="70">E189/$M$189</f>
        <v>1.2090547646530718</v>
      </c>
      <c r="F204" s="57">
        <f t="shared" si="70"/>
        <v>0</v>
      </c>
      <c r="G204" s="57">
        <f t="shared" si="70"/>
        <v>0</v>
      </c>
      <c r="H204" s="57">
        <f t="shared" si="70"/>
        <v>0</v>
      </c>
      <c r="I204" s="57">
        <f t="shared" si="70"/>
        <v>1.0960625881749393</v>
      </c>
      <c r="J204" s="57">
        <f t="shared" si="70"/>
        <v>0</v>
      </c>
      <c r="K204" s="57">
        <f t="shared" si="70"/>
        <v>0</v>
      </c>
      <c r="L204" s="57">
        <f t="shared" si="70"/>
        <v>0</v>
      </c>
      <c r="M204" s="57">
        <f>M189/$M$189</f>
        <v>1</v>
      </c>
      <c r="N204" s="56">
        <f t="shared" ref="N204:O204" si="71">N189/$M$189</f>
        <v>0.25984352956265233</v>
      </c>
      <c r="O204" s="57">
        <f t="shared" si="71"/>
        <v>-1.2825445684237529</v>
      </c>
    </row>
    <row r="205" spans="3:17" x14ac:dyDescent="0.25">
      <c r="C205" s="57"/>
      <c r="D205" s="57"/>
      <c r="E205" s="57" t="s">
        <v>277</v>
      </c>
      <c r="F205" s="57">
        <f>SUMPRODUCT($D$198:$D$204,F198:F204)</f>
        <v>22</v>
      </c>
      <c r="G205" s="57">
        <f t="shared" ref="G205:O205" si="72">SUMPRODUCT($D$198:$D$204,G198:G204)</f>
        <v>13</v>
      </c>
      <c r="H205" s="57">
        <f t="shared" si="72"/>
        <v>15</v>
      </c>
      <c r="I205" s="57">
        <f t="shared" si="72"/>
        <v>0.34455222465938595</v>
      </c>
      <c r="J205" s="57">
        <f t="shared" si="72"/>
        <v>0</v>
      </c>
      <c r="K205" s="57">
        <f t="shared" si="72"/>
        <v>0</v>
      </c>
      <c r="L205" s="57">
        <f t="shared" si="72"/>
        <v>0</v>
      </c>
      <c r="M205" s="57">
        <f t="shared" si="72"/>
        <v>0</v>
      </c>
      <c r="N205" s="56">
        <f t="shared" si="72"/>
        <v>0.63836136111244546</v>
      </c>
      <c r="O205" s="57">
        <f t="shared" si="72"/>
        <v>4.5288504601208146E-2</v>
      </c>
    </row>
    <row r="206" spans="3:17" x14ac:dyDescent="0.25">
      <c r="C206" s="57"/>
      <c r="D206" s="57"/>
      <c r="E206" s="57" t="s">
        <v>237</v>
      </c>
      <c r="F206" s="57">
        <f>F205-F196</f>
        <v>0</v>
      </c>
      <c r="G206" s="57">
        <f t="shared" ref="G206:O206" si="73">G205-G196</f>
        <v>0</v>
      </c>
      <c r="H206" s="57">
        <f t="shared" si="73"/>
        <v>0</v>
      </c>
      <c r="I206" s="57">
        <f t="shared" si="73"/>
        <v>0.34455222465938595</v>
      </c>
      <c r="J206" s="57">
        <f t="shared" si="73"/>
        <v>0</v>
      </c>
      <c r="K206" s="57">
        <f t="shared" si="73"/>
        <v>0</v>
      </c>
      <c r="L206" s="57">
        <f t="shared" si="73"/>
        <v>0</v>
      </c>
      <c r="M206" s="57">
        <f t="shared" si="73"/>
        <v>0</v>
      </c>
      <c r="N206" s="56">
        <f t="shared" si="73"/>
        <v>0.63836136111244546</v>
      </c>
      <c r="O206" s="57">
        <f t="shared" si="73"/>
        <v>4.5288504601208146E-2</v>
      </c>
    </row>
    <row r="207" spans="3:17" x14ac:dyDescent="0.25">
      <c r="C207" s="57" t="s">
        <v>304</v>
      </c>
      <c r="D207" s="57"/>
      <c r="E207" s="57"/>
      <c r="F207" s="58" t="s">
        <v>303</v>
      </c>
      <c r="G207" s="58" t="s">
        <v>303</v>
      </c>
      <c r="H207" s="58" t="s">
        <v>303</v>
      </c>
      <c r="I207" s="57">
        <f>I206/I203</f>
        <v>-0.50824875273493386</v>
      </c>
      <c r="J207" s="58" t="s">
        <v>303</v>
      </c>
      <c r="K207" s="58" t="s">
        <v>303</v>
      </c>
      <c r="L207" s="58" t="s">
        <v>303</v>
      </c>
      <c r="M207" s="58" t="s">
        <v>303</v>
      </c>
      <c r="N207" s="56">
        <f>N206/N203</f>
        <v>-0.48914995420878615</v>
      </c>
      <c r="O207" s="58" t="s">
        <v>303</v>
      </c>
    </row>
    <row r="210" spans="3:15" x14ac:dyDescent="0.25">
      <c r="C210" s="57"/>
      <c r="D210" s="57"/>
      <c r="E210" s="57" t="s">
        <v>155</v>
      </c>
      <c r="F210" s="57">
        <v>22</v>
      </c>
      <c r="G210" s="57">
        <v>13</v>
      </c>
      <c r="H210" s="57">
        <v>15</v>
      </c>
      <c r="I210" s="57">
        <v>0</v>
      </c>
      <c r="J210" s="57">
        <v>0</v>
      </c>
      <c r="K210" s="57">
        <v>0</v>
      </c>
      <c r="L210" s="57">
        <v>0</v>
      </c>
      <c r="M210" s="57">
        <v>0</v>
      </c>
      <c r="N210" s="57">
        <v>0</v>
      </c>
      <c r="O210" s="57">
        <v>0</v>
      </c>
    </row>
    <row r="211" spans="3:15" x14ac:dyDescent="0.25">
      <c r="C211" s="57" t="s">
        <v>231</v>
      </c>
      <c r="D211" s="57" t="s">
        <v>232</v>
      </c>
      <c r="E211" s="57" t="s">
        <v>233</v>
      </c>
      <c r="F211" s="57" t="s">
        <v>9</v>
      </c>
      <c r="G211" s="57" t="s">
        <v>10</v>
      </c>
      <c r="H211" s="57" t="s">
        <v>11</v>
      </c>
      <c r="I211" s="57" t="s">
        <v>234</v>
      </c>
      <c r="J211" s="57" t="s">
        <v>235</v>
      </c>
      <c r="K211" s="57" t="s">
        <v>236</v>
      </c>
      <c r="L211" s="57" t="s">
        <v>258</v>
      </c>
      <c r="M211" s="57" t="s">
        <v>318</v>
      </c>
      <c r="N211" s="57" t="s">
        <v>333</v>
      </c>
      <c r="O211" s="57" t="s">
        <v>375</v>
      </c>
    </row>
    <row r="212" spans="3:15" x14ac:dyDescent="0.25">
      <c r="C212" s="57" t="s">
        <v>10</v>
      </c>
      <c r="D212" s="57">
        <v>13</v>
      </c>
      <c r="E212" s="57">
        <f t="shared" ref="E212:M212" si="74">E198-$N$198*E217</f>
        <v>3.6363657008847645</v>
      </c>
      <c r="F212" s="57">
        <f t="shared" si="74"/>
        <v>0</v>
      </c>
      <c r="G212" s="57">
        <f t="shared" si="74"/>
        <v>1</v>
      </c>
      <c r="H212" s="57">
        <f t="shared" si="74"/>
        <v>0</v>
      </c>
      <c r="I212" s="57">
        <f t="shared" si="74"/>
        <v>0.44156072310687944</v>
      </c>
      <c r="J212" s="57">
        <f t="shared" si="74"/>
        <v>0</v>
      </c>
      <c r="K212" s="57">
        <f t="shared" si="74"/>
        <v>-3.463044607614791E-2</v>
      </c>
      <c r="L212" s="57">
        <f t="shared" si="74"/>
        <v>0</v>
      </c>
      <c r="M212" s="57">
        <f t="shared" si="74"/>
        <v>0</v>
      </c>
      <c r="N212" s="57">
        <f>N198-$N$198*N217</f>
        <v>0</v>
      </c>
      <c r="O212" s="57">
        <f>O198-$N$198*O217</f>
        <v>-3.8965160253834827E-2</v>
      </c>
    </row>
    <row r="213" spans="3:15" x14ac:dyDescent="0.25">
      <c r="C213" s="57" t="s">
        <v>11</v>
      </c>
      <c r="D213" s="57">
        <v>15</v>
      </c>
      <c r="E213" s="57">
        <f t="shared" ref="E213:M213" si="75">E199-$N$199*E217</f>
        <v>9.0902897345705086E-2</v>
      </c>
      <c r="F213" s="57">
        <f t="shared" si="75"/>
        <v>0</v>
      </c>
      <c r="G213" s="57">
        <f t="shared" si="75"/>
        <v>0</v>
      </c>
      <c r="H213" s="57">
        <f t="shared" si="75"/>
        <v>1</v>
      </c>
      <c r="I213" s="57">
        <f t="shared" si="75"/>
        <v>-0.32468216932063831</v>
      </c>
      <c r="J213" s="57">
        <f t="shared" si="75"/>
        <v>0</v>
      </c>
      <c r="K213" s="57">
        <f t="shared" si="75"/>
        <v>-0.22944199510488952</v>
      </c>
      <c r="L213" s="57">
        <f t="shared" si="75"/>
        <v>0</v>
      </c>
      <c r="M213" s="57">
        <f t="shared" si="75"/>
        <v>0</v>
      </c>
      <c r="N213" s="57">
        <f>N199-$N$199*N217</f>
        <v>0</v>
      </c>
      <c r="O213" s="57">
        <f>O199-$N$199*O217</f>
        <v>0.11689548076150452</v>
      </c>
    </row>
    <row r="214" spans="3:15" x14ac:dyDescent="0.25">
      <c r="C214" s="57" t="s">
        <v>9</v>
      </c>
      <c r="D214" s="57">
        <v>22</v>
      </c>
      <c r="E214" s="57">
        <f t="shared" ref="E214:M214" si="76">E200-$N$200*E217</f>
        <v>1.0909104672565104</v>
      </c>
      <c r="F214" s="57">
        <f t="shared" si="76"/>
        <v>1</v>
      </c>
      <c r="G214" s="57">
        <f t="shared" si="76"/>
        <v>0</v>
      </c>
      <c r="H214" s="57">
        <f t="shared" si="76"/>
        <v>0</v>
      </c>
      <c r="I214" s="57">
        <f t="shared" si="76"/>
        <v>-3.8959517928747023E-2</v>
      </c>
      <c r="J214" s="57">
        <f t="shared" si="76"/>
        <v>0</v>
      </c>
      <c r="K214" s="57">
        <f t="shared" si="76"/>
        <v>0.19913525817145689</v>
      </c>
      <c r="L214" s="57">
        <f t="shared" si="76"/>
        <v>0</v>
      </c>
      <c r="M214" s="57">
        <f t="shared" si="76"/>
        <v>0</v>
      </c>
      <c r="N214" s="57">
        <f>N200-$N$200*N217</f>
        <v>0</v>
      </c>
      <c r="O214" s="57">
        <f>O200-$N$200*O217</f>
        <v>-2.597677350255656E-2</v>
      </c>
    </row>
    <row r="215" spans="3:15" x14ac:dyDescent="0.25">
      <c r="C215" s="57" t="s">
        <v>235</v>
      </c>
      <c r="D215" s="57">
        <v>0</v>
      </c>
      <c r="E215" s="57">
        <f t="shared" ref="E215:M215" si="77">E201-$N$201*E217</f>
        <v>2.3636664005460108</v>
      </c>
      <c r="F215" s="57">
        <f t="shared" si="77"/>
        <v>0</v>
      </c>
      <c r="G215" s="57">
        <f t="shared" si="77"/>
        <v>0</v>
      </c>
      <c r="H215" s="57">
        <f t="shared" si="77"/>
        <v>0</v>
      </c>
      <c r="I215" s="57">
        <f t="shared" si="77"/>
        <v>1.8442204880282507</v>
      </c>
      <c r="J215" s="57">
        <f t="shared" si="77"/>
        <v>1</v>
      </c>
      <c r="K215" s="57">
        <f t="shared" si="77"/>
        <v>2.1299151389535869</v>
      </c>
      <c r="L215" s="57">
        <f t="shared" si="77"/>
        <v>0</v>
      </c>
      <c r="M215" s="57">
        <f t="shared" si="77"/>
        <v>0</v>
      </c>
      <c r="N215" s="57">
        <f>N201-$N$201*N217</f>
        <v>0</v>
      </c>
      <c r="O215" s="57">
        <f>O201-$N$201*O217</f>
        <v>-1.1040128738586534</v>
      </c>
    </row>
    <row r="216" spans="3:15" x14ac:dyDescent="0.25">
      <c r="C216" s="57" t="s">
        <v>258</v>
      </c>
      <c r="D216" s="57">
        <v>0</v>
      </c>
      <c r="E216" s="57">
        <f t="shared" ref="E216:M216" si="78">E202-$N$202*E217</f>
        <v>1.7273160720337564</v>
      </c>
      <c r="F216" s="57">
        <f t="shared" si="78"/>
        <v>0</v>
      </c>
      <c r="G216" s="57">
        <f t="shared" si="78"/>
        <v>0</v>
      </c>
      <c r="H216" s="57">
        <f t="shared" si="78"/>
        <v>0</v>
      </c>
      <c r="I216" s="57">
        <f t="shared" si="78"/>
        <v>1.4026195048008527</v>
      </c>
      <c r="J216" s="57">
        <f t="shared" si="78"/>
        <v>0</v>
      </c>
      <c r="K216" s="57">
        <f t="shared" si="78"/>
        <v>1.1645291345485247</v>
      </c>
      <c r="L216" s="57">
        <f t="shared" si="78"/>
        <v>1</v>
      </c>
      <c r="M216" s="57">
        <f t="shared" si="78"/>
        <v>0</v>
      </c>
      <c r="N216" s="57">
        <f>N202-$N$202*N217</f>
        <v>0</v>
      </c>
      <c r="O216" s="57">
        <f>O202-$N$202*O217</f>
        <v>-1.0650412194114431</v>
      </c>
    </row>
    <row r="217" spans="3:15" x14ac:dyDescent="0.25">
      <c r="C217" s="57" t="s">
        <v>333</v>
      </c>
      <c r="D217" s="57">
        <v>0</v>
      </c>
      <c r="E217" s="57">
        <f t="shared" ref="E217:M217" si="79">E203/$N$203</f>
        <v>0.45457964755225011</v>
      </c>
      <c r="F217" s="57">
        <f t="shared" si="79"/>
        <v>0</v>
      </c>
      <c r="G217" s="57">
        <f t="shared" si="79"/>
        <v>0</v>
      </c>
      <c r="H217" s="57">
        <f t="shared" si="79"/>
        <v>0</v>
      </c>
      <c r="I217" s="57">
        <f t="shared" si="79"/>
        <v>0.51946245294998616</v>
      </c>
      <c r="J217" s="57">
        <f t="shared" si="79"/>
        <v>0</v>
      </c>
      <c r="K217" s="57">
        <f t="shared" si="79"/>
        <v>-0.76625871176846472</v>
      </c>
      <c r="L217" s="57">
        <f t="shared" si="79"/>
        <v>0</v>
      </c>
      <c r="M217" s="57">
        <f t="shared" si="79"/>
        <v>0</v>
      </c>
      <c r="N217" s="57">
        <f>N203/$N$203</f>
        <v>1</v>
      </c>
      <c r="O217" s="57">
        <f>O203/$N$203</f>
        <v>-0.98707040377130661</v>
      </c>
    </row>
    <row r="218" spans="3:15" x14ac:dyDescent="0.25">
      <c r="C218" s="57" t="s">
        <v>318</v>
      </c>
      <c r="D218" s="57">
        <v>0</v>
      </c>
      <c r="E218" s="57">
        <f t="shared" ref="E218:M218" si="80">E204-$N$204*E217</f>
        <v>1.0909351845657487</v>
      </c>
      <c r="F218" s="57">
        <f t="shared" si="80"/>
        <v>0</v>
      </c>
      <c r="G218" s="57">
        <f t="shared" si="80"/>
        <v>0</v>
      </c>
      <c r="H218" s="57">
        <f t="shared" si="80"/>
        <v>0</v>
      </c>
      <c r="I218" s="57">
        <f t="shared" si="80"/>
        <v>0.9610836309251416</v>
      </c>
      <c r="J218" s="57">
        <f t="shared" si="80"/>
        <v>0</v>
      </c>
      <c r="K218" s="57">
        <f t="shared" si="80"/>
        <v>0.19910736822404895</v>
      </c>
      <c r="L218" s="57">
        <f t="shared" si="80"/>
        <v>0</v>
      </c>
      <c r="M218" s="57">
        <f t="shared" si="80"/>
        <v>1</v>
      </c>
      <c r="N218" s="57">
        <f>N204-$N$204*N217</f>
        <v>0</v>
      </c>
      <c r="O218" s="57">
        <f>O204-$N$204*O217</f>
        <v>-1.026060710780984</v>
      </c>
    </row>
    <row r="219" spans="3:15" x14ac:dyDescent="0.25">
      <c r="C219" s="57"/>
      <c r="D219" s="57"/>
      <c r="E219" s="57" t="s">
        <v>277</v>
      </c>
      <c r="F219" s="57">
        <f>SUMPRODUCT($D$212:$D$218,F212:F218)</f>
        <v>22</v>
      </c>
      <c r="G219" s="57">
        <f t="shared" ref="G219:O219" si="81">SUMPRODUCT($D$212:$D$218,G212:G218)</f>
        <v>13</v>
      </c>
      <c r="H219" s="57">
        <f t="shared" si="81"/>
        <v>15</v>
      </c>
      <c r="I219" s="57">
        <f t="shared" si="81"/>
        <v>1.2947466147423481E-2</v>
      </c>
      <c r="J219" s="57">
        <f t="shared" si="81"/>
        <v>0</v>
      </c>
      <c r="K219" s="57">
        <f t="shared" si="81"/>
        <v>0.4891499542087856</v>
      </c>
      <c r="L219" s="57">
        <f t="shared" si="81"/>
        <v>0</v>
      </c>
      <c r="M219" s="57">
        <f t="shared" si="81"/>
        <v>0</v>
      </c>
      <c r="N219" s="57">
        <f t="shared" si="81"/>
        <v>0</v>
      </c>
      <c r="O219" s="57">
        <f t="shared" si="81"/>
        <v>0.67539611106647057</v>
      </c>
    </row>
    <row r="220" spans="3:15" x14ac:dyDescent="0.25">
      <c r="C220" s="57"/>
      <c r="D220" s="57"/>
      <c r="E220" s="57" t="s">
        <v>237</v>
      </c>
      <c r="F220" s="57">
        <f>F219-F210</f>
        <v>0</v>
      </c>
      <c r="G220" s="57">
        <f t="shared" ref="G220:O220" si="82">G219-G210</f>
        <v>0</v>
      </c>
      <c r="H220" s="57">
        <f t="shared" si="82"/>
        <v>0</v>
      </c>
      <c r="I220" s="57">
        <f t="shared" si="82"/>
        <v>1.2947466147423481E-2</v>
      </c>
      <c r="J220" s="57">
        <f t="shared" si="82"/>
        <v>0</v>
      </c>
      <c r="K220" s="57">
        <f t="shared" si="82"/>
        <v>0.4891499542087856</v>
      </c>
      <c r="L220" s="57">
        <f t="shared" si="82"/>
        <v>0</v>
      </c>
      <c r="M220" s="57">
        <f t="shared" si="82"/>
        <v>0</v>
      </c>
      <c r="N220" s="57">
        <f t="shared" si="82"/>
        <v>0</v>
      </c>
      <c r="O220" s="57">
        <f t="shared" si="82"/>
        <v>0.67539611106647057</v>
      </c>
    </row>
    <row r="221" spans="3:15" x14ac:dyDescent="0.25">
      <c r="C221" s="57" t="s">
        <v>304</v>
      </c>
      <c r="D221" s="57"/>
      <c r="E221" s="57"/>
      <c r="F221" s="58" t="s">
        <v>303</v>
      </c>
      <c r="G221" s="58" t="s">
        <v>303</v>
      </c>
      <c r="H221" s="58" t="s">
        <v>303</v>
      </c>
      <c r="I221" s="58" t="s">
        <v>303</v>
      </c>
      <c r="J221" s="58" t="s">
        <v>303</v>
      </c>
      <c r="K221" s="58" t="s">
        <v>303</v>
      </c>
      <c r="L221" s="58" t="s">
        <v>303</v>
      </c>
      <c r="M221" s="58" t="s">
        <v>303</v>
      </c>
      <c r="N221" s="58" t="s">
        <v>303</v>
      </c>
      <c r="O221" s="58" t="s">
        <v>303</v>
      </c>
    </row>
    <row r="223" spans="3:15" x14ac:dyDescent="0.25">
      <c r="C223" t="s">
        <v>294</v>
      </c>
    </row>
    <row r="224" spans="3:15" x14ac:dyDescent="0.25">
      <c r="C224" t="s">
        <v>386</v>
      </c>
    </row>
    <row r="225" spans="2:16" x14ac:dyDescent="0.25">
      <c r="C225" t="s">
        <v>9</v>
      </c>
      <c r="D225">
        <f>E214</f>
        <v>1.0909104672565104</v>
      </c>
    </row>
    <row r="226" spans="2:16" x14ac:dyDescent="0.25">
      <c r="C226" t="s">
        <v>10</v>
      </c>
      <c r="D226">
        <f>E212</f>
        <v>3.6363657008847645</v>
      </c>
      <c r="E226" t="s">
        <v>326</v>
      </c>
    </row>
    <row r="227" spans="2:16" x14ac:dyDescent="0.25">
      <c r="C227" t="s">
        <v>11</v>
      </c>
      <c r="D227">
        <f>E213</f>
        <v>9.0902897345705086E-2</v>
      </c>
    </row>
    <row r="229" spans="2:16" x14ac:dyDescent="0.25">
      <c r="C229" t="s">
        <v>387</v>
      </c>
    </row>
    <row r="230" spans="2:16" x14ac:dyDescent="0.25">
      <c r="C230" s="53" t="s">
        <v>388</v>
      </c>
    </row>
    <row r="231" spans="2:16" x14ac:dyDescent="0.25">
      <c r="C231" s="53" t="s">
        <v>389</v>
      </c>
    </row>
    <row r="233" spans="2:16" x14ac:dyDescent="0.25">
      <c r="C233" t="s">
        <v>314</v>
      </c>
    </row>
    <row r="234" spans="2:16" x14ac:dyDescent="0.25">
      <c r="B234" t="s">
        <v>390</v>
      </c>
      <c r="C234" s="53" t="s">
        <v>392</v>
      </c>
    </row>
    <row r="236" spans="2:16" x14ac:dyDescent="0.25">
      <c r="C236" t="s">
        <v>302</v>
      </c>
    </row>
    <row r="239" spans="2:16" x14ac:dyDescent="0.25">
      <c r="C239" s="1"/>
      <c r="D239" s="1"/>
      <c r="E239" s="1" t="s">
        <v>155</v>
      </c>
      <c r="F239" s="1">
        <v>22</v>
      </c>
      <c r="G239" s="1">
        <v>13</v>
      </c>
      <c r="H239" s="1">
        <v>15</v>
      </c>
      <c r="I239" s="56">
        <v>0</v>
      </c>
      <c r="J239" s="1">
        <v>0</v>
      </c>
      <c r="K239" s="1">
        <v>0</v>
      </c>
      <c r="L239" s="1">
        <v>0</v>
      </c>
      <c r="M239" s="1">
        <v>0</v>
      </c>
      <c r="N239" s="1">
        <v>0</v>
      </c>
      <c r="O239" s="1">
        <v>0</v>
      </c>
      <c r="P239" s="1">
        <v>0</v>
      </c>
    </row>
    <row r="240" spans="2:16" x14ac:dyDescent="0.25">
      <c r="C240" s="1" t="s">
        <v>231</v>
      </c>
      <c r="D240" s="1" t="s">
        <v>232</v>
      </c>
      <c r="E240" s="1" t="s">
        <v>233</v>
      </c>
      <c r="F240" s="1" t="s">
        <v>9</v>
      </c>
      <c r="G240" s="1" t="s">
        <v>10</v>
      </c>
      <c r="H240" s="1" t="s">
        <v>11</v>
      </c>
      <c r="I240" s="56" t="s">
        <v>234</v>
      </c>
      <c r="J240" s="1" t="s">
        <v>235</v>
      </c>
      <c r="K240" s="1" t="s">
        <v>236</v>
      </c>
      <c r="L240" s="1" t="s">
        <v>258</v>
      </c>
      <c r="M240" s="1" t="s">
        <v>318</v>
      </c>
      <c r="N240" s="1" t="s">
        <v>333</v>
      </c>
      <c r="O240" s="1" t="s">
        <v>375</v>
      </c>
      <c r="P240" s="1" t="s">
        <v>391</v>
      </c>
    </row>
    <row r="241" spans="3:18" x14ac:dyDescent="0.25">
      <c r="C241" s="1" t="s">
        <v>10</v>
      </c>
      <c r="D241" s="1">
        <v>13</v>
      </c>
      <c r="E241" s="1">
        <v>3.6363657008847645</v>
      </c>
      <c r="F241" s="1">
        <v>0</v>
      </c>
      <c r="G241" s="1">
        <v>1</v>
      </c>
      <c r="H241" s="1">
        <v>0</v>
      </c>
      <c r="I241" s="56">
        <v>0.44156072310687944</v>
      </c>
      <c r="J241" s="1">
        <v>0</v>
      </c>
      <c r="K241" s="1">
        <v>-3.463044607614791E-2</v>
      </c>
      <c r="L241" s="1">
        <v>0</v>
      </c>
      <c r="M241" s="1">
        <v>0</v>
      </c>
      <c r="N241" s="1">
        <v>0</v>
      </c>
      <c r="O241" s="1">
        <v>-3.8965160253834827E-2</v>
      </c>
      <c r="P241" s="1">
        <v>0</v>
      </c>
      <c r="R241" t="s">
        <v>393</v>
      </c>
    </row>
    <row r="242" spans="3:18" x14ac:dyDescent="0.25">
      <c r="C242" s="1" t="s">
        <v>11</v>
      </c>
      <c r="D242" s="1">
        <v>15</v>
      </c>
      <c r="E242" s="1">
        <v>9.0902897345705086E-2</v>
      </c>
      <c r="F242" s="1">
        <v>0</v>
      </c>
      <c r="G242" s="1">
        <v>0</v>
      </c>
      <c r="H242" s="1">
        <v>1</v>
      </c>
      <c r="I242" s="56">
        <v>-0.32468216932063831</v>
      </c>
      <c r="J242" s="1">
        <v>0</v>
      </c>
      <c r="K242" s="1">
        <v>-0.22944199510488952</v>
      </c>
      <c r="L242" s="1">
        <v>0</v>
      </c>
      <c r="M242" s="1">
        <v>0</v>
      </c>
      <c r="N242" s="1">
        <v>0</v>
      </c>
      <c r="O242" s="1">
        <v>0.11689548076150452</v>
      </c>
      <c r="P242" s="1">
        <v>0</v>
      </c>
      <c r="R242" t="s">
        <v>394</v>
      </c>
    </row>
    <row r="243" spans="3:18" x14ac:dyDescent="0.25">
      <c r="C243" s="1" t="s">
        <v>9</v>
      </c>
      <c r="D243" s="1">
        <v>22</v>
      </c>
      <c r="E243" s="1">
        <v>1.0909104672565104</v>
      </c>
      <c r="F243" s="1">
        <v>1</v>
      </c>
      <c r="G243" s="1">
        <v>0</v>
      </c>
      <c r="H243" s="1">
        <v>0</v>
      </c>
      <c r="I243" s="56">
        <v>-3.8959517928747023E-2</v>
      </c>
      <c r="J243" s="1">
        <v>0</v>
      </c>
      <c r="K243" s="1">
        <v>0.19913525817145689</v>
      </c>
      <c r="L243" s="1">
        <v>0</v>
      </c>
      <c r="M243" s="1">
        <v>0</v>
      </c>
      <c r="N243" s="1">
        <v>0</v>
      </c>
      <c r="O243" s="1">
        <v>-2.597677350255656E-2</v>
      </c>
      <c r="P243" s="1">
        <v>0</v>
      </c>
      <c r="R243" t="s">
        <v>395</v>
      </c>
    </row>
    <row r="244" spans="3:18" x14ac:dyDescent="0.25">
      <c r="C244" s="1" t="s">
        <v>235</v>
      </c>
      <c r="D244" s="1">
        <v>0</v>
      </c>
      <c r="E244" s="1">
        <v>2.3636664005460108</v>
      </c>
      <c r="F244" s="1">
        <v>0</v>
      </c>
      <c r="G244" s="1">
        <v>0</v>
      </c>
      <c r="H244" s="1">
        <v>0</v>
      </c>
      <c r="I244" s="56">
        <v>1.8442204880282507</v>
      </c>
      <c r="J244" s="1">
        <v>1</v>
      </c>
      <c r="K244" s="1">
        <v>2.1299151389535869</v>
      </c>
      <c r="L244" s="1">
        <v>0</v>
      </c>
      <c r="M244" s="1">
        <v>0</v>
      </c>
      <c r="N244" s="1">
        <v>0</v>
      </c>
      <c r="O244" s="1">
        <v>-1.1040128738586534</v>
      </c>
      <c r="P244" s="1">
        <v>0</v>
      </c>
      <c r="R244" t="s">
        <v>396</v>
      </c>
    </row>
    <row r="245" spans="3:18" x14ac:dyDescent="0.25">
      <c r="C245" s="1" t="s">
        <v>258</v>
      </c>
      <c r="D245" s="1">
        <v>0</v>
      </c>
      <c r="E245" s="1">
        <v>1.7273160720337564</v>
      </c>
      <c r="F245" s="1">
        <v>0</v>
      </c>
      <c r="G245" s="1">
        <v>0</v>
      </c>
      <c r="H245" s="1">
        <v>0</v>
      </c>
      <c r="I245" s="56">
        <v>1.4026195048008527</v>
      </c>
      <c r="J245" s="1">
        <v>0</v>
      </c>
      <c r="K245" s="1">
        <v>1.1645291345485247</v>
      </c>
      <c r="L245" s="1">
        <v>1</v>
      </c>
      <c r="M245" s="1">
        <v>0</v>
      </c>
      <c r="N245" s="1">
        <v>0</v>
      </c>
      <c r="O245" s="1">
        <v>-1.0650412194114431</v>
      </c>
      <c r="P245" s="1">
        <v>0</v>
      </c>
      <c r="R245" t="s">
        <v>397</v>
      </c>
    </row>
    <row r="246" spans="3:18" x14ac:dyDescent="0.25">
      <c r="C246" s="1" t="s">
        <v>333</v>
      </c>
      <c r="D246" s="1">
        <v>0</v>
      </c>
      <c r="E246" s="1">
        <v>0.45457964755225011</v>
      </c>
      <c r="F246" s="1">
        <v>0</v>
      </c>
      <c r="G246" s="1">
        <v>0</v>
      </c>
      <c r="H246" s="1">
        <v>0</v>
      </c>
      <c r="I246" s="56">
        <v>0.51946245294998616</v>
      </c>
      <c r="J246" s="1">
        <v>0</v>
      </c>
      <c r="K246" s="1">
        <v>-0.76625871176846472</v>
      </c>
      <c r="L246" s="1">
        <v>0</v>
      </c>
      <c r="M246" s="1">
        <v>0</v>
      </c>
      <c r="N246" s="1">
        <v>1</v>
      </c>
      <c r="O246" s="1">
        <v>-0.98707040377130661</v>
      </c>
      <c r="P246" s="1">
        <v>0</v>
      </c>
    </row>
    <row r="247" spans="3:18" x14ac:dyDescent="0.25">
      <c r="C247" s="1" t="s">
        <v>318</v>
      </c>
      <c r="D247" s="1">
        <v>0</v>
      </c>
      <c r="E247" s="1">
        <v>1.0909351845657487</v>
      </c>
      <c r="F247" s="1">
        <v>0</v>
      </c>
      <c r="G247" s="1">
        <v>0</v>
      </c>
      <c r="H247" s="1">
        <v>0</v>
      </c>
      <c r="I247" s="56">
        <v>0.9610836309251416</v>
      </c>
      <c r="J247" s="1">
        <v>0</v>
      </c>
      <c r="K247" s="1">
        <v>0.19910736822404895</v>
      </c>
      <c r="L247" s="1">
        <v>0</v>
      </c>
      <c r="M247" s="1">
        <v>1</v>
      </c>
      <c r="N247" s="1">
        <v>0</v>
      </c>
      <c r="O247" s="1">
        <v>-1.026060710780984</v>
      </c>
      <c r="P247" s="1">
        <v>0</v>
      </c>
    </row>
    <row r="248" spans="3:18" x14ac:dyDescent="0.25">
      <c r="C248" s="56" t="s">
        <v>391</v>
      </c>
      <c r="D248" s="56">
        <v>0</v>
      </c>
      <c r="E248" s="56">
        <v>-0.63639999999999997</v>
      </c>
      <c r="F248" s="56">
        <v>0</v>
      </c>
      <c r="G248" s="56">
        <v>0</v>
      </c>
      <c r="H248" s="56">
        <v>0</v>
      </c>
      <c r="I248" s="57">
        <v>-0.44159999999999999</v>
      </c>
      <c r="J248" s="56">
        <v>0</v>
      </c>
      <c r="K248" s="56">
        <v>-0.96540000000000004</v>
      </c>
      <c r="L248" s="56">
        <v>0</v>
      </c>
      <c r="M248" s="56">
        <v>0</v>
      </c>
      <c r="N248" s="56">
        <v>0</v>
      </c>
      <c r="O248" s="56">
        <v>-0.96099999999999997</v>
      </c>
      <c r="P248" s="56">
        <v>1</v>
      </c>
    </row>
    <row r="249" spans="3:18" x14ac:dyDescent="0.25">
      <c r="C249" s="1"/>
      <c r="D249" s="1"/>
      <c r="E249" s="1" t="s">
        <v>277</v>
      </c>
      <c r="F249" s="1">
        <v>22</v>
      </c>
      <c r="G249" s="1">
        <v>13</v>
      </c>
      <c r="H249" s="1">
        <v>15</v>
      </c>
      <c r="I249" s="56">
        <v>1.2947466147423481E-2</v>
      </c>
      <c r="J249" s="1">
        <v>0</v>
      </c>
      <c r="K249" s="1">
        <v>0.4891499542087856</v>
      </c>
      <c r="L249" s="1">
        <v>0</v>
      </c>
      <c r="M249" s="1">
        <v>0</v>
      </c>
      <c r="N249" s="1">
        <v>0</v>
      </c>
      <c r="O249" s="1">
        <v>0.67539611106647057</v>
      </c>
      <c r="P249" s="1">
        <v>0</v>
      </c>
    </row>
    <row r="250" spans="3:18" x14ac:dyDescent="0.25">
      <c r="C250" s="1"/>
      <c r="D250" s="1"/>
      <c r="E250" s="1" t="s">
        <v>237</v>
      </c>
      <c r="F250" s="1">
        <v>0</v>
      </c>
      <c r="G250" s="1">
        <v>0</v>
      </c>
      <c r="H250" s="1">
        <v>0</v>
      </c>
      <c r="I250" s="56">
        <v>1.2947466147423481E-2</v>
      </c>
      <c r="J250" s="1">
        <v>0</v>
      </c>
      <c r="K250" s="1">
        <v>0.4891499542087856</v>
      </c>
      <c r="L250" s="1">
        <v>0</v>
      </c>
      <c r="M250" s="1">
        <v>0</v>
      </c>
      <c r="N250" s="1">
        <v>0</v>
      </c>
      <c r="O250" s="1">
        <v>0.67539611106647057</v>
      </c>
      <c r="P250" s="1">
        <v>0</v>
      </c>
    </row>
    <row r="251" spans="3:18" x14ac:dyDescent="0.25">
      <c r="C251" s="1" t="s">
        <v>304</v>
      </c>
      <c r="D251" s="1"/>
      <c r="E251" s="1"/>
      <c r="F251" s="1" t="s">
        <v>303</v>
      </c>
      <c r="G251" s="1" t="s">
        <v>303</v>
      </c>
      <c r="H251" s="1" t="s">
        <v>303</v>
      </c>
      <c r="I251" s="56">
        <f>I250/I248</f>
        <v>-2.9319443268622014E-2</v>
      </c>
      <c r="J251" s="1" t="s">
        <v>303</v>
      </c>
      <c r="K251" s="1">
        <f>K250/K248</f>
        <v>-0.50668112099522022</v>
      </c>
      <c r="L251" s="1" t="s">
        <v>303</v>
      </c>
      <c r="M251" s="1" t="s">
        <v>303</v>
      </c>
      <c r="N251" s="1" t="s">
        <v>303</v>
      </c>
      <c r="O251" s="1">
        <f>O250/O248</f>
        <v>-0.70280552660402773</v>
      </c>
      <c r="P251" s="1"/>
    </row>
    <row r="255" spans="3:18" x14ac:dyDescent="0.25">
      <c r="C255" s="57"/>
      <c r="D255" s="57"/>
      <c r="E255" s="57" t="s">
        <v>155</v>
      </c>
      <c r="F255" s="57">
        <v>22</v>
      </c>
      <c r="G255" s="57">
        <v>13</v>
      </c>
      <c r="H255" s="57">
        <v>15</v>
      </c>
      <c r="I255" s="57">
        <v>0</v>
      </c>
      <c r="J255" s="57">
        <v>0</v>
      </c>
      <c r="K255" s="57">
        <v>0</v>
      </c>
      <c r="L255" s="57">
        <v>0</v>
      </c>
      <c r="M255" s="57">
        <v>0</v>
      </c>
      <c r="N255" s="57">
        <v>0</v>
      </c>
      <c r="O255" s="57">
        <v>0</v>
      </c>
      <c r="P255" s="57">
        <v>0</v>
      </c>
    </row>
    <row r="256" spans="3:18" x14ac:dyDescent="0.25">
      <c r="C256" s="57" t="s">
        <v>231</v>
      </c>
      <c r="D256" s="57" t="s">
        <v>232</v>
      </c>
      <c r="E256" s="57" t="s">
        <v>233</v>
      </c>
      <c r="F256" s="57" t="s">
        <v>9</v>
      </c>
      <c r="G256" s="57" t="s">
        <v>10</v>
      </c>
      <c r="H256" s="57" t="s">
        <v>11</v>
      </c>
      <c r="I256" s="57" t="s">
        <v>234</v>
      </c>
      <c r="J256" s="57" t="s">
        <v>235</v>
      </c>
      <c r="K256" s="57" t="s">
        <v>236</v>
      </c>
      <c r="L256" s="57" t="s">
        <v>258</v>
      </c>
      <c r="M256" s="57" t="s">
        <v>318</v>
      </c>
      <c r="N256" s="57" t="s">
        <v>333</v>
      </c>
      <c r="O256" s="57" t="s">
        <v>375</v>
      </c>
      <c r="P256" s="57" t="s">
        <v>391</v>
      </c>
    </row>
    <row r="257" spans="3:16" x14ac:dyDescent="0.25">
      <c r="C257" s="57" t="s">
        <v>10</v>
      </c>
      <c r="D257" s="57">
        <v>13</v>
      </c>
      <c r="E257" s="57">
        <f t="shared" ref="E257:H257" si="83">E241-$I$241*E264</f>
        <v>3.000022303726209</v>
      </c>
      <c r="F257" s="57">
        <f t="shared" si="83"/>
        <v>0</v>
      </c>
      <c r="G257" s="57">
        <f t="shared" si="83"/>
        <v>1</v>
      </c>
      <c r="H257" s="57">
        <f t="shared" si="83"/>
        <v>0</v>
      </c>
      <c r="I257" s="57">
        <f>I241-$I$241*I264</f>
        <v>0</v>
      </c>
      <c r="J257" s="57">
        <f t="shared" ref="J257:P257" si="84">J241-$I$241*J264</f>
        <v>0</v>
      </c>
      <c r="K257" s="57">
        <f t="shared" si="84"/>
        <v>-0.99994458123779073</v>
      </c>
      <c r="L257" s="57">
        <f t="shared" si="84"/>
        <v>0</v>
      </c>
      <c r="M257" s="57">
        <f t="shared" si="84"/>
        <v>0</v>
      </c>
      <c r="N257" s="57">
        <f t="shared" si="84"/>
        <v>0</v>
      </c>
      <c r="O257" s="57">
        <f t="shared" si="84"/>
        <v>-0.99987968676133276</v>
      </c>
      <c r="P257" s="57">
        <f t="shared" si="84"/>
        <v>0.99991105776014366</v>
      </c>
    </row>
    <row r="258" spans="3:16" x14ac:dyDescent="0.25">
      <c r="C258" s="57" t="s">
        <v>11</v>
      </c>
      <c r="D258" s="57">
        <v>15</v>
      </c>
      <c r="E258" s="57">
        <f t="shared" ref="E258:H258" si="85">E242-$I$242*E264</f>
        <v>0.55880990041557421</v>
      </c>
      <c r="F258" s="57">
        <f t="shared" si="85"/>
        <v>0</v>
      </c>
      <c r="G258" s="57">
        <f t="shared" si="85"/>
        <v>0</v>
      </c>
      <c r="H258" s="57">
        <f t="shared" si="85"/>
        <v>1</v>
      </c>
      <c r="I258" s="57">
        <f>I242-$I$242*I264</f>
        <v>0</v>
      </c>
      <c r="J258" s="57">
        <f t="shared" ref="J258:P258" si="86">J242-$I$242*J264</f>
        <v>0</v>
      </c>
      <c r="K258" s="57">
        <f t="shared" si="86"/>
        <v>0.48035910603221255</v>
      </c>
      <c r="L258" s="57">
        <f t="shared" si="86"/>
        <v>0</v>
      </c>
      <c r="M258" s="57">
        <f t="shared" si="86"/>
        <v>0</v>
      </c>
      <c r="N258" s="57">
        <f t="shared" si="86"/>
        <v>0</v>
      </c>
      <c r="O258" s="57">
        <f t="shared" si="86"/>
        <v>0.82346152405211459</v>
      </c>
      <c r="P258" s="57">
        <f t="shared" si="86"/>
        <v>-0.73524041965724263</v>
      </c>
    </row>
    <row r="259" spans="3:16" x14ac:dyDescent="0.25">
      <c r="C259" s="57" t="s">
        <v>9</v>
      </c>
      <c r="D259" s="57">
        <v>22</v>
      </c>
      <c r="E259" s="57">
        <f t="shared" ref="E259:H259" si="87">E243-$I$243*E264</f>
        <v>1.1470559319527391</v>
      </c>
      <c r="F259" s="57">
        <f t="shared" si="87"/>
        <v>1</v>
      </c>
      <c r="G259" s="57">
        <f t="shared" si="87"/>
        <v>0</v>
      </c>
      <c r="H259" s="57">
        <f t="shared" si="87"/>
        <v>0</v>
      </c>
      <c r="I259" s="57">
        <f>I243-$I$243*I264</f>
        <v>0</v>
      </c>
      <c r="J259" s="57">
        <f t="shared" ref="J259:P259" si="88">J243-$I$243*J264</f>
        <v>0</v>
      </c>
      <c r="K259" s="57">
        <f t="shared" si="88"/>
        <v>0.28430626951297044</v>
      </c>
      <c r="L259" s="57">
        <f t="shared" si="88"/>
        <v>0</v>
      </c>
      <c r="M259" s="57">
        <f t="shared" si="88"/>
        <v>0</v>
      </c>
      <c r="N259" s="57">
        <f t="shared" si="88"/>
        <v>0</v>
      </c>
      <c r="O259" s="57">
        <f t="shared" si="88"/>
        <v>5.8806054236406044E-2</v>
      </c>
      <c r="P259" s="57">
        <f t="shared" si="88"/>
        <v>-8.8223546034300326E-2</v>
      </c>
    </row>
    <row r="260" spans="3:16" x14ac:dyDescent="0.25">
      <c r="C260" s="57" t="s">
        <v>235</v>
      </c>
      <c r="D260" s="57">
        <v>0</v>
      </c>
      <c r="E260" s="57">
        <f t="shared" ref="E260:H260" si="89">E244-$I$244*E264</f>
        <v>-0.29408250928455715</v>
      </c>
      <c r="F260" s="57">
        <f t="shared" si="89"/>
        <v>0</v>
      </c>
      <c r="G260" s="57">
        <f t="shared" si="89"/>
        <v>0</v>
      </c>
      <c r="H260" s="57">
        <f t="shared" si="89"/>
        <v>0</v>
      </c>
      <c r="I260" s="57">
        <f>I244-$I$244*I264</f>
        <v>0</v>
      </c>
      <c r="J260" s="57">
        <f t="shared" ref="J260:P260" si="90">J244-$I$244*J264</f>
        <v>1</v>
      </c>
      <c r="K260" s="57">
        <f t="shared" si="90"/>
        <v>-1.9018114442494776</v>
      </c>
      <c r="L260" s="57">
        <f t="shared" si="90"/>
        <v>0</v>
      </c>
      <c r="M260" s="57">
        <f t="shared" si="90"/>
        <v>0</v>
      </c>
      <c r="N260" s="57">
        <f t="shared" si="90"/>
        <v>0</v>
      </c>
      <c r="O260" s="57">
        <f t="shared" si="90"/>
        <v>-5.1173640717643352</v>
      </c>
      <c r="P260" s="57">
        <f t="shared" si="90"/>
        <v>4.1762239312233937</v>
      </c>
    </row>
    <row r="261" spans="3:16" x14ac:dyDescent="0.25">
      <c r="C261" s="57" t="s">
        <v>258</v>
      </c>
      <c r="D261" s="57">
        <v>0</v>
      </c>
      <c r="E261" s="57">
        <f t="shared" ref="E261:H261" si="91">E245-$I$245*E264</f>
        <v>-0.294031420845009</v>
      </c>
      <c r="F261" s="57">
        <f t="shared" si="91"/>
        <v>0</v>
      </c>
      <c r="G261" s="57">
        <f t="shared" si="91"/>
        <v>0</v>
      </c>
      <c r="H261" s="57">
        <f t="shared" si="91"/>
        <v>0</v>
      </c>
      <c r="I261" s="57">
        <f>I245-$I$245*I264</f>
        <v>0</v>
      </c>
      <c r="J261" s="57">
        <f t="shared" ref="J261:P261" si="92">J245-$I$245*J264</f>
        <v>0</v>
      </c>
      <c r="K261" s="57">
        <f t="shared" si="92"/>
        <v>-1.9017952991805136</v>
      </c>
      <c r="L261" s="57">
        <f t="shared" si="92"/>
        <v>1</v>
      </c>
      <c r="M261" s="57">
        <f t="shared" si="92"/>
        <v>0</v>
      </c>
      <c r="N261" s="57">
        <f t="shared" si="92"/>
        <v>0</v>
      </c>
      <c r="O261" s="57">
        <f t="shared" si="92"/>
        <v>-4.117390277639748</v>
      </c>
      <c r="P261" s="57">
        <f t="shared" si="92"/>
        <v>3.1762217047120762</v>
      </c>
    </row>
    <row r="262" spans="3:16" x14ac:dyDescent="0.25">
      <c r="C262" s="57" t="s">
        <v>333</v>
      </c>
      <c r="D262" s="57">
        <v>0</v>
      </c>
      <c r="E262" s="57">
        <f t="shared" ref="E262:H262" si="93">E246-$I$246*E264</f>
        <v>-0.29402973890013029</v>
      </c>
      <c r="F262" s="57">
        <f t="shared" si="93"/>
        <v>0</v>
      </c>
      <c r="G262" s="57">
        <f t="shared" si="93"/>
        <v>0</v>
      </c>
      <c r="H262" s="57">
        <f t="shared" si="93"/>
        <v>0</v>
      </c>
      <c r="I262" s="57">
        <f>I246-$I$246*I264</f>
        <v>0</v>
      </c>
      <c r="J262" s="57">
        <f t="shared" ref="J262:P262" si="94">J246-$I$246*J264</f>
        <v>0</v>
      </c>
      <c r="K262" s="57">
        <f t="shared" si="94"/>
        <v>-1.9018770362202688</v>
      </c>
      <c r="L262" s="57">
        <f t="shared" si="94"/>
        <v>0</v>
      </c>
      <c r="M262" s="57">
        <f t="shared" si="94"/>
        <v>0</v>
      </c>
      <c r="N262" s="57">
        <f t="shared" si="94"/>
        <v>1</v>
      </c>
      <c r="O262" s="57">
        <f t="shared" si="94"/>
        <v>-2.1175129247969782</v>
      </c>
      <c r="P262" s="57">
        <f t="shared" si="94"/>
        <v>1.1763189604845701</v>
      </c>
    </row>
    <row r="263" spans="3:16" x14ac:dyDescent="0.25">
      <c r="C263" s="57" t="s">
        <v>318</v>
      </c>
      <c r="D263" s="57">
        <v>0</v>
      </c>
      <c r="E263" s="57">
        <f t="shared" ref="E263:H263" si="95">E247-$I$247*E264</f>
        <v>-0.29410472195771176</v>
      </c>
      <c r="F263" s="57">
        <f t="shared" si="95"/>
        <v>0</v>
      </c>
      <c r="G263" s="57">
        <f t="shared" si="95"/>
        <v>0</v>
      </c>
      <c r="H263" s="57">
        <f t="shared" si="95"/>
        <v>0</v>
      </c>
      <c r="I263" s="57">
        <f>I247-$I$247*I264</f>
        <v>0</v>
      </c>
      <c r="J263" s="57">
        <f t="shared" ref="J263:P263" si="96">J247-$I$247*J264</f>
        <v>0</v>
      </c>
      <c r="K263" s="57">
        <f t="shared" si="96"/>
        <v>-1.9019572542739847</v>
      </c>
      <c r="L263" s="57">
        <f t="shared" si="96"/>
        <v>0</v>
      </c>
      <c r="M263" s="57">
        <f t="shared" si="96"/>
        <v>1</v>
      </c>
      <c r="N263" s="57">
        <f t="shared" si="96"/>
        <v>0</v>
      </c>
      <c r="O263" s="57">
        <f t="shared" si="96"/>
        <v>-3.1175493188404517</v>
      </c>
      <c r="P263" s="57">
        <f t="shared" si="96"/>
        <v>2.1763669178558462</v>
      </c>
    </row>
    <row r="264" spans="3:16" x14ac:dyDescent="0.25">
      <c r="C264" s="57" t="s">
        <v>234</v>
      </c>
      <c r="D264" s="57">
        <v>0</v>
      </c>
      <c r="E264" s="57">
        <f t="shared" ref="E264:H264" si="97">E248/$I$248</f>
        <v>1.4411231884057971</v>
      </c>
      <c r="F264" s="57">
        <f t="shared" si="97"/>
        <v>0</v>
      </c>
      <c r="G264" s="57">
        <f t="shared" si="97"/>
        <v>0</v>
      </c>
      <c r="H264" s="57">
        <f t="shared" si="97"/>
        <v>0</v>
      </c>
      <c r="I264" s="57">
        <f>I248/$I$248</f>
        <v>1</v>
      </c>
      <c r="J264" s="57">
        <f t="shared" ref="J264:P264" si="98">J248/$I$248</f>
        <v>0</v>
      </c>
      <c r="K264" s="57">
        <f t="shared" si="98"/>
        <v>2.1861413043478262</v>
      </c>
      <c r="L264" s="57">
        <f t="shared" si="98"/>
        <v>0</v>
      </c>
      <c r="M264" s="57">
        <f t="shared" si="98"/>
        <v>0</v>
      </c>
      <c r="N264" s="57">
        <f t="shared" si="98"/>
        <v>0</v>
      </c>
      <c r="O264" s="57">
        <f t="shared" si="98"/>
        <v>2.1761775362318838</v>
      </c>
      <c r="P264" s="57">
        <f t="shared" si="98"/>
        <v>-2.2644927536231885</v>
      </c>
    </row>
    <row r="265" spans="3:16" x14ac:dyDescent="0.25">
      <c r="C265" s="57"/>
      <c r="D265" s="57"/>
      <c r="E265" s="57" t="s">
        <v>277</v>
      </c>
      <c r="F265" s="57">
        <f>SUMPRODUCT($D$257:$D$264,F257:F264)</f>
        <v>22</v>
      </c>
      <c r="G265" s="57">
        <f t="shared" ref="G265:P265" si="99">SUMPRODUCT($D$257:$D$264,G257:G264)</f>
        <v>13</v>
      </c>
      <c r="H265" s="57">
        <f t="shared" si="99"/>
        <v>15</v>
      </c>
      <c r="I265" s="57">
        <f t="shared" si="99"/>
        <v>0</v>
      </c>
      <c r="J265" s="57">
        <f t="shared" si="99"/>
        <v>0</v>
      </c>
      <c r="K265" s="57">
        <f t="shared" si="99"/>
        <v>0.46084496367725869</v>
      </c>
      <c r="L265" s="57">
        <f t="shared" si="99"/>
        <v>0</v>
      </c>
      <c r="M265" s="57">
        <f t="shared" si="99"/>
        <v>0</v>
      </c>
      <c r="N265" s="57">
        <f t="shared" si="99"/>
        <v>0</v>
      </c>
      <c r="O265" s="57">
        <f t="shared" si="99"/>
        <v>0.64722012608532697</v>
      </c>
      <c r="P265" s="57">
        <f t="shared" si="99"/>
        <v>2.9319443268621903E-2</v>
      </c>
    </row>
    <row r="266" spans="3:16" x14ac:dyDescent="0.25">
      <c r="C266" s="57"/>
      <c r="D266" s="57"/>
      <c r="E266" s="57" t="s">
        <v>237</v>
      </c>
      <c r="F266" s="57">
        <f>F265-F255</f>
        <v>0</v>
      </c>
      <c r="G266" s="57">
        <f t="shared" ref="G266:P266" si="100">G265-G255</f>
        <v>0</v>
      </c>
      <c r="H266" s="57">
        <f t="shared" si="100"/>
        <v>0</v>
      </c>
      <c r="I266" s="57">
        <f t="shared" si="100"/>
        <v>0</v>
      </c>
      <c r="J266" s="57">
        <f t="shared" si="100"/>
        <v>0</v>
      </c>
      <c r="K266" s="57">
        <f t="shared" si="100"/>
        <v>0.46084496367725869</v>
      </c>
      <c r="L266" s="57">
        <f t="shared" si="100"/>
        <v>0</v>
      </c>
      <c r="M266" s="57">
        <f t="shared" si="100"/>
        <v>0</v>
      </c>
      <c r="N266" s="57">
        <f t="shared" si="100"/>
        <v>0</v>
      </c>
      <c r="O266" s="57">
        <f t="shared" si="100"/>
        <v>0.64722012608532697</v>
      </c>
      <c r="P266" s="57">
        <f t="shared" si="100"/>
        <v>2.9319443268621903E-2</v>
      </c>
    </row>
    <row r="267" spans="3:16" x14ac:dyDescent="0.25">
      <c r="C267" s="57" t="s">
        <v>304</v>
      </c>
      <c r="D267" s="57"/>
      <c r="E267" s="57"/>
      <c r="F267" s="57"/>
      <c r="G267" s="57"/>
      <c r="H267" s="57"/>
      <c r="I267" s="57"/>
      <c r="J267" s="57"/>
      <c r="K267" s="57"/>
      <c r="L267" s="57"/>
      <c r="M267" s="57"/>
      <c r="N267" s="57"/>
      <c r="O267" s="57"/>
      <c r="P267" s="57"/>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3"/>
  <sheetViews>
    <sheetView topLeftCell="A60" zoomScale="74" workbookViewId="0">
      <selection activeCell="K108" sqref="K108"/>
    </sheetView>
  </sheetViews>
  <sheetFormatPr defaultRowHeight="15" x14ac:dyDescent="0.25"/>
  <cols>
    <col min="4" max="4" width="15" customWidth="1"/>
    <col min="9" max="9" width="11" customWidth="1"/>
    <col min="10" max="10" width="11.5703125" customWidth="1"/>
    <col min="13" max="13" width="12.85546875" customWidth="1"/>
    <col min="25" max="25" width="8.140625" customWidth="1"/>
  </cols>
  <sheetData>
    <row r="1" spans="1:19" ht="137.25" customHeight="1" thickBot="1" x14ac:dyDescent="0.3"/>
    <row r="2" spans="1:19" x14ac:dyDescent="0.25">
      <c r="A2" s="71" t="s">
        <v>225</v>
      </c>
      <c r="B2" s="72"/>
      <c r="C2" s="72"/>
      <c r="D2" s="72"/>
      <c r="E2" s="72"/>
      <c r="F2" s="72"/>
      <c r="G2" s="72"/>
      <c r="H2" s="72"/>
      <c r="I2" s="72"/>
      <c r="J2" s="72"/>
      <c r="K2" s="72"/>
      <c r="L2" s="72"/>
      <c r="M2" s="72"/>
      <c r="N2" s="72"/>
      <c r="O2" s="72"/>
      <c r="P2" s="72"/>
      <c r="Q2" s="72"/>
      <c r="R2" s="72"/>
      <c r="S2" s="73"/>
    </row>
    <row r="3" spans="1:19" x14ac:dyDescent="0.25">
      <c r="A3" s="74" t="s">
        <v>226</v>
      </c>
      <c r="B3" s="5"/>
      <c r="C3" s="5"/>
      <c r="D3" s="5"/>
      <c r="E3" s="5"/>
      <c r="F3" s="5"/>
      <c r="G3" s="5"/>
      <c r="H3" s="5"/>
      <c r="I3" s="5"/>
      <c r="J3" s="5"/>
      <c r="K3" s="5"/>
      <c r="L3" s="5"/>
      <c r="M3" s="5"/>
      <c r="N3" s="5"/>
      <c r="O3" s="5"/>
      <c r="P3" s="5"/>
      <c r="Q3" s="5"/>
      <c r="R3" s="5"/>
      <c r="S3" s="75"/>
    </row>
    <row r="4" spans="1:19" x14ac:dyDescent="0.25">
      <c r="A4" s="74" t="s">
        <v>81</v>
      </c>
      <c r="B4" s="5"/>
      <c r="C4" s="5"/>
      <c r="D4" s="5"/>
      <c r="E4" s="5"/>
      <c r="F4" s="5"/>
      <c r="G4" s="5"/>
      <c r="H4" s="5"/>
      <c r="I4" s="5"/>
      <c r="J4" s="5"/>
      <c r="K4" s="5"/>
      <c r="L4" s="5"/>
      <c r="M4" s="5"/>
      <c r="N4" s="5"/>
      <c r="O4" s="5"/>
      <c r="P4" s="5"/>
      <c r="Q4" s="5"/>
      <c r="R4" s="5"/>
      <c r="S4" s="75"/>
    </row>
    <row r="5" spans="1:19" x14ac:dyDescent="0.25">
      <c r="A5" s="95" t="s">
        <v>228</v>
      </c>
      <c r="B5" s="5"/>
      <c r="C5" s="5"/>
      <c r="D5" s="5"/>
      <c r="E5" s="5"/>
      <c r="F5" s="5"/>
      <c r="G5" s="5"/>
      <c r="H5" s="5"/>
      <c r="I5" s="5"/>
      <c r="J5" s="5"/>
      <c r="K5" s="5"/>
      <c r="L5" s="5"/>
      <c r="M5" s="5"/>
      <c r="N5" s="5"/>
      <c r="O5" s="5"/>
      <c r="P5" s="5"/>
      <c r="Q5" s="5"/>
      <c r="R5" s="5"/>
      <c r="S5" s="75"/>
    </row>
    <row r="6" spans="1:19" x14ac:dyDescent="0.25">
      <c r="A6" s="95" t="s">
        <v>229</v>
      </c>
      <c r="B6" s="5"/>
      <c r="C6" s="5"/>
      <c r="D6" s="5"/>
      <c r="E6" s="5"/>
      <c r="F6" s="5"/>
      <c r="G6" s="5"/>
      <c r="H6" s="5"/>
      <c r="I6" s="5"/>
      <c r="J6" s="5"/>
      <c r="K6" s="5"/>
      <c r="L6" s="5"/>
      <c r="M6" s="5"/>
      <c r="N6" s="5"/>
      <c r="O6" s="5"/>
      <c r="P6" s="5"/>
      <c r="Q6" s="5"/>
      <c r="R6" s="5"/>
      <c r="S6" s="75"/>
    </row>
    <row r="7" spans="1:19" x14ac:dyDescent="0.25">
      <c r="A7" s="95" t="s">
        <v>230</v>
      </c>
      <c r="B7" s="5"/>
      <c r="C7" s="5"/>
      <c r="D7" s="5"/>
      <c r="E7" s="5"/>
      <c r="F7" s="5"/>
      <c r="G7" s="5"/>
      <c r="H7" s="5"/>
      <c r="I7" s="5"/>
      <c r="J7" s="5"/>
      <c r="K7" s="5"/>
      <c r="L7" s="5"/>
      <c r="M7" s="5"/>
      <c r="N7" s="5"/>
      <c r="O7" s="5"/>
      <c r="P7" s="5"/>
      <c r="Q7" s="5"/>
      <c r="R7" s="5"/>
      <c r="S7" s="75"/>
    </row>
    <row r="8" spans="1:19" x14ac:dyDescent="0.25">
      <c r="A8" s="95" t="s">
        <v>227</v>
      </c>
      <c r="B8" s="5"/>
      <c r="C8" s="5"/>
      <c r="D8" s="5"/>
      <c r="E8" s="5"/>
      <c r="F8" s="5"/>
      <c r="G8" s="5"/>
      <c r="H8" s="5"/>
      <c r="I8" s="5"/>
      <c r="J8" s="5"/>
      <c r="K8" s="5"/>
      <c r="L8" s="5"/>
      <c r="M8" s="5"/>
      <c r="N8" s="5"/>
      <c r="O8" s="5"/>
      <c r="P8" s="5"/>
      <c r="Q8" s="5"/>
      <c r="R8" s="5"/>
      <c r="S8" s="75"/>
    </row>
    <row r="9" spans="1:19" x14ac:dyDescent="0.25">
      <c r="A9" s="74"/>
      <c r="B9" s="5"/>
      <c r="C9" s="5"/>
      <c r="D9" s="5"/>
      <c r="E9" s="5"/>
      <c r="F9" s="5"/>
      <c r="G9" s="5"/>
      <c r="H9" s="5"/>
      <c r="I9" s="5"/>
      <c r="J9" s="5"/>
      <c r="K9" s="5"/>
      <c r="L9" s="5"/>
      <c r="M9" s="5"/>
      <c r="N9" s="5"/>
      <c r="O9" s="5"/>
      <c r="P9" s="5"/>
      <c r="Q9" s="5"/>
      <c r="R9" s="5"/>
      <c r="S9" s="75"/>
    </row>
    <row r="10" spans="1:19" x14ac:dyDescent="0.25">
      <c r="A10" s="74"/>
      <c r="B10" s="5"/>
      <c r="C10" s="5"/>
      <c r="D10" s="5"/>
      <c r="E10" s="5"/>
      <c r="F10" s="5"/>
      <c r="G10" s="5"/>
      <c r="H10" s="5"/>
      <c r="I10" s="5"/>
      <c r="J10" s="5"/>
      <c r="K10" s="5"/>
      <c r="L10" s="5"/>
      <c r="M10" s="5"/>
      <c r="N10" s="5"/>
      <c r="O10" s="5"/>
      <c r="P10" s="5"/>
      <c r="Q10" s="5"/>
      <c r="R10" s="5"/>
      <c r="S10" s="75"/>
    </row>
    <row r="11" spans="1:19" x14ac:dyDescent="0.25">
      <c r="A11" s="74"/>
      <c r="B11" s="20"/>
      <c r="C11" s="20"/>
      <c r="D11" s="20"/>
      <c r="E11" s="20"/>
      <c r="F11" s="20"/>
      <c r="G11" s="20"/>
      <c r="H11" s="20"/>
      <c r="I11" s="20"/>
      <c r="J11" s="20"/>
      <c r="K11" s="5"/>
      <c r="L11" s="5"/>
      <c r="M11" s="5"/>
      <c r="N11" s="5"/>
      <c r="O11" s="5"/>
      <c r="P11" s="5"/>
      <c r="Q11" s="5"/>
      <c r="R11" s="5"/>
      <c r="S11" s="75"/>
    </row>
    <row r="12" spans="1:19" x14ac:dyDescent="0.25">
      <c r="A12" s="74"/>
      <c r="B12" s="46"/>
      <c r="C12" s="47"/>
      <c r="D12" s="47" t="s">
        <v>155</v>
      </c>
      <c r="E12" s="47">
        <v>10</v>
      </c>
      <c r="F12" s="47">
        <v>19</v>
      </c>
      <c r="G12" s="47">
        <v>0</v>
      </c>
      <c r="H12" s="47">
        <v>0</v>
      </c>
      <c r="I12" s="48">
        <v>0</v>
      </c>
      <c r="J12" s="64" t="s">
        <v>238</v>
      </c>
      <c r="K12" s="5"/>
      <c r="L12" s="5"/>
      <c r="M12" s="5" t="s">
        <v>241</v>
      </c>
      <c r="N12" s="5"/>
      <c r="O12" s="5"/>
      <c r="P12" s="5"/>
      <c r="Q12" s="5"/>
      <c r="R12" s="5"/>
      <c r="S12" s="75"/>
    </row>
    <row r="13" spans="1:19" x14ac:dyDescent="0.25">
      <c r="A13" s="74"/>
      <c r="B13" s="64" t="s">
        <v>232</v>
      </c>
      <c r="C13" s="64" t="s">
        <v>231</v>
      </c>
      <c r="D13" s="64" t="s">
        <v>233</v>
      </c>
      <c r="E13" s="64" t="s">
        <v>9</v>
      </c>
      <c r="F13" s="38" t="s">
        <v>10</v>
      </c>
      <c r="G13" s="64" t="s">
        <v>234</v>
      </c>
      <c r="H13" s="64" t="s">
        <v>235</v>
      </c>
      <c r="I13" s="64" t="s">
        <v>236</v>
      </c>
      <c r="J13" s="64"/>
      <c r="K13" s="5"/>
      <c r="L13" s="5"/>
      <c r="M13" s="5" t="s">
        <v>242</v>
      </c>
      <c r="N13" s="5"/>
      <c r="O13" s="5"/>
      <c r="P13" s="5"/>
      <c r="Q13" s="5"/>
      <c r="R13" s="5"/>
      <c r="S13" s="75"/>
    </row>
    <row r="14" spans="1:19" x14ac:dyDescent="0.25">
      <c r="A14" s="74"/>
      <c r="B14" s="64">
        <v>0</v>
      </c>
      <c r="C14" s="64" t="s">
        <v>234</v>
      </c>
      <c r="D14" s="64">
        <v>24</v>
      </c>
      <c r="E14" s="64">
        <v>4</v>
      </c>
      <c r="F14" s="38">
        <v>6</v>
      </c>
      <c r="G14" s="3">
        <v>1</v>
      </c>
      <c r="H14" s="3">
        <v>0</v>
      </c>
      <c r="I14" s="64">
        <v>0</v>
      </c>
      <c r="J14" s="64">
        <f>D14/F14</f>
        <v>4</v>
      </c>
      <c r="K14" s="5"/>
      <c r="L14" s="5"/>
      <c r="M14" s="5" t="s">
        <v>243</v>
      </c>
      <c r="N14" s="5"/>
      <c r="O14" s="5"/>
      <c r="P14" s="5"/>
      <c r="Q14" s="5"/>
      <c r="R14" s="5"/>
      <c r="S14" s="75"/>
    </row>
    <row r="15" spans="1:19" x14ac:dyDescent="0.25">
      <c r="A15" s="74"/>
      <c r="B15" s="38">
        <v>0</v>
      </c>
      <c r="C15" s="38" t="s">
        <v>235</v>
      </c>
      <c r="D15" s="38">
        <v>17</v>
      </c>
      <c r="E15" s="38">
        <v>2</v>
      </c>
      <c r="F15" s="51">
        <v>5</v>
      </c>
      <c r="G15" s="38">
        <v>0</v>
      </c>
      <c r="H15" s="38">
        <v>1</v>
      </c>
      <c r="I15" s="38">
        <v>0</v>
      </c>
      <c r="J15" s="38">
        <f t="shared" ref="J15:J16" si="0">D15/F15</f>
        <v>3.4</v>
      </c>
      <c r="K15" s="5" t="s">
        <v>238</v>
      </c>
      <c r="L15" s="5"/>
      <c r="M15" s="5" t="s">
        <v>244</v>
      </c>
      <c r="N15" s="5"/>
      <c r="O15" s="5"/>
      <c r="P15" s="5"/>
      <c r="Q15" s="5"/>
      <c r="R15" s="5"/>
      <c r="S15" s="75"/>
    </row>
    <row r="16" spans="1:19" x14ac:dyDescent="0.25">
      <c r="A16" s="74"/>
      <c r="B16" s="64">
        <v>0</v>
      </c>
      <c r="C16" s="64" t="s">
        <v>236</v>
      </c>
      <c r="D16" s="64">
        <v>10</v>
      </c>
      <c r="E16" s="64">
        <v>3</v>
      </c>
      <c r="F16" s="38">
        <v>2</v>
      </c>
      <c r="G16" s="3">
        <v>0</v>
      </c>
      <c r="H16" s="3">
        <v>0</v>
      </c>
      <c r="I16" s="64">
        <v>1</v>
      </c>
      <c r="J16" s="64">
        <f t="shared" si="0"/>
        <v>5</v>
      </c>
      <c r="K16" s="5"/>
      <c r="L16" s="5"/>
      <c r="M16" s="5" t="s">
        <v>245</v>
      </c>
      <c r="N16" s="5"/>
      <c r="O16" s="5"/>
      <c r="P16" s="5"/>
      <c r="Q16" s="5"/>
      <c r="R16" s="5"/>
      <c r="S16" s="75"/>
    </row>
    <row r="17" spans="1:19" x14ac:dyDescent="0.25">
      <c r="A17" s="74"/>
      <c r="B17" s="46"/>
      <c r="C17" s="47"/>
      <c r="D17" s="47" t="s">
        <v>237</v>
      </c>
      <c r="E17" s="64">
        <f>(($B$14*E14)+($B$15*E15)+($B$16*E16))-E12</f>
        <v>-10</v>
      </c>
      <c r="F17" s="38">
        <f t="shared" ref="F17:I17" si="1">(($B$14*F14)+($B$15*F15)+($B$16*F16))-F12</f>
        <v>-19</v>
      </c>
      <c r="G17" s="64">
        <f t="shared" si="1"/>
        <v>0</v>
      </c>
      <c r="H17" s="64">
        <f t="shared" si="1"/>
        <v>0</v>
      </c>
      <c r="I17" s="64">
        <f t="shared" si="1"/>
        <v>0</v>
      </c>
      <c r="J17" s="48"/>
      <c r="K17" s="5"/>
      <c r="L17" s="5"/>
      <c r="M17" s="5"/>
      <c r="N17" s="5"/>
      <c r="O17" s="5"/>
      <c r="P17" s="5"/>
      <c r="Q17" s="5"/>
      <c r="R17" s="5"/>
      <c r="S17" s="75"/>
    </row>
    <row r="18" spans="1:19" x14ac:dyDescent="0.25">
      <c r="A18" s="74"/>
      <c r="B18" s="20"/>
      <c r="C18" s="20"/>
      <c r="D18" s="20"/>
      <c r="E18" s="20"/>
      <c r="F18" s="20" t="s">
        <v>239</v>
      </c>
      <c r="G18" s="20"/>
      <c r="H18" s="20"/>
      <c r="I18" s="20"/>
      <c r="J18" s="20"/>
      <c r="K18" s="5"/>
      <c r="L18" s="5"/>
      <c r="M18" s="5"/>
      <c r="N18" s="5"/>
      <c r="O18" s="5"/>
      <c r="P18" s="5"/>
      <c r="Q18" s="5"/>
      <c r="R18" s="5"/>
      <c r="S18" s="75"/>
    </row>
    <row r="19" spans="1:19" x14ac:dyDescent="0.25">
      <c r="A19" s="74"/>
      <c r="B19" s="5"/>
      <c r="C19" s="67"/>
      <c r="D19" s="5"/>
      <c r="E19" s="5"/>
      <c r="F19" s="5"/>
      <c r="G19" s="5"/>
      <c r="H19" s="5"/>
      <c r="I19" s="5"/>
      <c r="J19" s="5"/>
      <c r="K19" s="5"/>
      <c r="L19" s="5"/>
      <c r="M19" s="5"/>
      <c r="N19" s="5"/>
      <c r="O19" s="5"/>
      <c r="P19" s="5"/>
      <c r="Q19" s="5"/>
      <c r="R19" s="5"/>
      <c r="S19" s="75"/>
    </row>
    <row r="20" spans="1:19" x14ac:dyDescent="0.25">
      <c r="A20" s="74"/>
      <c r="B20" s="5"/>
      <c r="C20" s="5"/>
      <c r="D20" s="5"/>
      <c r="E20" s="5"/>
      <c r="F20" s="5"/>
      <c r="G20" s="5"/>
      <c r="H20" s="5"/>
      <c r="I20" s="5"/>
      <c r="J20" s="5"/>
      <c r="K20" s="5"/>
      <c r="L20" s="5"/>
      <c r="M20" s="5"/>
      <c r="N20" s="5"/>
      <c r="O20" s="5"/>
      <c r="P20" s="5"/>
      <c r="Q20" s="5"/>
      <c r="R20" s="5"/>
      <c r="S20" s="75"/>
    </row>
    <row r="21" spans="1:19" x14ac:dyDescent="0.25">
      <c r="A21" s="74"/>
      <c r="B21" s="46"/>
      <c r="C21" s="47"/>
      <c r="D21" s="47" t="s">
        <v>155</v>
      </c>
      <c r="E21" s="49">
        <v>10</v>
      </c>
      <c r="F21" s="47">
        <v>19</v>
      </c>
      <c r="G21" s="47">
        <v>0</v>
      </c>
      <c r="H21" s="47">
        <v>0</v>
      </c>
      <c r="I21" s="48">
        <v>0</v>
      </c>
      <c r="J21" s="64" t="s">
        <v>238</v>
      </c>
      <c r="K21" s="5"/>
      <c r="L21" s="5"/>
      <c r="M21" s="5" t="s">
        <v>246</v>
      </c>
      <c r="N21" s="5"/>
      <c r="O21" s="5"/>
      <c r="P21" s="5"/>
      <c r="Q21" s="5"/>
      <c r="R21" s="5"/>
      <c r="S21" s="75"/>
    </row>
    <row r="22" spans="1:19" x14ac:dyDescent="0.25">
      <c r="A22" s="74"/>
      <c r="B22" s="64" t="s">
        <v>232</v>
      </c>
      <c r="C22" s="64" t="s">
        <v>231</v>
      </c>
      <c r="D22" s="64" t="s">
        <v>233</v>
      </c>
      <c r="E22" s="38" t="s">
        <v>9</v>
      </c>
      <c r="F22" s="3" t="s">
        <v>10</v>
      </c>
      <c r="G22" s="64" t="s">
        <v>234</v>
      </c>
      <c r="H22" s="64" t="s">
        <v>235</v>
      </c>
      <c r="I22" s="64" t="s">
        <v>236</v>
      </c>
      <c r="J22" s="64"/>
      <c r="K22" s="5"/>
      <c r="L22" s="5"/>
      <c r="M22" s="5" t="s">
        <v>247</v>
      </c>
      <c r="N22" s="5"/>
      <c r="O22" s="5"/>
      <c r="P22" s="5"/>
      <c r="Q22" s="5"/>
      <c r="R22" s="5"/>
      <c r="S22" s="75"/>
    </row>
    <row r="23" spans="1:19" x14ac:dyDescent="0.25">
      <c r="A23" s="74"/>
      <c r="B23" s="64">
        <v>0</v>
      </c>
      <c r="C23" s="64" t="s">
        <v>234</v>
      </c>
      <c r="D23" s="3">
        <f t="shared" ref="D23:E23" si="2">D14-6*D24</f>
        <v>3.6000000000000014</v>
      </c>
      <c r="E23" s="38">
        <f t="shared" si="2"/>
        <v>1.5999999999999996</v>
      </c>
      <c r="F23" s="3">
        <f>F14-6*F24</f>
        <v>0</v>
      </c>
      <c r="G23" s="3">
        <f t="shared" ref="G23:I23" si="3">G14-6*G24</f>
        <v>1</v>
      </c>
      <c r="H23" s="3">
        <f t="shared" si="3"/>
        <v>-1.2000000000000002</v>
      </c>
      <c r="I23" s="3">
        <f t="shared" si="3"/>
        <v>0</v>
      </c>
      <c r="J23" s="64">
        <f>D23/E23</f>
        <v>2.2500000000000013</v>
      </c>
      <c r="K23" s="5"/>
      <c r="L23" s="5"/>
      <c r="M23" s="5" t="s">
        <v>248</v>
      </c>
      <c r="N23" s="5"/>
      <c r="O23" s="5"/>
      <c r="P23" s="5"/>
      <c r="Q23" s="5"/>
      <c r="R23" s="5"/>
      <c r="S23" s="75"/>
    </row>
    <row r="24" spans="1:19" x14ac:dyDescent="0.25">
      <c r="A24" s="74"/>
      <c r="B24" s="3">
        <v>19</v>
      </c>
      <c r="C24" s="3" t="s">
        <v>10</v>
      </c>
      <c r="D24" s="3">
        <f t="shared" ref="D24:E24" si="4">D15/$F$15</f>
        <v>3.4</v>
      </c>
      <c r="E24" s="38">
        <f t="shared" si="4"/>
        <v>0.4</v>
      </c>
      <c r="F24" s="3">
        <f>F15/$F$15</f>
        <v>1</v>
      </c>
      <c r="G24" s="3">
        <f t="shared" ref="G24:I24" si="5">G15/$F$15</f>
        <v>0</v>
      </c>
      <c r="H24" s="3">
        <f t="shared" si="5"/>
        <v>0.2</v>
      </c>
      <c r="I24" s="3">
        <f t="shared" si="5"/>
        <v>0</v>
      </c>
      <c r="J24" s="64">
        <f t="shared" ref="J24:J25" si="6">D24/E24</f>
        <v>8.5</v>
      </c>
      <c r="K24" s="5"/>
      <c r="L24" s="5"/>
      <c r="M24" s="5" t="s">
        <v>249</v>
      </c>
      <c r="N24" s="5"/>
      <c r="O24" s="5"/>
      <c r="P24" s="5"/>
      <c r="Q24" s="5"/>
      <c r="R24" s="5"/>
      <c r="S24" s="75"/>
    </row>
    <row r="25" spans="1:19" x14ac:dyDescent="0.25">
      <c r="A25" s="74"/>
      <c r="B25" s="38">
        <v>0</v>
      </c>
      <c r="C25" s="38" t="s">
        <v>236</v>
      </c>
      <c r="D25" s="38">
        <f t="shared" ref="D25:E25" si="7">D16-2*D24</f>
        <v>3.2</v>
      </c>
      <c r="E25" s="51">
        <f t="shared" si="7"/>
        <v>2.2000000000000002</v>
      </c>
      <c r="F25" s="38">
        <f>F16-2*F24</f>
        <v>0</v>
      </c>
      <c r="G25" s="38">
        <f t="shared" ref="G25:I25" si="8">G16-2*G24</f>
        <v>0</v>
      </c>
      <c r="H25" s="38">
        <f t="shared" si="8"/>
        <v>-0.4</v>
      </c>
      <c r="I25" s="38">
        <f t="shared" si="8"/>
        <v>1</v>
      </c>
      <c r="J25" s="38">
        <f t="shared" si="6"/>
        <v>1.4545454545454546</v>
      </c>
      <c r="K25" s="5" t="s">
        <v>238</v>
      </c>
      <c r="L25" s="5"/>
      <c r="M25" s="5" t="s">
        <v>250</v>
      </c>
      <c r="N25" s="5"/>
      <c r="O25" s="5"/>
      <c r="P25" s="5"/>
      <c r="Q25" s="5"/>
      <c r="R25" s="5"/>
      <c r="S25" s="75"/>
    </row>
    <row r="26" spans="1:19" x14ac:dyDescent="0.25">
      <c r="A26" s="74"/>
      <c r="B26" s="46"/>
      <c r="C26" s="47"/>
      <c r="D26" s="47" t="s">
        <v>237</v>
      </c>
      <c r="E26" s="38">
        <f>(($B$23*E23)+($B$24*E24)+($B$25*E25))-E21</f>
        <v>-2.3999999999999995</v>
      </c>
      <c r="F26" s="64">
        <f t="shared" ref="F26:I26" si="9">(($B$23*F23)+($B$24*F24)+($B$25*F25))-F21</f>
        <v>0</v>
      </c>
      <c r="G26" s="64">
        <f t="shared" si="9"/>
        <v>0</v>
      </c>
      <c r="H26" s="64">
        <f t="shared" si="9"/>
        <v>3.8000000000000003</v>
      </c>
      <c r="I26" s="64">
        <f t="shared" si="9"/>
        <v>0</v>
      </c>
      <c r="J26" s="48"/>
      <c r="K26" s="5"/>
      <c r="L26" s="5"/>
      <c r="M26" s="5"/>
      <c r="N26" s="5"/>
      <c r="O26" s="5"/>
      <c r="P26" s="5"/>
      <c r="Q26" s="5"/>
      <c r="R26" s="5"/>
      <c r="S26" s="75"/>
    </row>
    <row r="27" spans="1:19" x14ac:dyDescent="0.25">
      <c r="A27" s="74"/>
      <c r="B27" s="5"/>
      <c r="C27" s="5"/>
      <c r="D27" s="5"/>
      <c r="E27" s="5" t="s">
        <v>240</v>
      </c>
      <c r="F27" s="5"/>
      <c r="G27" s="5"/>
      <c r="H27" s="5"/>
      <c r="I27" s="5"/>
      <c r="J27" s="5"/>
      <c r="K27" s="5"/>
      <c r="L27" s="5"/>
      <c r="M27" s="5"/>
      <c r="N27" s="5"/>
      <c r="O27" s="5"/>
      <c r="P27" s="5"/>
      <c r="Q27" s="5"/>
      <c r="R27" s="5"/>
      <c r="S27" s="75"/>
    </row>
    <row r="28" spans="1:19" x14ac:dyDescent="0.25">
      <c r="A28" s="74"/>
      <c r="B28" s="5"/>
      <c r="C28" s="5"/>
      <c r="D28" s="5"/>
      <c r="E28" s="5"/>
      <c r="F28" s="5"/>
      <c r="G28" s="5"/>
      <c r="H28" s="5"/>
      <c r="I28" s="5"/>
      <c r="J28" s="5"/>
      <c r="K28" s="5"/>
      <c r="L28" s="5"/>
      <c r="M28" s="5"/>
      <c r="N28" s="5"/>
      <c r="O28" s="5"/>
      <c r="P28" s="5"/>
      <c r="Q28" s="5"/>
      <c r="R28" s="5"/>
      <c r="S28" s="75"/>
    </row>
    <row r="29" spans="1:19" x14ac:dyDescent="0.25">
      <c r="A29" s="74"/>
      <c r="B29" s="5"/>
      <c r="C29" s="5"/>
      <c r="D29" s="5"/>
      <c r="E29" s="5"/>
      <c r="F29" s="5"/>
      <c r="G29" s="5"/>
      <c r="H29" s="5"/>
      <c r="I29" s="5"/>
      <c r="J29" s="5"/>
      <c r="K29" s="5"/>
      <c r="L29" s="5"/>
      <c r="M29" s="5"/>
      <c r="N29" s="5"/>
      <c r="O29" s="5"/>
      <c r="P29" s="5"/>
      <c r="Q29" s="5"/>
      <c r="R29" s="5"/>
      <c r="S29" s="75"/>
    </row>
    <row r="30" spans="1:19" x14ac:dyDescent="0.25">
      <c r="A30" s="74"/>
      <c r="B30" s="5"/>
      <c r="C30" s="5"/>
      <c r="D30" s="5"/>
      <c r="E30" s="5"/>
      <c r="F30" s="5"/>
      <c r="G30" s="5"/>
      <c r="H30" s="5"/>
      <c r="I30" s="5"/>
      <c r="J30" s="5"/>
      <c r="K30" s="5"/>
      <c r="L30" s="5"/>
      <c r="M30" s="5"/>
      <c r="N30" s="5"/>
      <c r="O30" s="5"/>
      <c r="P30" s="5"/>
      <c r="Q30" s="5"/>
      <c r="R30" s="5"/>
      <c r="S30" s="75"/>
    </row>
    <row r="31" spans="1:19" x14ac:dyDescent="0.25">
      <c r="A31" s="74"/>
      <c r="B31" s="46"/>
      <c r="C31" s="47"/>
      <c r="D31" s="47" t="s">
        <v>155</v>
      </c>
      <c r="E31" s="50">
        <v>10</v>
      </c>
      <c r="F31" s="47">
        <v>19</v>
      </c>
      <c r="G31" s="47">
        <v>0</v>
      </c>
      <c r="H31" s="47">
        <v>0</v>
      </c>
      <c r="I31" s="48">
        <v>0</v>
      </c>
      <c r="J31" s="65"/>
      <c r="K31" s="5"/>
      <c r="L31" s="5"/>
      <c r="M31" s="5" t="s">
        <v>251</v>
      </c>
      <c r="N31" s="5"/>
      <c r="O31" s="5"/>
      <c r="P31" s="5"/>
      <c r="Q31" s="5"/>
      <c r="R31" s="5"/>
      <c r="S31" s="75"/>
    </row>
    <row r="32" spans="1:19" x14ac:dyDescent="0.25">
      <c r="A32" s="74"/>
      <c r="B32" s="64" t="s">
        <v>232</v>
      </c>
      <c r="C32" s="64" t="s">
        <v>231</v>
      </c>
      <c r="D32" s="64" t="s">
        <v>233</v>
      </c>
      <c r="E32" s="3" t="s">
        <v>9</v>
      </c>
      <c r="F32" s="3" t="s">
        <v>10</v>
      </c>
      <c r="G32" s="64" t="s">
        <v>234</v>
      </c>
      <c r="H32" s="64" t="s">
        <v>235</v>
      </c>
      <c r="I32" s="64" t="s">
        <v>236</v>
      </c>
      <c r="J32" s="65"/>
      <c r="K32" s="5"/>
      <c r="L32" s="5"/>
      <c r="M32" s="5" t="s">
        <v>252</v>
      </c>
      <c r="N32" s="5"/>
      <c r="O32" s="5"/>
      <c r="P32" s="5"/>
      <c r="Q32" s="5"/>
      <c r="R32" s="5"/>
      <c r="S32" s="75"/>
    </row>
    <row r="33" spans="1:27" x14ac:dyDescent="0.25">
      <c r="A33" s="74"/>
      <c r="B33" s="64">
        <v>0</v>
      </c>
      <c r="C33" s="64" t="s">
        <v>234</v>
      </c>
      <c r="D33" s="3">
        <f>D23-1.6*D35</f>
        <v>1.2727272727272738</v>
      </c>
      <c r="E33" s="3">
        <f>E23-1.6*E35</f>
        <v>0</v>
      </c>
      <c r="F33" s="3">
        <f t="shared" ref="F33:I33" si="10">F23-1.6*F35</f>
        <v>0</v>
      </c>
      <c r="G33" s="3">
        <f t="shared" si="10"/>
        <v>1</v>
      </c>
      <c r="H33" s="3">
        <f t="shared" si="10"/>
        <v>-0.90909090909090917</v>
      </c>
      <c r="I33" s="3">
        <f t="shared" si="10"/>
        <v>-0.72727272727272729</v>
      </c>
      <c r="J33" s="65"/>
      <c r="K33" s="5"/>
      <c r="L33" s="5"/>
      <c r="M33" s="5" t="s">
        <v>9</v>
      </c>
      <c r="N33" s="5">
        <f>D35</f>
        <v>1.4545454545454546</v>
      </c>
      <c r="O33" s="5"/>
      <c r="P33" s="5"/>
      <c r="Q33" s="5" t="s">
        <v>9</v>
      </c>
      <c r="R33" s="5">
        <v>1</v>
      </c>
      <c r="S33" s="75"/>
    </row>
    <row r="34" spans="1:27" x14ac:dyDescent="0.25">
      <c r="A34" s="74"/>
      <c r="B34" s="3">
        <v>19</v>
      </c>
      <c r="C34" s="3" t="s">
        <v>10</v>
      </c>
      <c r="D34" s="3">
        <f>D24-0.4*D35</f>
        <v>2.8181818181818179</v>
      </c>
      <c r="E34" s="3">
        <f>E24-0.4*E35</f>
        <v>0</v>
      </c>
      <c r="F34" s="3">
        <f t="shared" ref="F34:I34" si="11">F24-0.4*F35</f>
        <v>1</v>
      </c>
      <c r="G34" s="3">
        <f t="shared" si="11"/>
        <v>0</v>
      </c>
      <c r="H34" s="3">
        <f t="shared" si="11"/>
        <v>0.27272727272727276</v>
      </c>
      <c r="I34" s="3">
        <f t="shared" si="11"/>
        <v>-0.18181818181818182</v>
      </c>
      <c r="J34" s="65"/>
      <c r="K34" s="5"/>
      <c r="L34" s="5"/>
      <c r="M34" s="5" t="s">
        <v>10</v>
      </c>
      <c r="N34" s="5">
        <f>D34</f>
        <v>2.8181818181818179</v>
      </c>
      <c r="O34" s="5" t="s">
        <v>296</v>
      </c>
      <c r="P34" s="5"/>
      <c r="Q34" s="5" t="s">
        <v>10</v>
      </c>
      <c r="R34" s="5">
        <v>2</v>
      </c>
      <c r="S34" s="75"/>
    </row>
    <row r="35" spans="1:27" x14ac:dyDescent="0.25">
      <c r="A35" s="74"/>
      <c r="B35" s="3">
        <v>10</v>
      </c>
      <c r="C35" s="3" t="s">
        <v>9</v>
      </c>
      <c r="D35" s="52">
        <f>D25/$E$25</f>
        <v>1.4545454545454546</v>
      </c>
      <c r="E35" s="52">
        <f>E25/$E$25</f>
        <v>1</v>
      </c>
      <c r="F35" s="52">
        <f t="shared" ref="F35:I35" si="12">F25/$E$25</f>
        <v>0</v>
      </c>
      <c r="G35" s="52">
        <f t="shared" si="12"/>
        <v>0</v>
      </c>
      <c r="H35" s="52">
        <f t="shared" si="12"/>
        <v>-0.18181818181818182</v>
      </c>
      <c r="I35" s="52">
        <f t="shared" si="12"/>
        <v>0.45454545454545453</v>
      </c>
      <c r="J35" s="66"/>
      <c r="K35" s="5"/>
      <c r="L35" s="5"/>
      <c r="M35" s="5" t="s">
        <v>95</v>
      </c>
      <c r="N35" s="5">
        <f>10*N33+19*N34</f>
        <v>68.090909090909093</v>
      </c>
      <c r="O35" s="5"/>
      <c r="P35" s="5"/>
      <c r="Q35" s="5" t="s">
        <v>95</v>
      </c>
      <c r="R35" s="5">
        <f>10*R33+19*R34</f>
        <v>48</v>
      </c>
      <c r="S35" s="75"/>
    </row>
    <row r="36" spans="1:27" x14ac:dyDescent="0.25">
      <c r="A36" s="74"/>
      <c r="B36" s="46"/>
      <c r="C36" s="47"/>
      <c r="D36" s="47" t="s">
        <v>237</v>
      </c>
      <c r="E36" s="64">
        <f t="shared" ref="E36:G36" si="13">(($B$33*E33)+($B$34*E34)+($B$35*E35))-E31</f>
        <v>0</v>
      </c>
      <c r="F36" s="64">
        <f t="shared" si="13"/>
        <v>0</v>
      </c>
      <c r="G36" s="64">
        <f t="shared" si="13"/>
        <v>0</v>
      </c>
      <c r="H36" s="64">
        <f>(($B$33*H33)+($B$34*H34)+($B$35*H35))-H31</f>
        <v>3.3636363636363642</v>
      </c>
      <c r="I36" s="64">
        <f>(($B$33*I33)+($B$34*I34)+($B$35*I35))-I31</f>
        <v>1.0909090909090904</v>
      </c>
      <c r="J36" s="65"/>
      <c r="K36" s="5"/>
      <c r="L36" s="5"/>
      <c r="M36" s="5"/>
      <c r="N36" s="5"/>
      <c r="O36" s="5"/>
      <c r="P36" s="5"/>
      <c r="Q36" s="5"/>
      <c r="R36" s="5"/>
      <c r="S36" s="75"/>
    </row>
    <row r="37" spans="1:27" ht="15.75" thickBot="1" x14ac:dyDescent="0.3">
      <c r="A37" s="76"/>
      <c r="B37" s="77"/>
      <c r="C37" s="77"/>
      <c r="D37" s="77"/>
      <c r="E37" s="77"/>
      <c r="F37" s="77"/>
      <c r="G37" s="77"/>
      <c r="H37" s="77"/>
      <c r="I37" s="77"/>
      <c r="J37" s="77"/>
      <c r="K37" s="77"/>
      <c r="L37" s="77"/>
      <c r="M37" s="77"/>
      <c r="N37" s="77"/>
      <c r="O37" s="77"/>
      <c r="P37" s="77"/>
      <c r="Q37" s="77"/>
      <c r="R37" s="77"/>
      <c r="S37" s="78"/>
    </row>
    <row r="38" spans="1:27" x14ac:dyDescent="0.25">
      <c r="A38" s="39"/>
      <c r="B38" s="39"/>
      <c r="C38" s="39"/>
      <c r="D38" s="39"/>
      <c r="E38" s="39"/>
      <c r="F38" s="39"/>
      <c r="G38" s="39"/>
      <c r="H38" s="39"/>
      <c r="I38" s="39"/>
      <c r="J38" s="39"/>
      <c r="K38" s="39"/>
      <c r="L38" s="39"/>
      <c r="M38" s="39"/>
      <c r="N38" s="39"/>
      <c r="O38" s="39"/>
      <c r="P38" s="39"/>
      <c r="Q38" s="39"/>
      <c r="R38" s="39"/>
      <c r="S38" s="39"/>
    </row>
    <row r="39" spans="1:27" x14ac:dyDescent="0.25">
      <c r="A39" s="39"/>
      <c r="B39" s="39"/>
      <c r="C39" s="39"/>
      <c r="D39" s="39" t="s">
        <v>398</v>
      </c>
      <c r="E39" s="39"/>
      <c r="F39" s="39"/>
      <c r="G39" s="39"/>
      <c r="H39" s="39"/>
      <c r="I39" s="39"/>
      <c r="J39" s="39"/>
      <c r="K39" s="39"/>
      <c r="L39" s="39"/>
      <c r="M39" s="39"/>
      <c r="N39" s="39"/>
      <c r="O39" s="39"/>
      <c r="P39" s="39"/>
      <c r="Q39" s="39"/>
      <c r="R39" s="39"/>
      <c r="S39" s="39"/>
    </row>
    <row r="40" spans="1:27" x14ac:dyDescent="0.25">
      <c r="A40" s="39"/>
      <c r="B40" s="39" t="s">
        <v>399</v>
      </c>
      <c r="C40" s="39"/>
      <c r="D40" s="39"/>
      <c r="E40" s="39"/>
      <c r="F40" s="39"/>
      <c r="G40" s="39"/>
      <c r="H40" s="39"/>
      <c r="I40" s="39"/>
      <c r="J40" s="39"/>
      <c r="K40" s="39"/>
      <c r="L40" s="39"/>
      <c r="M40" s="39"/>
      <c r="N40" s="39"/>
      <c r="O40" s="39" t="s">
        <v>400</v>
      </c>
      <c r="P40" s="39"/>
      <c r="Q40" s="39"/>
      <c r="R40" s="39"/>
      <c r="S40" s="39"/>
    </row>
    <row r="41" spans="1:27" x14ac:dyDescent="0.25">
      <c r="A41" s="39"/>
      <c r="B41" s="39" t="s">
        <v>409</v>
      </c>
      <c r="C41" s="39"/>
      <c r="D41" s="39"/>
      <c r="E41" s="39"/>
      <c r="F41" s="39"/>
      <c r="G41" s="39"/>
      <c r="H41" s="39"/>
      <c r="I41" s="39"/>
      <c r="J41" s="39"/>
      <c r="K41" s="39"/>
      <c r="L41" s="39"/>
      <c r="M41" s="39"/>
      <c r="N41" s="39"/>
      <c r="O41" s="39" t="s">
        <v>409</v>
      </c>
      <c r="P41" s="39"/>
      <c r="Q41" s="39"/>
      <c r="R41" s="39"/>
      <c r="S41" s="39"/>
    </row>
    <row r="42" spans="1:27" x14ac:dyDescent="0.25">
      <c r="A42" s="39"/>
      <c r="B42" s="39" t="s">
        <v>401</v>
      </c>
      <c r="C42" s="39"/>
      <c r="D42" s="39"/>
      <c r="E42" s="39"/>
      <c r="F42" s="39"/>
      <c r="G42" s="39"/>
      <c r="H42" s="39"/>
      <c r="I42" s="39"/>
      <c r="J42" s="39"/>
      <c r="K42" s="39"/>
      <c r="L42" s="39"/>
      <c r="M42" s="39"/>
      <c r="N42" s="39"/>
      <c r="O42" s="39"/>
      <c r="P42" s="39"/>
      <c r="Q42" s="39"/>
      <c r="R42" s="39"/>
      <c r="S42" s="39"/>
    </row>
    <row r="43" spans="1:27" ht="15.75" thickBot="1" x14ac:dyDescent="0.3">
      <c r="A43" s="39"/>
      <c r="B43" s="39"/>
      <c r="C43" s="39"/>
      <c r="D43" s="39"/>
      <c r="E43" s="39"/>
      <c r="F43" s="39"/>
      <c r="G43" s="39"/>
      <c r="H43" s="39"/>
      <c r="I43" s="39"/>
      <c r="J43" s="39"/>
      <c r="K43" s="39"/>
      <c r="L43" s="39"/>
      <c r="M43" s="39"/>
      <c r="N43" s="39"/>
      <c r="O43" s="39"/>
      <c r="P43" s="39"/>
      <c r="Q43" s="39"/>
      <c r="R43" s="39"/>
      <c r="S43" s="39"/>
    </row>
    <row r="44" spans="1:27" x14ac:dyDescent="0.25">
      <c r="A44" s="39"/>
      <c r="B44" s="98" t="s">
        <v>402</v>
      </c>
      <c r="C44" s="85"/>
      <c r="D44" s="85"/>
      <c r="E44" s="85"/>
      <c r="F44" s="85"/>
      <c r="G44" s="85"/>
      <c r="H44" s="85"/>
      <c r="I44" s="85"/>
      <c r="J44" s="85"/>
      <c r="K44" s="85"/>
      <c r="L44" s="86"/>
      <c r="M44" s="39"/>
      <c r="N44" s="39"/>
      <c r="Q44" s="98" t="s">
        <v>402</v>
      </c>
      <c r="R44" s="85"/>
      <c r="S44" s="85"/>
      <c r="T44" s="85"/>
      <c r="U44" s="85"/>
      <c r="V44" s="85"/>
      <c r="W44" s="85"/>
      <c r="X44" s="72"/>
      <c r="Y44" s="72"/>
      <c r="Z44" s="72"/>
      <c r="AA44" s="86"/>
    </row>
    <row r="45" spans="1:27" x14ac:dyDescent="0.25">
      <c r="A45" s="39"/>
      <c r="B45" s="95" t="s">
        <v>276</v>
      </c>
      <c r="C45" s="39"/>
      <c r="D45" s="39"/>
      <c r="E45" s="39"/>
      <c r="F45" s="39"/>
      <c r="G45" s="39"/>
      <c r="H45" s="39"/>
      <c r="I45" s="39"/>
      <c r="J45" s="39"/>
      <c r="K45" s="39"/>
      <c r="L45" s="88"/>
      <c r="M45" s="39"/>
      <c r="N45" s="39"/>
      <c r="Q45" s="95" t="s">
        <v>276</v>
      </c>
      <c r="R45" s="39"/>
      <c r="S45" s="39"/>
      <c r="T45" s="39"/>
      <c r="U45" s="39"/>
      <c r="V45" s="39"/>
      <c r="W45" s="39"/>
      <c r="X45" s="5"/>
      <c r="Y45" s="5"/>
      <c r="Z45" s="5"/>
      <c r="AA45" s="88"/>
    </row>
    <row r="46" spans="1:27" x14ac:dyDescent="0.25">
      <c r="A46" s="39"/>
      <c r="B46" s="95" t="s">
        <v>403</v>
      </c>
      <c r="C46" s="39"/>
      <c r="D46" s="39"/>
      <c r="E46" s="39"/>
      <c r="F46" s="39"/>
      <c r="G46" s="39"/>
      <c r="H46" s="39"/>
      <c r="I46" s="39"/>
      <c r="J46" s="39"/>
      <c r="K46" s="39"/>
      <c r="L46" s="88"/>
      <c r="M46" s="39"/>
      <c r="N46" s="39"/>
      <c r="Q46" s="95" t="s">
        <v>403</v>
      </c>
      <c r="R46" s="39"/>
      <c r="S46" s="39"/>
      <c r="T46" s="39"/>
      <c r="U46" s="39"/>
      <c r="V46" s="39"/>
      <c r="W46" s="39"/>
      <c r="X46" s="5"/>
      <c r="Y46" s="5"/>
      <c r="Z46" s="5"/>
      <c r="AA46" s="88"/>
    </row>
    <row r="47" spans="1:27" x14ac:dyDescent="0.25">
      <c r="A47" s="39"/>
      <c r="B47" s="95" t="s">
        <v>404</v>
      </c>
      <c r="C47" s="39"/>
      <c r="D47" s="39"/>
      <c r="E47" s="39"/>
      <c r="F47" s="39"/>
      <c r="G47" s="39"/>
      <c r="H47" s="39"/>
      <c r="I47" s="39"/>
      <c r="J47" s="39"/>
      <c r="K47" s="39"/>
      <c r="L47" s="88"/>
      <c r="M47" s="39"/>
      <c r="N47" s="39"/>
      <c r="Q47" s="95" t="s">
        <v>404</v>
      </c>
      <c r="R47" s="39"/>
      <c r="S47" s="39"/>
      <c r="T47" s="39"/>
      <c r="U47" s="39"/>
      <c r="V47" s="39"/>
      <c r="W47" s="39"/>
      <c r="X47" s="5"/>
      <c r="Y47" s="5"/>
      <c r="Z47" s="5"/>
      <c r="AA47" s="88"/>
    </row>
    <row r="48" spans="1:27" x14ac:dyDescent="0.25">
      <c r="A48" s="39"/>
      <c r="B48" s="95" t="s">
        <v>405</v>
      </c>
      <c r="C48" s="39"/>
      <c r="D48" s="39"/>
      <c r="E48" s="39"/>
      <c r="F48" s="39"/>
      <c r="G48" s="39"/>
      <c r="H48" s="39"/>
      <c r="I48" s="39"/>
      <c r="J48" s="39"/>
      <c r="K48" s="39"/>
      <c r="L48" s="88"/>
      <c r="M48" s="39"/>
      <c r="N48" s="39"/>
      <c r="Q48" s="95" t="s">
        <v>405</v>
      </c>
      <c r="R48" s="39"/>
      <c r="S48" s="39"/>
      <c r="T48" s="39"/>
      <c r="U48" s="39"/>
      <c r="V48" s="39"/>
      <c r="W48" s="39"/>
      <c r="X48" s="5"/>
      <c r="Y48" s="5"/>
      <c r="Z48" s="5"/>
      <c r="AA48" s="88"/>
    </row>
    <row r="49" spans="1:27" x14ac:dyDescent="0.25">
      <c r="A49" s="39"/>
      <c r="B49" s="99" t="s">
        <v>401</v>
      </c>
      <c r="C49" s="67"/>
      <c r="D49" s="67"/>
      <c r="E49" s="67"/>
      <c r="F49" s="67"/>
      <c r="G49" s="67"/>
      <c r="H49" s="67"/>
      <c r="I49" s="67"/>
      <c r="J49" s="67"/>
      <c r="K49" s="39"/>
      <c r="L49" s="88"/>
      <c r="M49" s="39"/>
      <c r="N49" s="39"/>
      <c r="Q49" s="99" t="s">
        <v>410</v>
      </c>
      <c r="R49" s="67"/>
      <c r="S49" s="67"/>
      <c r="T49" s="67"/>
      <c r="U49" s="67"/>
      <c r="V49" s="67"/>
      <c r="W49" s="67"/>
      <c r="X49" s="5"/>
      <c r="Y49" s="5"/>
      <c r="Z49" s="5"/>
      <c r="AA49" s="88"/>
    </row>
    <row r="50" spans="1:27" ht="15.75" thickBot="1" x14ac:dyDescent="0.3">
      <c r="A50" s="39"/>
      <c r="B50" s="100" t="s">
        <v>406</v>
      </c>
      <c r="C50" s="101"/>
      <c r="D50" s="101"/>
      <c r="E50" s="101"/>
      <c r="F50" s="101"/>
      <c r="G50" s="101"/>
      <c r="H50" s="101"/>
      <c r="I50" s="101"/>
      <c r="J50" s="101"/>
      <c r="K50" s="90"/>
      <c r="L50" s="102"/>
      <c r="M50" s="96"/>
      <c r="N50" s="39"/>
      <c r="Q50" s="100" t="s">
        <v>406</v>
      </c>
      <c r="R50" s="101"/>
      <c r="S50" s="101"/>
      <c r="T50" s="101"/>
      <c r="U50" s="101"/>
      <c r="V50" s="101"/>
      <c r="W50" s="101"/>
      <c r="X50" s="77"/>
      <c r="Y50" s="77"/>
      <c r="Z50" s="77"/>
      <c r="AA50" s="91"/>
    </row>
    <row r="51" spans="1:27" x14ac:dyDescent="0.25">
      <c r="A51" s="39"/>
      <c r="B51" s="71" t="s">
        <v>407</v>
      </c>
      <c r="C51" s="103"/>
      <c r="D51" s="103"/>
      <c r="E51" s="103"/>
      <c r="F51" s="103"/>
      <c r="G51" s="103"/>
      <c r="H51" s="103"/>
      <c r="I51" s="103"/>
      <c r="J51" s="103"/>
      <c r="K51" s="85"/>
      <c r="L51" s="86"/>
      <c r="M51" s="39"/>
      <c r="N51" s="39"/>
      <c r="Q51" s="74" t="s">
        <v>412</v>
      </c>
      <c r="R51" s="67"/>
      <c r="S51" s="67"/>
      <c r="T51" s="67"/>
      <c r="U51" s="67"/>
      <c r="V51" s="67"/>
      <c r="W51" s="67"/>
      <c r="X51" s="5"/>
      <c r="Y51" s="5"/>
      <c r="Z51" s="5"/>
      <c r="AA51" s="88"/>
    </row>
    <row r="52" spans="1:27" x14ac:dyDescent="0.25">
      <c r="A52" s="39"/>
      <c r="B52" s="74" t="s">
        <v>413</v>
      </c>
      <c r="C52" s="67"/>
      <c r="D52" s="67"/>
      <c r="E52" s="67"/>
      <c r="F52" s="67"/>
      <c r="G52" s="67"/>
      <c r="H52" s="67"/>
      <c r="I52" s="67"/>
      <c r="J52" s="67"/>
      <c r="K52" s="39"/>
      <c r="L52" s="88"/>
      <c r="M52" s="39"/>
      <c r="N52" s="39"/>
      <c r="Q52" s="74" t="s">
        <v>414</v>
      </c>
      <c r="R52" s="67"/>
      <c r="S52" s="67"/>
      <c r="T52" s="67"/>
      <c r="U52" s="67"/>
      <c r="V52" s="67"/>
      <c r="W52" s="67"/>
      <c r="X52" s="5"/>
      <c r="Y52" s="5"/>
      <c r="Z52" s="5"/>
      <c r="AA52" s="88"/>
    </row>
    <row r="53" spans="1:27" x14ac:dyDescent="0.25">
      <c r="A53" s="39"/>
      <c r="B53" s="74" t="s">
        <v>81</v>
      </c>
      <c r="C53" s="67"/>
      <c r="D53" s="67"/>
      <c r="E53" s="67"/>
      <c r="F53" s="67"/>
      <c r="G53" s="67"/>
      <c r="H53" s="67"/>
      <c r="I53" s="67"/>
      <c r="J53" s="67"/>
      <c r="K53" s="39"/>
      <c r="L53" s="88"/>
      <c r="M53" s="39"/>
      <c r="N53" s="39"/>
      <c r="Q53" s="74" t="s">
        <v>81</v>
      </c>
      <c r="R53" s="67"/>
      <c r="S53" s="67"/>
      <c r="T53" s="67"/>
      <c r="U53" s="67"/>
      <c r="V53" s="67"/>
      <c r="W53" s="67"/>
      <c r="X53" s="5"/>
      <c r="Y53" s="5"/>
      <c r="Z53" s="5"/>
      <c r="AA53" s="88"/>
    </row>
    <row r="54" spans="1:27" x14ac:dyDescent="0.25">
      <c r="A54" s="39"/>
      <c r="B54" s="95" t="s">
        <v>228</v>
      </c>
      <c r="C54" s="67"/>
      <c r="D54" s="67"/>
      <c r="E54" s="67"/>
      <c r="F54" s="67"/>
      <c r="G54" s="67"/>
      <c r="H54" s="67"/>
      <c r="I54" s="94"/>
      <c r="J54" s="67"/>
      <c r="K54" s="39"/>
      <c r="L54" s="88"/>
      <c r="M54" s="39"/>
      <c r="N54" s="39"/>
      <c r="Q54" s="95" t="s">
        <v>228</v>
      </c>
      <c r="R54" s="67"/>
      <c r="S54" s="67"/>
      <c r="T54" s="67"/>
      <c r="U54" s="67"/>
      <c r="V54" s="67"/>
      <c r="W54" s="67"/>
      <c r="X54" s="5"/>
      <c r="Y54" s="5"/>
      <c r="Z54" s="5"/>
      <c r="AA54" s="88"/>
    </row>
    <row r="55" spans="1:27" x14ac:dyDescent="0.25">
      <c r="A55" s="39"/>
      <c r="B55" s="95" t="s">
        <v>229</v>
      </c>
      <c r="C55" s="67"/>
      <c r="D55" s="67"/>
      <c r="E55" s="67"/>
      <c r="F55" s="67"/>
      <c r="G55" s="67"/>
      <c r="H55" s="67"/>
      <c r="I55" s="67"/>
      <c r="J55" s="67"/>
      <c r="K55" s="39"/>
      <c r="L55" s="88"/>
      <c r="M55" s="39"/>
      <c r="N55" s="39"/>
      <c r="Q55" s="95" t="s">
        <v>229</v>
      </c>
      <c r="R55" s="67"/>
      <c r="S55" s="67"/>
      <c r="T55" s="67"/>
      <c r="U55" s="67"/>
      <c r="V55" s="67"/>
      <c r="W55" s="67"/>
      <c r="X55" s="5"/>
      <c r="Y55" s="5"/>
      <c r="Z55" s="5"/>
      <c r="AA55" s="88"/>
    </row>
    <row r="56" spans="1:27" x14ac:dyDescent="0.25">
      <c r="A56" s="39"/>
      <c r="B56" s="95" t="s">
        <v>230</v>
      </c>
      <c r="C56" s="67"/>
      <c r="D56" s="39"/>
      <c r="E56" s="69"/>
      <c r="F56" s="69"/>
      <c r="G56" s="69"/>
      <c r="H56" s="39"/>
      <c r="I56" s="39"/>
      <c r="J56" s="39"/>
      <c r="K56" s="39"/>
      <c r="L56" s="88"/>
      <c r="M56" s="39"/>
      <c r="N56" s="39"/>
      <c r="Q56" s="95" t="s">
        <v>230</v>
      </c>
      <c r="R56" s="67"/>
      <c r="S56" s="39"/>
      <c r="T56" s="69"/>
      <c r="U56" s="69"/>
      <c r="V56" s="69"/>
      <c r="W56" s="39"/>
      <c r="X56" s="5"/>
      <c r="Y56" s="5"/>
      <c r="Z56" s="5"/>
      <c r="AA56" s="88"/>
    </row>
    <row r="57" spans="1:27" x14ac:dyDescent="0.25">
      <c r="A57" s="39"/>
      <c r="B57" s="99" t="s">
        <v>408</v>
      </c>
      <c r="C57" s="39"/>
      <c r="D57" s="39"/>
      <c r="E57" s="39"/>
      <c r="F57" s="39"/>
      <c r="G57" s="39"/>
      <c r="H57" s="39"/>
      <c r="I57" s="39"/>
      <c r="J57" s="39"/>
      <c r="K57" s="39"/>
      <c r="L57" s="88"/>
      <c r="M57" s="39"/>
      <c r="N57" s="39"/>
      <c r="Q57" s="99" t="s">
        <v>411</v>
      </c>
      <c r="R57" s="39"/>
      <c r="S57" s="39"/>
      <c r="T57" s="39"/>
      <c r="U57" s="39"/>
      <c r="V57" s="39"/>
      <c r="W57" s="39"/>
      <c r="X57" s="5"/>
      <c r="Y57" s="5"/>
      <c r="Z57" s="5"/>
      <c r="AA57" s="88"/>
    </row>
    <row r="58" spans="1:27" ht="15.75" thickBot="1" x14ac:dyDescent="0.3">
      <c r="A58" s="39"/>
      <c r="B58" s="100" t="s">
        <v>227</v>
      </c>
      <c r="C58" s="90"/>
      <c r="D58" s="90"/>
      <c r="E58" s="90"/>
      <c r="F58" s="90"/>
      <c r="G58" s="90"/>
      <c r="H58" s="90"/>
      <c r="I58" s="90"/>
      <c r="J58" s="90"/>
      <c r="K58" s="90"/>
      <c r="L58" s="91"/>
      <c r="M58" s="39"/>
      <c r="N58" s="39"/>
      <c r="Q58" s="100" t="s">
        <v>227</v>
      </c>
      <c r="R58" s="90"/>
      <c r="S58" s="90"/>
      <c r="T58" s="90"/>
      <c r="U58" s="90"/>
      <c r="V58" s="90"/>
      <c r="W58" s="90"/>
      <c r="X58" s="77"/>
      <c r="Y58" s="77"/>
      <c r="Z58" s="77"/>
      <c r="AA58" s="91"/>
    </row>
    <row r="59" spans="1:27" x14ac:dyDescent="0.25">
      <c r="A59" s="39"/>
      <c r="B59" s="87"/>
      <c r="C59" s="39"/>
      <c r="D59" s="39"/>
      <c r="E59" s="39"/>
      <c r="F59" s="39"/>
      <c r="G59" s="39"/>
      <c r="H59" s="39"/>
      <c r="I59" s="39"/>
      <c r="J59" s="39"/>
      <c r="K59" s="39"/>
      <c r="L59" s="88"/>
      <c r="M59" s="39"/>
      <c r="N59" s="39"/>
      <c r="Q59" s="87"/>
      <c r="R59" s="39"/>
      <c r="S59" s="39"/>
      <c r="T59" s="39"/>
      <c r="U59" s="39"/>
      <c r="V59" s="5"/>
      <c r="W59" s="5"/>
      <c r="X59" s="5"/>
      <c r="Y59" s="5"/>
      <c r="Z59" s="5"/>
      <c r="AA59" s="88"/>
    </row>
    <row r="60" spans="1:27" x14ac:dyDescent="0.25">
      <c r="A60" s="39"/>
      <c r="B60" s="97"/>
      <c r="C60" s="67"/>
      <c r="D60" s="67"/>
      <c r="E60" s="67"/>
      <c r="F60" s="67"/>
      <c r="G60" s="67"/>
      <c r="H60" s="67"/>
      <c r="I60" s="67"/>
      <c r="J60" s="67"/>
      <c r="K60" s="39"/>
      <c r="L60" s="88"/>
      <c r="M60" s="39"/>
      <c r="N60" s="39"/>
      <c r="Q60" s="104"/>
      <c r="R60" s="57"/>
      <c r="S60" s="57" t="s">
        <v>155</v>
      </c>
      <c r="T60" s="57">
        <v>10</v>
      </c>
      <c r="U60" s="56">
        <v>19</v>
      </c>
      <c r="V60" s="1">
        <v>0</v>
      </c>
      <c r="W60" s="1">
        <v>0</v>
      </c>
      <c r="X60" s="1">
        <v>0</v>
      </c>
      <c r="Y60" s="1">
        <v>0</v>
      </c>
      <c r="Z60" s="1">
        <v>-1000000</v>
      </c>
      <c r="AA60" s="105"/>
    </row>
    <row r="61" spans="1:27" x14ac:dyDescent="0.25">
      <c r="A61" s="39"/>
      <c r="B61" s="97"/>
      <c r="C61" s="57"/>
      <c r="D61" s="57"/>
      <c r="E61" s="57" t="s">
        <v>155</v>
      </c>
      <c r="F61" s="57">
        <v>10</v>
      </c>
      <c r="G61" s="56">
        <v>19</v>
      </c>
      <c r="H61" s="57">
        <v>0</v>
      </c>
      <c r="I61" s="57">
        <v>0</v>
      </c>
      <c r="J61" s="57">
        <v>0</v>
      </c>
      <c r="K61" s="57">
        <v>0</v>
      </c>
      <c r="L61" s="110" t="s">
        <v>417</v>
      </c>
      <c r="M61" s="39"/>
      <c r="N61" s="39"/>
      <c r="Q61" s="104" t="s">
        <v>231</v>
      </c>
      <c r="R61" s="57" t="s">
        <v>232</v>
      </c>
      <c r="S61" s="57" t="s">
        <v>233</v>
      </c>
      <c r="T61" s="57" t="s">
        <v>9</v>
      </c>
      <c r="U61" s="56" t="s">
        <v>10</v>
      </c>
      <c r="V61" s="57" t="s">
        <v>234</v>
      </c>
      <c r="W61" s="57" t="s">
        <v>235</v>
      </c>
      <c r="X61" s="57" t="s">
        <v>236</v>
      </c>
      <c r="Y61" s="57" t="s">
        <v>415</v>
      </c>
      <c r="Z61" s="57" t="s">
        <v>416</v>
      </c>
      <c r="AA61" s="105" t="s">
        <v>417</v>
      </c>
    </row>
    <row r="62" spans="1:27" x14ac:dyDescent="0.25">
      <c r="A62" s="39"/>
      <c r="B62" s="97"/>
      <c r="C62" s="57" t="s">
        <v>231</v>
      </c>
      <c r="D62" s="57" t="s">
        <v>232</v>
      </c>
      <c r="E62" s="57" t="s">
        <v>233</v>
      </c>
      <c r="F62" s="57" t="s">
        <v>9</v>
      </c>
      <c r="G62" s="56" t="s">
        <v>10</v>
      </c>
      <c r="H62" s="57" t="s">
        <v>234</v>
      </c>
      <c r="I62" s="57" t="s">
        <v>235</v>
      </c>
      <c r="J62" s="57" t="s">
        <v>236</v>
      </c>
      <c r="K62" s="57" t="s">
        <v>415</v>
      </c>
      <c r="L62" s="111"/>
      <c r="M62" s="70"/>
      <c r="N62" s="39"/>
      <c r="Q62" s="104" t="s">
        <v>234</v>
      </c>
      <c r="R62" s="57">
        <v>0</v>
      </c>
      <c r="S62" s="57">
        <v>24</v>
      </c>
      <c r="T62" s="57">
        <v>4</v>
      </c>
      <c r="U62" s="56">
        <v>6</v>
      </c>
      <c r="V62" s="1">
        <v>1</v>
      </c>
      <c r="W62" s="1">
        <v>0</v>
      </c>
      <c r="X62" s="1">
        <v>0</v>
      </c>
      <c r="Y62" s="1">
        <v>0</v>
      </c>
      <c r="Z62" s="1">
        <v>0</v>
      </c>
      <c r="AA62" s="105">
        <f>S62/U62</f>
        <v>4</v>
      </c>
    </row>
    <row r="63" spans="1:27" x14ac:dyDescent="0.25">
      <c r="A63" s="39"/>
      <c r="B63" s="97"/>
      <c r="C63" s="57" t="s">
        <v>234</v>
      </c>
      <c r="D63" s="57">
        <v>0</v>
      </c>
      <c r="E63" s="57">
        <v>24</v>
      </c>
      <c r="F63" s="57">
        <v>4</v>
      </c>
      <c r="G63" s="56">
        <v>6</v>
      </c>
      <c r="H63" s="57">
        <v>1</v>
      </c>
      <c r="I63" s="57">
        <v>0</v>
      </c>
      <c r="J63" s="57">
        <v>0</v>
      </c>
      <c r="K63" s="57">
        <v>0</v>
      </c>
      <c r="L63" s="111">
        <f>E63/G63</f>
        <v>4</v>
      </c>
      <c r="M63" s="70"/>
      <c r="N63" s="39"/>
      <c r="Q63" s="104" t="s">
        <v>235</v>
      </c>
      <c r="R63" s="57">
        <v>0</v>
      </c>
      <c r="S63" s="57">
        <v>17</v>
      </c>
      <c r="T63" s="57">
        <v>2</v>
      </c>
      <c r="U63" s="56">
        <v>5</v>
      </c>
      <c r="V63" s="1">
        <v>0</v>
      </c>
      <c r="W63" s="1">
        <v>1</v>
      </c>
      <c r="X63" s="1">
        <v>0</v>
      </c>
      <c r="Y63" s="1">
        <v>0</v>
      </c>
      <c r="Z63" s="1">
        <v>0</v>
      </c>
      <c r="AA63" s="105">
        <f t="shared" ref="AA63:AA65" si="14">S63/U63</f>
        <v>3.4</v>
      </c>
    </row>
    <row r="64" spans="1:27" x14ac:dyDescent="0.25">
      <c r="A64" s="39"/>
      <c r="B64" s="97"/>
      <c r="C64" s="57" t="s">
        <v>235</v>
      </c>
      <c r="D64" s="57">
        <v>0</v>
      </c>
      <c r="E64" s="57">
        <v>17</v>
      </c>
      <c r="F64" s="57">
        <v>2</v>
      </c>
      <c r="G64" s="56">
        <v>5</v>
      </c>
      <c r="H64" s="57">
        <v>0</v>
      </c>
      <c r="I64" s="57">
        <v>1</v>
      </c>
      <c r="J64" s="57">
        <v>0</v>
      </c>
      <c r="K64" s="57">
        <v>0</v>
      </c>
      <c r="L64" s="111">
        <f t="shared" ref="L64:L66" si="15">E64/G64</f>
        <v>3.4</v>
      </c>
      <c r="M64" s="70"/>
      <c r="N64" s="39"/>
      <c r="Q64" s="104" t="s">
        <v>236</v>
      </c>
      <c r="R64" s="57">
        <v>0</v>
      </c>
      <c r="S64" s="57">
        <v>10</v>
      </c>
      <c r="T64" s="57">
        <v>3</v>
      </c>
      <c r="U64" s="56">
        <v>2</v>
      </c>
      <c r="V64" s="1">
        <v>0</v>
      </c>
      <c r="W64" s="1">
        <v>0</v>
      </c>
      <c r="X64" s="1">
        <v>1</v>
      </c>
      <c r="Y64" s="1">
        <v>0</v>
      </c>
      <c r="Z64" s="1">
        <v>0</v>
      </c>
      <c r="AA64" s="105">
        <f t="shared" si="14"/>
        <v>5</v>
      </c>
    </row>
    <row r="65" spans="1:27" x14ac:dyDescent="0.25">
      <c r="A65" s="39"/>
      <c r="B65" s="97"/>
      <c r="C65" s="57" t="s">
        <v>236</v>
      </c>
      <c r="D65" s="57">
        <v>0</v>
      </c>
      <c r="E65" s="57">
        <v>10</v>
      </c>
      <c r="F65" s="57">
        <v>3</v>
      </c>
      <c r="G65" s="56">
        <v>2</v>
      </c>
      <c r="H65" s="57">
        <v>0</v>
      </c>
      <c r="I65" s="57">
        <v>0</v>
      </c>
      <c r="J65" s="57">
        <v>1</v>
      </c>
      <c r="K65" s="57">
        <v>0</v>
      </c>
      <c r="L65" s="111">
        <f t="shared" si="15"/>
        <v>5</v>
      </c>
      <c r="M65" s="70"/>
      <c r="N65" s="39"/>
      <c r="Q65" s="106" t="s">
        <v>416</v>
      </c>
      <c r="R65" s="56">
        <v>-1000000</v>
      </c>
      <c r="S65" s="56">
        <v>3</v>
      </c>
      <c r="T65" s="56">
        <v>0</v>
      </c>
      <c r="U65" s="57">
        <v>1</v>
      </c>
      <c r="V65" s="56">
        <v>0</v>
      </c>
      <c r="W65" s="56">
        <v>0</v>
      </c>
      <c r="X65" s="56">
        <v>0</v>
      </c>
      <c r="Y65" s="56">
        <v>-1</v>
      </c>
      <c r="Z65" s="56">
        <v>1</v>
      </c>
      <c r="AA65" s="107">
        <f t="shared" si="14"/>
        <v>3</v>
      </c>
    </row>
    <row r="66" spans="1:27" x14ac:dyDescent="0.25">
      <c r="A66" s="39"/>
      <c r="B66" s="97"/>
      <c r="C66" s="56" t="s">
        <v>415</v>
      </c>
      <c r="D66" s="56">
        <v>0</v>
      </c>
      <c r="E66" s="56">
        <v>2</v>
      </c>
      <c r="F66" s="56">
        <v>0</v>
      </c>
      <c r="G66" s="57">
        <v>1</v>
      </c>
      <c r="H66" s="56">
        <v>0</v>
      </c>
      <c r="I66" s="56">
        <v>0</v>
      </c>
      <c r="J66" s="56">
        <v>0</v>
      </c>
      <c r="K66" s="56">
        <v>1</v>
      </c>
      <c r="L66" s="112">
        <f t="shared" si="15"/>
        <v>2</v>
      </c>
      <c r="M66" s="39"/>
      <c r="N66" s="39"/>
      <c r="Q66" s="104" t="s">
        <v>95</v>
      </c>
      <c r="R66" s="57"/>
      <c r="S66" s="57" t="s">
        <v>277</v>
      </c>
      <c r="T66" s="57">
        <f>SUMPRODUCT($R$62:$R$65,T62:T65)</f>
        <v>0</v>
      </c>
      <c r="U66" s="56">
        <f t="shared" ref="U66:Z66" si="16">SUMPRODUCT($R$62:$R$65,U62:U65)</f>
        <v>-1000000</v>
      </c>
      <c r="V66" s="57">
        <f t="shared" si="16"/>
        <v>0</v>
      </c>
      <c r="W66" s="57">
        <f t="shared" si="16"/>
        <v>0</v>
      </c>
      <c r="X66" s="57">
        <f t="shared" si="16"/>
        <v>0</v>
      </c>
      <c r="Y66" s="57">
        <f t="shared" si="16"/>
        <v>1000000</v>
      </c>
      <c r="Z66" s="57">
        <f t="shared" si="16"/>
        <v>-1000000</v>
      </c>
      <c r="AA66" s="105"/>
    </row>
    <row r="67" spans="1:27" x14ac:dyDescent="0.25">
      <c r="A67" s="39"/>
      <c r="B67" s="87"/>
      <c r="C67" s="57" t="s">
        <v>95</v>
      </c>
      <c r="D67" s="57"/>
      <c r="E67" s="57" t="s">
        <v>277</v>
      </c>
      <c r="F67" s="57">
        <f>SUMPRODUCT($D$63:$D$66,F63:F66)</f>
        <v>0</v>
      </c>
      <c r="G67" s="56">
        <f t="shared" ref="G67:K67" si="17">SUMPRODUCT($D$63:$D$66,G63:G66)</f>
        <v>0</v>
      </c>
      <c r="H67" s="57">
        <f t="shared" si="17"/>
        <v>0</v>
      </c>
      <c r="I67" s="57">
        <f t="shared" si="17"/>
        <v>0</v>
      </c>
      <c r="J67" s="57">
        <f t="shared" si="17"/>
        <v>0</v>
      </c>
      <c r="K67" s="57">
        <f t="shared" si="17"/>
        <v>0</v>
      </c>
      <c r="L67" s="105"/>
      <c r="M67" s="39"/>
      <c r="N67" s="39"/>
      <c r="Q67" s="108"/>
      <c r="R67" s="1"/>
      <c r="S67" s="1" t="s">
        <v>418</v>
      </c>
      <c r="T67" s="1">
        <f>T66-T60</f>
        <v>-10</v>
      </c>
      <c r="U67" s="56">
        <f t="shared" ref="U67:Z67" si="18">U66-U60</f>
        <v>-1000019</v>
      </c>
      <c r="V67" s="1">
        <f t="shared" si="18"/>
        <v>0</v>
      </c>
      <c r="W67" s="1">
        <f t="shared" si="18"/>
        <v>0</v>
      </c>
      <c r="X67" s="1">
        <f t="shared" si="18"/>
        <v>0</v>
      </c>
      <c r="Y67" s="1">
        <f t="shared" si="18"/>
        <v>1000000</v>
      </c>
      <c r="Z67" s="1">
        <f t="shared" si="18"/>
        <v>0</v>
      </c>
      <c r="AA67" s="109"/>
    </row>
    <row r="68" spans="1:27" x14ac:dyDescent="0.25">
      <c r="A68" s="39"/>
      <c r="B68" s="87"/>
      <c r="C68" s="57"/>
      <c r="D68" s="57"/>
      <c r="E68" s="57" t="s">
        <v>418</v>
      </c>
      <c r="F68" s="57">
        <f>F67-F61</f>
        <v>-10</v>
      </c>
      <c r="G68" s="56">
        <f t="shared" ref="G68:K68" si="19">G67-G61</f>
        <v>-19</v>
      </c>
      <c r="H68" s="57">
        <f t="shared" si="19"/>
        <v>0</v>
      </c>
      <c r="I68" s="57">
        <f t="shared" si="19"/>
        <v>0</v>
      </c>
      <c r="J68" s="57">
        <f t="shared" si="19"/>
        <v>0</v>
      </c>
      <c r="K68" s="57">
        <f t="shared" si="19"/>
        <v>0</v>
      </c>
      <c r="L68" s="105"/>
      <c r="M68" s="39"/>
      <c r="N68" s="39"/>
      <c r="Q68" s="74"/>
      <c r="R68" s="5"/>
      <c r="S68" s="5"/>
      <c r="T68" s="5"/>
      <c r="U68" s="5"/>
      <c r="V68" s="5"/>
      <c r="W68" s="5"/>
      <c r="X68" s="5"/>
      <c r="Y68" s="5"/>
      <c r="Z68" s="5"/>
      <c r="AA68" s="75"/>
    </row>
    <row r="69" spans="1:27" x14ac:dyDescent="0.25">
      <c r="B69" s="74"/>
      <c r="C69" s="5"/>
      <c r="D69" s="5"/>
      <c r="E69" s="5"/>
      <c r="F69" s="5"/>
      <c r="G69" s="5"/>
      <c r="H69" s="5"/>
      <c r="I69" s="5"/>
      <c r="J69" s="5"/>
      <c r="K69" s="5"/>
      <c r="L69" s="75"/>
      <c r="Q69" s="74"/>
      <c r="R69" s="5" t="s">
        <v>419</v>
      </c>
      <c r="S69" s="5"/>
      <c r="T69" s="5"/>
      <c r="U69" s="5"/>
      <c r="V69" s="5"/>
      <c r="W69" s="5"/>
      <c r="X69" s="5"/>
      <c r="Y69" s="5"/>
      <c r="Z69" s="5"/>
      <c r="AA69" s="75"/>
    </row>
    <row r="70" spans="1:27" x14ac:dyDescent="0.25">
      <c r="B70" s="74"/>
      <c r="C70" s="5"/>
      <c r="D70" s="5" t="s">
        <v>429</v>
      </c>
      <c r="E70" s="5"/>
      <c r="F70" s="5"/>
      <c r="G70" s="5"/>
      <c r="H70" s="5"/>
      <c r="I70" s="5"/>
      <c r="J70" s="5"/>
      <c r="K70" s="5"/>
      <c r="L70" s="75"/>
      <c r="Q70" s="74"/>
      <c r="R70" s="5" t="s">
        <v>420</v>
      </c>
      <c r="S70" s="5"/>
      <c r="T70" s="5"/>
      <c r="U70" s="5"/>
      <c r="V70" s="5"/>
      <c r="W70" s="5"/>
      <c r="X70" s="5"/>
      <c r="Y70" s="5"/>
      <c r="Z70" s="5"/>
      <c r="AA70" s="75"/>
    </row>
    <row r="71" spans="1:27" x14ac:dyDescent="0.25">
      <c r="B71" s="74"/>
      <c r="C71" s="5"/>
      <c r="D71" s="5" t="s">
        <v>426</v>
      </c>
      <c r="E71" s="5"/>
      <c r="F71" s="5"/>
      <c r="G71" s="5"/>
      <c r="H71" s="5"/>
      <c r="I71" s="5"/>
      <c r="J71" s="5"/>
      <c r="K71" s="5"/>
      <c r="L71" s="75"/>
      <c r="Q71" s="74"/>
      <c r="R71" s="5" t="s">
        <v>421</v>
      </c>
      <c r="S71" s="5"/>
      <c r="T71" s="5"/>
      <c r="U71" s="5"/>
      <c r="V71" s="5"/>
      <c r="W71" s="5"/>
      <c r="X71" s="5"/>
      <c r="Y71" s="5"/>
      <c r="Z71" s="5"/>
      <c r="AA71" s="75"/>
    </row>
    <row r="72" spans="1:27" x14ac:dyDescent="0.25">
      <c r="B72" s="74"/>
      <c r="C72" s="5"/>
      <c r="D72" s="5" t="s">
        <v>430</v>
      </c>
      <c r="E72" s="5"/>
      <c r="F72" s="5"/>
      <c r="G72" s="5"/>
      <c r="H72" s="5"/>
      <c r="I72" s="5"/>
      <c r="J72" s="5"/>
      <c r="K72" s="5"/>
      <c r="L72" s="75"/>
      <c r="Q72" s="74"/>
      <c r="R72" s="5"/>
      <c r="S72" s="5"/>
      <c r="T72" s="5"/>
      <c r="U72" s="5"/>
      <c r="V72" s="5"/>
      <c r="W72" s="5"/>
      <c r="X72" s="5"/>
      <c r="Y72" s="5"/>
      <c r="Z72" s="5"/>
      <c r="AA72" s="75"/>
    </row>
    <row r="73" spans="1:27" x14ac:dyDescent="0.25">
      <c r="B73" s="74"/>
      <c r="C73" s="5"/>
      <c r="D73" s="5"/>
      <c r="E73" s="5"/>
      <c r="F73" s="5"/>
      <c r="G73" s="5"/>
      <c r="H73" s="5"/>
      <c r="I73" s="5"/>
      <c r="J73" s="5"/>
      <c r="K73" s="5"/>
      <c r="L73" s="75"/>
      <c r="Q73" s="104"/>
      <c r="R73" s="57"/>
      <c r="S73" s="57" t="s">
        <v>155</v>
      </c>
      <c r="T73" s="57">
        <v>10</v>
      </c>
      <c r="U73" s="57">
        <v>19</v>
      </c>
      <c r="V73" s="57">
        <v>0</v>
      </c>
      <c r="W73" s="57">
        <v>0</v>
      </c>
      <c r="X73" s="57">
        <v>0</v>
      </c>
      <c r="Y73" s="56">
        <v>0</v>
      </c>
      <c r="Z73" s="57"/>
      <c r="AA73" s="88"/>
    </row>
    <row r="74" spans="1:27" x14ac:dyDescent="0.25">
      <c r="B74" s="74"/>
      <c r="C74" s="57"/>
      <c r="D74" s="57"/>
      <c r="E74" s="57" t="s">
        <v>155</v>
      </c>
      <c r="F74" s="56">
        <v>10</v>
      </c>
      <c r="G74" s="57">
        <v>19</v>
      </c>
      <c r="H74" s="57">
        <v>0</v>
      </c>
      <c r="I74" s="57">
        <v>0</v>
      </c>
      <c r="J74" s="57">
        <v>0</v>
      </c>
      <c r="K74" s="57">
        <v>0</v>
      </c>
      <c r="L74" s="110" t="s">
        <v>417</v>
      </c>
      <c r="Q74" s="104" t="s">
        <v>231</v>
      </c>
      <c r="R74" s="57" t="s">
        <v>232</v>
      </c>
      <c r="S74" s="57" t="s">
        <v>233</v>
      </c>
      <c r="T74" s="57" t="s">
        <v>9</v>
      </c>
      <c r="U74" s="57" t="s">
        <v>10</v>
      </c>
      <c r="V74" s="57" t="s">
        <v>234</v>
      </c>
      <c r="W74" s="57" t="s">
        <v>235</v>
      </c>
      <c r="X74" s="57" t="s">
        <v>236</v>
      </c>
      <c r="Y74" s="56" t="s">
        <v>415</v>
      </c>
      <c r="Z74" s="57" t="s">
        <v>417</v>
      </c>
      <c r="AA74" s="88"/>
    </row>
    <row r="75" spans="1:27" x14ac:dyDescent="0.25">
      <c r="B75" s="74"/>
      <c r="C75" s="57" t="s">
        <v>231</v>
      </c>
      <c r="D75" s="57" t="s">
        <v>232</v>
      </c>
      <c r="E75" s="57" t="s">
        <v>233</v>
      </c>
      <c r="F75" s="56" t="s">
        <v>9</v>
      </c>
      <c r="G75" s="57" t="s">
        <v>10</v>
      </c>
      <c r="H75" s="57" t="s">
        <v>234</v>
      </c>
      <c r="I75" s="57" t="s">
        <v>235</v>
      </c>
      <c r="J75" s="57" t="s">
        <v>236</v>
      </c>
      <c r="K75" s="57" t="s">
        <v>415</v>
      </c>
      <c r="L75" s="111"/>
      <c r="Q75" s="104" t="s">
        <v>234</v>
      </c>
      <c r="R75" s="57">
        <v>0</v>
      </c>
      <c r="S75" s="57">
        <f t="shared" ref="S75:T75" si="20">S62-$U$62*S78</f>
        <v>6</v>
      </c>
      <c r="T75" s="57">
        <f t="shared" si="20"/>
        <v>4</v>
      </c>
      <c r="U75" s="57">
        <f>U62-$U$62*U78</f>
        <v>0</v>
      </c>
      <c r="V75" s="57">
        <f t="shared" ref="V75:Y75" si="21">V62-$U$62*V78</f>
        <v>1</v>
      </c>
      <c r="W75" s="57">
        <f t="shared" si="21"/>
        <v>0</v>
      </c>
      <c r="X75" s="57">
        <f t="shared" si="21"/>
        <v>0</v>
      </c>
      <c r="Y75" s="56">
        <f t="shared" si="21"/>
        <v>6</v>
      </c>
      <c r="Z75" s="57">
        <f>S75/Y75</f>
        <v>1</v>
      </c>
      <c r="AA75" s="88"/>
    </row>
    <row r="76" spans="1:27" x14ac:dyDescent="0.25">
      <c r="B76" s="74"/>
      <c r="C76" s="57" t="s">
        <v>234</v>
      </c>
      <c r="D76" s="57">
        <v>0</v>
      </c>
      <c r="E76" s="57">
        <f t="shared" ref="E76:F76" si="22">E63-$G$63*E79</f>
        <v>12</v>
      </c>
      <c r="F76" s="56">
        <f t="shared" si="22"/>
        <v>4</v>
      </c>
      <c r="G76" s="57">
        <f>G63-$G$63*G79</f>
        <v>0</v>
      </c>
      <c r="H76" s="57">
        <f t="shared" ref="H76:K76" si="23">H63-$G$63*H79</f>
        <v>1</v>
      </c>
      <c r="I76" s="57">
        <f t="shared" si="23"/>
        <v>0</v>
      </c>
      <c r="J76" s="57">
        <f t="shared" si="23"/>
        <v>0</v>
      </c>
      <c r="K76" s="57">
        <f t="shared" si="23"/>
        <v>-6</v>
      </c>
      <c r="L76" s="111">
        <f>E76/F76</f>
        <v>3</v>
      </c>
      <c r="Q76" s="106" t="s">
        <v>235</v>
      </c>
      <c r="R76" s="56">
        <v>0</v>
      </c>
      <c r="S76" s="56">
        <f t="shared" ref="S76:T76" si="24">S63-$U$63*S78</f>
        <v>2</v>
      </c>
      <c r="T76" s="56">
        <f t="shared" si="24"/>
        <v>2</v>
      </c>
      <c r="U76" s="56">
        <f>U63-$U$63*U78</f>
        <v>0</v>
      </c>
      <c r="V76" s="56">
        <f t="shared" ref="V76:Y76" si="25">V63-$U$63*V78</f>
        <v>0</v>
      </c>
      <c r="W76" s="56">
        <f t="shared" si="25"/>
        <v>1</v>
      </c>
      <c r="X76" s="56">
        <f t="shared" si="25"/>
        <v>0</v>
      </c>
      <c r="Y76" s="57">
        <f t="shared" si="25"/>
        <v>5</v>
      </c>
      <c r="Z76" s="56">
        <f t="shared" ref="Z76:Z77" si="26">S76/Y76</f>
        <v>0.4</v>
      </c>
      <c r="AA76" s="88"/>
    </row>
    <row r="77" spans="1:27" x14ac:dyDescent="0.25">
      <c r="B77" s="74"/>
      <c r="C77" s="57" t="s">
        <v>235</v>
      </c>
      <c r="D77" s="57">
        <v>0</v>
      </c>
      <c r="E77" s="57">
        <f t="shared" ref="E77:F77" si="27">E64-$G$64*E79</f>
        <v>7</v>
      </c>
      <c r="F77" s="56">
        <f t="shared" si="27"/>
        <v>2</v>
      </c>
      <c r="G77" s="57">
        <f>G64-$G$64*G79</f>
        <v>0</v>
      </c>
      <c r="H77" s="57">
        <f t="shared" ref="H77:K77" si="28">H64-$G$64*H79</f>
        <v>0</v>
      </c>
      <c r="I77" s="57">
        <f t="shared" si="28"/>
        <v>1</v>
      </c>
      <c r="J77" s="57">
        <f t="shared" si="28"/>
        <v>0</v>
      </c>
      <c r="K77" s="57">
        <f t="shared" si="28"/>
        <v>-5</v>
      </c>
      <c r="L77" s="111">
        <f t="shared" ref="L77:L78" si="29">E77/F77</f>
        <v>3.5</v>
      </c>
      <c r="Q77" s="104" t="s">
        <v>236</v>
      </c>
      <c r="R77" s="57">
        <v>0</v>
      </c>
      <c r="S77" s="57">
        <f t="shared" ref="S77:T77" si="30">S64-$U$64*S78</f>
        <v>4</v>
      </c>
      <c r="T77" s="57">
        <f t="shared" si="30"/>
        <v>3</v>
      </c>
      <c r="U77" s="57">
        <f>U64-$U$64*U78</f>
        <v>0</v>
      </c>
      <c r="V77" s="57">
        <f t="shared" ref="V77:Y77" si="31">V64-$U$64*V78</f>
        <v>0</v>
      </c>
      <c r="W77" s="57">
        <f t="shared" si="31"/>
        <v>0</v>
      </c>
      <c r="X77" s="57">
        <f t="shared" si="31"/>
        <v>1</v>
      </c>
      <c r="Y77" s="56">
        <f t="shared" si="31"/>
        <v>2</v>
      </c>
      <c r="Z77" s="57">
        <f t="shared" si="26"/>
        <v>2</v>
      </c>
      <c r="AA77" s="88"/>
    </row>
    <row r="78" spans="1:27" x14ac:dyDescent="0.25">
      <c r="B78" s="74"/>
      <c r="C78" s="56" t="s">
        <v>236</v>
      </c>
      <c r="D78" s="56">
        <v>0</v>
      </c>
      <c r="E78" s="56">
        <f t="shared" ref="E78:F78" si="32">E65-$G$65*E79</f>
        <v>6</v>
      </c>
      <c r="F78" s="57">
        <f t="shared" si="32"/>
        <v>3</v>
      </c>
      <c r="G78" s="56">
        <f>G65-$G$65*G79</f>
        <v>0</v>
      </c>
      <c r="H78" s="56">
        <f t="shared" ref="H78:K78" si="33">H65-$G$65*H79</f>
        <v>0</v>
      </c>
      <c r="I78" s="56">
        <f t="shared" si="33"/>
        <v>0</v>
      </c>
      <c r="J78" s="56">
        <f t="shared" si="33"/>
        <v>1</v>
      </c>
      <c r="K78" s="56">
        <f t="shared" si="33"/>
        <v>-2</v>
      </c>
      <c r="L78" s="112">
        <f t="shared" si="29"/>
        <v>2</v>
      </c>
      <c r="Q78" s="104" t="s">
        <v>10</v>
      </c>
      <c r="R78" s="57">
        <v>19</v>
      </c>
      <c r="S78" s="57">
        <v>3</v>
      </c>
      <c r="T78" s="57">
        <v>0</v>
      </c>
      <c r="U78" s="57">
        <v>1</v>
      </c>
      <c r="V78" s="57">
        <v>0</v>
      </c>
      <c r="W78" s="57">
        <v>0</v>
      </c>
      <c r="X78" s="57">
        <v>0</v>
      </c>
      <c r="Y78" s="56">
        <v>-1</v>
      </c>
      <c r="Z78" s="57"/>
      <c r="AA78" s="88"/>
    </row>
    <row r="79" spans="1:27" x14ac:dyDescent="0.25">
      <c r="B79" s="74"/>
      <c r="C79" s="57" t="s">
        <v>10</v>
      </c>
      <c r="D79" s="57">
        <v>19</v>
      </c>
      <c r="E79" s="57">
        <v>2</v>
      </c>
      <c r="F79" s="56">
        <v>0</v>
      </c>
      <c r="G79" s="57">
        <v>1</v>
      </c>
      <c r="H79" s="57">
        <v>0</v>
      </c>
      <c r="I79" s="57">
        <v>0</v>
      </c>
      <c r="J79" s="57">
        <v>0</v>
      </c>
      <c r="K79" s="57">
        <v>1</v>
      </c>
      <c r="L79" s="111"/>
      <c r="Q79" s="104" t="s">
        <v>95</v>
      </c>
      <c r="R79" s="57"/>
      <c r="S79" s="57" t="s">
        <v>277</v>
      </c>
      <c r="T79" s="57">
        <f>SUMPRODUCT($R$75:$R$78,T75:T78)</f>
        <v>0</v>
      </c>
      <c r="U79" s="57">
        <f t="shared" ref="U79:Y79" si="34">SUMPRODUCT($R$75:$R$78,U75:U78)</f>
        <v>19</v>
      </c>
      <c r="V79" s="57">
        <f t="shared" si="34"/>
        <v>0</v>
      </c>
      <c r="W79" s="57">
        <f t="shared" si="34"/>
        <v>0</v>
      </c>
      <c r="X79" s="57">
        <f t="shared" si="34"/>
        <v>0</v>
      </c>
      <c r="Y79" s="56">
        <f t="shared" si="34"/>
        <v>-19</v>
      </c>
      <c r="Z79" s="57"/>
      <c r="AA79" s="88"/>
    </row>
    <row r="80" spans="1:27" x14ac:dyDescent="0.25">
      <c r="B80" s="74"/>
      <c r="C80" s="57" t="s">
        <v>95</v>
      </c>
      <c r="D80" s="57"/>
      <c r="E80" s="57" t="s">
        <v>277</v>
      </c>
      <c r="F80" s="56">
        <f>SUMPRODUCT($D$76:$D$79,F76:F79)</f>
        <v>0</v>
      </c>
      <c r="G80" s="57">
        <f t="shared" ref="G80:K80" si="35">SUMPRODUCT($D$76:$D$79,G76:G79)</f>
        <v>19</v>
      </c>
      <c r="H80" s="57">
        <f t="shared" si="35"/>
        <v>0</v>
      </c>
      <c r="I80" s="57">
        <f t="shared" si="35"/>
        <v>0</v>
      </c>
      <c r="J80" s="57">
        <f t="shared" si="35"/>
        <v>0</v>
      </c>
      <c r="K80" s="57">
        <f t="shared" si="35"/>
        <v>19</v>
      </c>
      <c r="L80" s="105"/>
      <c r="Q80" s="104"/>
      <c r="R80" s="57"/>
      <c r="S80" s="57" t="s">
        <v>418</v>
      </c>
      <c r="T80" s="57">
        <f>T79-T73</f>
        <v>-10</v>
      </c>
      <c r="U80" s="57">
        <f t="shared" ref="U80:Y80" si="36">U79-U73</f>
        <v>0</v>
      </c>
      <c r="V80" s="57">
        <f t="shared" si="36"/>
        <v>0</v>
      </c>
      <c r="W80" s="57">
        <f t="shared" si="36"/>
        <v>0</v>
      </c>
      <c r="X80" s="57">
        <f t="shared" si="36"/>
        <v>0</v>
      </c>
      <c r="Y80" s="56">
        <f t="shared" si="36"/>
        <v>-19</v>
      </c>
      <c r="Z80" s="57"/>
      <c r="AA80" s="75"/>
    </row>
    <row r="81" spans="2:27" x14ac:dyDescent="0.25">
      <c r="B81" s="74"/>
      <c r="C81" s="57"/>
      <c r="D81" s="57"/>
      <c r="E81" s="57" t="s">
        <v>418</v>
      </c>
      <c r="F81" s="56">
        <f>F80-F74</f>
        <v>-10</v>
      </c>
      <c r="G81" s="57">
        <f t="shared" ref="G81:K81" si="37">G80-G74</f>
        <v>0</v>
      </c>
      <c r="H81" s="57">
        <f t="shared" si="37"/>
        <v>0</v>
      </c>
      <c r="I81" s="57">
        <f t="shared" si="37"/>
        <v>0</v>
      </c>
      <c r="J81" s="57">
        <f t="shared" si="37"/>
        <v>0</v>
      </c>
      <c r="K81" s="57">
        <f t="shared" si="37"/>
        <v>19</v>
      </c>
      <c r="L81" s="105"/>
      <c r="Q81" s="74"/>
      <c r="R81" s="5"/>
      <c r="S81" s="5"/>
      <c r="T81" s="5"/>
      <c r="U81" s="5"/>
      <c r="V81" s="5"/>
      <c r="W81" s="5"/>
      <c r="X81" s="5"/>
      <c r="Y81" s="5"/>
      <c r="Z81" s="5"/>
      <c r="AA81" s="75"/>
    </row>
    <row r="82" spans="2:27" x14ac:dyDescent="0.25">
      <c r="B82" s="74"/>
      <c r="C82" s="5"/>
      <c r="D82" s="5"/>
      <c r="E82" s="5"/>
      <c r="F82" s="5"/>
      <c r="G82" s="5"/>
      <c r="H82" s="5"/>
      <c r="I82" s="5"/>
      <c r="J82" s="5"/>
      <c r="K82" s="5"/>
      <c r="L82" s="75"/>
      <c r="Q82" s="74"/>
      <c r="R82" s="5" t="s">
        <v>422</v>
      </c>
      <c r="S82" s="5"/>
      <c r="T82" s="5"/>
      <c r="U82" s="5"/>
      <c r="V82" s="5"/>
      <c r="W82" s="5"/>
      <c r="X82" s="5"/>
      <c r="Y82" s="5"/>
      <c r="Z82" s="5"/>
      <c r="AA82" s="75"/>
    </row>
    <row r="83" spans="2:27" x14ac:dyDescent="0.25">
      <c r="B83" s="74"/>
      <c r="C83" s="5"/>
      <c r="D83" s="5" t="s">
        <v>425</v>
      </c>
      <c r="E83" s="5"/>
      <c r="F83" s="5"/>
      <c r="G83" s="5"/>
      <c r="H83" s="5"/>
      <c r="I83" s="5"/>
      <c r="J83" s="5"/>
      <c r="K83" s="5"/>
      <c r="L83" s="75"/>
      <c r="Q83" s="74"/>
      <c r="R83" s="5" t="s">
        <v>423</v>
      </c>
      <c r="S83" s="5"/>
      <c r="T83" s="5"/>
      <c r="U83" s="5"/>
      <c r="V83" s="5"/>
      <c r="W83" s="5"/>
      <c r="X83" s="5"/>
      <c r="Y83" s="5"/>
      <c r="Z83" s="5"/>
      <c r="AA83" s="75"/>
    </row>
    <row r="84" spans="2:27" x14ac:dyDescent="0.25">
      <c r="B84" s="74"/>
      <c r="C84" s="5"/>
      <c r="D84" s="5" t="s">
        <v>431</v>
      </c>
      <c r="E84" s="5"/>
      <c r="F84" s="5"/>
      <c r="G84" s="5"/>
      <c r="H84" s="5"/>
      <c r="I84" s="5"/>
      <c r="J84" s="5"/>
      <c r="K84" s="5"/>
      <c r="L84" s="75"/>
      <c r="Q84" s="74"/>
      <c r="R84" s="5" t="s">
        <v>424</v>
      </c>
      <c r="S84" s="5"/>
      <c r="T84" s="5"/>
      <c r="U84" s="5"/>
      <c r="V84" s="5"/>
      <c r="W84" s="5"/>
      <c r="X84" s="5"/>
      <c r="Y84" s="5"/>
      <c r="Z84" s="5"/>
      <c r="AA84" s="75"/>
    </row>
    <row r="85" spans="2:27" x14ac:dyDescent="0.25">
      <c r="B85" s="74"/>
      <c r="C85" s="5"/>
      <c r="D85" s="5" t="s">
        <v>432</v>
      </c>
      <c r="E85" s="5"/>
      <c r="F85" s="5"/>
      <c r="G85" s="5"/>
      <c r="H85" s="5"/>
      <c r="I85" s="5"/>
      <c r="J85" s="5"/>
      <c r="K85" s="5"/>
      <c r="L85" s="75"/>
      <c r="Q85" s="74"/>
      <c r="R85" s="5"/>
      <c r="S85" s="5"/>
      <c r="T85" s="5"/>
      <c r="U85" s="5"/>
      <c r="V85" s="5"/>
      <c r="W85" s="5"/>
      <c r="X85" s="5"/>
      <c r="Y85" s="5"/>
      <c r="Z85" s="5"/>
      <c r="AA85" s="75"/>
    </row>
    <row r="86" spans="2:27" x14ac:dyDescent="0.25">
      <c r="B86" s="74"/>
      <c r="C86" s="5"/>
      <c r="D86" s="5"/>
      <c r="E86" s="5"/>
      <c r="F86" s="5"/>
      <c r="G86" s="5"/>
      <c r="H86" s="5"/>
      <c r="I86" s="5"/>
      <c r="J86" s="5"/>
      <c r="K86" s="5"/>
      <c r="L86" s="75"/>
      <c r="Q86" s="104"/>
      <c r="R86" s="57"/>
      <c r="S86" s="57" t="s">
        <v>155</v>
      </c>
      <c r="T86" s="56">
        <v>10</v>
      </c>
      <c r="U86" s="57">
        <v>19</v>
      </c>
      <c r="V86" s="57">
        <v>0</v>
      </c>
      <c r="W86" s="57">
        <v>0</v>
      </c>
      <c r="X86" s="57">
        <v>0</v>
      </c>
      <c r="Y86" s="57">
        <v>0</v>
      </c>
      <c r="Z86" s="57"/>
      <c r="AA86" s="75"/>
    </row>
    <row r="87" spans="2:27" x14ac:dyDescent="0.25">
      <c r="B87" s="74"/>
      <c r="C87" s="57"/>
      <c r="D87" s="57"/>
      <c r="E87" s="57" t="s">
        <v>155</v>
      </c>
      <c r="F87" s="57">
        <v>10</v>
      </c>
      <c r="G87" s="57">
        <v>19</v>
      </c>
      <c r="H87" s="57">
        <v>0</v>
      </c>
      <c r="I87" s="57">
        <v>0</v>
      </c>
      <c r="J87" s="57">
        <v>0</v>
      </c>
      <c r="K87" s="57">
        <v>0</v>
      </c>
      <c r="L87" s="110" t="s">
        <v>417</v>
      </c>
      <c r="Q87" s="104" t="s">
        <v>231</v>
      </c>
      <c r="R87" s="57" t="s">
        <v>232</v>
      </c>
      <c r="S87" s="57" t="s">
        <v>233</v>
      </c>
      <c r="T87" s="56" t="s">
        <v>9</v>
      </c>
      <c r="U87" s="57" t="s">
        <v>10</v>
      </c>
      <c r="V87" s="57" t="s">
        <v>234</v>
      </c>
      <c r="W87" s="57" t="s">
        <v>235</v>
      </c>
      <c r="X87" s="57" t="s">
        <v>236</v>
      </c>
      <c r="Y87" s="57" t="s">
        <v>415</v>
      </c>
      <c r="Z87" s="57" t="s">
        <v>417</v>
      </c>
      <c r="AA87" s="75"/>
    </row>
    <row r="88" spans="2:27" x14ac:dyDescent="0.25">
      <c r="B88" s="74"/>
      <c r="C88" s="57" t="s">
        <v>231</v>
      </c>
      <c r="D88" s="57" t="s">
        <v>232</v>
      </c>
      <c r="E88" s="57" t="s">
        <v>233</v>
      </c>
      <c r="F88" s="57" t="s">
        <v>9</v>
      </c>
      <c r="G88" s="57" t="s">
        <v>10</v>
      </c>
      <c r="H88" s="57" t="s">
        <v>234</v>
      </c>
      <c r="I88" s="57" t="s">
        <v>235</v>
      </c>
      <c r="J88" s="57" t="s">
        <v>236</v>
      </c>
      <c r="K88" s="57" t="s">
        <v>415</v>
      </c>
      <c r="L88" s="111"/>
      <c r="Q88" s="104" t="s">
        <v>234</v>
      </c>
      <c r="R88" s="57">
        <v>0</v>
      </c>
      <c r="S88" s="57">
        <f t="shared" ref="S88:X88" si="38">S75-$Y$75*S89</f>
        <v>3.5999999999999996</v>
      </c>
      <c r="T88" s="56">
        <f t="shared" si="38"/>
        <v>1.5999999999999996</v>
      </c>
      <c r="U88" s="57">
        <f t="shared" si="38"/>
        <v>0</v>
      </c>
      <c r="V88" s="57">
        <f t="shared" si="38"/>
        <v>1</v>
      </c>
      <c r="W88" s="57">
        <f t="shared" si="38"/>
        <v>-1.2000000000000002</v>
      </c>
      <c r="X88" s="57">
        <f t="shared" si="38"/>
        <v>0</v>
      </c>
      <c r="Y88" s="57">
        <f>Y75-$Y$75*Y89</f>
        <v>0</v>
      </c>
      <c r="Z88" s="57">
        <f>S88/T88</f>
        <v>2.2500000000000004</v>
      </c>
      <c r="AA88" s="75"/>
    </row>
    <row r="89" spans="2:27" x14ac:dyDescent="0.25">
      <c r="B89" s="74"/>
      <c r="C89" s="57" t="s">
        <v>234</v>
      </c>
      <c r="D89" s="57">
        <v>0</v>
      </c>
      <c r="E89" s="57">
        <f>E76-$F$76*E91</f>
        <v>4</v>
      </c>
      <c r="F89" s="57">
        <f>F76-$F$76*F91</f>
        <v>0</v>
      </c>
      <c r="G89" s="57">
        <f t="shared" ref="G89:K89" si="39">G76-$F$76*G91</f>
        <v>0</v>
      </c>
      <c r="H89" s="57">
        <f t="shared" si="39"/>
        <v>1</v>
      </c>
      <c r="I89" s="57">
        <f t="shared" si="39"/>
        <v>0</v>
      </c>
      <c r="J89" s="57">
        <f t="shared" si="39"/>
        <v>-1.3333333333333333</v>
      </c>
      <c r="K89" s="57">
        <f t="shared" si="39"/>
        <v>-3.3333333333333335</v>
      </c>
      <c r="L89" s="111"/>
      <c r="Q89" s="106" t="s">
        <v>415</v>
      </c>
      <c r="R89" s="56">
        <v>0</v>
      </c>
      <c r="S89" s="56">
        <f t="shared" ref="S89:X89" si="40">S76/$Y$76</f>
        <v>0.4</v>
      </c>
      <c r="T89" s="57">
        <f t="shared" si="40"/>
        <v>0.4</v>
      </c>
      <c r="U89" s="56">
        <f t="shared" si="40"/>
        <v>0</v>
      </c>
      <c r="V89" s="56">
        <f t="shared" si="40"/>
        <v>0</v>
      </c>
      <c r="W89" s="56">
        <f t="shared" si="40"/>
        <v>0.2</v>
      </c>
      <c r="X89" s="56">
        <f t="shared" si="40"/>
        <v>0</v>
      </c>
      <c r="Y89" s="56">
        <f>Y76/$Y$76</f>
        <v>1</v>
      </c>
      <c r="Z89" s="56">
        <f t="shared" ref="Z89:Z91" si="41">S89/T89</f>
        <v>1</v>
      </c>
      <c r="AA89" s="75"/>
    </row>
    <row r="90" spans="2:27" x14ac:dyDescent="0.25">
      <c r="B90" s="74"/>
      <c r="C90" s="57" t="s">
        <v>235</v>
      </c>
      <c r="D90" s="57">
        <v>0</v>
      </c>
      <c r="E90" s="57">
        <f>E77-$F$77*E91</f>
        <v>3</v>
      </c>
      <c r="F90" s="57">
        <f>F77-$F$77*F91</f>
        <v>0</v>
      </c>
      <c r="G90" s="57">
        <f t="shared" ref="G90:K90" si="42">G77-$F$77*G91</f>
        <v>0</v>
      </c>
      <c r="H90" s="57">
        <f t="shared" si="42"/>
        <v>0</v>
      </c>
      <c r="I90" s="57">
        <f t="shared" si="42"/>
        <v>1</v>
      </c>
      <c r="J90" s="57">
        <f t="shared" si="42"/>
        <v>-0.66666666666666663</v>
      </c>
      <c r="K90" s="57">
        <f t="shared" si="42"/>
        <v>-3.666666666666667</v>
      </c>
      <c r="L90" s="111"/>
      <c r="Q90" s="104" t="s">
        <v>236</v>
      </c>
      <c r="R90" s="57">
        <v>0</v>
      </c>
      <c r="S90" s="57">
        <f t="shared" ref="S90:X90" si="43">S77-$Y$77*S89</f>
        <v>3.2</v>
      </c>
      <c r="T90" s="56">
        <f t="shared" si="43"/>
        <v>2.2000000000000002</v>
      </c>
      <c r="U90" s="57">
        <f t="shared" si="43"/>
        <v>0</v>
      </c>
      <c r="V90" s="57">
        <f t="shared" si="43"/>
        <v>0</v>
      </c>
      <c r="W90" s="57">
        <f t="shared" si="43"/>
        <v>-0.4</v>
      </c>
      <c r="X90" s="57">
        <f t="shared" si="43"/>
        <v>1</v>
      </c>
      <c r="Y90" s="57">
        <f>Y77-$Y$77*Y89</f>
        <v>0</v>
      </c>
      <c r="Z90" s="57">
        <f t="shared" si="41"/>
        <v>1.4545454545454546</v>
      </c>
      <c r="AA90" s="75"/>
    </row>
    <row r="91" spans="2:27" x14ac:dyDescent="0.25">
      <c r="B91" s="74"/>
      <c r="C91" s="57" t="s">
        <v>9</v>
      </c>
      <c r="D91" s="57">
        <v>10</v>
      </c>
      <c r="E91" s="57">
        <f>E78/$F$78</f>
        <v>2</v>
      </c>
      <c r="F91" s="57">
        <f>F78/$F$78</f>
        <v>1</v>
      </c>
      <c r="G91" s="57">
        <f t="shared" ref="G91:K91" si="44">G78/$F$78</f>
        <v>0</v>
      </c>
      <c r="H91" s="57">
        <f t="shared" si="44"/>
        <v>0</v>
      </c>
      <c r="I91" s="57">
        <f t="shared" si="44"/>
        <v>0</v>
      </c>
      <c r="J91" s="57">
        <f t="shared" si="44"/>
        <v>0.33333333333333331</v>
      </c>
      <c r="K91" s="57">
        <f t="shared" si="44"/>
        <v>-0.66666666666666663</v>
      </c>
      <c r="L91" s="111"/>
      <c r="Q91" s="104" t="s">
        <v>10</v>
      </c>
      <c r="R91" s="57">
        <v>19</v>
      </c>
      <c r="S91" s="57">
        <f t="shared" ref="S91:X91" si="45">S78-$Y$78*S89</f>
        <v>3.4</v>
      </c>
      <c r="T91" s="56">
        <f t="shared" si="45"/>
        <v>0.4</v>
      </c>
      <c r="U91" s="57">
        <f t="shared" si="45"/>
        <v>1</v>
      </c>
      <c r="V91" s="57">
        <f t="shared" si="45"/>
        <v>0</v>
      </c>
      <c r="W91" s="57">
        <f t="shared" si="45"/>
        <v>0.2</v>
      </c>
      <c r="X91" s="57">
        <f t="shared" si="45"/>
        <v>0</v>
      </c>
      <c r="Y91" s="57">
        <f>Y78-$Y$78*Y89</f>
        <v>0</v>
      </c>
      <c r="Z91" s="57">
        <f t="shared" si="41"/>
        <v>8.5</v>
      </c>
      <c r="AA91" s="75"/>
    </row>
    <row r="92" spans="2:27" x14ac:dyDescent="0.25">
      <c r="B92" s="74"/>
      <c r="C92" s="57" t="s">
        <v>10</v>
      </c>
      <c r="D92" s="57">
        <v>19</v>
      </c>
      <c r="E92" s="57">
        <f>E79-$F$79*E91</f>
        <v>2</v>
      </c>
      <c r="F92" s="57">
        <f>F79-$F$79*F91</f>
        <v>0</v>
      </c>
      <c r="G92" s="57">
        <f t="shared" ref="G92:K92" si="46">G79-$F$79*G91</f>
        <v>1</v>
      </c>
      <c r="H92" s="57">
        <f t="shared" si="46"/>
        <v>0</v>
      </c>
      <c r="I92" s="57">
        <f t="shared" si="46"/>
        <v>0</v>
      </c>
      <c r="J92" s="57">
        <f t="shared" si="46"/>
        <v>0</v>
      </c>
      <c r="K92" s="57">
        <f t="shared" si="46"/>
        <v>1</v>
      </c>
      <c r="L92" s="111"/>
      <c r="Q92" s="104" t="s">
        <v>95</v>
      </c>
      <c r="R92" s="57"/>
      <c r="S92" s="57" t="s">
        <v>277</v>
      </c>
      <c r="T92" s="56">
        <f>SUMPRODUCT($R$88:$R$91,T88:T91)</f>
        <v>7.6000000000000005</v>
      </c>
      <c r="U92" s="57">
        <f t="shared" ref="U92:Y92" si="47">SUMPRODUCT($R$88:$R$91,U88:U91)</f>
        <v>19</v>
      </c>
      <c r="V92" s="57">
        <f t="shared" si="47"/>
        <v>0</v>
      </c>
      <c r="W92" s="57">
        <f t="shared" si="47"/>
        <v>3.8000000000000003</v>
      </c>
      <c r="X92" s="57">
        <f t="shared" si="47"/>
        <v>0</v>
      </c>
      <c r="Y92" s="57">
        <f t="shared" si="47"/>
        <v>0</v>
      </c>
      <c r="Z92" s="57"/>
      <c r="AA92" s="75"/>
    </row>
    <row r="93" spans="2:27" x14ac:dyDescent="0.25">
      <c r="B93" s="74"/>
      <c r="C93" s="57" t="s">
        <v>95</v>
      </c>
      <c r="D93" s="57"/>
      <c r="E93" s="57" t="s">
        <v>277</v>
      </c>
      <c r="F93" s="57">
        <f>SUMPRODUCT($D$89:$D$92,F89:F92)</f>
        <v>10</v>
      </c>
      <c r="G93" s="57">
        <f t="shared" ref="G93:K93" si="48">SUMPRODUCT($D$89:$D$92,G89:G92)</f>
        <v>19</v>
      </c>
      <c r="H93" s="57">
        <f t="shared" si="48"/>
        <v>0</v>
      </c>
      <c r="I93" s="57">
        <f t="shared" si="48"/>
        <v>0</v>
      </c>
      <c r="J93" s="57">
        <f t="shared" si="48"/>
        <v>3.333333333333333</v>
      </c>
      <c r="K93" s="57">
        <f t="shared" si="48"/>
        <v>12.333333333333334</v>
      </c>
      <c r="L93" s="105"/>
      <c r="Q93" s="104"/>
      <c r="R93" s="57"/>
      <c r="S93" s="57" t="s">
        <v>418</v>
      </c>
      <c r="T93" s="56">
        <f>T92-T86</f>
        <v>-2.3999999999999995</v>
      </c>
      <c r="U93" s="57">
        <f t="shared" ref="U93:Y93" si="49">U92-U86</f>
        <v>0</v>
      </c>
      <c r="V93" s="57">
        <f t="shared" si="49"/>
        <v>0</v>
      </c>
      <c r="W93" s="57">
        <f t="shared" si="49"/>
        <v>3.8000000000000003</v>
      </c>
      <c r="X93" s="57">
        <f t="shared" si="49"/>
        <v>0</v>
      </c>
      <c r="Y93" s="57">
        <f t="shared" si="49"/>
        <v>0</v>
      </c>
      <c r="Z93" s="57"/>
      <c r="AA93" s="75"/>
    </row>
    <row r="94" spans="2:27" x14ac:dyDescent="0.25">
      <c r="B94" s="74"/>
      <c r="C94" s="57"/>
      <c r="D94" s="57"/>
      <c r="E94" s="57" t="s">
        <v>418</v>
      </c>
      <c r="F94" s="57">
        <f>F93-F87</f>
        <v>0</v>
      </c>
      <c r="G94" s="57">
        <f t="shared" ref="G94:K94" si="50">G93-G87</f>
        <v>0</v>
      </c>
      <c r="H94" s="57">
        <f t="shared" si="50"/>
        <v>0</v>
      </c>
      <c r="I94" s="57">
        <f t="shared" si="50"/>
        <v>0</v>
      </c>
      <c r="J94" s="57">
        <f t="shared" si="50"/>
        <v>3.333333333333333</v>
      </c>
      <c r="K94" s="57">
        <f t="shared" si="50"/>
        <v>12.333333333333334</v>
      </c>
      <c r="L94" s="105"/>
      <c r="Q94" s="74"/>
      <c r="R94" s="5"/>
      <c r="S94" s="5"/>
      <c r="T94" s="5"/>
      <c r="U94" s="5"/>
      <c r="V94" s="5"/>
      <c r="W94" s="5"/>
      <c r="X94" s="5"/>
      <c r="Y94" s="5"/>
      <c r="Z94" s="5"/>
      <c r="AA94" s="75"/>
    </row>
    <row r="95" spans="2:27" x14ac:dyDescent="0.25">
      <c r="B95" s="74"/>
      <c r="C95" s="5"/>
      <c r="D95" s="5"/>
      <c r="E95" s="5"/>
      <c r="F95" s="5"/>
      <c r="G95" s="5"/>
      <c r="H95" s="5"/>
      <c r="I95" s="5"/>
      <c r="J95" s="5"/>
      <c r="K95" s="5"/>
      <c r="L95" s="75"/>
      <c r="Q95" s="74"/>
      <c r="R95" s="5" t="s">
        <v>425</v>
      </c>
      <c r="S95" s="5"/>
      <c r="T95" s="5"/>
      <c r="U95" s="5"/>
      <c r="V95" s="5"/>
      <c r="W95" s="5"/>
      <c r="X95" s="5"/>
      <c r="Y95" s="5"/>
      <c r="Z95" s="5"/>
      <c r="AA95" s="75"/>
    </row>
    <row r="96" spans="2:27" x14ac:dyDescent="0.25">
      <c r="B96" s="74"/>
      <c r="C96" s="5"/>
      <c r="D96" s="5" t="s">
        <v>294</v>
      </c>
      <c r="E96" s="5"/>
      <c r="F96" s="5"/>
      <c r="G96" s="5"/>
      <c r="H96" s="5"/>
      <c r="I96" s="5"/>
      <c r="J96" s="5"/>
      <c r="K96" s="5"/>
      <c r="L96" s="75"/>
      <c r="Q96" s="74"/>
      <c r="R96" s="5" t="s">
        <v>426</v>
      </c>
      <c r="S96" s="5"/>
      <c r="T96" s="5"/>
      <c r="U96" s="5"/>
      <c r="V96" s="5"/>
      <c r="W96" s="5"/>
      <c r="X96" s="5"/>
      <c r="Y96" s="5"/>
      <c r="Z96" s="5"/>
      <c r="AA96" s="75"/>
    </row>
    <row r="97" spans="2:27" x14ac:dyDescent="0.25">
      <c r="B97" s="74"/>
      <c r="C97" s="5"/>
      <c r="D97" s="5" t="s">
        <v>433</v>
      </c>
      <c r="E97" s="5"/>
      <c r="F97" s="5"/>
      <c r="G97" s="5"/>
      <c r="H97" s="5"/>
      <c r="I97" s="5"/>
      <c r="J97" s="5"/>
      <c r="K97" s="5"/>
      <c r="L97" s="75"/>
      <c r="Q97" s="74"/>
      <c r="R97" s="5" t="s">
        <v>427</v>
      </c>
      <c r="S97" s="5"/>
      <c r="T97" s="5"/>
      <c r="U97" s="5"/>
      <c r="V97" s="5"/>
      <c r="W97" s="5"/>
      <c r="X97" s="5"/>
      <c r="Y97" s="5"/>
      <c r="Z97" s="5"/>
      <c r="AA97" s="75"/>
    </row>
    <row r="98" spans="2:27" x14ac:dyDescent="0.25">
      <c r="B98" s="74"/>
      <c r="C98" s="5"/>
      <c r="D98" s="1" t="s">
        <v>9</v>
      </c>
      <c r="E98" s="1">
        <f>E91</f>
        <v>2</v>
      </c>
      <c r="F98" s="5"/>
      <c r="G98" s="5"/>
      <c r="H98" s="5"/>
      <c r="I98" s="5"/>
      <c r="J98" s="5"/>
      <c r="K98" s="5"/>
      <c r="L98" s="75"/>
      <c r="Q98" s="74"/>
      <c r="R98" s="5"/>
      <c r="S98" s="5"/>
      <c r="T98" s="5"/>
      <c r="U98" s="5"/>
      <c r="V98" s="5"/>
      <c r="W98" s="5"/>
      <c r="X98" s="5"/>
      <c r="Y98" s="5"/>
      <c r="Z98" s="5"/>
      <c r="AA98" s="75"/>
    </row>
    <row r="99" spans="2:27" x14ac:dyDescent="0.25">
      <c r="B99" s="74"/>
      <c r="C99" s="5"/>
      <c r="D99" s="1" t="s">
        <v>10</v>
      </c>
      <c r="E99" s="1">
        <f>E92</f>
        <v>2</v>
      </c>
      <c r="F99" s="5"/>
      <c r="G99" s="5"/>
      <c r="H99" s="5"/>
      <c r="I99" s="5"/>
      <c r="J99" s="5"/>
      <c r="K99" s="5"/>
      <c r="L99" s="75"/>
      <c r="Q99" s="104"/>
      <c r="R99" s="57"/>
      <c r="S99" s="57" t="s">
        <v>155</v>
      </c>
      <c r="T99" s="57">
        <v>10</v>
      </c>
      <c r="U99" s="57">
        <v>19</v>
      </c>
      <c r="V99" s="57">
        <v>0</v>
      </c>
      <c r="W99" s="57">
        <v>0</v>
      </c>
      <c r="X99" s="57">
        <v>0</v>
      </c>
      <c r="Y99" s="57">
        <v>0</v>
      </c>
      <c r="Z99" s="57"/>
      <c r="AA99" s="75"/>
    </row>
    <row r="100" spans="2:27" x14ac:dyDescent="0.25">
      <c r="B100" s="74"/>
      <c r="C100" s="5"/>
      <c r="D100" s="1" t="s">
        <v>95</v>
      </c>
      <c r="E100" s="1">
        <f>10*E98+19*E99</f>
        <v>58</v>
      </c>
      <c r="F100" s="5"/>
      <c r="G100" s="5"/>
      <c r="H100" s="5"/>
      <c r="I100" s="5"/>
      <c r="J100" s="5"/>
      <c r="K100" s="5"/>
      <c r="L100" s="75"/>
      <c r="Q100" s="104" t="s">
        <v>231</v>
      </c>
      <c r="R100" s="57" t="s">
        <v>232</v>
      </c>
      <c r="S100" s="57" t="s">
        <v>233</v>
      </c>
      <c r="T100" s="57" t="s">
        <v>9</v>
      </c>
      <c r="U100" s="57" t="s">
        <v>10</v>
      </c>
      <c r="V100" s="57" t="s">
        <v>234</v>
      </c>
      <c r="W100" s="57" t="s">
        <v>235</v>
      </c>
      <c r="X100" s="57" t="s">
        <v>236</v>
      </c>
      <c r="Y100" s="57" t="s">
        <v>415</v>
      </c>
      <c r="Z100" s="57" t="s">
        <v>417</v>
      </c>
      <c r="AA100" s="75"/>
    </row>
    <row r="101" spans="2:27" ht="15.75" thickBot="1" x14ac:dyDescent="0.3">
      <c r="B101" s="76"/>
      <c r="C101" s="77"/>
      <c r="D101" s="77"/>
      <c r="E101" s="77"/>
      <c r="F101" s="77"/>
      <c r="G101" s="77"/>
      <c r="H101" s="77"/>
      <c r="I101" s="77"/>
      <c r="J101" s="77"/>
      <c r="K101" s="77"/>
      <c r="L101" s="78"/>
      <c r="Q101" s="104" t="s">
        <v>234</v>
      </c>
      <c r="R101" s="57">
        <v>0</v>
      </c>
      <c r="S101" s="57">
        <f>S88-$T$88*S102</f>
        <v>2</v>
      </c>
      <c r="T101" s="57">
        <f>T88-$T$88*T102</f>
        <v>0</v>
      </c>
      <c r="U101" s="57">
        <f t="shared" ref="U101:Y101" si="51">U88-$T$88*U102</f>
        <v>0</v>
      </c>
      <c r="V101" s="57">
        <f t="shared" si="51"/>
        <v>1</v>
      </c>
      <c r="W101" s="57">
        <f t="shared" si="51"/>
        <v>-2</v>
      </c>
      <c r="X101" s="57">
        <f t="shared" si="51"/>
        <v>0</v>
      </c>
      <c r="Y101" s="57">
        <f t="shared" si="51"/>
        <v>-3.9999999999999991</v>
      </c>
      <c r="Z101" s="57"/>
      <c r="AA101" s="75"/>
    </row>
    <row r="102" spans="2:27" x14ac:dyDescent="0.25">
      <c r="Q102" s="104" t="s">
        <v>9</v>
      </c>
      <c r="R102" s="57">
        <v>10</v>
      </c>
      <c r="S102" s="57">
        <f>S89/$T$89</f>
        <v>1</v>
      </c>
      <c r="T102" s="57">
        <f>T89/$T$89</f>
        <v>1</v>
      </c>
      <c r="U102" s="57">
        <f t="shared" ref="U102:Y102" si="52">U89/$T$89</f>
        <v>0</v>
      </c>
      <c r="V102" s="57">
        <f t="shared" si="52"/>
        <v>0</v>
      </c>
      <c r="W102" s="57">
        <f t="shared" si="52"/>
        <v>0.5</v>
      </c>
      <c r="X102" s="57">
        <f t="shared" si="52"/>
        <v>0</v>
      </c>
      <c r="Y102" s="57">
        <f t="shared" si="52"/>
        <v>2.5</v>
      </c>
      <c r="Z102" s="57"/>
      <c r="AA102" s="75"/>
    </row>
    <row r="103" spans="2:27" x14ac:dyDescent="0.25">
      <c r="Q103" s="104" t="s">
        <v>236</v>
      </c>
      <c r="R103" s="57">
        <v>0</v>
      </c>
      <c r="S103" s="57">
        <f>S90-$T$90*S102</f>
        <v>1</v>
      </c>
      <c r="T103" s="57">
        <f>T90-$T$90*T102</f>
        <v>0</v>
      </c>
      <c r="U103" s="57">
        <f t="shared" ref="U103:Y103" si="53">U90-$T$90*U102</f>
        <v>0</v>
      </c>
      <c r="V103" s="57">
        <f t="shared" si="53"/>
        <v>0</v>
      </c>
      <c r="W103" s="57">
        <f t="shared" si="53"/>
        <v>-1.5</v>
      </c>
      <c r="X103" s="57">
        <f t="shared" si="53"/>
        <v>1</v>
      </c>
      <c r="Y103" s="57">
        <f t="shared" si="53"/>
        <v>-5.5</v>
      </c>
      <c r="Z103" s="57"/>
      <c r="AA103" s="75"/>
    </row>
    <row r="104" spans="2:27" x14ac:dyDescent="0.25">
      <c r="Q104" s="104" t="s">
        <v>10</v>
      </c>
      <c r="R104" s="57">
        <v>19</v>
      </c>
      <c r="S104" s="57">
        <f>S91-$T$91*S102</f>
        <v>3</v>
      </c>
      <c r="T104" s="57">
        <f>T91-$T$91*T102</f>
        <v>0</v>
      </c>
      <c r="U104" s="57">
        <f t="shared" ref="U104:Y104" si="54">U91-$T$91*U102</f>
        <v>1</v>
      </c>
      <c r="V104" s="57">
        <f t="shared" si="54"/>
        <v>0</v>
      </c>
      <c r="W104" s="57">
        <f t="shared" si="54"/>
        <v>0</v>
      </c>
      <c r="X104" s="57">
        <f t="shared" si="54"/>
        <v>0</v>
      </c>
      <c r="Y104" s="57">
        <f t="shared" si="54"/>
        <v>-1</v>
      </c>
      <c r="Z104" s="57"/>
      <c r="AA104" s="75"/>
    </row>
    <row r="105" spans="2:27" ht="15.75" thickBot="1" x14ac:dyDescent="0.3">
      <c r="F105" t="s">
        <v>434</v>
      </c>
      <c r="Q105" s="104" t="s">
        <v>95</v>
      </c>
      <c r="R105" s="57"/>
      <c r="S105" s="57" t="s">
        <v>277</v>
      </c>
      <c r="T105" s="57">
        <f>SUMPRODUCT($R$101:$R$104,T101:T104)</f>
        <v>10</v>
      </c>
      <c r="U105" s="57">
        <f t="shared" ref="U105:Y105" si="55">SUMPRODUCT($R$101:$R$104,U101:U104)</f>
        <v>19</v>
      </c>
      <c r="V105" s="57">
        <f t="shared" si="55"/>
        <v>0</v>
      </c>
      <c r="W105" s="57">
        <f t="shared" si="55"/>
        <v>5</v>
      </c>
      <c r="X105" s="57">
        <f t="shared" si="55"/>
        <v>0</v>
      </c>
      <c r="Y105" s="57">
        <f t="shared" si="55"/>
        <v>6</v>
      </c>
      <c r="Z105" s="57"/>
      <c r="AA105" s="75"/>
    </row>
    <row r="106" spans="2:27" x14ac:dyDescent="0.25">
      <c r="F106" s="113" t="s">
        <v>9</v>
      </c>
      <c r="G106" s="114">
        <f>S110</f>
        <v>1</v>
      </c>
      <c r="Q106" s="104"/>
      <c r="R106" s="57"/>
      <c r="S106" s="57" t="s">
        <v>418</v>
      </c>
      <c r="T106" s="57">
        <f>T105-T99</f>
        <v>0</v>
      </c>
      <c r="U106" s="57">
        <f t="shared" ref="U106:Y106" si="56">U105-U99</f>
        <v>0</v>
      </c>
      <c r="V106" s="57">
        <f t="shared" si="56"/>
        <v>0</v>
      </c>
      <c r="W106" s="57">
        <f t="shared" si="56"/>
        <v>5</v>
      </c>
      <c r="X106" s="57">
        <f t="shared" si="56"/>
        <v>0</v>
      </c>
      <c r="Y106" s="57">
        <f t="shared" si="56"/>
        <v>6</v>
      </c>
      <c r="Z106" s="57"/>
      <c r="AA106" s="75"/>
    </row>
    <row r="107" spans="2:27" x14ac:dyDescent="0.25">
      <c r="F107" s="115" t="s">
        <v>10</v>
      </c>
      <c r="G107" s="112">
        <f>S111</f>
        <v>3</v>
      </c>
      <c r="Q107" s="74"/>
      <c r="R107" s="5"/>
      <c r="S107" s="5"/>
      <c r="T107" s="5"/>
      <c r="U107" s="5"/>
      <c r="V107" s="5"/>
      <c r="W107" s="5"/>
      <c r="X107" s="5"/>
      <c r="Y107" s="5"/>
      <c r="Z107" s="5"/>
      <c r="AA107" s="75"/>
    </row>
    <row r="108" spans="2:27" ht="15.75" thickBot="1" x14ac:dyDescent="0.3">
      <c r="F108" s="116" t="s">
        <v>95</v>
      </c>
      <c r="G108" s="117">
        <f>S112</f>
        <v>67</v>
      </c>
      <c r="Q108" s="74"/>
      <c r="R108" s="5" t="s">
        <v>294</v>
      </c>
      <c r="S108" s="5"/>
      <c r="T108" s="5"/>
      <c r="U108" s="5"/>
      <c r="V108" s="5"/>
      <c r="W108" s="5"/>
      <c r="X108" s="5"/>
      <c r="Y108" s="5"/>
      <c r="Z108" s="5"/>
      <c r="AA108" s="75"/>
    </row>
    <row r="109" spans="2:27" x14ac:dyDescent="0.25">
      <c r="Q109" s="74"/>
      <c r="R109" s="5" t="s">
        <v>428</v>
      </c>
      <c r="S109" s="5"/>
      <c r="T109" s="5"/>
      <c r="U109" s="5"/>
      <c r="V109" s="5"/>
      <c r="W109" s="5"/>
      <c r="X109" s="5"/>
      <c r="Y109" s="5"/>
      <c r="Z109" s="5"/>
      <c r="AA109" s="75"/>
    </row>
    <row r="110" spans="2:27" x14ac:dyDescent="0.25">
      <c r="Q110" s="74"/>
      <c r="R110" s="1" t="s">
        <v>9</v>
      </c>
      <c r="S110" s="1">
        <f>S102</f>
        <v>1</v>
      </c>
      <c r="T110" s="5"/>
      <c r="U110" s="5"/>
      <c r="V110" s="5"/>
      <c r="W110" s="5"/>
      <c r="X110" s="5"/>
      <c r="Y110" s="5"/>
      <c r="Z110" s="5"/>
      <c r="AA110" s="75"/>
    </row>
    <row r="111" spans="2:27" x14ac:dyDescent="0.25">
      <c r="Q111" s="74"/>
      <c r="R111" s="1" t="s">
        <v>10</v>
      </c>
      <c r="S111" s="1">
        <f>S104</f>
        <v>3</v>
      </c>
      <c r="T111" s="5"/>
      <c r="U111" s="5"/>
      <c r="V111" s="5"/>
      <c r="W111" s="5"/>
      <c r="X111" s="5"/>
      <c r="Y111" s="5"/>
      <c r="Z111" s="5"/>
      <c r="AA111" s="75"/>
    </row>
    <row r="112" spans="2:27" x14ac:dyDescent="0.25">
      <c r="Q112" s="74"/>
      <c r="R112" s="1" t="s">
        <v>95</v>
      </c>
      <c r="S112" s="1">
        <f>10*S110+19*S104</f>
        <v>67</v>
      </c>
      <c r="T112" s="5"/>
      <c r="U112" s="5"/>
      <c r="V112" s="5"/>
      <c r="W112" s="5"/>
      <c r="X112" s="5"/>
      <c r="Y112" s="5"/>
      <c r="Z112" s="5"/>
      <c r="AA112" s="75"/>
    </row>
    <row r="113" spans="17:27" ht="15.75" thickBot="1" x14ac:dyDescent="0.3">
      <c r="Q113" s="76"/>
      <c r="R113" s="77"/>
      <c r="S113" s="77"/>
      <c r="T113" s="77"/>
      <c r="U113" s="77"/>
      <c r="V113" s="77"/>
      <c r="W113" s="77"/>
      <c r="X113" s="77"/>
      <c r="Y113" s="77"/>
      <c r="Z113" s="77"/>
      <c r="AA113" s="78"/>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5"/>
  <sheetViews>
    <sheetView zoomScale="84" workbookViewId="0">
      <selection activeCell="T33" sqref="T33"/>
    </sheetView>
  </sheetViews>
  <sheetFormatPr defaultRowHeight="15" x14ac:dyDescent="0.25"/>
  <cols>
    <col min="4" max="4" width="6.7109375" customWidth="1"/>
    <col min="5" max="5" width="6.42578125" customWidth="1"/>
    <col min="8" max="8" width="6.7109375" customWidth="1"/>
    <col min="10" max="10" width="7.7109375" customWidth="1"/>
    <col min="12" max="12" width="7.140625" customWidth="1"/>
  </cols>
  <sheetData>
    <row r="1" spans="1:17" ht="108.75" customHeight="1" x14ac:dyDescent="0.25"/>
    <row r="2" spans="1:17" x14ac:dyDescent="0.25">
      <c r="A2" t="s">
        <v>340</v>
      </c>
    </row>
    <row r="3" spans="1:17" x14ac:dyDescent="0.25">
      <c r="A3" s="45" t="s">
        <v>339</v>
      </c>
    </row>
    <row r="4" spans="1:17" x14ac:dyDescent="0.25">
      <c r="A4" s="45" t="s">
        <v>276</v>
      </c>
    </row>
    <row r="5" spans="1:17" x14ac:dyDescent="0.25">
      <c r="A5" s="45" t="s">
        <v>342</v>
      </c>
    </row>
    <row r="6" spans="1:17" x14ac:dyDescent="0.25">
      <c r="A6" s="45" t="s">
        <v>343</v>
      </c>
    </row>
    <row r="7" spans="1:17" x14ac:dyDescent="0.25">
      <c r="A7" s="45" t="s">
        <v>344</v>
      </c>
    </row>
    <row r="8" spans="1:17" x14ac:dyDescent="0.25">
      <c r="A8" s="45" t="s">
        <v>341</v>
      </c>
    </row>
    <row r="9" spans="1:17" ht="15.75" thickBot="1" x14ac:dyDescent="0.3"/>
    <row r="10" spans="1:17" x14ac:dyDescent="0.25">
      <c r="B10" s="71"/>
      <c r="C10" s="72"/>
      <c r="D10" s="72"/>
      <c r="E10" s="72"/>
      <c r="F10" s="72"/>
      <c r="G10" s="72"/>
      <c r="H10" s="72"/>
      <c r="I10" s="72"/>
      <c r="J10" s="72"/>
      <c r="K10" s="72"/>
      <c r="L10" s="72"/>
      <c r="M10" s="72"/>
      <c r="N10" s="72"/>
      <c r="O10" s="72"/>
      <c r="P10" s="72"/>
      <c r="Q10" s="73"/>
    </row>
    <row r="11" spans="1:17" x14ac:dyDescent="0.25">
      <c r="B11" s="74"/>
      <c r="C11" s="57"/>
      <c r="D11" s="57"/>
      <c r="E11" s="57" t="s">
        <v>155</v>
      </c>
      <c r="F11" s="57">
        <v>5</v>
      </c>
      <c r="G11" s="56">
        <v>7</v>
      </c>
      <c r="H11" s="57">
        <v>4</v>
      </c>
      <c r="I11" s="57">
        <v>0</v>
      </c>
      <c r="J11" s="57">
        <v>0</v>
      </c>
      <c r="K11" s="57">
        <v>0</v>
      </c>
      <c r="L11" s="57"/>
      <c r="M11" s="5"/>
      <c r="N11" s="5"/>
      <c r="O11" s="5"/>
      <c r="P11" s="5"/>
      <c r="Q11" s="75"/>
    </row>
    <row r="12" spans="1:17" x14ac:dyDescent="0.25">
      <c r="B12" s="74"/>
      <c r="C12" s="57" t="s">
        <v>231</v>
      </c>
      <c r="D12" s="57" t="s">
        <v>232</v>
      </c>
      <c r="E12" s="57" t="s">
        <v>233</v>
      </c>
      <c r="F12" s="57" t="s">
        <v>9</v>
      </c>
      <c r="G12" s="56" t="s">
        <v>10</v>
      </c>
      <c r="H12" s="57" t="s">
        <v>11</v>
      </c>
      <c r="I12" s="57" t="s">
        <v>234</v>
      </c>
      <c r="J12" s="57" t="s">
        <v>235</v>
      </c>
      <c r="K12" s="57" t="s">
        <v>236</v>
      </c>
      <c r="L12" s="57" t="s">
        <v>278</v>
      </c>
      <c r="M12" s="5"/>
      <c r="N12" s="5" t="s">
        <v>345</v>
      </c>
      <c r="O12" s="5"/>
      <c r="P12" s="5"/>
      <c r="Q12" s="75"/>
    </row>
    <row r="13" spans="1:17" x14ac:dyDescent="0.25">
      <c r="B13" s="74"/>
      <c r="C13" s="57" t="s">
        <v>234</v>
      </c>
      <c r="D13" s="57">
        <v>0</v>
      </c>
      <c r="E13" s="57">
        <v>15</v>
      </c>
      <c r="F13" s="57">
        <v>5</v>
      </c>
      <c r="G13" s="56">
        <v>4</v>
      </c>
      <c r="H13" s="57">
        <v>6</v>
      </c>
      <c r="I13" s="57">
        <v>1</v>
      </c>
      <c r="J13" s="57">
        <v>0</v>
      </c>
      <c r="K13" s="57">
        <v>0</v>
      </c>
      <c r="L13" s="57">
        <f>E13/G13</f>
        <v>3.75</v>
      </c>
      <c r="M13" s="5"/>
      <c r="N13" s="5" t="s">
        <v>346</v>
      </c>
      <c r="O13" s="5"/>
      <c r="P13" s="5"/>
      <c r="Q13" s="75"/>
    </row>
    <row r="14" spans="1:17" x14ac:dyDescent="0.25">
      <c r="B14" s="74"/>
      <c r="C14" s="56" t="s">
        <v>235</v>
      </c>
      <c r="D14" s="56">
        <v>0</v>
      </c>
      <c r="E14" s="56">
        <v>18</v>
      </c>
      <c r="F14" s="56">
        <v>7</v>
      </c>
      <c r="G14" s="57">
        <v>7</v>
      </c>
      <c r="H14" s="56">
        <v>10</v>
      </c>
      <c r="I14" s="56">
        <v>0</v>
      </c>
      <c r="J14" s="56">
        <v>1</v>
      </c>
      <c r="K14" s="56">
        <v>0</v>
      </c>
      <c r="L14" s="56">
        <f t="shared" ref="L14:L15" si="0">E14/G14</f>
        <v>2.5714285714285716</v>
      </c>
      <c r="M14" s="5"/>
      <c r="N14" s="5" t="s">
        <v>347</v>
      </c>
      <c r="O14" s="5"/>
      <c r="P14" s="5"/>
      <c r="Q14" s="75"/>
    </row>
    <row r="15" spans="1:17" x14ac:dyDescent="0.25">
      <c r="B15" s="74"/>
      <c r="C15" s="57" t="s">
        <v>236</v>
      </c>
      <c r="D15" s="57">
        <v>0</v>
      </c>
      <c r="E15" s="57">
        <v>10</v>
      </c>
      <c r="F15" s="62">
        <v>4</v>
      </c>
      <c r="G15" s="56">
        <v>3</v>
      </c>
      <c r="H15" s="57">
        <v>3</v>
      </c>
      <c r="I15" s="57">
        <v>0</v>
      </c>
      <c r="J15" s="57">
        <v>0</v>
      </c>
      <c r="K15" s="57">
        <v>1</v>
      </c>
      <c r="L15" s="57">
        <f t="shared" si="0"/>
        <v>3.3333333333333335</v>
      </c>
      <c r="M15" s="5"/>
      <c r="N15" s="5" t="s">
        <v>287</v>
      </c>
      <c r="O15" s="5"/>
      <c r="P15" s="5"/>
      <c r="Q15" s="75"/>
    </row>
    <row r="16" spans="1:17" x14ac:dyDescent="0.25">
      <c r="B16" s="74"/>
      <c r="C16" s="57"/>
      <c r="D16" s="57"/>
      <c r="E16" s="57" t="s">
        <v>277</v>
      </c>
      <c r="F16" s="57">
        <f>$D$13*F13+$D$14*F14+$D$15*F15</f>
        <v>0</v>
      </c>
      <c r="G16" s="56">
        <f t="shared" ref="G16:K16" si="1">$D$13*G13+$D$14*G14+$D$15*G15</f>
        <v>0</v>
      </c>
      <c r="H16" s="57">
        <f t="shared" si="1"/>
        <v>0</v>
      </c>
      <c r="I16" s="57">
        <f t="shared" si="1"/>
        <v>0</v>
      </c>
      <c r="J16" s="57">
        <f t="shared" si="1"/>
        <v>0</v>
      </c>
      <c r="K16" s="57">
        <f t="shared" si="1"/>
        <v>0</v>
      </c>
      <c r="L16" s="57"/>
      <c r="M16" s="5"/>
      <c r="N16" s="5" t="s">
        <v>348</v>
      </c>
      <c r="O16" s="5"/>
      <c r="P16" s="5"/>
      <c r="Q16" s="75"/>
    </row>
    <row r="17" spans="2:17" x14ac:dyDescent="0.25">
      <c r="B17" s="74"/>
      <c r="C17" s="57"/>
      <c r="D17" s="57"/>
      <c r="E17" s="57" t="s">
        <v>237</v>
      </c>
      <c r="F17" s="57">
        <f>F16-F11</f>
        <v>-5</v>
      </c>
      <c r="G17" s="56">
        <f t="shared" ref="G17:K17" si="2">G16-G11</f>
        <v>-7</v>
      </c>
      <c r="H17" s="57">
        <f t="shared" si="2"/>
        <v>-4</v>
      </c>
      <c r="I17" s="57">
        <f t="shared" si="2"/>
        <v>0</v>
      </c>
      <c r="J17" s="57">
        <f t="shared" si="2"/>
        <v>0</v>
      </c>
      <c r="K17" s="57">
        <f t="shared" si="2"/>
        <v>0</v>
      </c>
      <c r="L17" s="57"/>
      <c r="M17" s="5"/>
      <c r="N17" s="5"/>
      <c r="O17" s="5"/>
      <c r="P17" s="5"/>
      <c r="Q17" s="75"/>
    </row>
    <row r="18" spans="2:17" x14ac:dyDescent="0.25">
      <c r="B18" s="74"/>
      <c r="C18" s="5"/>
      <c r="D18" s="5"/>
      <c r="E18" s="5"/>
      <c r="F18" s="5"/>
      <c r="G18" s="5"/>
      <c r="H18" s="5"/>
      <c r="I18" s="5"/>
      <c r="J18" s="5"/>
      <c r="K18" s="5"/>
      <c r="L18" s="5"/>
      <c r="M18" s="5"/>
      <c r="N18" s="5"/>
      <c r="O18" s="5"/>
      <c r="P18" s="5"/>
      <c r="Q18" s="75"/>
    </row>
    <row r="19" spans="2:17" x14ac:dyDescent="0.25">
      <c r="B19" s="74"/>
      <c r="C19" s="5"/>
      <c r="D19" s="5"/>
      <c r="E19" s="5"/>
      <c r="F19" s="5"/>
      <c r="G19" s="5"/>
      <c r="H19" s="5"/>
      <c r="I19" s="5"/>
      <c r="J19" s="5"/>
      <c r="K19" s="5"/>
      <c r="L19" s="5"/>
      <c r="M19" s="5"/>
      <c r="N19" s="5"/>
      <c r="O19" s="5"/>
      <c r="P19" s="5"/>
      <c r="Q19" s="75"/>
    </row>
    <row r="20" spans="2:17" x14ac:dyDescent="0.25">
      <c r="B20" s="74"/>
      <c r="C20" s="57"/>
      <c r="D20" s="57"/>
      <c r="E20" s="57" t="s">
        <v>155</v>
      </c>
      <c r="F20" s="57">
        <v>5</v>
      </c>
      <c r="G20" s="57">
        <v>7</v>
      </c>
      <c r="H20" s="57">
        <v>4</v>
      </c>
      <c r="I20" s="57">
        <v>0</v>
      </c>
      <c r="J20" s="57">
        <v>0</v>
      </c>
      <c r="K20" s="57">
        <v>0</v>
      </c>
      <c r="L20" s="57"/>
      <c r="M20" s="5"/>
      <c r="N20" s="5"/>
      <c r="O20" s="5"/>
      <c r="P20" s="5"/>
      <c r="Q20" s="75"/>
    </row>
    <row r="21" spans="2:17" x14ac:dyDescent="0.25">
      <c r="B21" s="74"/>
      <c r="C21" s="57" t="s">
        <v>231</v>
      </c>
      <c r="D21" s="57" t="s">
        <v>232</v>
      </c>
      <c r="E21" s="57" t="s">
        <v>233</v>
      </c>
      <c r="F21" s="57" t="s">
        <v>9</v>
      </c>
      <c r="G21" s="57" t="s">
        <v>10</v>
      </c>
      <c r="H21" s="57" t="s">
        <v>11</v>
      </c>
      <c r="I21" s="57" t="s">
        <v>234</v>
      </c>
      <c r="J21" s="57" t="s">
        <v>235</v>
      </c>
      <c r="K21" s="57" t="s">
        <v>236</v>
      </c>
      <c r="L21" s="57" t="s">
        <v>278</v>
      </c>
      <c r="M21" s="5"/>
      <c r="N21" s="5"/>
      <c r="O21" s="5"/>
      <c r="P21" s="5"/>
      <c r="Q21" s="75"/>
    </row>
    <row r="22" spans="2:17" x14ac:dyDescent="0.25">
      <c r="B22" s="74"/>
      <c r="C22" s="57" t="s">
        <v>234</v>
      </c>
      <c r="D22" s="57">
        <v>0</v>
      </c>
      <c r="E22" s="57">
        <f t="shared" ref="E22:F22" si="3">E13-$G$13*E23</f>
        <v>4.7142857142857135</v>
      </c>
      <c r="F22" s="57">
        <f t="shared" si="3"/>
        <v>1</v>
      </c>
      <c r="G22" s="57">
        <f>G13-$G$13*G23</f>
        <v>0</v>
      </c>
      <c r="H22" s="57">
        <f t="shared" ref="H22:K22" si="4">H13-$G$13*H23</f>
        <v>0.28571428571428559</v>
      </c>
      <c r="I22" s="57">
        <f t="shared" si="4"/>
        <v>1</v>
      </c>
      <c r="J22" s="57">
        <f t="shared" si="4"/>
        <v>-0.5714285714285714</v>
      </c>
      <c r="K22" s="57">
        <f t="shared" si="4"/>
        <v>0</v>
      </c>
      <c r="L22" s="57"/>
      <c r="M22" s="5"/>
      <c r="N22" s="5"/>
      <c r="O22" s="5"/>
      <c r="P22" s="5"/>
      <c r="Q22" s="75"/>
    </row>
    <row r="23" spans="2:17" x14ac:dyDescent="0.25">
      <c r="B23" s="74"/>
      <c r="C23" s="57" t="s">
        <v>10</v>
      </c>
      <c r="D23" s="57">
        <v>7</v>
      </c>
      <c r="E23" s="57">
        <f t="shared" ref="E23:F23" si="5">E14/$G$14</f>
        <v>2.5714285714285716</v>
      </c>
      <c r="F23" s="57">
        <f t="shared" si="5"/>
        <v>1</v>
      </c>
      <c r="G23" s="57">
        <f>G14/$G$14</f>
        <v>1</v>
      </c>
      <c r="H23" s="57">
        <f t="shared" ref="H23:K23" si="6">H14/$G$14</f>
        <v>1.4285714285714286</v>
      </c>
      <c r="I23" s="57">
        <f t="shared" si="6"/>
        <v>0</v>
      </c>
      <c r="J23" s="57">
        <f t="shared" si="6"/>
        <v>0.14285714285714285</v>
      </c>
      <c r="K23" s="57">
        <f t="shared" si="6"/>
        <v>0</v>
      </c>
      <c r="L23" s="57"/>
      <c r="M23" s="5"/>
      <c r="N23" s="5"/>
      <c r="O23" s="5"/>
      <c r="P23" s="5"/>
      <c r="Q23" s="75"/>
    </row>
    <row r="24" spans="2:17" x14ac:dyDescent="0.25">
      <c r="B24" s="74"/>
      <c r="C24" s="57" t="s">
        <v>236</v>
      </c>
      <c r="D24" s="57">
        <v>0</v>
      </c>
      <c r="E24" s="57">
        <f t="shared" ref="E24:F24" si="7">E15-$G$15*E23</f>
        <v>2.2857142857142847</v>
      </c>
      <c r="F24" s="57">
        <f t="shared" si="7"/>
        <v>1</v>
      </c>
      <c r="G24" s="57">
        <f>G15-$G$15*G23</f>
        <v>0</v>
      </c>
      <c r="H24" s="57">
        <f t="shared" ref="H24:K24" si="8">H15-$G$15*H23</f>
        <v>-1.2857142857142856</v>
      </c>
      <c r="I24" s="57">
        <f t="shared" si="8"/>
        <v>0</v>
      </c>
      <c r="J24" s="57">
        <f t="shared" si="8"/>
        <v>-0.42857142857142855</v>
      </c>
      <c r="K24" s="57">
        <f t="shared" si="8"/>
        <v>1</v>
      </c>
      <c r="L24" s="57"/>
      <c r="M24" s="5"/>
      <c r="N24" s="5"/>
      <c r="O24" s="5"/>
      <c r="P24" s="5"/>
      <c r="Q24" s="75"/>
    </row>
    <row r="25" spans="2:17" x14ac:dyDescent="0.25">
      <c r="B25" s="74"/>
      <c r="C25" s="57"/>
      <c r="D25" s="57"/>
      <c r="E25" s="57" t="s">
        <v>277</v>
      </c>
      <c r="F25" s="57">
        <f>$D$22*F22+$D$23*F23+$D$24*F24</f>
        <v>7</v>
      </c>
      <c r="G25" s="57">
        <f t="shared" ref="G25:K25" si="9">$D$22*G22+$D$23*G23+$D$24*G24</f>
        <v>7</v>
      </c>
      <c r="H25" s="57">
        <f t="shared" si="9"/>
        <v>10</v>
      </c>
      <c r="I25" s="57">
        <f t="shared" si="9"/>
        <v>0</v>
      </c>
      <c r="J25" s="57">
        <f t="shared" si="9"/>
        <v>1</v>
      </c>
      <c r="K25" s="57">
        <f t="shared" si="9"/>
        <v>0</v>
      </c>
      <c r="L25" s="57"/>
      <c r="M25" s="5"/>
      <c r="N25" s="5"/>
      <c r="O25" s="5"/>
      <c r="P25" s="5"/>
      <c r="Q25" s="75"/>
    </row>
    <row r="26" spans="2:17" x14ac:dyDescent="0.25">
      <c r="B26" s="74"/>
      <c r="C26" s="57"/>
      <c r="D26" s="57"/>
      <c r="E26" s="57" t="s">
        <v>237</v>
      </c>
      <c r="F26" s="57">
        <f>F25-F20</f>
        <v>2</v>
      </c>
      <c r="G26" s="57">
        <f t="shared" ref="G26:K26" si="10">G25-G20</f>
        <v>0</v>
      </c>
      <c r="H26" s="57">
        <f t="shared" si="10"/>
        <v>6</v>
      </c>
      <c r="I26" s="57">
        <f t="shared" si="10"/>
        <v>0</v>
      </c>
      <c r="J26" s="57">
        <f t="shared" si="10"/>
        <v>1</v>
      </c>
      <c r="K26" s="57">
        <f t="shared" si="10"/>
        <v>0</v>
      </c>
      <c r="L26" s="57"/>
      <c r="M26" s="5"/>
      <c r="N26" s="5"/>
      <c r="O26" s="5"/>
      <c r="P26" s="5"/>
      <c r="Q26" s="75"/>
    </row>
    <row r="27" spans="2:17" x14ac:dyDescent="0.25">
      <c r="B27" s="74"/>
      <c r="C27" s="5"/>
      <c r="D27" s="5"/>
      <c r="E27" s="5"/>
      <c r="F27" s="5"/>
      <c r="G27" s="5"/>
      <c r="H27" s="5"/>
      <c r="I27" s="5"/>
      <c r="J27" s="5"/>
      <c r="K27" s="5"/>
      <c r="L27" s="5"/>
      <c r="M27" s="5"/>
      <c r="N27" s="5"/>
      <c r="O27" s="5"/>
      <c r="P27" s="5"/>
      <c r="Q27" s="75"/>
    </row>
    <row r="28" spans="2:17" x14ac:dyDescent="0.25">
      <c r="B28" s="74"/>
      <c r="C28" s="5" t="s">
        <v>294</v>
      </c>
      <c r="D28" s="5"/>
      <c r="E28" s="5"/>
      <c r="F28" s="5"/>
      <c r="G28" s="5"/>
      <c r="H28" s="5"/>
      <c r="I28" s="5"/>
      <c r="J28" s="5"/>
      <c r="K28" s="5"/>
      <c r="L28" s="5"/>
      <c r="M28" s="5"/>
      <c r="N28" s="5"/>
      <c r="O28" s="5"/>
      <c r="P28" s="5"/>
      <c r="Q28" s="75"/>
    </row>
    <row r="29" spans="2:17" ht="15.75" thickBot="1" x14ac:dyDescent="0.3">
      <c r="B29" s="74"/>
      <c r="C29" s="5" t="s">
        <v>349</v>
      </c>
      <c r="D29" s="5"/>
      <c r="E29" s="5"/>
      <c r="F29" s="5"/>
      <c r="G29" s="5"/>
      <c r="H29" s="5"/>
      <c r="I29" s="5"/>
      <c r="J29" s="5"/>
      <c r="K29" s="5"/>
      <c r="L29" s="5"/>
      <c r="M29" s="5"/>
      <c r="N29" s="5"/>
      <c r="O29" s="5"/>
      <c r="P29" s="5"/>
      <c r="Q29" s="75"/>
    </row>
    <row r="30" spans="2:17" x14ac:dyDescent="0.25">
      <c r="B30" s="74"/>
      <c r="C30" s="71" t="s">
        <v>9</v>
      </c>
      <c r="D30" s="73">
        <v>0</v>
      </c>
      <c r="E30" s="5"/>
      <c r="F30" s="5"/>
      <c r="G30" s="5"/>
      <c r="H30" s="5"/>
      <c r="I30" s="5"/>
      <c r="J30" s="5"/>
      <c r="K30" s="5"/>
      <c r="L30" s="5"/>
      <c r="M30" s="5"/>
      <c r="N30" s="5"/>
      <c r="O30" s="5"/>
      <c r="P30" s="5"/>
      <c r="Q30" s="75"/>
    </row>
    <row r="31" spans="2:17" x14ac:dyDescent="0.25">
      <c r="B31" s="74"/>
      <c r="C31" s="74" t="s">
        <v>10</v>
      </c>
      <c r="D31" s="75">
        <f>E23</f>
        <v>2.5714285714285716</v>
      </c>
      <c r="E31" s="5" t="s">
        <v>363</v>
      </c>
      <c r="F31" s="5"/>
      <c r="G31" s="5"/>
      <c r="H31" s="5"/>
      <c r="I31" s="5"/>
      <c r="J31" s="5"/>
      <c r="K31" s="5"/>
      <c r="L31" s="5"/>
      <c r="M31" s="5"/>
      <c r="N31" s="5"/>
      <c r="O31" s="5"/>
      <c r="P31" s="5"/>
      <c r="Q31" s="75"/>
    </row>
    <row r="32" spans="2:17" ht="15.75" thickBot="1" x14ac:dyDescent="0.3">
      <c r="B32" s="74"/>
      <c r="C32" s="76" t="s">
        <v>11</v>
      </c>
      <c r="D32" s="78">
        <v>0</v>
      </c>
      <c r="E32" s="5"/>
      <c r="F32" s="5"/>
      <c r="G32" s="5"/>
      <c r="H32" s="5"/>
      <c r="I32" s="5"/>
      <c r="J32" s="5"/>
      <c r="K32" s="5"/>
      <c r="L32" s="5"/>
      <c r="M32" s="5"/>
      <c r="N32" s="5"/>
      <c r="O32" s="5"/>
      <c r="P32" s="5"/>
      <c r="Q32" s="75"/>
    </row>
    <row r="33" spans="1:28" ht="15.75" thickBot="1" x14ac:dyDescent="0.3">
      <c r="B33" s="76"/>
      <c r="C33" s="79" t="s">
        <v>89</v>
      </c>
      <c r="D33" s="80">
        <f>7*D31</f>
        <v>18</v>
      </c>
      <c r="E33" s="77"/>
      <c r="F33" s="77"/>
      <c r="G33" s="81" t="s">
        <v>364</v>
      </c>
      <c r="H33" s="82">
        <f>7*2</f>
        <v>14</v>
      </c>
      <c r="I33" s="82" t="s">
        <v>365</v>
      </c>
      <c r="J33" s="82"/>
      <c r="K33" s="82"/>
      <c r="L33" s="82"/>
      <c r="M33" s="83"/>
      <c r="N33" s="77"/>
      <c r="O33" s="77"/>
      <c r="P33" s="77"/>
      <c r="Q33" s="78"/>
    </row>
    <row r="34" spans="1:28" x14ac:dyDescent="0.25">
      <c r="A34" s="39"/>
      <c r="B34" s="39"/>
      <c r="C34" s="39"/>
      <c r="D34" s="39"/>
      <c r="E34" s="39"/>
      <c r="F34" s="39"/>
      <c r="G34" s="39"/>
      <c r="H34" s="39"/>
      <c r="I34" s="39"/>
      <c r="J34" s="39"/>
      <c r="K34" s="39"/>
      <c r="L34" s="39"/>
      <c r="M34" s="39"/>
      <c r="N34" s="39"/>
      <c r="O34" s="39"/>
      <c r="P34" s="39"/>
      <c r="Q34" s="39"/>
      <c r="R34" s="39"/>
      <c r="S34" s="39"/>
    </row>
    <row r="35" spans="1:28" x14ac:dyDescent="0.25">
      <c r="A35" s="39"/>
      <c r="B35" s="39"/>
      <c r="C35" s="39"/>
      <c r="D35" s="39"/>
      <c r="E35" s="39"/>
      <c r="F35" s="39"/>
      <c r="G35" s="39"/>
      <c r="H35" s="39"/>
      <c r="I35" s="39"/>
      <c r="J35" s="39"/>
      <c r="K35" s="39"/>
      <c r="L35" s="39"/>
      <c r="M35" s="39"/>
      <c r="N35" s="39"/>
      <c r="O35" s="39"/>
      <c r="P35" s="39"/>
      <c r="Q35" s="39"/>
      <c r="R35" s="39"/>
      <c r="S35" s="39"/>
    </row>
    <row r="36" spans="1:28" x14ac:dyDescent="0.25">
      <c r="A36" s="39"/>
      <c r="B36" s="39"/>
      <c r="C36" s="69"/>
      <c r="D36" s="39"/>
      <c r="E36" s="39"/>
      <c r="F36" s="39"/>
      <c r="G36" s="39"/>
      <c r="H36" s="39"/>
      <c r="I36" s="39"/>
      <c r="J36" s="39"/>
      <c r="K36" s="39"/>
      <c r="L36" s="39"/>
      <c r="M36" s="39"/>
      <c r="N36" s="39"/>
      <c r="O36" s="39"/>
      <c r="P36" s="39"/>
      <c r="Q36" s="39"/>
      <c r="R36" s="39"/>
      <c r="S36" s="39"/>
    </row>
    <row r="37" spans="1:28" ht="15.75" thickBot="1" x14ac:dyDescent="0.3">
      <c r="A37" s="39"/>
      <c r="B37" s="39"/>
      <c r="C37" s="69"/>
      <c r="D37" s="39"/>
      <c r="E37" s="39" t="s">
        <v>366</v>
      </c>
      <c r="F37" s="39"/>
      <c r="G37" s="39"/>
      <c r="H37" s="39"/>
      <c r="I37" s="39"/>
      <c r="J37" s="39"/>
      <c r="K37" s="39"/>
      <c r="L37" s="39"/>
      <c r="M37" s="39"/>
      <c r="N37" s="39"/>
      <c r="O37" s="39"/>
      <c r="P37" s="39"/>
      <c r="Q37" s="39"/>
      <c r="R37" s="39"/>
      <c r="S37" s="39"/>
      <c r="U37" t="s">
        <v>367</v>
      </c>
    </row>
    <row r="38" spans="1:28" x14ac:dyDescent="0.25">
      <c r="A38" s="39"/>
      <c r="B38" s="84"/>
      <c r="C38" s="85"/>
      <c r="D38" s="85"/>
      <c r="E38" s="85"/>
      <c r="F38" s="85"/>
      <c r="G38" s="85"/>
      <c r="H38" s="85"/>
      <c r="I38" s="85"/>
      <c r="J38" s="85"/>
      <c r="K38" s="85"/>
      <c r="L38" s="85"/>
      <c r="M38" s="85"/>
      <c r="N38" s="86"/>
      <c r="O38" s="39"/>
      <c r="P38" s="84"/>
      <c r="Q38" s="85"/>
      <c r="R38" s="85"/>
      <c r="S38" s="85"/>
      <c r="T38" s="72"/>
      <c r="U38" s="72"/>
      <c r="V38" s="72"/>
      <c r="W38" s="72"/>
      <c r="X38" s="72"/>
      <c r="Y38" s="72"/>
      <c r="Z38" s="72"/>
      <c r="AA38" s="72"/>
      <c r="AB38" s="73"/>
    </row>
    <row r="39" spans="1:28" x14ac:dyDescent="0.25">
      <c r="A39" s="39"/>
      <c r="B39" s="87"/>
      <c r="C39" s="39"/>
      <c r="D39" s="39"/>
      <c r="E39" s="39"/>
      <c r="F39" s="39"/>
      <c r="G39" s="39"/>
      <c r="H39" s="39"/>
      <c r="I39" s="39"/>
      <c r="J39" s="39"/>
      <c r="K39" s="39"/>
      <c r="L39" s="39"/>
      <c r="M39" s="39"/>
      <c r="N39" s="88"/>
      <c r="O39" s="39"/>
      <c r="P39" s="87"/>
      <c r="Q39" s="39"/>
      <c r="R39" s="39"/>
      <c r="S39" s="39"/>
      <c r="T39" s="5"/>
      <c r="U39" s="5"/>
      <c r="V39" s="5"/>
      <c r="W39" s="5"/>
      <c r="X39" s="5"/>
      <c r="Y39" s="5"/>
      <c r="Z39" s="5"/>
      <c r="AA39" s="5"/>
      <c r="AB39" s="75"/>
    </row>
    <row r="40" spans="1:28" x14ac:dyDescent="0.25">
      <c r="A40" s="39"/>
      <c r="B40" s="87"/>
      <c r="C40" s="69"/>
      <c r="D40" s="39"/>
      <c r="E40" s="39"/>
      <c r="F40" s="39"/>
      <c r="G40" s="39"/>
      <c r="H40" s="39"/>
      <c r="I40" s="39"/>
      <c r="J40" s="39"/>
      <c r="K40" s="39"/>
      <c r="L40" s="39"/>
      <c r="M40" s="39"/>
      <c r="N40" s="88"/>
      <c r="O40" s="39"/>
      <c r="P40" s="87"/>
      <c r="Q40" s="39"/>
      <c r="R40" s="39"/>
      <c r="S40" s="39"/>
      <c r="T40" s="5"/>
      <c r="U40" s="5"/>
      <c r="V40" s="5"/>
      <c r="W40" s="5"/>
      <c r="X40" s="5"/>
      <c r="Y40" s="5"/>
      <c r="Z40" s="5"/>
      <c r="AA40" s="5"/>
      <c r="AB40" s="75"/>
    </row>
    <row r="41" spans="1:28" x14ac:dyDescent="0.25">
      <c r="A41" s="39"/>
      <c r="B41" s="87"/>
      <c r="C41" s="39"/>
      <c r="D41" s="39"/>
      <c r="E41" s="39"/>
      <c r="F41" s="39"/>
      <c r="G41" s="39"/>
      <c r="H41" s="39"/>
      <c r="I41" s="39"/>
      <c r="J41" s="39"/>
      <c r="K41" s="39"/>
      <c r="L41" s="39"/>
      <c r="M41" s="39"/>
      <c r="N41" s="88"/>
      <c r="O41" s="39"/>
      <c r="P41" s="87"/>
      <c r="Q41" s="39"/>
      <c r="R41" s="39"/>
      <c r="S41" s="39"/>
      <c r="T41" s="5"/>
      <c r="U41" s="5"/>
      <c r="V41" s="5"/>
      <c r="W41" s="5"/>
      <c r="X41" s="5"/>
      <c r="Y41" s="5"/>
      <c r="Z41" s="5"/>
      <c r="AA41" s="5"/>
      <c r="AB41" s="75"/>
    </row>
    <row r="42" spans="1:28" x14ac:dyDescent="0.25">
      <c r="A42" s="39"/>
      <c r="B42" s="87"/>
      <c r="C42" s="39"/>
      <c r="D42" s="39"/>
      <c r="E42" s="39"/>
      <c r="F42" s="39"/>
      <c r="G42" s="39"/>
      <c r="H42" s="39"/>
      <c r="I42" s="39"/>
      <c r="J42" s="39"/>
      <c r="K42" s="39"/>
      <c r="L42" s="39"/>
      <c r="M42" s="39"/>
      <c r="N42" s="88"/>
      <c r="O42" s="39"/>
      <c r="P42" s="87"/>
      <c r="Q42" s="39"/>
      <c r="R42" s="39"/>
      <c r="S42" s="39"/>
      <c r="T42" s="5"/>
      <c r="U42" s="5"/>
      <c r="V42" s="5"/>
      <c r="W42" s="5"/>
      <c r="X42" s="5"/>
      <c r="Y42" s="5"/>
      <c r="Z42" s="5"/>
      <c r="AA42" s="5"/>
      <c r="AB42" s="75"/>
    </row>
    <row r="43" spans="1:28" x14ac:dyDescent="0.25">
      <c r="A43" s="39"/>
      <c r="B43" s="87"/>
      <c r="C43" s="39"/>
      <c r="D43" s="39"/>
      <c r="E43" s="39"/>
      <c r="F43" s="39"/>
      <c r="G43" s="39"/>
      <c r="H43" s="39"/>
      <c r="I43" s="39"/>
      <c r="J43" s="39"/>
      <c r="K43" s="39"/>
      <c r="L43" s="39"/>
      <c r="M43" s="39"/>
      <c r="N43" s="88"/>
      <c r="O43" s="39"/>
      <c r="P43" s="87"/>
      <c r="Q43" s="39"/>
      <c r="R43" s="39"/>
      <c r="S43" s="39"/>
      <c r="T43" s="5"/>
      <c r="U43" s="5"/>
      <c r="V43" s="5"/>
      <c r="W43" s="5"/>
      <c r="X43" s="5"/>
      <c r="Y43" s="5"/>
      <c r="Z43" s="5"/>
      <c r="AA43" s="5"/>
      <c r="AB43" s="75"/>
    </row>
    <row r="44" spans="1:28" x14ac:dyDescent="0.25">
      <c r="A44" s="39"/>
      <c r="B44" s="87"/>
      <c r="C44" s="39"/>
      <c r="D44" s="39"/>
      <c r="E44" s="39"/>
      <c r="F44" s="39"/>
      <c r="G44" s="39"/>
      <c r="H44" s="39"/>
      <c r="I44" s="39"/>
      <c r="J44" s="39"/>
      <c r="K44" s="39"/>
      <c r="L44" s="39"/>
      <c r="M44" s="39"/>
      <c r="N44" s="88"/>
      <c r="O44" s="39"/>
      <c r="P44" s="87"/>
      <c r="Q44" s="39"/>
      <c r="R44" s="39"/>
      <c r="S44" s="39"/>
      <c r="T44" s="5"/>
      <c r="U44" s="5"/>
      <c r="V44" s="5"/>
      <c r="W44" s="5"/>
      <c r="X44" s="5"/>
      <c r="Y44" s="5"/>
      <c r="Z44" s="5"/>
      <c r="AA44" s="5"/>
      <c r="AB44" s="75"/>
    </row>
    <row r="45" spans="1:28" x14ac:dyDescent="0.25">
      <c r="A45" s="39"/>
      <c r="B45" s="87"/>
      <c r="C45" s="39"/>
      <c r="D45" s="39"/>
      <c r="E45" s="39"/>
      <c r="F45" s="39"/>
      <c r="G45" s="39"/>
      <c r="H45" s="39"/>
      <c r="I45" s="39"/>
      <c r="J45" s="39"/>
      <c r="K45" s="39"/>
      <c r="L45" s="39"/>
      <c r="M45" s="39"/>
      <c r="N45" s="88"/>
      <c r="O45" s="39"/>
      <c r="P45" s="87"/>
      <c r="Q45" s="39"/>
      <c r="R45" s="39"/>
      <c r="S45" s="39"/>
      <c r="T45" s="5"/>
      <c r="U45" s="5"/>
      <c r="V45" s="5"/>
      <c r="W45" s="5"/>
      <c r="X45" s="5"/>
      <c r="Y45" s="5"/>
      <c r="Z45" s="5"/>
      <c r="AA45" s="5"/>
      <c r="AB45" s="75"/>
    </row>
    <row r="46" spans="1:28" x14ac:dyDescent="0.25">
      <c r="A46" s="39"/>
      <c r="B46" s="87"/>
      <c r="C46" s="39"/>
      <c r="D46" s="39"/>
      <c r="E46" s="39"/>
      <c r="F46" s="39"/>
      <c r="G46" s="39"/>
      <c r="H46" s="39"/>
      <c r="I46" s="39"/>
      <c r="J46" s="39"/>
      <c r="K46" s="39"/>
      <c r="L46" s="39"/>
      <c r="M46" s="39"/>
      <c r="N46" s="88"/>
      <c r="O46" s="39"/>
      <c r="P46" s="87"/>
      <c r="Q46" s="39"/>
      <c r="R46" s="39"/>
      <c r="S46" s="39"/>
      <c r="T46" s="5"/>
      <c r="U46" s="5"/>
      <c r="V46" s="5"/>
      <c r="W46" s="5"/>
      <c r="X46" s="5"/>
      <c r="Y46" s="5"/>
      <c r="Z46" s="5"/>
      <c r="AA46" s="5"/>
      <c r="AB46" s="75"/>
    </row>
    <row r="47" spans="1:28" x14ac:dyDescent="0.25">
      <c r="A47" s="39"/>
      <c r="B47" s="87"/>
      <c r="C47" s="39"/>
      <c r="D47" s="39"/>
      <c r="E47" s="39"/>
      <c r="F47" s="39"/>
      <c r="G47" s="39"/>
      <c r="H47" s="39"/>
      <c r="I47" s="39"/>
      <c r="J47" s="39"/>
      <c r="K47" s="39"/>
      <c r="L47" s="39"/>
      <c r="M47" s="39"/>
      <c r="N47" s="88"/>
      <c r="O47" s="39"/>
      <c r="P47" s="87"/>
      <c r="Q47" s="39"/>
      <c r="R47" s="39"/>
      <c r="S47" s="39"/>
      <c r="T47" s="5"/>
      <c r="U47" s="5"/>
      <c r="V47" s="5"/>
      <c r="W47" s="5"/>
      <c r="X47" s="5"/>
      <c r="Y47" s="5"/>
      <c r="Z47" s="5"/>
      <c r="AA47" s="5"/>
      <c r="AB47" s="75"/>
    </row>
    <row r="48" spans="1:28" x14ac:dyDescent="0.25">
      <c r="A48" s="39"/>
      <c r="B48" s="87"/>
      <c r="C48" s="39"/>
      <c r="D48" s="39"/>
      <c r="E48" s="39"/>
      <c r="F48" s="39"/>
      <c r="G48" s="39"/>
      <c r="H48" s="39"/>
      <c r="I48" s="39"/>
      <c r="J48" s="39"/>
      <c r="K48" s="39"/>
      <c r="L48" s="39"/>
      <c r="M48" s="39"/>
      <c r="N48" s="88"/>
      <c r="O48" s="39"/>
      <c r="P48" s="87"/>
      <c r="Q48" s="39"/>
      <c r="R48" s="39"/>
      <c r="S48" s="39"/>
      <c r="T48" s="5"/>
      <c r="U48" s="5"/>
      <c r="V48" s="5"/>
      <c r="W48" s="5"/>
      <c r="X48" s="5"/>
      <c r="Y48" s="5"/>
      <c r="Z48" s="5"/>
      <c r="AA48" s="5"/>
      <c r="AB48" s="75"/>
    </row>
    <row r="49" spans="1:28" x14ac:dyDescent="0.25">
      <c r="A49" s="39"/>
      <c r="B49" s="87"/>
      <c r="C49" s="39"/>
      <c r="D49" s="39"/>
      <c r="E49" s="39"/>
      <c r="F49" s="39"/>
      <c r="G49" s="39"/>
      <c r="H49" s="39"/>
      <c r="I49" s="39"/>
      <c r="J49" s="39"/>
      <c r="K49" s="39"/>
      <c r="L49" s="39"/>
      <c r="M49" s="39"/>
      <c r="N49" s="88"/>
      <c r="O49" s="39"/>
      <c r="P49" s="87"/>
      <c r="Q49" s="39"/>
      <c r="R49" s="39"/>
      <c r="S49" s="39"/>
      <c r="T49" s="5"/>
      <c r="U49" s="5"/>
      <c r="V49" s="5"/>
      <c r="W49" s="5"/>
      <c r="X49" s="5"/>
      <c r="Y49" s="5"/>
      <c r="Z49" s="5"/>
      <c r="AA49" s="5"/>
      <c r="AB49" s="75"/>
    </row>
    <row r="50" spans="1:28" x14ac:dyDescent="0.25">
      <c r="A50" s="39"/>
      <c r="B50" s="87"/>
      <c r="C50" s="39"/>
      <c r="D50" s="39"/>
      <c r="E50" s="39"/>
      <c r="F50" s="39"/>
      <c r="G50" s="39"/>
      <c r="H50" s="39"/>
      <c r="I50" s="39"/>
      <c r="J50" s="39"/>
      <c r="K50" s="39"/>
      <c r="L50" s="39"/>
      <c r="M50" s="39"/>
      <c r="N50" s="88"/>
      <c r="O50" s="39"/>
      <c r="P50" s="87"/>
      <c r="Q50" s="39"/>
      <c r="R50" s="39"/>
      <c r="S50" s="39"/>
      <c r="T50" s="5"/>
      <c r="U50" s="5"/>
      <c r="V50" s="5"/>
      <c r="W50" s="5"/>
      <c r="X50" s="5"/>
      <c r="Y50" s="5"/>
      <c r="Z50" s="5"/>
      <c r="AA50" s="5"/>
      <c r="AB50" s="75"/>
    </row>
    <row r="51" spans="1:28" x14ac:dyDescent="0.25">
      <c r="A51" s="39"/>
      <c r="B51" s="87"/>
      <c r="C51" s="39"/>
      <c r="D51" s="39"/>
      <c r="E51" s="39"/>
      <c r="F51" s="69"/>
      <c r="G51" s="69"/>
      <c r="H51" s="39"/>
      <c r="I51" s="69"/>
      <c r="J51" s="39"/>
      <c r="K51" s="69"/>
      <c r="L51" s="69"/>
      <c r="M51" s="39"/>
      <c r="N51" s="88"/>
      <c r="O51" s="39"/>
      <c r="P51" s="87"/>
      <c r="Q51" s="39"/>
      <c r="R51" s="39"/>
      <c r="S51" s="39"/>
      <c r="T51" s="5"/>
      <c r="U51" s="5"/>
      <c r="V51" s="5"/>
      <c r="W51" s="5"/>
      <c r="X51" s="5"/>
      <c r="Y51" s="5"/>
      <c r="Z51" s="5"/>
      <c r="AA51" s="5"/>
      <c r="AB51" s="75"/>
    </row>
    <row r="52" spans="1:28" x14ac:dyDescent="0.25">
      <c r="A52" s="39"/>
      <c r="B52" s="87"/>
      <c r="C52" s="39"/>
      <c r="D52" s="39"/>
      <c r="E52" s="39"/>
      <c r="F52" s="39"/>
      <c r="G52" s="39"/>
      <c r="H52" s="39"/>
      <c r="I52" s="39"/>
      <c r="J52" s="39"/>
      <c r="K52" s="39"/>
      <c r="L52" s="39"/>
      <c r="M52" s="39"/>
      <c r="N52" s="88"/>
      <c r="O52" s="39"/>
      <c r="P52" s="87"/>
      <c r="Q52" s="39"/>
      <c r="R52" s="39"/>
      <c r="S52" s="39"/>
      <c r="T52" s="5"/>
      <c r="U52" s="5"/>
      <c r="V52" s="5"/>
      <c r="W52" s="5"/>
      <c r="X52" s="5"/>
      <c r="Y52" s="5"/>
      <c r="Z52" s="5"/>
      <c r="AA52" s="5"/>
      <c r="AB52" s="75"/>
    </row>
    <row r="53" spans="1:28" x14ac:dyDescent="0.25">
      <c r="A53" s="39"/>
      <c r="B53" s="87"/>
      <c r="C53" s="39"/>
      <c r="D53" s="39"/>
      <c r="E53" s="39"/>
      <c r="F53" s="39"/>
      <c r="G53" s="39"/>
      <c r="H53" s="39"/>
      <c r="I53" s="39"/>
      <c r="J53" s="39"/>
      <c r="K53" s="39"/>
      <c r="L53" s="39"/>
      <c r="M53" s="39"/>
      <c r="N53" s="88"/>
      <c r="O53" s="39"/>
      <c r="P53" s="87"/>
      <c r="Q53" s="39"/>
      <c r="R53" s="39"/>
      <c r="S53" s="39"/>
      <c r="T53" s="5"/>
      <c r="U53" s="5"/>
      <c r="V53" s="5"/>
      <c r="W53" s="5"/>
      <c r="X53" s="5"/>
      <c r="Y53" s="5"/>
      <c r="Z53" s="5"/>
      <c r="AA53" s="5"/>
      <c r="AB53" s="75"/>
    </row>
    <row r="54" spans="1:28" x14ac:dyDescent="0.25">
      <c r="A54" s="39"/>
      <c r="B54" s="87"/>
      <c r="C54" s="39"/>
      <c r="D54" s="39"/>
      <c r="E54" s="39"/>
      <c r="F54" s="39"/>
      <c r="G54" s="39"/>
      <c r="H54" s="39"/>
      <c r="I54" s="39"/>
      <c r="J54" s="39"/>
      <c r="K54" s="39"/>
      <c r="L54" s="39"/>
      <c r="M54" s="39"/>
      <c r="N54" s="88"/>
      <c r="O54" s="39"/>
      <c r="P54" s="87"/>
      <c r="Q54" s="39"/>
      <c r="R54" s="39"/>
      <c r="S54" s="39"/>
      <c r="T54" s="5"/>
      <c r="U54" s="5"/>
      <c r="V54" s="5"/>
      <c r="W54" s="5"/>
      <c r="X54" s="5"/>
      <c r="Y54" s="5"/>
      <c r="Z54" s="5"/>
      <c r="AA54" s="5"/>
      <c r="AB54" s="75"/>
    </row>
    <row r="55" spans="1:28" x14ac:dyDescent="0.25">
      <c r="A55" s="39"/>
      <c r="B55" s="87"/>
      <c r="C55" s="39"/>
      <c r="D55" s="39"/>
      <c r="E55" s="39"/>
      <c r="F55" s="39"/>
      <c r="G55" s="39"/>
      <c r="H55" s="39"/>
      <c r="I55" s="39"/>
      <c r="J55" s="39"/>
      <c r="K55" s="39"/>
      <c r="L55" s="39"/>
      <c r="M55" s="39"/>
      <c r="N55" s="88"/>
      <c r="O55" s="39"/>
      <c r="P55" s="87"/>
      <c r="Q55" s="39"/>
      <c r="R55" s="39"/>
      <c r="S55" s="39"/>
      <c r="T55" s="5"/>
      <c r="U55" s="5"/>
      <c r="V55" s="5"/>
      <c r="W55" s="5"/>
      <c r="X55" s="5"/>
      <c r="Y55" s="5"/>
      <c r="Z55" s="5"/>
      <c r="AA55" s="5"/>
      <c r="AB55" s="75"/>
    </row>
    <row r="56" spans="1:28" x14ac:dyDescent="0.25">
      <c r="A56" s="39"/>
      <c r="B56" s="87"/>
      <c r="C56" s="39"/>
      <c r="D56" s="39"/>
      <c r="E56" s="39"/>
      <c r="F56" s="39"/>
      <c r="G56" s="39"/>
      <c r="H56" s="39"/>
      <c r="I56" s="39"/>
      <c r="J56" s="39"/>
      <c r="K56" s="39"/>
      <c r="L56" s="39"/>
      <c r="M56" s="39"/>
      <c r="N56" s="88"/>
      <c r="O56" s="39"/>
      <c r="P56" s="87"/>
      <c r="Q56" s="39"/>
      <c r="R56" s="39"/>
      <c r="S56" s="39"/>
      <c r="T56" s="5"/>
      <c r="U56" s="5"/>
      <c r="V56" s="5"/>
      <c r="W56" s="5"/>
      <c r="X56" s="5"/>
      <c r="Y56" s="5"/>
      <c r="Z56" s="5"/>
      <c r="AA56" s="5"/>
      <c r="AB56" s="75"/>
    </row>
    <row r="57" spans="1:28" x14ac:dyDescent="0.25">
      <c r="A57" s="39"/>
      <c r="B57" s="87"/>
      <c r="C57" s="39"/>
      <c r="D57" s="39"/>
      <c r="E57" s="39"/>
      <c r="F57" s="39"/>
      <c r="G57" s="39"/>
      <c r="H57" s="39"/>
      <c r="I57" s="39"/>
      <c r="J57" s="39"/>
      <c r="K57" s="39"/>
      <c r="L57" s="39"/>
      <c r="M57" s="39"/>
      <c r="N57" s="88"/>
      <c r="O57" s="39"/>
      <c r="P57" s="87"/>
      <c r="Q57" s="39"/>
      <c r="R57" s="39"/>
      <c r="S57" s="39"/>
      <c r="T57" s="5"/>
      <c r="U57" s="5"/>
      <c r="V57" s="5"/>
      <c r="W57" s="5"/>
      <c r="X57" s="5"/>
      <c r="Y57" s="5"/>
      <c r="Z57" s="5"/>
      <c r="AA57" s="5"/>
      <c r="AB57" s="75"/>
    </row>
    <row r="58" spans="1:28" x14ac:dyDescent="0.25">
      <c r="A58" s="39"/>
      <c r="B58" s="87"/>
      <c r="C58" s="39"/>
      <c r="D58" s="39"/>
      <c r="E58" s="39"/>
      <c r="F58" s="39"/>
      <c r="G58" s="39"/>
      <c r="H58" s="39"/>
      <c r="I58" s="39"/>
      <c r="J58" s="39"/>
      <c r="K58" s="39"/>
      <c r="L58" s="39"/>
      <c r="M58" s="39"/>
      <c r="N58" s="88"/>
      <c r="O58" s="39"/>
      <c r="P58" s="87"/>
      <c r="Q58" s="39"/>
      <c r="R58" s="39"/>
      <c r="S58" s="39"/>
      <c r="T58" s="5"/>
      <c r="U58" s="5"/>
      <c r="V58" s="5"/>
      <c r="W58" s="5"/>
      <c r="X58" s="5"/>
      <c r="Y58" s="5"/>
      <c r="Z58" s="5"/>
      <c r="AA58" s="5"/>
      <c r="AB58" s="75"/>
    </row>
    <row r="59" spans="1:28" x14ac:dyDescent="0.25">
      <c r="A59" s="39"/>
      <c r="B59" s="87"/>
      <c r="C59" s="39"/>
      <c r="D59" s="39"/>
      <c r="E59" s="39"/>
      <c r="F59" s="39"/>
      <c r="G59" s="39"/>
      <c r="H59" s="39"/>
      <c r="I59" s="39"/>
      <c r="J59" s="39"/>
      <c r="K59" s="39"/>
      <c r="L59" s="39"/>
      <c r="M59" s="39"/>
      <c r="N59" s="88"/>
      <c r="O59" s="39"/>
      <c r="P59" s="87"/>
      <c r="Q59" s="39"/>
      <c r="R59" s="39"/>
      <c r="S59" s="39"/>
      <c r="T59" s="5"/>
      <c r="U59" s="5"/>
      <c r="V59" s="5"/>
      <c r="W59" s="5"/>
      <c r="X59" s="5"/>
      <c r="Y59" s="5"/>
      <c r="Z59" s="5"/>
      <c r="AA59" s="5"/>
      <c r="AB59" s="75"/>
    </row>
    <row r="60" spans="1:28" x14ac:dyDescent="0.25">
      <c r="A60" s="39"/>
      <c r="B60" s="87"/>
      <c r="C60" s="39"/>
      <c r="D60" s="39"/>
      <c r="E60" s="39"/>
      <c r="F60" s="39"/>
      <c r="G60" s="39"/>
      <c r="H60" s="39"/>
      <c r="I60" s="39"/>
      <c r="J60" s="39"/>
      <c r="K60" s="39"/>
      <c r="L60" s="39"/>
      <c r="M60" s="39"/>
      <c r="N60" s="88"/>
      <c r="O60" s="39"/>
      <c r="P60" s="87"/>
      <c r="Q60" s="39"/>
      <c r="R60" s="39"/>
      <c r="S60" s="39"/>
      <c r="T60" s="5"/>
      <c r="U60" s="5"/>
      <c r="V60" s="5"/>
      <c r="W60" s="5"/>
      <c r="X60" s="5"/>
      <c r="Y60" s="5"/>
      <c r="Z60" s="5"/>
      <c r="AA60" s="5"/>
      <c r="AB60" s="75"/>
    </row>
    <row r="61" spans="1:28" ht="15.75" thickBot="1" x14ac:dyDescent="0.3">
      <c r="A61" s="39"/>
      <c r="B61" s="89"/>
      <c r="C61" s="90"/>
      <c r="D61" s="90"/>
      <c r="E61" s="90"/>
      <c r="F61" s="90"/>
      <c r="G61" s="90"/>
      <c r="H61" s="90"/>
      <c r="I61" s="90"/>
      <c r="J61" s="90"/>
      <c r="K61" s="90"/>
      <c r="L61" s="90"/>
      <c r="M61" s="90"/>
      <c r="N61" s="91"/>
      <c r="O61" s="39"/>
      <c r="P61" s="89"/>
      <c r="Q61" s="90"/>
      <c r="R61" s="90"/>
      <c r="S61" s="90"/>
      <c r="T61" s="77"/>
      <c r="U61" s="77"/>
      <c r="V61" s="77"/>
      <c r="W61" s="77"/>
      <c r="X61" s="77"/>
      <c r="Y61" s="77"/>
      <c r="Z61" s="77"/>
      <c r="AA61" s="77"/>
      <c r="AB61" s="78"/>
    </row>
    <row r="62" spans="1:28" x14ac:dyDescent="0.25">
      <c r="A62" s="39"/>
      <c r="B62" s="39"/>
      <c r="C62" s="39"/>
      <c r="D62" s="39"/>
      <c r="E62" s="39"/>
      <c r="F62" s="69"/>
      <c r="G62" s="69"/>
      <c r="H62" s="39"/>
      <c r="I62" s="69"/>
      <c r="J62" s="39"/>
      <c r="K62" s="69"/>
      <c r="L62" s="69"/>
      <c r="M62" s="39"/>
      <c r="N62" s="39"/>
      <c r="O62" s="39"/>
      <c r="P62" s="39"/>
      <c r="Q62" s="39"/>
      <c r="R62" s="39"/>
      <c r="S62" s="39"/>
    </row>
    <row r="63" spans="1:28" x14ac:dyDescent="0.25">
      <c r="A63" s="39"/>
      <c r="B63" s="39"/>
      <c r="C63" s="39"/>
      <c r="D63" s="39"/>
      <c r="E63" s="39"/>
      <c r="F63" s="39"/>
      <c r="G63" s="39"/>
      <c r="H63" s="39"/>
      <c r="I63" s="39"/>
      <c r="J63" s="39"/>
      <c r="K63" s="39"/>
      <c r="L63" s="39"/>
      <c r="M63" s="39"/>
      <c r="N63" s="39"/>
      <c r="O63" s="39"/>
      <c r="P63" s="39"/>
      <c r="Q63" s="39"/>
      <c r="R63" s="39"/>
      <c r="S63" s="39"/>
    </row>
    <row r="64" spans="1:28" x14ac:dyDescent="0.25">
      <c r="A64" s="39"/>
      <c r="B64" s="39"/>
      <c r="C64" s="39"/>
      <c r="D64" s="39"/>
      <c r="E64" s="39"/>
      <c r="F64" s="39"/>
      <c r="G64" s="39"/>
      <c r="H64" s="39"/>
      <c r="I64" s="39"/>
      <c r="J64" s="39"/>
      <c r="K64" s="39"/>
      <c r="L64" s="39"/>
      <c r="M64" s="39"/>
      <c r="N64" s="39"/>
      <c r="O64" s="39"/>
      <c r="P64" s="39"/>
      <c r="Q64" s="39"/>
      <c r="R64" s="39"/>
      <c r="S64" s="39"/>
    </row>
    <row r="65" spans="1:19" x14ac:dyDescent="0.25">
      <c r="A65" s="39"/>
      <c r="B65" s="39"/>
      <c r="C65" s="39"/>
      <c r="D65" s="39"/>
      <c r="E65" s="39"/>
      <c r="F65" s="39"/>
      <c r="G65" s="39"/>
      <c r="H65" s="39"/>
      <c r="I65" s="39"/>
      <c r="J65" s="39"/>
      <c r="K65" s="39"/>
      <c r="L65" s="39"/>
      <c r="M65" s="39"/>
      <c r="N65" s="39"/>
      <c r="O65" s="39"/>
      <c r="P65" s="39"/>
      <c r="Q65" s="39"/>
      <c r="R65" s="39"/>
      <c r="S65" s="39"/>
    </row>
    <row r="66" spans="1:19" x14ac:dyDescent="0.25">
      <c r="A66" s="39"/>
      <c r="B66" s="39"/>
      <c r="C66" s="39"/>
      <c r="D66" s="39"/>
      <c r="E66" s="39"/>
      <c r="F66" s="39"/>
      <c r="G66" s="39"/>
      <c r="H66" s="39"/>
      <c r="I66" s="39"/>
      <c r="J66" s="39"/>
      <c r="K66" s="39"/>
      <c r="L66" s="39"/>
      <c r="M66" s="39"/>
      <c r="N66" s="39"/>
      <c r="O66" s="39"/>
      <c r="P66" s="39"/>
      <c r="Q66" s="39"/>
      <c r="R66" s="39"/>
      <c r="S66" s="39"/>
    </row>
    <row r="67" spans="1:19" x14ac:dyDescent="0.25">
      <c r="A67" s="39"/>
      <c r="B67" s="39"/>
      <c r="C67" s="70"/>
      <c r="D67" s="70"/>
      <c r="E67" s="39"/>
      <c r="F67" s="39"/>
      <c r="G67" s="39"/>
      <c r="H67" s="39"/>
      <c r="I67" s="39"/>
      <c r="J67" s="39"/>
      <c r="K67" s="39"/>
      <c r="L67" s="39"/>
      <c r="M67" s="39"/>
      <c r="N67" s="39"/>
      <c r="O67" s="39"/>
      <c r="P67" s="39"/>
      <c r="Q67" s="39"/>
      <c r="R67" s="39"/>
      <c r="S67" s="39"/>
    </row>
    <row r="68" spans="1:19" x14ac:dyDescent="0.25">
      <c r="A68" s="39"/>
      <c r="B68" s="39"/>
      <c r="C68" s="70"/>
      <c r="D68" s="70"/>
      <c r="E68" s="39"/>
      <c r="F68" s="39"/>
      <c r="G68" s="70"/>
      <c r="H68" s="70"/>
      <c r="I68" s="39"/>
      <c r="J68" s="39"/>
      <c r="K68" s="39"/>
      <c r="L68" s="39"/>
      <c r="M68" s="39"/>
      <c r="N68" s="39"/>
      <c r="O68" s="39"/>
      <c r="P68" s="39"/>
      <c r="Q68" s="39"/>
      <c r="R68" s="39"/>
      <c r="S68" s="39"/>
    </row>
    <row r="69" spans="1:19" x14ac:dyDescent="0.25">
      <c r="A69" s="39"/>
      <c r="B69" s="39"/>
      <c r="C69" s="70"/>
      <c r="D69" s="70"/>
      <c r="E69" s="39"/>
      <c r="F69" s="39"/>
      <c r="G69" s="39"/>
      <c r="H69" s="39"/>
      <c r="I69" s="39"/>
      <c r="J69" s="39"/>
      <c r="K69" s="39"/>
      <c r="L69" s="39"/>
      <c r="M69" s="39"/>
      <c r="N69" s="39"/>
      <c r="O69" s="39"/>
      <c r="P69" s="39"/>
      <c r="Q69" s="39"/>
      <c r="R69" s="39"/>
      <c r="S69" s="39"/>
    </row>
    <row r="70" spans="1:19" x14ac:dyDescent="0.25">
      <c r="A70" s="39"/>
      <c r="B70" s="39"/>
      <c r="C70" s="39"/>
      <c r="D70" s="39"/>
      <c r="E70" s="39"/>
      <c r="F70" s="39"/>
      <c r="G70" s="39"/>
      <c r="H70" s="39"/>
      <c r="I70" s="39"/>
      <c r="J70" s="39"/>
      <c r="K70" s="39"/>
      <c r="L70" s="39"/>
      <c r="M70" s="39"/>
      <c r="N70" s="39"/>
      <c r="O70" s="39"/>
      <c r="P70" s="39"/>
      <c r="Q70" s="39"/>
      <c r="R70" s="39"/>
      <c r="S70" s="39"/>
    </row>
    <row r="71" spans="1:19" x14ac:dyDescent="0.25">
      <c r="A71" s="39"/>
      <c r="B71" s="39"/>
      <c r="C71" s="39"/>
      <c r="D71" s="39"/>
      <c r="E71" s="39"/>
      <c r="F71" s="39"/>
      <c r="G71" s="39"/>
      <c r="H71" s="39"/>
      <c r="I71" s="39"/>
      <c r="J71" s="39"/>
      <c r="K71" s="39"/>
      <c r="L71" s="39"/>
      <c r="M71" s="39"/>
      <c r="N71" s="39"/>
      <c r="O71" s="39"/>
      <c r="P71" s="39"/>
      <c r="Q71" s="39"/>
      <c r="R71" s="39"/>
      <c r="S71" s="39"/>
    </row>
    <row r="72" spans="1:19" x14ac:dyDescent="0.25">
      <c r="A72" s="39"/>
      <c r="B72" s="39"/>
      <c r="C72" s="39"/>
      <c r="D72" s="39"/>
      <c r="E72" s="39"/>
      <c r="F72" s="39"/>
      <c r="G72" s="39"/>
      <c r="H72" s="39"/>
      <c r="I72" s="39"/>
      <c r="J72" s="39"/>
      <c r="K72" s="39"/>
      <c r="L72" s="39"/>
      <c r="M72" s="39"/>
      <c r="N72" s="39"/>
      <c r="O72" s="39"/>
      <c r="P72" s="39"/>
      <c r="Q72" s="39"/>
      <c r="R72" s="39"/>
      <c r="S72" s="39"/>
    </row>
    <row r="73" spans="1:19" x14ac:dyDescent="0.25">
      <c r="A73" s="39"/>
      <c r="B73" s="39"/>
      <c r="C73" s="39"/>
      <c r="D73" s="39"/>
      <c r="E73" s="39"/>
      <c r="F73" s="39"/>
      <c r="G73" s="39"/>
      <c r="H73" s="39"/>
      <c r="I73" s="39"/>
      <c r="J73" s="39"/>
      <c r="K73" s="39"/>
      <c r="L73" s="39"/>
      <c r="M73" s="39"/>
      <c r="N73" s="39"/>
      <c r="O73" s="39"/>
      <c r="P73" s="39"/>
      <c r="Q73" s="39"/>
      <c r="R73" s="39"/>
      <c r="S73" s="39"/>
    </row>
    <row r="74" spans="1:19" x14ac:dyDescent="0.25">
      <c r="A74" s="39"/>
      <c r="B74" s="39"/>
      <c r="C74" s="39"/>
      <c r="D74" s="39"/>
      <c r="E74" s="39"/>
      <c r="F74" s="39"/>
      <c r="G74" s="39"/>
      <c r="H74" s="39"/>
      <c r="I74" s="39"/>
      <c r="J74" s="39"/>
      <c r="K74" s="39"/>
      <c r="L74" s="39"/>
      <c r="M74" s="39"/>
      <c r="N74" s="39"/>
      <c r="O74" s="39"/>
      <c r="P74" s="39"/>
      <c r="Q74" s="39"/>
      <c r="R74" s="39"/>
      <c r="S74" s="39"/>
    </row>
    <row r="75" spans="1:19" x14ac:dyDescent="0.25">
      <c r="A75" s="39"/>
      <c r="B75" s="39"/>
      <c r="C75" s="39"/>
      <c r="D75" s="39"/>
      <c r="E75" s="39"/>
      <c r="F75" s="39"/>
      <c r="G75" s="39"/>
      <c r="H75" s="39"/>
      <c r="I75" s="39"/>
      <c r="J75" s="39"/>
      <c r="K75" s="39"/>
      <c r="L75" s="39"/>
      <c r="M75" s="39"/>
      <c r="N75" s="39"/>
      <c r="O75" s="39"/>
      <c r="P75" s="39"/>
      <c r="Q75" s="39"/>
      <c r="R75" s="39"/>
      <c r="S75" s="39"/>
    </row>
    <row r="76" spans="1:19" x14ac:dyDescent="0.25">
      <c r="A76" s="39"/>
      <c r="B76" s="39"/>
      <c r="C76" s="39"/>
      <c r="D76" s="39"/>
      <c r="E76" s="39"/>
      <c r="F76" s="39"/>
      <c r="G76" s="39"/>
      <c r="H76" s="39"/>
      <c r="I76" s="39"/>
      <c r="J76" s="39"/>
      <c r="K76" s="39"/>
      <c r="L76" s="39"/>
      <c r="M76" s="39"/>
      <c r="N76" s="39"/>
      <c r="O76" s="39"/>
      <c r="P76" s="39"/>
      <c r="Q76" s="39"/>
      <c r="R76" s="39"/>
      <c r="S76" s="39"/>
    </row>
    <row r="77" spans="1:19" x14ac:dyDescent="0.25">
      <c r="A77" s="39"/>
      <c r="B77" s="39"/>
      <c r="C77" s="39"/>
      <c r="D77" s="39"/>
      <c r="E77" s="39"/>
      <c r="F77" s="39"/>
      <c r="G77" s="39"/>
      <c r="H77" s="39"/>
      <c r="I77" s="39"/>
      <c r="J77" s="39"/>
      <c r="K77" s="39"/>
      <c r="L77" s="39"/>
      <c r="M77" s="39"/>
      <c r="N77" s="39"/>
      <c r="O77" s="39"/>
      <c r="P77" s="39"/>
      <c r="Q77" s="39"/>
      <c r="R77" s="39"/>
      <c r="S77" s="39"/>
    </row>
    <row r="78" spans="1:19" x14ac:dyDescent="0.25">
      <c r="A78" s="39"/>
      <c r="B78" s="39"/>
      <c r="C78" s="39"/>
      <c r="D78" s="39"/>
      <c r="E78" s="39"/>
      <c r="F78" s="39"/>
      <c r="G78" s="39"/>
      <c r="H78" s="39"/>
      <c r="I78" s="39"/>
      <c r="J78" s="39"/>
      <c r="K78" s="39"/>
      <c r="L78" s="39"/>
      <c r="M78" s="39"/>
      <c r="N78" s="39"/>
      <c r="O78" s="39"/>
      <c r="P78" s="39"/>
      <c r="Q78" s="39"/>
      <c r="R78" s="39"/>
      <c r="S78" s="39"/>
    </row>
    <row r="79" spans="1:19" x14ac:dyDescent="0.25">
      <c r="A79" s="39"/>
      <c r="B79" s="39"/>
      <c r="C79" s="39"/>
      <c r="D79" s="39"/>
      <c r="E79" s="39"/>
      <c r="F79" s="39"/>
      <c r="G79" s="39"/>
      <c r="H79" s="39"/>
      <c r="I79" s="39"/>
      <c r="J79" s="39"/>
      <c r="K79" s="39"/>
      <c r="L79" s="39"/>
      <c r="M79" s="39"/>
      <c r="N79" s="39"/>
      <c r="O79" s="39"/>
      <c r="P79" s="39"/>
      <c r="Q79" s="39"/>
      <c r="R79" s="39"/>
      <c r="S79" s="39"/>
    </row>
    <row r="80" spans="1:19" x14ac:dyDescent="0.25">
      <c r="A80" s="39"/>
      <c r="B80" s="39"/>
      <c r="C80" s="39"/>
      <c r="D80" s="39"/>
      <c r="E80" s="39"/>
      <c r="F80" s="39"/>
      <c r="G80" s="39"/>
      <c r="H80" s="39"/>
      <c r="I80" s="39"/>
      <c r="J80" s="39"/>
      <c r="K80" s="39"/>
      <c r="L80" s="39"/>
      <c r="M80" s="39"/>
      <c r="N80" s="39"/>
      <c r="O80" s="39"/>
      <c r="P80" s="39"/>
      <c r="Q80" s="39"/>
      <c r="R80" s="39"/>
      <c r="S80" s="39"/>
    </row>
    <row r="81" spans="1:19" x14ac:dyDescent="0.25">
      <c r="A81" s="39"/>
      <c r="B81" s="39"/>
      <c r="C81" s="39"/>
      <c r="D81" s="39"/>
      <c r="E81" s="39"/>
      <c r="F81" s="39"/>
      <c r="G81" s="39"/>
      <c r="H81" s="39"/>
      <c r="I81" s="39"/>
      <c r="J81" s="39"/>
      <c r="K81" s="39"/>
      <c r="L81" s="39"/>
      <c r="M81" s="39"/>
      <c r="N81" s="39"/>
      <c r="O81" s="39"/>
      <c r="P81" s="39"/>
      <c r="Q81" s="39"/>
      <c r="R81" s="39"/>
      <c r="S81" s="39"/>
    </row>
    <row r="82" spans="1:19" x14ac:dyDescent="0.25">
      <c r="A82" s="39"/>
      <c r="B82" s="39"/>
      <c r="C82" s="39"/>
      <c r="D82" s="39"/>
      <c r="E82" s="39"/>
      <c r="F82" s="39"/>
      <c r="G82" s="39"/>
      <c r="H82" s="39"/>
      <c r="I82" s="39"/>
      <c r="J82" s="39"/>
      <c r="K82" s="39"/>
      <c r="L82" s="39"/>
      <c r="M82" s="39"/>
      <c r="N82" s="39"/>
      <c r="O82" s="39"/>
      <c r="P82" s="39"/>
      <c r="Q82" s="39"/>
      <c r="R82" s="39"/>
      <c r="S82" s="39"/>
    </row>
    <row r="83" spans="1:19" x14ac:dyDescent="0.25">
      <c r="A83" s="39"/>
      <c r="B83" s="39"/>
      <c r="C83" s="39"/>
      <c r="D83" s="39"/>
      <c r="E83" s="39"/>
      <c r="F83" s="39"/>
      <c r="G83" s="39"/>
      <c r="H83" s="39"/>
      <c r="I83" s="39"/>
      <c r="J83" s="39"/>
      <c r="K83" s="39"/>
      <c r="L83" s="39"/>
      <c r="M83" s="39"/>
      <c r="N83" s="39"/>
      <c r="O83" s="39"/>
      <c r="P83" s="39"/>
      <c r="Q83" s="39"/>
      <c r="R83" s="39"/>
      <c r="S83" s="39"/>
    </row>
    <row r="84" spans="1:19" x14ac:dyDescent="0.25">
      <c r="A84" s="39"/>
      <c r="B84" s="39"/>
      <c r="C84" s="39"/>
      <c r="D84" s="39"/>
      <c r="E84" s="39"/>
      <c r="F84" s="39"/>
      <c r="G84" s="39"/>
      <c r="H84" s="39"/>
      <c r="I84" s="39"/>
      <c r="J84" s="39"/>
      <c r="K84" s="39"/>
      <c r="L84" s="39"/>
      <c r="M84" s="39"/>
      <c r="N84" s="39"/>
      <c r="O84" s="39"/>
      <c r="P84" s="39"/>
      <c r="Q84" s="39"/>
      <c r="R84" s="39"/>
      <c r="S84" s="39"/>
    </row>
    <row r="85" spans="1:19" x14ac:dyDescent="0.25">
      <c r="A85" s="39"/>
      <c r="B85" s="39"/>
      <c r="C85" s="39"/>
      <c r="D85" s="39"/>
      <c r="E85" s="39"/>
      <c r="F85" s="39"/>
      <c r="G85" s="39"/>
      <c r="H85" s="39"/>
      <c r="I85" s="39"/>
      <c r="J85" s="39"/>
      <c r="K85" s="39"/>
      <c r="L85" s="39"/>
      <c r="M85" s="39"/>
      <c r="N85" s="39"/>
      <c r="O85" s="39"/>
      <c r="P85" s="39"/>
      <c r="Q85" s="39"/>
      <c r="R85" s="39"/>
      <c r="S85" s="39"/>
    </row>
    <row r="86" spans="1:19" x14ac:dyDescent="0.25">
      <c r="A86" s="39"/>
      <c r="B86" s="39"/>
      <c r="C86" s="39"/>
      <c r="D86" s="39"/>
      <c r="E86" s="39"/>
      <c r="F86" s="39"/>
      <c r="G86" s="39"/>
      <c r="H86" s="39"/>
      <c r="I86" s="39"/>
      <c r="J86" s="39"/>
      <c r="K86" s="39"/>
      <c r="L86" s="39"/>
      <c r="M86" s="39"/>
      <c r="N86" s="39"/>
      <c r="O86" s="39"/>
      <c r="P86" s="39"/>
      <c r="Q86" s="39"/>
      <c r="R86" s="39"/>
      <c r="S86" s="39"/>
    </row>
    <row r="87" spans="1:19" x14ac:dyDescent="0.25">
      <c r="A87" s="39"/>
      <c r="B87" s="39"/>
      <c r="C87" s="39"/>
      <c r="D87" s="39"/>
      <c r="E87" s="39"/>
      <c r="F87" s="39"/>
      <c r="G87" s="39"/>
      <c r="H87" s="39"/>
      <c r="I87" s="39"/>
      <c r="J87" s="39"/>
      <c r="K87" s="39"/>
      <c r="L87" s="39"/>
      <c r="M87" s="39"/>
      <c r="N87" s="39"/>
      <c r="O87" s="39"/>
      <c r="P87" s="39"/>
      <c r="Q87" s="39"/>
      <c r="R87" s="39"/>
      <c r="S87" s="39"/>
    </row>
    <row r="88" spans="1:19" x14ac:dyDescent="0.25">
      <c r="A88" s="39"/>
      <c r="B88" s="39"/>
      <c r="C88" s="39"/>
      <c r="D88" s="39"/>
      <c r="E88" s="39"/>
      <c r="F88" s="39"/>
      <c r="G88" s="39"/>
      <c r="H88" s="39"/>
      <c r="I88" s="39"/>
      <c r="J88" s="39"/>
      <c r="K88" s="39"/>
      <c r="L88" s="39"/>
      <c r="M88" s="39"/>
      <c r="N88" s="39"/>
      <c r="O88" s="39"/>
      <c r="P88" s="39"/>
      <c r="Q88" s="39"/>
      <c r="R88" s="39"/>
      <c r="S88" s="39"/>
    </row>
    <row r="89" spans="1:19" x14ac:dyDescent="0.25">
      <c r="A89" s="39"/>
      <c r="B89" s="39"/>
      <c r="C89" s="39"/>
      <c r="D89" s="39"/>
      <c r="E89" s="39"/>
      <c r="F89" s="39"/>
      <c r="G89" s="39"/>
      <c r="H89" s="39"/>
      <c r="I89" s="39"/>
      <c r="J89" s="39"/>
      <c r="K89" s="39"/>
      <c r="L89" s="39"/>
      <c r="M89" s="39"/>
      <c r="N89" s="39"/>
      <c r="O89" s="39"/>
      <c r="P89" s="39"/>
      <c r="Q89" s="39"/>
      <c r="R89" s="39"/>
      <c r="S89" s="39"/>
    </row>
    <row r="90" spans="1:19" x14ac:dyDescent="0.25">
      <c r="A90" s="39"/>
      <c r="B90" s="39"/>
      <c r="C90" s="39"/>
      <c r="D90" s="39"/>
      <c r="E90" s="39"/>
      <c r="F90" s="39"/>
      <c r="G90" s="39"/>
      <c r="H90" s="39"/>
      <c r="I90" s="39"/>
      <c r="J90" s="39"/>
      <c r="K90" s="39"/>
      <c r="L90" s="39"/>
      <c r="M90" s="39"/>
      <c r="N90" s="39"/>
      <c r="O90" s="39"/>
      <c r="P90" s="39"/>
      <c r="Q90" s="39"/>
      <c r="R90" s="39"/>
      <c r="S90" s="39"/>
    </row>
    <row r="91" spans="1:19" x14ac:dyDescent="0.25">
      <c r="A91" s="39"/>
      <c r="B91" s="39"/>
      <c r="C91" s="39"/>
      <c r="D91" s="39"/>
      <c r="E91" s="39"/>
      <c r="F91" s="39"/>
      <c r="G91" s="39"/>
      <c r="H91" s="39"/>
      <c r="I91" s="39"/>
      <c r="J91" s="39"/>
      <c r="K91" s="39"/>
      <c r="L91" s="39"/>
      <c r="M91" s="39"/>
      <c r="N91" s="39"/>
      <c r="O91" s="39"/>
      <c r="P91" s="39"/>
      <c r="Q91" s="39"/>
      <c r="R91" s="39"/>
      <c r="S91" s="39"/>
    </row>
    <row r="92" spans="1:19" x14ac:dyDescent="0.25">
      <c r="A92" s="39"/>
      <c r="B92" s="39"/>
      <c r="C92" s="39"/>
      <c r="D92" s="39"/>
      <c r="E92" s="39"/>
      <c r="F92" s="39"/>
      <c r="G92" s="39"/>
      <c r="H92" s="39"/>
      <c r="I92" s="39"/>
      <c r="J92" s="39"/>
      <c r="K92" s="39"/>
      <c r="L92" s="39"/>
      <c r="M92" s="39"/>
      <c r="N92" s="39"/>
      <c r="O92" s="39"/>
      <c r="P92" s="39"/>
      <c r="Q92" s="39"/>
      <c r="R92" s="39"/>
      <c r="S92" s="39"/>
    </row>
    <row r="93" spans="1:19" x14ac:dyDescent="0.25">
      <c r="A93" s="39"/>
      <c r="B93" s="39"/>
      <c r="C93" s="39"/>
      <c r="D93" s="39"/>
      <c r="E93" s="39"/>
      <c r="F93" s="39"/>
      <c r="G93" s="39"/>
      <c r="H93" s="39"/>
      <c r="I93" s="39"/>
      <c r="J93" s="39"/>
      <c r="K93" s="39"/>
      <c r="L93" s="39"/>
      <c r="M93" s="39"/>
      <c r="N93" s="39"/>
      <c r="O93" s="39"/>
      <c r="P93" s="39"/>
      <c r="Q93" s="39"/>
      <c r="R93" s="39"/>
      <c r="S93" s="39"/>
    </row>
    <row r="94" spans="1:19" x14ac:dyDescent="0.25">
      <c r="A94" s="39"/>
      <c r="B94" s="39"/>
      <c r="C94" s="39"/>
      <c r="D94" s="39"/>
      <c r="E94" s="39"/>
      <c r="F94" s="39"/>
      <c r="G94" s="39"/>
      <c r="H94" s="39"/>
      <c r="I94" s="39"/>
      <c r="J94" s="39"/>
      <c r="K94" s="39"/>
      <c r="L94" s="39"/>
      <c r="M94" s="39"/>
      <c r="N94" s="39"/>
      <c r="O94" s="39"/>
      <c r="P94" s="39"/>
      <c r="Q94" s="39"/>
      <c r="R94" s="39"/>
      <c r="S94" s="39"/>
    </row>
    <row r="95" spans="1:19" x14ac:dyDescent="0.25">
      <c r="A95" s="39"/>
      <c r="B95" s="39"/>
      <c r="C95" s="39"/>
      <c r="D95" s="39"/>
      <c r="E95" s="39"/>
      <c r="F95" s="39"/>
      <c r="G95" s="39"/>
      <c r="H95" s="39"/>
      <c r="I95" s="39"/>
      <c r="J95" s="39"/>
      <c r="K95" s="39"/>
      <c r="L95" s="39"/>
      <c r="M95" s="39"/>
      <c r="N95" s="39"/>
      <c r="O95" s="39"/>
      <c r="P95" s="39"/>
      <c r="Q95" s="39"/>
      <c r="R95" s="39"/>
      <c r="S95" s="39"/>
    </row>
    <row r="96" spans="1:19" x14ac:dyDescent="0.25">
      <c r="A96" s="39"/>
      <c r="B96" s="39"/>
      <c r="C96" s="39"/>
      <c r="D96" s="39"/>
      <c r="E96" s="39"/>
      <c r="F96" s="39"/>
      <c r="G96" s="39"/>
      <c r="H96" s="39"/>
      <c r="I96" s="39"/>
      <c r="J96" s="39"/>
      <c r="K96" s="39"/>
      <c r="L96" s="39"/>
      <c r="M96" s="39"/>
      <c r="N96" s="39"/>
      <c r="O96" s="39"/>
      <c r="P96" s="39"/>
      <c r="Q96" s="39"/>
      <c r="R96" s="39"/>
      <c r="S96" s="39"/>
    </row>
    <row r="97" spans="1:19" x14ac:dyDescent="0.25">
      <c r="A97" s="39"/>
      <c r="B97" s="39"/>
      <c r="C97" s="39"/>
      <c r="D97" s="39"/>
      <c r="E97" s="39"/>
      <c r="F97" s="39"/>
      <c r="G97" s="39"/>
      <c r="H97" s="39"/>
      <c r="I97" s="39"/>
      <c r="J97" s="39"/>
      <c r="K97" s="39"/>
      <c r="L97" s="39"/>
      <c r="M97" s="39"/>
      <c r="N97" s="39"/>
      <c r="O97" s="39"/>
      <c r="P97" s="39"/>
      <c r="Q97" s="39"/>
      <c r="R97" s="39"/>
      <c r="S97" s="39"/>
    </row>
    <row r="98" spans="1:19" x14ac:dyDescent="0.25">
      <c r="A98" s="39"/>
      <c r="B98" s="39"/>
      <c r="C98" s="39"/>
      <c r="D98" s="39"/>
      <c r="E98" s="39"/>
      <c r="F98" s="39"/>
      <c r="G98" s="39"/>
      <c r="H98" s="39"/>
      <c r="I98" s="39"/>
      <c r="J98" s="39"/>
      <c r="K98" s="39"/>
      <c r="L98" s="39"/>
      <c r="M98" s="39"/>
      <c r="N98" s="39"/>
      <c r="O98" s="39"/>
      <c r="P98" s="39"/>
      <c r="Q98" s="39"/>
      <c r="R98" s="39"/>
      <c r="S98" s="39"/>
    </row>
    <row r="99" spans="1:19" x14ac:dyDescent="0.25">
      <c r="A99" s="39"/>
      <c r="B99" s="39"/>
      <c r="C99" s="39"/>
      <c r="D99" s="39"/>
      <c r="E99" s="39"/>
      <c r="F99" s="39"/>
      <c r="G99" s="39"/>
      <c r="H99" s="39"/>
      <c r="I99" s="39"/>
      <c r="J99" s="39"/>
      <c r="K99" s="39"/>
      <c r="L99" s="39"/>
      <c r="M99" s="39"/>
      <c r="N99" s="39"/>
      <c r="O99" s="39"/>
      <c r="P99" s="39"/>
      <c r="Q99" s="39"/>
      <c r="R99" s="39"/>
      <c r="S99" s="39"/>
    </row>
    <row r="100" spans="1:19" x14ac:dyDescent="0.25">
      <c r="A100" s="39"/>
      <c r="B100" s="39"/>
      <c r="C100" s="39"/>
      <c r="D100" s="39"/>
      <c r="E100" s="39"/>
      <c r="F100" s="39"/>
      <c r="G100" s="39"/>
      <c r="H100" s="39"/>
      <c r="I100" s="39"/>
      <c r="J100" s="39"/>
      <c r="K100" s="39"/>
      <c r="L100" s="39"/>
      <c r="M100" s="39"/>
      <c r="N100" s="39"/>
      <c r="O100" s="39"/>
      <c r="P100" s="39"/>
      <c r="Q100" s="39"/>
      <c r="R100" s="39"/>
      <c r="S100" s="39"/>
    </row>
    <row r="101" spans="1:19" x14ac:dyDescent="0.25">
      <c r="A101" s="39"/>
      <c r="B101" s="39"/>
      <c r="C101" s="39"/>
      <c r="D101" s="39"/>
      <c r="E101" s="39"/>
      <c r="F101" s="39"/>
      <c r="G101" s="39"/>
      <c r="H101" s="39"/>
      <c r="I101" s="39"/>
      <c r="J101" s="39"/>
      <c r="K101" s="39"/>
      <c r="L101" s="39"/>
      <c r="M101" s="39"/>
      <c r="N101" s="39"/>
      <c r="O101" s="39"/>
      <c r="P101" s="39"/>
      <c r="Q101" s="39"/>
      <c r="R101" s="39"/>
      <c r="S101" s="39"/>
    </row>
    <row r="102" spans="1:19" x14ac:dyDescent="0.25">
      <c r="A102" s="39"/>
      <c r="B102" s="39"/>
      <c r="C102" s="39"/>
      <c r="D102" s="39"/>
      <c r="E102" s="39"/>
      <c r="F102" s="39"/>
      <c r="G102" s="39"/>
      <c r="H102" s="39"/>
      <c r="I102" s="39"/>
      <c r="J102" s="39"/>
      <c r="K102" s="39"/>
      <c r="L102" s="39"/>
      <c r="M102" s="39"/>
      <c r="N102" s="39"/>
      <c r="O102" s="39"/>
      <c r="P102" s="39"/>
      <c r="Q102" s="39"/>
      <c r="R102" s="39"/>
      <c r="S102" s="39"/>
    </row>
    <row r="103" spans="1:19" x14ac:dyDescent="0.25">
      <c r="A103" s="39"/>
      <c r="B103" s="39"/>
      <c r="C103" s="39"/>
      <c r="D103" s="39"/>
      <c r="E103" s="39"/>
      <c r="F103" s="39"/>
      <c r="G103" s="39"/>
      <c r="H103" s="39"/>
      <c r="I103" s="39"/>
      <c r="J103" s="39"/>
      <c r="K103" s="39"/>
      <c r="L103" s="39"/>
      <c r="M103" s="39"/>
      <c r="N103" s="39"/>
      <c r="O103" s="39"/>
      <c r="P103" s="39"/>
      <c r="Q103" s="39"/>
      <c r="R103" s="39"/>
      <c r="S103" s="39"/>
    </row>
    <row r="104" spans="1:19" x14ac:dyDescent="0.25">
      <c r="A104" s="39"/>
      <c r="B104" s="39"/>
      <c r="C104" s="39"/>
      <c r="D104" s="39"/>
      <c r="E104" s="39"/>
      <c r="F104" s="39"/>
      <c r="G104" s="39"/>
      <c r="H104" s="39"/>
      <c r="I104" s="39"/>
      <c r="J104" s="39"/>
      <c r="K104" s="39"/>
      <c r="L104" s="39"/>
      <c r="M104" s="39"/>
      <c r="N104" s="39"/>
      <c r="O104" s="39"/>
      <c r="P104" s="39"/>
      <c r="Q104" s="39"/>
      <c r="R104" s="39"/>
      <c r="S104" s="39"/>
    </row>
    <row r="105" spans="1:19" x14ac:dyDescent="0.25">
      <c r="A105" s="39"/>
      <c r="B105" s="39"/>
      <c r="C105" s="39"/>
      <c r="D105" s="39"/>
      <c r="E105" s="39"/>
      <c r="F105" s="39"/>
      <c r="G105" s="39"/>
      <c r="H105" s="39"/>
      <c r="I105" s="39"/>
      <c r="J105" s="39"/>
      <c r="K105" s="39"/>
      <c r="L105" s="39"/>
      <c r="M105" s="39"/>
      <c r="N105" s="39"/>
      <c r="O105" s="39"/>
      <c r="P105" s="39"/>
      <c r="Q105" s="39"/>
      <c r="R105" s="39"/>
      <c r="S105" s="39"/>
    </row>
    <row r="106" spans="1:19" x14ac:dyDescent="0.25">
      <c r="A106" s="39"/>
      <c r="B106" s="39"/>
      <c r="C106" s="39"/>
      <c r="D106" s="39"/>
      <c r="E106" s="39"/>
      <c r="F106" s="39"/>
      <c r="G106" s="39"/>
      <c r="H106" s="39"/>
      <c r="I106" s="39"/>
      <c r="J106" s="39"/>
      <c r="K106" s="39"/>
      <c r="L106" s="39"/>
      <c r="M106" s="39"/>
      <c r="N106" s="39"/>
      <c r="O106" s="39"/>
      <c r="P106" s="39"/>
      <c r="Q106" s="39"/>
      <c r="R106" s="39"/>
      <c r="S106" s="39"/>
    </row>
    <row r="107" spans="1:19" x14ac:dyDescent="0.25">
      <c r="A107" s="39"/>
      <c r="B107" s="39"/>
      <c r="C107" s="39"/>
      <c r="D107" s="39"/>
      <c r="E107" s="39"/>
      <c r="F107" s="39"/>
      <c r="G107" s="39"/>
      <c r="H107" s="39"/>
      <c r="I107" s="39"/>
      <c r="J107" s="39"/>
      <c r="K107" s="39"/>
      <c r="L107" s="39"/>
      <c r="M107" s="39"/>
      <c r="N107" s="39"/>
      <c r="O107" s="39"/>
      <c r="P107" s="39"/>
      <c r="Q107" s="39"/>
      <c r="R107" s="39"/>
      <c r="S107" s="39"/>
    </row>
    <row r="108" spans="1:19" x14ac:dyDescent="0.25">
      <c r="A108" s="39"/>
      <c r="B108" s="39"/>
      <c r="C108" s="39"/>
      <c r="D108" s="39"/>
      <c r="E108" s="39"/>
      <c r="F108" s="39"/>
      <c r="G108" s="39"/>
      <c r="H108" s="39"/>
      <c r="I108" s="39"/>
      <c r="J108" s="39"/>
      <c r="K108" s="39"/>
      <c r="L108" s="39"/>
      <c r="M108" s="39"/>
      <c r="N108" s="39"/>
      <c r="O108" s="39"/>
      <c r="P108" s="39"/>
      <c r="Q108" s="39"/>
      <c r="R108" s="39"/>
      <c r="S108" s="39"/>
    </row>
    <row r="109" spans="1:19" x14ac:dyDescent="0.25">
      <c r="A109" s="39"/>
      <c r="B109" s="39"/>
      <c r="C109" s="39"/>
      <c r="D109" s="39"/>
      <c r="E109" s="39"/>
      <c r="F109" s="39"/>
      <c r="G109" s="39"/>
      <c r="H109" s="39"/>
      <c r="I109" s="39"/>
      <c r="J109" s="39"/>
      <c r="K109" s="39"/>
      <c r="L109" s="39"/>
      <c r="M109" s="39"/>
      <c r="N109" s="39"/>
      <c r="O109" s="39"/>
      <c r="P109" s="39"/>
      <c r="Q109" s="39"/>
      <c r="R109" s="39"/>
      <c r="S109" s="39"/>
    </row>
    <row r="110" spans="1:19" x14ac:dyDescent="0.25">
      <c r="A110" s="39"/>
      <c r="B110" s="39"/>
      <c r="C110" s="39"/>
      <c r="D110" s="39"/>
      <c r="E110" s="39"/>
      <c r="F110" s="39"/>
      <c r="G110" s="39"/>
      <c r="H110" s="39"/>
      <c r="I110" s="39"/>
      <c r="J110" s="39"/>
      <c r="K110" s="39"/>
      <c r="L110" s="39"/>
      <c r="M110" s="39"/>
      <c r="N110" s="39"/>
      <c r="O110" s="39"/>
      <c r="P110" s="39"/>
      <c r="Q110" s="39"/>
      <c r="R110" s="39"/>
      <c r="S110" s="39"/>
    </row>
    <row r="111" spans="1:19" x14ac:dyDescent="0.25">
      <c r="A111" s="39"/>
      <c r="B111" s="39"/>
      <c r="C111" s="39"/>
      <c r="D111" s="39"/>
      <c r="E111" s="39"/>
      <c r="F111" s="39"/>
      <c r="G111" s="39"/>
      <c r="H111" s="39"/>
      <c r="I111" s="39"/>
      <c r="J111" s="39"/>
      <c r="K111" s="39"/>
      <c r="L111" s="39"/>
      <c r="M111" s="39"/>
      <c r="N111" s="39"/>
      <c r="O111" s="39"/>
      <c r="P111" s="39"/>
      <c r="Q111" s="39"/>
      <c r="R111" s="39"/>
      <c r="S111" s="39"/>
    </row>
    <row r="112" spans="1:19" x14ac:dyDescent="0.25">
      <c r="A112" s="39"/>
      <c r="B112" s="39"/>
      <c r="C112" s="39"/>
      <c r="D112" s="39"/>
      <c r="E112" s="39"/>
      <c r="F112" s="39"/>
      <c r="G112" s="39"/>
      <c r="H112" s="39"/>
      <c r="I112" s="39"/>
      <c r="J112" s="39"/>
      <c r="K112" s="39"/>
      <c r="L112" s="39"/>
      <c r="M112" s="39"/>
      <c r="N112" s="39"/>
      <c r="O112" s="39"/>
      <c r="P112" s="39"/>
      <c r="Q112" s="39"/>
      <c r="R112" s="39"/>
      <c r="S112" s="39"/>
    </row>
    <row r="113" spans="1:19" x14ac:dyDescent="0.25">
      <c r="A113" s="39"/>
      <c r="B113" s="39"/>
      <c r="C113" s="39"/>
      <c r="D113" s="39"/>
      <c r="E113" s="39"/>
      <c r="F113" s="39"/>
      <c r="G113" s="39"/>
      <c r="H113" s="39"/>
      <c r="I113" s="39"/>
      <c r="J113" s="39"/>
      <c r="K113" s="39"/>
      <c r="L113" s="39"/>
      <c r="M113" s="39"/>
      <c r="N113" s="39"/>
      <c r="O113" s="39"/>
      <c r="P113" s="39"/>
      <c r="Q113" s="39"/>
      <c r="R113" s="39"/>
      <c r="S113" s="39"/>
    </row>
    <row r="114" spans="1:19" x14ac:dyDescent="0.25">
      <c r="A114" s="39"/>
      <c r="B114" s="39"/>
      <c r="C114" s="39"/>
      <c r="D114" s="39"/>
      <c r="E114" s="39"/>
      <c r="F114" s="39"/>
      <c r="G114" s="39"/>
      <c r="H114" s="39"/>
      <c r="I114" s="39"/>
      <c r="J114" s="39"/>
      <c r="K114" s="39"/>
      <c r="L114" s="39"/>
      <c r="M114" s="39"/>
      <c r="N114" s="39"/>
      <c r="O114" s="39"/>
      <c r="P114" s="39"/>
      <c r="Q114" s="39"/>
      <c r="R114" s="39"/>
      <c r="S114" s="39"/>
    </row>
    <row r="115" spans="1:19" x14ac:dyDescent="0.25">
      <c r="A115" s="39"/>
      <c r="B115" s="39"/>
      <c r="C115" s="39"/>
      <c r="D115" s="39"/>
      <c r="E115" s="39"/>
      <c r="F115" s="39"/>
      <c r="G115" s="39"/>
      <c r="H115" s="39"/>
      <c r="I115" s="39"/>
      <c r="J115" s="39"/>
      <c r="K115" s="39"/>
      <c r="L115" s="39"/>
      <c r="M115" s="39"/>
      <c r="N115" s="39"/>
      <c r="O115" s="39"/>
      <c r="P115" s="39"/>
      <c r="Q115" s="39"/>
      <c r="R115" s="39"/>
      <c r="S115" s="39"/>
    </row>
    <row r="116" spans="1:19" x14ac:dyDescent="0.25">
      <c r="A116" s="39"/>
      <c r="B116" s="39"/>
      <c r="C116" s="39"/>
      <c r="D116" s="39"/>
      <c r="E116" s="39"/>
      <c r="F116" s="39"/>
      <c r="G116" s="39"/>
      <c r="H116" s="39"/>
      <c r="I116" s="39"/>
      <c r="J116" s="39"/>
      <c r="K116" s="39"/>
      <c r="L116" s="39"/>
      <c r="M116" s="39"/>
      <c r="N116" s="39"/>
      <c r="O116" s="39"/>
      <c r="P116" s="39"/>
      <c r="Q116" s="39"/>
      <c r="R116" s="39"/>
      <c r="S116" s="39"/>
    </row>
    <row r="117" spans="1:19" x14ac:dyDescent="0.25">
      <c r="A117" s="39"/>
      <c r="B117" s="39"/>
      <c r="C117" s="39"/>
      <c r="D117" s="39"/>
      <c r="E117" s="39"/>
      <c r="F117" s="39"/>
      <c r="G117" s="39"/>
      <c r="H117" s="39"/>
      <c r="I117" s="39"/>
      <c r="J117" s="39"/>
      <c r="K117" s="39"/>
      <c r="L117" s="39"/>
      <c r="M117" s="39"/>
      <c r="N117" s="39"/>
      <c r="O117" s="39"/>
      <c r="P117" s="39"/>
      <c r="Q117" s="39"/>
      <c r="R117" s="39"/>
      <c r="S117" s="39"/>
    </row>
    <row r="118" spans="1:19" x14ac:dyDescent="0.25">
      <c r="A118" s="39"/>
      <c r="B118" s="39"/>
      <c r="C118" s="39"/>
      <c r="D118" s="39"/>
      <c r="E118" s="39"/>
      <c r="F118" s="39"/>
      <c r="G118" s="39"/>
      <c r="H118" s="39"/>
      <c r="I118" s="39"/>
      <c r="J118" s="39"/>
      <c r="K118" s="39"/>
      <c r="L118" s="39"/>
      <c r="M118" s="39"/>
      <c r="N118" s="39"/>
      <c r="O118" s="39"/>
      <c r="P118" s="39"/>
      <c r="Q118" s="39"/>
      <c r="R118" s="39"/>
      <c r="S118" s="39"/>
    </row>
    <row r="119" spans="1:19" x14ac:dyDescent="0.25">
      <c r="A119" s="39"/>
      <c r="B119" s="39"/>
      <c r="C119" s="39"/>
      <c r="D119" s="39"/>
      <c r="E119" s="39"/>
      <c r="F119" s="39"/>
      <c r="G119" s="39"/>
      <c r="H119" s="39"/>
      <c r="I119" s="39"/>
      <c r="J119" s="39"/>
      <c r="K119" s="39"/>
      <c r="L119" s="39"/>
      <c r="M119" s="39"/>
      <c r="N119" s="39"/>
      <c r="O119" s="39"/>
      <c r="P119" s="39"/>
      <c r="Q119" s="39"/>
      <c r="R119" s="39"/>
      <c r="S119" s="39"/>
    </row>
    <row r="120" spans="1:19" x14ac:dyDescent="0.25">
      <c r="A120" s="39"/>
      <c r="B120" s="39"/>
      <c r="C120" s="39"/>
      <c r="D120" s="39"/>
      <c r="E120" s="39"/>
      <c r="F120" s="39"/>
      <c r="G120" s="39"/>
      <c r="H120" s="39"/>
      <c r="I120" s="39"/>
      <c r="J120" s="39"/>
      <c r="K120" s="39"/>
      <c r="L120" s="39"/>
      <c r="M120" s="39"/>
      <c r="N120" s="39"/>
      <c r="O120" s="39"/>
      <c r="P120" s="39"/>
      <c r="Q120" s="39"/>
      <c r="R120" s="39"/>
      <c r="S120" s="39"/>
    </row>
    <row r="121" spans="1:19" x14ac:dyDescent="0.25">
      <c r="A121" s="39"/>
      <c r="B121" s="39"/>
      <c r="C121" s="39"/>
      <c r="D121" s="39"/>
      <c r="E121" s="39"/>
      <c r="F121" s="39"/>
      <c r="G121" s="39"/>
      <c r="H121" s="39"/>
      <c r="I121" s="39"/>
      <c r="J121" s="39"/>
      <c r="K121" s="39"/>
      <c r="L121" s="39"/>
      <c r="M121" s="39"/>
      <c r="N121" s="39"/>
      <c r="O121" s="39"/>
      <c r="P121" s="39"/>
      <c r="Q121" s="39"/>
      <c r="R121" s="39"/>
      <c r="S121" s="39"/>
    </row>
    <row r="122" spans="1:19" x14ac:dyDescent="0.25">
      <c r="A122" s="39"/>
      <c r="B122" s="39"/>
      <c r="C122" s="39"/>
      <c r="D122" s="39"/>
      <c r="E122" s="39"/>
      <c r="F122" s="39"/>
      <c r="G122" s="39"/>
      <c r="H122" s="39"/>
      <c r="I122" s="39"/>
      <c r="J122" s="39"/>
      <c r="K122" s="39"/>
      <c r="L122" s="39"/>
      <c r="M122" s="39"/>
      <c r="N122" s="39"/>
      <c r="O122" s="39"/>
      <c r="P122" s="39"/>
      <c r="Q122" s="39"/>
      <c r="R122" s="39"/>
      <c r="S122" s="39"/>
    </row>
    <row r="123" spans="1:19" x14ac:dyDescent="0.25">
      <c r="A123" s="39"/>
      <c r="B123" s="39"/>
      <c r="C123" s="39"/>
      <c r="D123" s="39"/>
      <c r="E123" s="39"/>
      <c r="F123" s="39"/>
      <c r="G123" s="39"/>
      <c r="H123" s="39"/>
      <c r="I123" s="39"/>
      <c r="J123" s="39"/>
      <c r="K123" s="39"/>
      <c r="L123" s="39"/>
      <c r="M123" s="39"/>
      <c r="N123" s="39"/>
      <c r="O123" s="39"/>
      <c r="P123" s="39"/>
      <c r="Q123" s="39"/>
      <c r="R123" s="39"/>
      <c r="S123" s="39"/>
    </row>
    <row r="124" spans="1:19" x14ac:dyDescent="0.25">
      <c r="A124" s="39"/>
      <c r="B124" s="39"/>
      <c r="C124" s="39"/>
      <c r="D124" s="39"/>
      <c r="E124" s="39"/>
      <c r="F124" s="39"/>
      <c r="G124" s="39"/>
      <c r="H124" s="39"/>
      <c r="I124" s="39"/>
      <c r="J124" s="39"/>
      <c r="K124" s="39"/>
      <c r="L124" s="39"/>
      <c r="M124" s="39"/>
      <c r="N124" s="39"/>
      <c r="O124" s="39"/>
      <c r="P124" s="39"/>
      <c r="Q124" s="39"/>
      <c r="R124" s="39"/>
      <c r="S124" s="39"/>
    </row>
    <row r="125" spans="1:19" x14ac:dyDescent="0.25">
      <c r="A125" s="39"/>
      <c r="B125" s="39"/>
      <c r="C125" s="39"/>
      <c r="D125" s="39"/>
      <c r="E125" s="39"/>
      <c r="F125" s="39"/>
      <c r="G125" s="39"/>
      <c r="H125" s="39"/>
      <c r="I125" s="39"/>
      <c r="J125" s="39"/>
      <c r="K125" s="39"/>
      <c r="L125" s="39"/>
      <c r="M125" s="39"/>
      <c r="N125" s="39"/>
      <c r="O125" s="39"/>
      <c r="P125" s="39"/>
      <c r="Q125" s="39"/>
      <c r="R125" s="39"/>
      <c r="S125" s="39"/>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P54"/>
  <sheetViews>
    <sheetView topLeftCell="A6" workbookViewId="0">
      <selection activeCell="K6" sqref="K6"/>
    </sheetView>
  </sheetViews>
  <sheetFormatPr defaultRowHeight="15" x14ac:dyDescent="0.25"/>
  <cols>
    <col min="4" max="4" width="9.140625" customWidth="1"/>
  </cols>
  <sheetData>
    <row r="1" spans="4:16" ht="96" customHeight="1" x14ac:dyDescent="0.25"/>
    <row r="11" spans="4:16" ht="15.75" thickBot="1" x14ac:dyDescent="0.3">
      <c r="D11" s="120"/>
      <c r="E11" s="120"/>
      <c r="F11" s="120"/>
      <c r="G11" s="120"/>
      <c r="H11" s="120"/>
      <c r="I11" s="120"/>
      <c r="J11" s="120"/>
      <c r="K11" s="120"/>
      <c r="L11" s="120"/>
      <c r="M11" s="120"/>
      <c r="N11" s="120"/>
      <c r="O11" s="120"/>
      <c r="P11" s="120"/>
    </row>
    <row r="12" spans="4:16" ht="15.75" thickBot="1" x14ac:dyDescent="0.3">
      <c r="D12" s="93"/>
      <c r="E12" s="93"/>
      <c r="F12" s="121" t="s">
        <v>155</v>
      </c>
      <c r="G12" s="122">
        <v>3</v>
      </c>
      <c r="H12" s="123">
        <v>1</v>
      </c>
      <c r="I12" s="123">
        <v>3</v>
      </c>
      <c r="J12" s="123">
        <v>0</v>
      </c>
      <c r="K12" s="123">
        <v>0</v>
      </c>
      <c r="L12" s="123">
        <v>0</v>
      </c>
      <c r="M12" s="123">
        <v>0</v>
      </c>
      <c r="N12" s="123">
        <v>0</v>
      </c>
      <c r="O12" s="124">
        <v>0</v>
      </c>
      <c r="P12" s="93"/>
    </row>
    <row r="13" spans="4:16" ht="15.75" thickBot="1" x14ac:dyDescent="0.3">
      <c r="D13" s="121" t="s">
        <v>435</v>
      </c>
      <c r="E13" s="123" t="s">
        <v>436</v>
      </c>
      <c r="F13" s="123" t="s">
        <v>437</v>
      </c>
      <c r="G13" s="125" t="s">
        <v>438</v>
      </c>
      <c r="H13" s="123" t="s">
        <v>439</v>
      </c>
      <c r="I13" s="123" t="s">
        <v>11</v>
      </c>
      <c r="J13" s="123" t="s">
        <v>234</v>
      </c>
      <c r="K13" s="123" t="s">
        <v>235</v>
      </c>
      <c r="L13" s="123" t="s">
        <v>236</v>
      </c>
      <c r="M13" s="123" t="s">
        <v>415</v>
      </c>
      <c r="N13" s="123" t="s">
        <v>440</v>
      </c>
      <c r="O13" s="123" t="s">
        <v>441</v>
      </c>
      <c r="P13" s="124" t="s">
        <v>442</v>
      </c>
    </row>
    <row r="14" spans="4:16" x14ac:dyDescent="0.25">
      <c r="D14" s="126" t="s">
        <v>234</v>
      </c>
      <c r="E14" s="103">
        <v>0</v>
      </c>
      <c r="F14" s="103">
        <v>4</v>
      </c>
      <c r="G14" s="127">
        <v>-1</v>
      </c>
      <c r="H14" s="103">
        <v>2</v>
      </c>
      <c r="I14" s="103">
        <v>1</v>
      </c>
      <c r="J14" s="103">
        <v>1</v>
      </c>
      <c r="K14" s="103">
        <v>0</v>
      </c>
      <c r="L14" s="103">
        <v>0</v>
      </c>
      <c r="M14" s="103">
        <v>0</v>
      </c>
      <c r="N14" s="103">
        <v>0</v>
      </c>
      <c r="O14" s="103">
        <v>0</v>
      </c>
      <c r="P14" s="128"/>
    </row>
    <row r="15" spans="4:16" x14ac:dyDescent="0.25">
      <c r="D15" s="97" t="s">
        <v>235</v>
      </c>
      <c r="E15" s="93">
        <v>0</v>
      </c>
      <c r="F15" s="93">
        <v>2</v>
      </c>
      <c r="G15" s="129">
        <v>0</v>
      </c>
      <c r="H15" s="93">
        <v>4</v>
      </c>
      <c r="I15" s="93">
        <v>-3</v>
      </c>
      <c r="J15" s="93">
        <v>0</v>
      </c>
      <c r="K15" s="93">
        <v>1</v>
      </c>
      <c r="L15" s="93">
        <v>0</v>
      </c>
      <c r="M15" s="93">
        <v>0</v>
      </c>
      <c r="N15" s="93">
        <v>0</v>
      </c>
      <c r="O15" s="93">
        <v>0</v>
      </c>
      <c r="P15" s="130"/>
    </row>
    <row r="16" spans="4:16" ht="15.75" thickBot="1" x14ac:dyDescent="0.3">
      <c r="D16" s="97" t="s">
        <v>236</v>
      </c>
      <c r="E16" s="93">
        <v>0</v>
      </c>
      <c r="F16" s="93">
        <v>3</v>
      </c>
      <c r="G16" s="129">
        <v>1</v>
      </c>
      <c r="H16" s="93">
        <v>-3</v>
      </c>
      <c r="I16" s="93">
        <v>2</v>
      </c>
      <c r="J16" s="93">
        <v>0</v>
      </c>
      <c r="K16" s="93">
        <v>0</v>
      </c>
      <c r="L16" s="93">
        <v>1</v>
      </c>
      <c r="M16" s="93">
        <v>0</v>
      </c>
      <c r="N16" s="93">
        <v>0</v>
      </c>
      <c r="O16" s="93">
        <v>0</v>
      </c>
      <c r="P16" s="130">
        <f>F16/G16</f>
        <v>3</v>
      </c>
    </row>
    <row r="17" spans="4:16" ht="15.75" thickBot="1" x14ac:dyDescent="0.3">
      <c r="D17" s="131" t="s">
        <v>415</v>
      </c>
      <c r="E17" s="122">
        <v>0</v>
      </c>
      <c r="F17" s="122">
        <v>1</v>
      </c>
      <c r="G17" s="132">
        <v>1</v>
      </c>
      <c r="H17" s="122">
        <v>0</v>
      </c>
      <c r="I17" s="122">
        <v>0</v>
      </c>
      <c r="J17" s="122">
        <v>0</v>
      </c>
      <c r="K17" s="122">
        <v>0</v>
      </c>
      <c r="L17" s="122">
        <v>0</v>
      </c>
      <c r="M17" s="122">
        <v>1</v>
      </c>
      <c r="N17" s="122">
        <v>0</v>
      </c>
      <c r="O17" s="122">
        <v>0</v>
      </c>
      <c r="P17" s="133">
        <f>F17/G17</f>
        <v>1</v>
      </c>
    </row>
    <row r="18" spans="4:16" x14ac:dyDescent="0.25">
      <c r="D18" s="97" t="s">
        <v>440</v>
      </c>
      <c r="E18" s="93">
        <v>0</v>
      </c>
      <c r="F18" s="93">
        <v>1</v>
      </c>
      <c r="G18" s="129">
        <v>0</v>
      </c>
      <c r="H18" s="93">
        <v>1</v>
      </c>
      <c r="I18" s="93">
        <v>0</v>
      </c>
      <c r="J18" s="93">
        <v>0</v>
      </c>
      <c r="K18" s="93">
        <v>0</v>
      </c>
      <c r="L18" s="93">
        <v>0</v>
      </c>
      <c r="M18" s="93">
        <v>0</v>
      </c>
      <c r="N18" s="93">
        <v>1</v>
      </c>
      <c r="O18" s="93">
        <v>0</v>
      </c>
      <c r="P18" s="130"/>
    </row>
    <row r="19" spans="4:16" ht="15.75" thickBot="1" x14ac:dyDescent="0.3">
      <c r="D19" s="134" t="s">
        <v>441</v>
      </c>
      <c r="E19" s="101">
        <v>0</v>
      </c>
      <c r="F19" s="101">
        <v>1</v>
      </c>
      <c r="G19" s="135">
        <v>0</v>
      </c>
      <c r="H19" s="101">
        <v>0</v>
      </c>
      <c r="I19" s="101">
        <v>1</v>
      </c>
      <c r="J19" s="101">
        <v>0</v>
      </c>
      <c r="K19" s="101">
        <v>0</v>
      </c>
      <c r="L19" s="101">
        <v>0</v>
      </c>
      <c r="M19" s="101">
        <v>0</v>
      </c>
      <c r="N19" s="101">
        <v>0</v>
      </c>
      <c r="O19" s="101">
        <v>1</v>
      </c>
      <c r="P19" s="136"/>
    </row>
    <row r="20" spans="4:16" ht="15.75" thickBot="1" x14ac:dyDescent="0.3">
      <c r="D20" s="93"/>
      <c r="E20" s="93"/>
      <c r="F20" s="134" t="s">
        <v>237</v>
      </c>
      <c r="G20" s="135">
        <f>SUMPRODUCT($E$14:$E$19,G14:G19)-G12</f>
        <v>-3</v>
      </c>
      <c r="H20" s="101">
        <f t="shared" ref="H20:O20" si="0">SUMPRODUCT($E$14:$E$19,H14:H19)-H12</f>
        <v>-1</v>
      </c>
      <c r="I20" s="101">
        <f t="shared" si="0"/>
        <v>-3</v>
      </c>
      <c r="J20" s="101">
        <f t="shared" si="0"/>
        <v>0</v>
      </c>
      <c r="K20" s="101">
        <f t="shared" si="0"/>
        <v>0</v>
      </c>
      <c r="L20" s="101">
        <f t="shared" si="0"/>
        <v>0</v>
      </c>
      <c r="M20" s="101">
        <f t="shared" si="0"/>
        <v>0</v>
      </c>
      <c r="N20" s="101">
        <f t="shared" si="0"/>
        <v>0</v>
      </c>
      <c r="O20" s="101">
        <f t="shared" si="0"/>
        <v>0</v>
      </c>
      <c r="P20" s="93"/>
    </row>
    <row r="21" spans="4:16" ht="15.75" thickBot="1" x14ac:dyDescent="0.3">
      <c r="D21" s="93"/>
      <c r="E21" s="93"/>
      <c r="F21" s="93"/>
      <c r="G21" s="93"/>
      <c r="H21" s="93"/>
      <c r="I21" s="93"/>
      <c r="J21" s="93"/>
      <c r="K21" s="93"/>
      <c r="L21" s="93"/>
      <c r="M21" s="93"/>
      <c r="N21" s="93"/>
      <c r="O21" s="93"/>
      <c r="P21" s="93"/>
    </row>
    <row r="22" spans="4:16" ht="15.75" thickBot="1" x14ac:dyDescent="0.3">
      <c r="D22" s="93"/>
      <c r="E22" s="93"/>
      <c r="F22" s="121" t="s">
        <v>155</v>
      </c>
      <c r="G22" s="123">
        <v>3</v>
      </c>
      <c r="H22" s="123">
        <v>1</v>
      </c>
      <c r="I22" s="123">
        <v>3</v>
      </c>
      <c r="J22" s="123">
        <v>0</v>
      </c>
      <c r="K22" s="123">
        <v>0</v>
      </c>
      <c r="L22" s="123">
        <v>0</v>
      </c>
      <c r="M22" s="123">
        <v>0</v>
      </c>
      <c r="N22" s="123">
        <v>0</v>
      </c>
      <c r="O22" s="124">
        <v>0</v>
      </c>
      <c r="P22" s="93"/>
    </row>
    <row r="23" spans="4:16" ht="15.75" thickBot="1" x14ac:dyDescent="0.3">
      <c r="D23" s="121" t="s">
        <v>435</v>
      </c>
      <c r="E23" s="123" t="s">
        <v>436</v>
      </c>
      <c r="F23" s="123" t="s">
        <v>437</v>
      </c>
      <c r="G23" s="123" t="s">
        <v>438</v>
      </c>
      <c r="H23" s="123" t="s">
        <v>439</v>
      </c>
      <c r="I23" s="125" t="s">
        <v>11</v>
      </c>
      <c r="J23" s="123" t="s">
        <v>234</v>
      </c>
      <c r="K23" s="123" t="s">
        <v>235</v>
      </c>
      <c r="L23" s="123" t="s">
        <v>236</v>
      </c>
      <c r="M23" s="123" t="s">
        <v>415</v>
      </c>
      <c r="N23" s="123" t="s">
        <v>440</v>
      </c>
      <c r="O23" s="123" t="s">
        <v>441</v>
      </c>
      <c r="P23" s="124" t="s">
        <v>442</v>
      </c>
    </row>
    <row r="24" spans="4:16" ht="15.75" thickBot="1" x14ac:dyDescent="0.3">
      <c r="D24" s="126" t="s">
        <v>234</v>
      </c>
      <c r="E24" s="103">
        <v>0</v>
      </c>
      <c r="F24" s="103">
        <f>F14-F27*$G$14</f>
        <v>5</v>
      </c>
      <c r="G24" s="103">
        <f t="shared" ref="G24:O24" si="1">G14-G27*$G$14</f>
        <v>0</v>
      </c>
      <c r="H24" s="103">
        <f t="shared" si="1"/>
        <v>2</v>
      </c>
      <c r="I24" s="127">
        <f t="shared" si="1"/>
        <v>1</v>
      </c>
      <c r="J24" s="103">
        <f t="shared" si="1"/>
        <v>1</v>
      </c>
      <c r="K24" s="103">
        <f t="shared" si="1"/>
        <v>0</v>
      </c>
      <c r="L24" s="103">
        <f t="shared" si="1"/>
        <v>0</v>
      </c>
      <c r="M24" s="103">
        <f t="shared" si="1"/>
        <v>1</v>
      </c>
      <c r="N24" s="103">
        <f t="shared" si="1"/>
        <v>0</v>
      </c>
      <c r="O24" s="103">
        <f t="shared" si="1"/>
        <v>0</v>
      </c>
      <c r="P24" s="128">
        <f>F24/I24</f>
        <v>5</v>
      </c>
    </row>
    <row r="25" spans="4:16" ht="15.75" thickBot="1" x14ac:dyDescent="0.3">
      <c r="D25" s="97" t="s">
        <v>235</v>
      </c>
      <c r="E25" s="93">
        <v>0</v>
      </c>
      <c r="F25" s="93">
        <f>F15</f>
        <v>2</v>
      </c>
      <c r="G25" s="93">
        <f t="shared" ref="G25:O25" si="2">G15</f>
        <v>0</v>
      </c>
      <c r="H25" s="93">
        <f t="shared" si="2"/>
        <v>4</v>
      </c>
      <c r="I25" s="129">
        <f t="shared" si="2"/>
        <v>-3</v>
      </c>
      <c r="J25" s="93">
        <f t="shared" si="2"/>
        <v>0</v>
      </c>
      <c r="K25" s="93">
        <f t="shared" si="2"/>
        <v>1</v>
      </c>
      <c r="L25" s="93">
        <f t="shared" si="2"/>
        <v>0</v>
      </c>
      <c r="M25" s="93">
        <f t="shared" si="2"/>
        <v>0</v>
      </c>
      <c r="N25" s="93">
        <f t="shared" si="2"/>
        <v>0</v>
      </c>
      <c r="O25" s="93">
        <f t="shared" si="2"/>
        <v>0</v>
      </c>
      <c r="P25" s="128"/>
    </row>
    <row r="26" spans="4:16" ht="15.75" thickBot="1" x14ac:dyDescent="0.3">
      <c r="D26" s="97" t="s">
        <v>236</v>
      </c>
      <c r="E26" s="93">
        <v>0</v>
      </c>
      <c r="F26" s="93">
        <f>F16-F27*$G$16</f>
        <v>2</v>
      </c>
      <c r="G26" s="93">
        <f t="shared" ref="G26:O26" si="3">G16-G27*$G$16</f>
        <v>0</v>
      </c>
      <c r="H26" s="93">
        <f t="shared" si="3"/>
        <v>-3</v>
      </c>
      <c r="I26" s="129">
        <f t="shared" si="3"/>
        <v>2</v>
      </c>
      <c r="J26" s="93">
        <f t="shared" si="3"/>
        <v>0</v>
      </c>
      <c r="K26" s="93">
        <f t="shared" si="3"/>
        <v>0</v>
      </c>
      <c r="L26" s="93">
        <f t="shared" si="3"/>
        <v>1</v>
      </c>
      <c r="M26" s="93">
        <f t="shared" si="3"/>
        <v>-1</v>
      </c>
      <c r="N26" s="93">
        <f t="shared" si="3"/>
        <v>0</v>
      </c>
      <c r="O26" s="93">
        <f t="shared" si="3"/>
        <v>0</v>
      </c>
      <c r="P26" s="128">
        <f t="shared" ref="P26:P29" si="4">F26/I26</f>
        <v>1</v>
      </c>
    </row>
    <row r="27" spans="4:16" ht="15.75" thickBot="1" x14ac:dyDescent="0.3">
      <c r="D27" s="97" t="s">
        <v>9</v>
      </c>
      <c r="E27" s="93">
        <v>3</v>
      </c>
      <c r="F27" s="93">
        <f>F17/$G$17</f>
        <v>1</v>
      </c>
      <c r="G27" s="93">
        <f t="shared" ref="G27:O27" si="5">G17/$G$17</f>
        <v>1</v>
      </c>
      <c r="H27" s="93">
        <f t="shared" si="5"/>
        <v>0</v>
      </c>
      <c r="I27" s="129">
        <f t="shared" si="5"/>
        <v>0</v>
      </c>
      <c r="J27" s="93">
        <f t="shared" si="5"/>
        <v>0</v>
      </c>
      <c r="K27" s="93">
        <f t="shared" si="5"/>
        <v>0</v>
      </c>
      <c r="L27" s="93">
        <f t="shared" si="5"/>
        <v>0</v>
      </c>
      <c r="M27" s="93">
        <f t="shared" si="5"/>
        <v>1</v>
      </c>
      <c r="N27" s="93">
        <f t="shared" si="5"/>
        <v>0</v>
      </c>
      <c r="O27" s="93">
        <f t="shared" si="5"/>
        <v>0</v>
      </c>
      <c r="P27" s="128"/>
    </row>
    <row r="28" spans="4:16" ht="15.75" thickBot="1" x14ac:dyDescent="0.3">
      <c r="D28" s="97" t="s">
        <v>440</v>
      </c>
      <c r="E28" s="93">
        <v>0</v>
      </c>
      <c r="F28" s="93">
        <f>F18-F27*$G$18</f>
        <v>1</v>
      </c>
      <c r="G28" s="93">
        <f t="shared" ref="G28:O28" si="6">G18-G27*$G$18</f>
        <v>0</v>
      </c>
      <c r="H28" s="93">
        <f t="shared" si="6"/>
        <v>1</v>
      </c>
      <c r="I28" s="129">
        <f t="shared" si="6"/>
        <v>0</v>
      </c>
      <c r="J28" s="93">
        <f t="shared" si="6"/>
        <v>0</v>
      </c>
      <c r="K28" s="93">
        <f t="shared" si="6"/>
        <v>0</v>
      </c>
      <c r="L28" s="93">
        <f t="shared" si="6"/>
        <v>0</v>
      </c>
      <c r="M28" s="93">
        <f t="shared" si="6"/>
        <v>0</v>
      </c>
      <c r="N28" s="93">
        <f t="shared" si="6"/>
        <v>1</v>
      </c>
      <c r="O28" s="93">
        <f t="shared" si="6"/>
        <v>0</v>
      </c>
      <c r="P28" s="128"/>
    </row>
    <row r="29" spans="4:16" ht="15.75" thickBot="1" x14ac:dyDescent="0.3">
      <c r="D29" s="121" t="s">
        <v>441</v>
      </c>
      <c r="E29" s="123">
        <v>0</v>
      </c>
      <c r="F29" s="123">
        <f>F19</f>
        <v>1</v>
      </c>
      <c r="G29" s="123">
        <f t="shared" ref="G29:O29" si="7">G19</f>
        <v>0</v>
      </c>
      <c r="H29" s="123">
        <f t="shared" si="7"/>
        <v>0</v>
      </c>
      <c r="I29" s="125">
        <f t="shared" si="7"/>
        <v>1</v>
      </c>
      <c r="J29" s="123">
        <f t="shared" si="7"/>
        <v>0</v>
      </c>
      <c r="K29" s="123">
        <f t="shared" si="7"/>
        <v>0</v>
      </c>
      <c r="L29" s="123">
        <f t="shared" si="7"/>
        <v>0</v>
      </c>
      <c r="M29" s="123">
        <f t="shared" si="7"/>
        <v>0</v>
      </c>
      <c r="N29" s="123">
        <f t="shared" si="7"/>
        <v>0</v>
      </c>
      <c r="O29" s="123">
        <f t="shared" si="7"/>
        <v>1</v>
      </c>
      <c r="P29" s="124">
        <f t="shared" si="4"/>
        <v>1</v>
      </c>
    </row>
    <row r="30" spans="4:16" ht="15.75" thickBot="1" x14ac:dyDescent="0.3">
      <c r="D30" s="93"/>
      <c r="E30" s="93"/>
      <c r="F30" s="134" t="s">
        <v>237</v>
      </c>
      <c r="G30" s="101">
        <f>SUMPRODUCT($E$24:$E$29,G24:G29)-G22</f>
        <v>0</v>
      </c>
      <c r="H30" s="101">
        <f t="shared" ref="H30:O30" si="8">SUMPRODUCT($E$24:$E$29,H24:H29)-H22</f>
        <v>-1</v>
      </c>
      <c r="I30" s="135">
        <f t="shared" si="8"/>
        <v>-3</v>
      </c>
      <c r="J30" s="101">
        <f t="shared" si="8"/>
        <v>0</v>
      </c>
      <c r="K30" s="101">
        <f t="shared" si="8"/>
        <v>0</v>
      </c>
      <c r="L30" s="101">
        <f t="shared" si="8"/>
        <v>0</v>
      </c>
      <c r="M30" s="101">
        <f t="shared" si="8"/>
        <v>3</v>
      </c>
      <c r="N30" s="101">
        <f t="shared" si="8"/>
        <v>0</v>
      </c>
      <c r="O30" s="101">
        <f t="shared" si="8"/>
        <v>0</v>
      </c>
      <c r="P30" s="93"/>
    </row>
    <row r="31" spans="4:16" ht="15.75" thickBot="1" x14ac:dyDescent="0.3">
      <c r="D31" s="120"/>
      <c r="E31" s="120"/>
      <c r="F31" s="120"/>
      <c r="G31" s="120"/>
      <c r="H31" s="120"/>
      <c r="I31" s="120"/>
      <c r="J31" s="120"/>
      <c r="K31" s="120"/>
      <c r="L31" s="120"/>
      <c r="M31" s="120"/>
      <c r="N31" s="120"/>
      <c r="O31" s="120"/>
      <c r="P31" s="120"/>
    </row>
    <row r="32" spans="4:16" ht="15.75" thickBot="1" x14ac:dyDescent="0.3">
      <c r="D32" s="93"/>
      <c r="E32" s="93"/>
      <c r="F32" s="121" t="s">
        <v>155</v>
      </c>
      <c r="G32" s="123">
        <v>3</v>
      </c>
      <c r="H32" s="122">
        <v>1</v>
      </c>
      <c r="I32" s="123">
        <v>3</v>
      </c>
      <c r="J32" s="123">
        <v>0</v>
      </c>
      <c r="K32" s="123">
        <v>0</v>
      </c>
      <c r="L32" s="123">
        <v>0</v>
      </c>
      <c r="M32" s="123">
        <v>0</v>
      </c>
      <c r="N32" s="123">
        <v>0</v>
      </c>
      <c r="O32" s="124">
        <v>0</v>
      </c>
      <c r="P32" s="93"/>
    </row>
    <row r="33" spans="4:16" ht="15.75" thickBot="1" x14ac:dyDescent="0.3">
      <c r="D33" s="121" t="s">
        <v>435</v>
      </c>
      <c r="E33" s="123" t="s">
        <v>436</v>
      </c>
      <c r="F33" s="123" t="s">
        <v>437</v>
      </c>
      <c r="G33" s="123" t="s">
        <v>438</v>
      </c>
      <c r="H33" s="125" t="s">
        <v>439</v>
      </c>
      <c r="I33" s="123" t="s">
        <v>11</v>
      </c>
      <c r="J33" s="123" t="s">
        <v>234</v>
      </c>
      <c r="K33" s="123" t="s">
        <v>235</v>
      </c>
      <c r="L33" s="123" t="s">
        <v>236</v>
      </c>
      <c r="M33" s="123" t="s">
        <v>415</v>
      </c>
      <c r="N33" s="123" t="s">
        <v>440</v>
      </c>
      <c r="O33" s="123" t="s">
        <v>441</v>
      </c>
      <c r="P33" s="124" t="s">
        <v>442</v>
      </c>
    </row>
    <row r="34" spans="4:16" ht="15.75" thickBot="1" x14ac:dyDescent="0.3">
      <c r="D34" s="126" t="s">
        <v>234</v>
      </c>
      <c r="E34" s="103">
        <v>0</v>
      </c>
      <c r="F34" s="103">
        <f>F24-F39*$I$24</f>
        <v>4</v>
      </c>
      <c r="G34" s="103">
        <f t="shared" ref="G34:O34" si="9">G24-G39*$I$24</f>
        <v>0</v>
      </c>
      <c r="H34" s="127">
        <f t="shared" si="9"/>
        <v>2</v>
      </c>
      <c r="I34" s="103">
        <f t="shared" si="9"/>
        <v>0</v>
      </c>
      <c r="J34" s="103">
        <f t="shared" si="9"/>
        <v>1</v>
      </c>
      <c r="K34" s="103">
        <f t="shared" si="9"/>
        <v>0</v>
      </c>
      <c r="L34" s="103">
        <f t="shared" si="9"/>
        <v>0</v>
      </c>
      <c r="M34" s="103">
        <f t="shared" si="9"/>
        <v>1</v>
      </c>
      <c r="N34" s="103">
        <f t="shared" si="9"/>
        <v>0</v>
      </c>
      <c r="O34" s="103">
        <f t="shared" si="9"/>
        <v>-1</v>
      </c>
      <c r="P34" s="128">
        <f>F34/H34</f>
        <v>2</v>
      </c>
    </row>
    <row r="35" spans="4:16" ht="15.75" thickBot="1" x14ac:dyDescent="0.3">
      <c r="D35" s="97" t="s">
        <v>235</v>
      </c>
      <c r="E35" s="93">
        <v>0</v>
      </c>
      <c r="F35" s="93">
        <f>F25-F39*$I$25</f>
        <v>5</v>
      </c>
      <c r="G35" s="93">
        <f t="shared" ref="G35:O35" si="10">G25-G39*$I$25</f>
        <v>0</v>
      </c>
      <c r="H35" s="129">
        <f t="shared" si="10"/>
        <v>4</v>
      </c>
      <c r="I35" s="93">
        <f t="shared" si="10"/>
        <v>0</v>
      </c>
      <c r="J35" s="93">
        <f t="shared" si="10"/>
        <v>0</v>
      </c>
      <c r="K35" s="93">
        <f t="shared" si="10"/>
        <v>1</v>
      </c>
      <c r="L35" s="93">
        <f t="shared" si="10"/>
        <v>0</v>
      </c>
      <c r="M35" s="93">
        <f t="shared" si="10"/>
        <v>0</v>
      </c>
      <c r="N35" s="93">
        <f t="shared" si="10"/>
        <v>0</v>
      </c>
      <c r="O35" s="93">
        <f t="shared" si="10"/>
        <v>3</v>
      </c>
      <c r="P35" s="128">
        <f t="shared" ref="P35:P38" si="11">F35/H35</f>
        <v>1.25</v>
      </c>
    </row>
    <row r="36" spans="4:16" ht="15.75" thickBot="1" x14ac:dyDescent="0.3">
      <c r="D36" s="97" t="s">
        <v>236</v>
      </c>
      <c r="E36" s="93">
        <v>0</v>
      </c>
      <c r="F36" s="93">
        <f>F26-F39*$I$26</f>
        <v>0</v>
      </c>
      <c r="G36" s="93">
        <f t="shared" ref="G36:O36" si="12">G26-G39*$I$26</f>
        <v>0</v>
      </c>
      <c r="H36" s="129">
        <f t="shared" si="12"/>
        <v>-3</v>
      </c>
      <c r="I36" s="93">
        <f t="shared" si="12"/>
        <v>0</v>
      </c>
      <c r="J36" s="93">
        <f t="shared" si="12"/>
        <v>0</v>
      </c>
      <c r="K36" s="93">
        <f t="shared" si="12"/>
        <v>0</v>
      </c>
      <c r="L36" s="93">
        <f t="shared" si="12"/>
        <v>1</v>
      </c>
      <c r="M36" s="93">
        <f t="shared" si="12"/>
        <v>-1</v>
      </c>
      <c r="N36" s="93">
        <f t="shared" si="12"/>
        <v>0</v>
      </c>
      <c r="O36" s="93">
        <f t="shared" si="12"/>
        <v>-2</v>
      </c>
      <c r="P36" s="128"/>
    </row>
    <row r="37" spans="4:16" ht="15.75" thickBot="1" x14ac:dyDescent="0.3">
      <c r="D37" s="97" t="s">
        <v>9</v>
      </c>
      <c r="E37" s="93">
        <v>3</v>
      </c>
      <c r="F37" s="93">
        <f>F27</f>
        <v>1</v>
      </c>
      <c r="G37" s="93">
        <f t="shared" ref="G37:O38" si="13">G27</f>
        <v>1</v>
      </c>
      <c r="H37" s="129">
        <f t="shared" si="13"/>
        <v>0</v>
      </c>
      <c r="I37" s="93">
        <f t="shared" si="13"/>
        <v>0</v>
      </c>
      <c r="J37" s="93">
        <f t="shared" si="13"/>
        <v>0</v>
      </c>
      <c r="K37" s="93">
        <f t="shared" si="13"/>
        <v>0</v>
      </c>
      <c r="L37" s="93">
        <f t="shared" si="13"/>
        <v>0</v>
      </c>
      <c r="M37" s="93">
        <f t="shared" si="13"/>
        <v>1</v>
      </c>
      <c r="N37" s="93">
        <f t="shared" si="13"/>
        <v>0</v>
      </c>
      <c r="O37" s="93">
        <f t="shared" si="13"/>
        <v>0</v>
      </c>
      <c r="P37" s="128"/>
    </row>
    <row r="38" spans="4:16" ht="15.75" thickBot="1" x14ac:dyDescent="0.3">
      <c r="D38" s="131" t="s">
        <v>440</v>
      </c>
      <c r="E38" s="122">
        <v>0</v>
      </c>
      <c r="F38" s="122">
        <f>F28</f>
        <v>1</v>
      </c>
      <c r="G38" s="122">
        <f t="shared" si="13"/>
        <v>0</v>
      </c>
      <c r="H38" s="132">
        <f t="shared" si="13"/>
        <v>1</v>
      </c>
      <c r="I38" s="122">
        <f t="shared" si="13"/>
        <v>0</v>
      </c>
      <c r="J38" s="122">
        <f t="shared" si="13"/>
        <v>0</v>
      </c>
      <c r="K38" s="122">
        <f t="shared" si="13"/>
        <v>0</v>
      </c>
      <c r="L38" s="122">
        <f t="shared" si="13"/>
        <v>0</v>
      </c>
      <c r="M38" s="122">
        <f t="shared" si="13"/>
        <v>0</v>
      </c>
      <c r="N38" s="122">
        <f t="shared" si="13"/>
        <v>1</v>
      </c>
      <c r="O38" s="122">
        <f t="shared" si="13"/>
        <v>0</v>
      </c>
      <c r="P38" s="133">
        <f t="shared" si="11"/>
        <v>1</v>
      </c>
    </row>
    <row r="39" spans="4:16" ht="15.75" thickBot="1" x14ac:dyDescent="0.3">
      <c r="D39" s="134" t="s">
        <v>11</v>
      </c>
      <c r="E39" s="101">
        <v>3</v>
      </c>
      <c r="F39" s="101">
        <f>F29/$I$29</f>
        <v>1</v>
      </c>
      <c r="G39" s="101">
        <f t="shared" ref="G39:O39" si="14">G29/$I$29</f>
        <v>0</v>
      </c>
      <c r="H39" s="135">
        <f t="shared" si="14"/>
        <v>0</v>
      </c>
      <c r="I39" s="101">
        <f t="shared" si="14"/>
        <v>1</v>
      </c>
      <c r="J39" s="101">
        <f t="shared" si="14"/>
        <v>0</v>
      </c>
      <c r="K39" s="101">
        <f t="shared" si="14"/>
        <v>0</v>
      </c>
      <c r="L39" s="101">
        <f t="shared" si="14"/>
        <v>0</v>
      </c>
      <c r="M39" s="101">
        <f t="shared" si="14"/>
        <v>0</v>
      </c>
      <c r="N39" s="101">
        <f t="shared" si="14"/>
        <v>0</v>
      </c>
      <c r="O39" s="101">
        <f t="shared" si="14"/>
        <v>1</v>
      </c>
      <c r="P39" s="130"/>
    </row>
    <row r="40" spans="4:16" ht="15.75" thickBot="1" x14ac:dyDescent="0.3">
      <c r="D40" s="93"/>
      <c r="E40" s="93"/>
      <c r="F40" s="134" t="s">
        <v>237</v>
      </c>
      <c r="G40" s="101">
        <f>SUMPRODUCT($E$34:$E$39,G34:G39)-G32</f>
        <v>0</v>
      </c>
      <c r="H40" s="135">
        <f t="shared" ref="H40:O40" si="15">SUMPRODUCT($E$34:$E$39,H34:H39)-H32</f>
        <v>-1</v>
      </c>
      <c r="I40" s="101">
        <f t="shared" si="15"/>
        <v>0</v>
      </c>
      <c r="J40" s="101">
        <f t="shared" si="15"/>
        <v>0</v>
      </c>
      <c r="K40" s="101">
        <f t="shared" si="15"/>
        <v>0</v>
      </c>
      <c r="L40" s="101">
        <f t="shared" si="15"/>
        <v>0</v>
      </c>
      <c r="M40" s="101">
        <f t="shared" si="15"/>
        <v>3</v>
      </c>
      <c r="N40" s="101">
        <f t="shared" si="15"/>
        <v>0</v>
      </c>
      <c r="O40" s="101">
        <f t="shared" si="15"/>
        <v>3</v>
      </c>
      <c r="P40" s="93"/>
    </row>
    <row r="41" spans="4:16" ht="15.75" thickBot="1" x14ac:dyDescent="0.3">
      <c r="D41" s="120"/>
      <c r="E41" s="120"/>
      <c r="F41" s="120"/>
      <c r="G41" s="120"/>
      <c r="H41" s="120"/>
      <c r="I41" s="120"/>
      <c r="J41" s="120"/>
      <c r="K41" s="120"/>
      <c r="L41" s="120"/>
      <c r="M41" s="120"/>
      <c r="N41" s="120"/>
      <c r="O41" s="120"/>
      <c r="P41" s="120"/>
    </row>
    <row r="42" spans="4:16" ht="15.75" thickBot="1" x14ac:dyDescent="0.3">
      <c r="D42" s="93"/>
      <c r="E42" s="93"/>
      <c r="F42" s="121" t="s">
        <v>155</v>
      </c>
      <c r="G42" s="123">
        <v>3</v>
      </c>
      <c r="H42" s="123">
        <v>1</v>
      </c>
      <c r="I42" s="123">
        <v>3</v>
      </c>
      <c r="J42" s="123">
        <v>0</v>
      </c>
      <c r="K42" s="123">
        <v>0</v>
      </c>
      <c r="L42" s="123">
        <v>0</v>
      </c>
      <c r="M42" s="123">
        <v>0</v>
      </c>
      <c r="N42" s="123">
        <v>0</v>
      </c>
      <c r="O42" s="124">
        <v>0</v>
      </c>
      <c r="P42" s="93"/>
    </row>
    <row r="43" spans="4:16" ht="15.75" thickBot="1" x14ac:dyDescent="0.3">
      <c r="D43" s="121" t="s">
        <v>435</v>
      </c>
      <c r="E43" s="123" t="s">
        <v>436</v>
      </c>
      <c r="F43" s="123" t="s">
        <v>437</v>
      </c>
      <c r="G43" s="123" t="s">
        <v>438</v>
      </c>
      <c r="H43" s="123" t="s">
        <v>439</v>
      </c>
      <c r="I43" s="123" t="s">
        <v>11</v>
      </c>
      <c r="J43" s="123" t="s">
        <v>234</v>
      </c>
      <c r="K43" s="123" t="s">
        <v>235</v>
      </c>
      <c r="L43" s="123" t="s">
        <v>236</v>
      </c>
      <c r="M43" s="123" t="s">
        <v>415</v>
      </c>
      <c r="N43" s="123" t="s">
        <v>440</v>
      </c>
      <c r="O43" s="123" t="s">
        <v>441</v>
      </c>
      <c r="P43" s="124" t="s">
        <v>442</v>
      </c>
    </row>
    <row r="44" spans="4:16" x14ac:dyDescent="0.25">
      <c r="D44" s="126" t="s">
        <v>234</v>
      </c>
      <c r="E44" s="103">
        <v>0</v>
      </c>
      <c r="F44" s="103">
        <f>F34-F48*$H$34</f>
        <v>2</v>
      </c>
      <c r="G44" s="103">
        <f t="shared" ref="G44:O44" si="16">G34-G48*$H$34</f>
        <v>0</v>
      </c>
      <c r="H44" s="103">
        <f t="shared" si="16"/>
        <v>0</v>
      </c>
      <c r="I44" s="103">
        <f t="shared" si="16"/>
        <v>0</v>
      </c>
      <c r="J44" s="103">
        <f t="shared" si="16"/>
        <v>1</v>
      </c>
      <c r="K44" s="103">
        <f t="shared" si="16"/>
        <v>0</v>
      </c>
      <c r="L44" s="103">
        <f t="shared" si="16"/>
        <v>0</v>
      </c>
      <c r="M44" s="103">
        <f t="shared" si="16"/>
        <v>1</v>
      </c>
      <c r="N44" s="103">
        <f t="shared" si="16"/>
        <v>-2</v>
      </c>
      <c r="O44" s="103">
        <f t="shared" si="16"/>
        <v>-1</v>
      </c>
      <c r="P44" s="128"/>
    </row>
    <row r="45" spans="4:16" x14ac:dyDescent="0.25">
      <c r="D45" s="97" t="s">
        <v>235</v>
      </c>
      <c r="E45" s="93">
        <v>0</v>
      </c>
      <c r="F45" s="93">
        <f>F35-F48*$H$35</f>
        <v>1</v>
      </c>
      <c r="G45" s="93">
        <f t="shared" ref="G45:O45" si="17">G35-G48*$H$35</f>
        <v>0</v>
      </c>
      <c r="H45" s="93">
        <f t="shared" si="17"/>
        <v>0</v>
      </c>
      <c r="I45" s="93">
        <f t="shared" si="17"/>
        <v>0</v>
      </c>
      <c r="J45" s="93">
        <f t="shared" si="17"/>
        <v>0</v>
      </c>
      <c r="K45" s="93">
        <f t="shared" si="17"/>
        <v>1</v>
      </c>
      <c r="L45" s="93">
        <f t="shared" si="17"/>
        <v>0</v>
      </c>
      <c r="M45" s="93">
        <f t="shared" si="17"/>
        <v>0</v>
      </c>
      <c r="N45" s="93">
        <f t="shared" si="17"/>
        <v>-4</v>
      </c>
      <c r="O45" s="93">
        <f t="shared" si="17"/>
        <v>3</v>
      </c>
      <c r="P45" s="130"/>
    </row>
    <row r="46" spans="4:16" x14ac:dyDescent="0.25">
      <c r="D46" s="97" t="s">
        <v>236</v>
      </c>
      <c r="E46" s="93">
        <v>0</v>
      </c>
      <c r="F46" s="93">
        <f>F36-F48*$H$36</f>
        <v>3</v>
      </c>
      <c r="G46" s="93">
        <f t="shared" ref="G46:O46" si="18">G36-G48*$H$36</f>
        <v>0</v>
      </c>
      <c r="H46" s="93">
        <f t="shared" si="18"/>
        <v>0</v>
      </c>
      <c r="I46" s="93">
        <f t="shared" si="18"/>
        <v>0</v>
      </c>
      <c r="J46" s="93">
        <f t="shared" si="18"/>
        <v>0</v>
      </c>
      <c r="K46" s="93">
        <f t="shared" si="18"/>
        <v>0</v>
      </c>
      <c r="L46" s="93">
        <f t="shared" si="18"/>
        <v>1</v>
      </c>
      <c r="M46" s="93">
        <f t="shared" si="18"/>
        <v>-1</v>
      </c>
      <c r="N46" s="93">
        <f t="shared" si="18"/>
        <v>3</v>
      </c>
      <c r="O46" s="93">
        <f t="shared" si="18"/>
        <v>-2</v>
      </c>
      <c r="P46" s="130"/>
    </row>
    <row r="47" spans="4:16" x14ac:dyDescent="0.25">
      <c r="D47" s="97" t="s">
        <v>9</v>
      </c>
      <c r="E47" s="93">
        <v>3</v>
      </c>
      <c r="F47" s="93">
        <f>F37</f>
        <v>1</v>
      </c>
      <c r="G47" s="93">
        <f t="shared" ref="G47:O47" si="19">G37</f>
        <v>1</v>
      </c>
      <c r="H47" s="93">
        <f t="shared" si="19"/>
        <v>0</v>
      </c>
      <c r="I47" s="93">
        <f t="shared" si="19"/>
        <v>0</v>
      </c>
      <c r="J47" s="93">
        <f t="shared" si="19"/>
        <v>0</v>
      </c>
      <c r="K47" s="93">
        <f t="shared" si="19"/>
        <v>0</v>
      </c>
      <c r="L47" s="93">
        <f t="shared" si="19"/>
        <v>0</v>
      </c>
      <c r="M47" s="93">
        <f t="shared" si="19"/>
        <v>1</v>
      </c>
      <c r="N47" s="93">
        <f t="shared" si="19"/>
        <v>0</v>
      </c>
      <c r="O47" s="93">
        <f t="shared" si="19"/>
        <v>0</v>
      </c>
      <c r="P47" s="130"/>
    </row>
    <row r="48" spans="4:16" x14ac:dyDescent="0.25">
      <c r="D48" s="97" t="s">
        <v>10</v>
      </c>
      <c r="E48" s="93">
        <v>1</v>
      </c>
      <c r="F48" s="93">
        <f>F38/$H$38</f>
        <v>1</v>
      </c>
      <c r="G48" s="93">
        <f t="shared" ref="G48:O48" si="20">G38/$H$38</f>
        <v>0</v>
      </c>
      <c r="H48" s="93">
        <f t="shared" si="20"/>
        <v>1</v>
      </c>
      <c r="I48" s="93">
        <f t="shared" si="20"/>
        <v>0</v>
      </c>
      <c r="J48" s="93">
        <f t="shared" si="20"/>
        <v>0</v>
      </c>
      <c r="K48" s="93">
        <f t="shared" si="20"/>
        <v>0</v>
      </c>
      <c r="L48" s="93">
        <f t="shared" si="20"/>
        <v>0</v>
      </c>
      <c r="M48" s="93">
        <f t="shared" si="20"/>
        <v>0</v>
      </c>
      <c r="N48" s="93">
        <f t="shared" si="20"/>
        <v>1</v>
      </c>
      <c r="O48" s="93">
        <f t="shared" si="20"/>
        <v>0</v>
      </c>
      <c r="P48" s="130"/>
    </row>
    <row r="49" spans="4:16" ht="15.75" thickBot="1" x14ac:dyDescent="0.3">
      <c r="D49" s="134" t="s">
        <v>11</v>
      </c>
      <c r="E49" s="101">
        <v>3</v>
      </c>
      <c r="F49" s="101">
        <f>F39</f>
        <v>1</v>
      </c>
      <c r="G49" s="101">
        <f t="shared" ref="G49:O49" si="21">G39</f>
        <v>0</v>
      </c>
      <c r="H49" s="101">
        <f t="shared" si="21"/>
        <v>0</v>
      </c>
      <c r="I49" s="101">
        <f t="shared" si="21"/>
        <v>1</v>
      </c>
      <c r="J49" s="101">
        <f t="shared" si="21"/>
        <v>0</v>
      </c>
      <c r="K49" s="101">
        <f t="shared" si="21"/>
        <v>0</v>
      </c>
      <c r="L49" s="101">
        <f t="shared" si="21"/>
        <v>0</v>
      </c>
      <c r="M49" s="101">
        <f t="shared" si="21"/>
        <v>0</v>
      </c>
      <c r="N49" s="101">
        <f t="shared" si="21"/>
        <v>0</v>
      </c>
      <c r="O49" s="101">
        <f t="shared" si="21"/>
        <v>1</v>
      </c>
      <c r="P49" s="136"/>
    </row>
    <row r="50" spans="4:16" ht="15.75" thickBot="1" x14ac:dyDescent="0.3">
      <c r="D50" s="93"/>
      <c r="E50" s="93"/>
      <c r="F50" s="134" t="s">
        <v>237</v>
      </c>
      <c r="G50" s="101">
        <f>SUMPRODUCT($E$44:$E$49,G44:G49)-G42</f>
        <v>0</v>
      </c>
      <c r="H50" s="101">
        <f t="shared" ref="H50:O50" si="22">SUMPRODUCT($E$44:$E$49,H44:H49)-H42</f>
        <v>0</v>
      </c>
      <c r="I50" s="101">
        <f t="shared" si="22"/>
        <v>0</v>
      </c>
      <c r="J50" s="101">
        <f t="shared" si="22"/>
        <v>0</v>
      </c>
      <c r="K50" s="101">
        <f t="shared" si="22"/>
        <v>0</v>
      </c>
      <c r="L50" s="101">
        <f t="shared" si="22"/>
        <v>0</v>
      </c>
      <c r="M50" s="101">
        <f t="shared" si="22"/>
        <v>3</v>
      </c>
      <c r="N50" s="101">
        <f t="shared" si="22"/>
        <v>1</v>
      </c>
      <c r="O50" s="101">
        <f t="shared" si="22"/>
        <v>3</v>
      </c>
      <c r="P50" s="93"/>
    </row>
    <row r="51" spans="4:16" x14ac:dyDescent="0.25">
      <c r="D51" s="120"/>
      <c r="E51" s="120"/>
      <c r="F51" s="120"/>
      <c r="G51" s="120"/>
      <c r="H51" s="120"/>
      <c r="I51" s="120"/>
      <c r="J51" s="120"/>
      <c r="K51" s="120"/>
      <c r="L51" s="120"/>
      <c r="M51" s="120"/>
      <c r="N51" s="120"/>
      <c r="O51" s="120"/>
      <c r="P51" s="120"/>
    </row>
    <row r="52" spans="4:16" x14ac:dyDescent="0.25">
      <c r="D52" s="137" t="s">
        <v>443</v>
      </c>
      <c r="E52" s="137" t="s">
        <v>444</v>
      </c>
      <c r="F52" s="137"/>
      <c r="G52" s="93"/>
      <c r="H52" s="137" t="s">
        <v>9</v>
      </c>
      <c r="I52" s="137">
        <v>1</v>
      </c>
      <c r="J52" s="93"/>
      <c r="K52" s="120"/>
      <c r="L52" s="120"/>
      <c r="M52" s="120"/>
      <c r="N52" s="120"/>
      <c r="O52" s="120"/>
      <c r="P52" s="120"/>
    </row>
    <row r="53" spans="4:16" x14ac:dyDescent="0.25">
      <c r="D53" s="93"/>
      <c r="E53" s="93"/>
      <c r="F53" s="93"/>
      <c r="G53" s="93"/>
      <c r="H53" s="137" t="s">
        <v>10</v>
      </c>
      <c r="I53" s="137">
        <v>1</v>
      </c>
      <c r="J53" s="93"/>
      <c r="K53" s="120"/>
      <c r="L53" s="120"/>
      <c r="M53" s="120"/>
      <c r="N53" s="120"/>
      <c r="O53" s="120"/>
      <c r="P53" s="120"/>
    </row>
    <row r="54" spans="4:16" x14ac:dyDescent="0.25">
      <c r="D54" s="137" t="s">
        <v>445</v>
      </c>
      <c r="E54" s="137">
        <f>SUMPRODUCT(E44:E49,F44:F49)</f>
        <v>7</v>
      </c>
      <c r="F54" s="93"/>
      <c r="G54" s="93"/>
      <c r="H54" s="137" t="s">
        <v>11</v>
      </c>
      <c r="I54" s="137">
        <v>1</v>
      </c>
      <c r="J54" s="93"/>
      <c r="K54" s="120"/>
      <c r="L54" s="120"/>
      <c r="M54" s="120"/>
      <c r="N54" s="120"/>
      <c r="O54" s="120"/>
      <c r="P54" s="120"/>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82"/>
  <sheetViews>
    <sheetView zoomScaleNormal="100" workbookViewId="0">
      <selection activeCell="F3" sqref="F3"/>
    </sheetView>
  </sheetViews>
  <sheetFormatPr defaultRowHeight="15" x14ac:dyDescent="0.25"/>
  <cols>
    <col min="1" max="1" width="11.7109375" style="92" bestFit="1" customWidth="1"/>
    <col min="2" max="2" width="15.140625" style="92" bestFit="1" customWidth="1"/>
    <col min="3" max="3" width="30.85546875" style="92" bestFit="1" customWidth="1"/>
    <col min="4" max="5" width="9.140625" style="92"/>
    <col min="6" max="6" width="9.5703125" style="92" bestFit="1" customWidth="1"/>
    <col min="7" max="20" width="9.140625" style="92"/>
    <col min="21" max="21" width="12.28515625" style="92" bestFit="1" customWidth="1"/>
    <col min="22" max="22" width="12.140625" style="92" customWidth="1"/>
    <col min="23" max="23" width="14.28515625" style="92" bestFit="1" customWidth="1"/>
    <col min="24" max="24" width="11" style="92" customWidth="1"/>
    <col min="25" max="26" width="9.140625" style="92"/>
    <col min="27" max="27" width="14.28515625" style="92" bestFit="1" customWidth="1"/>
    <col min="28" max="28" width="31.85546875" style="92" bestFit="1" customWidth="1"/>
    <col min="29" max="30" width="9.140625" style="92"/>
    <col min="31" max="31" width="9.5703125" style="92" bestFit="1" customWidth="1"/>
    <col min="32" max="16384" width="9.140625" style="92"/>
  </cols>
  <sheetData>
    <row r="1" spans="1:48" x14ac:dyDescent="0.25">
      <c r="A1" s="206"/>
      <c r="B1" s="206"/>
      <c r="C1" s="206"/>
      <c r="D1" s="206"/>
      <c r="E1" s="206"/>
      <c r="F1" s="206"/>
      <c r="G1" s="206"/>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c r="AL1" s="206"/>
      <c r="AM1" s="206"/>
      <c r="AN1" s="206"/>
      <c r="AO1" s="206"/>
      <c r="AP1" s="206"/>
      <c r="AQ1" s="206"/>
      <c r="AR1" s="206"/>
      <c r="AS1" s="206"/>
      <c r="AT1" s="206"/>
      <c r="AU1" s="206"/>
      <c r="AV1" s="206"/>
    </row>
    <row r="2" spans="1:48" x14ac:dyDescent="0.25">
      <c r="A2" s="210"/>
      <c r="B2" s="206"/>
      <c r="C2" s="206"/>
      <c r="D2" s="206"/>
      <c r="E2" s="206"/>
      <c r="F2" s="206"/>
      <c r="G2" s="206"/>
      <c r="H2" s="206"/>
      <c r="I2" s="206"/>
      <c r="J2" s="206"/>
      <c r="K2" s="206"/>
      <c r="L2" s="206"/>
      <c r="M2" s="206"/>
      <c r="N2" s="206"/>
      <c r="O2" s="206"/>
      <c r="P2" s="206"/>
      <c r="Q2" s="206"/>
      <c r="R2" s="206"/>
      <c r="S2" s="206"/>
      <c r="T2" s="206"/>
      <c r="U2" s="206"/>
      <c r="V2" s="206"/>
      <c r="W2" s="206"/>
      <c r="X2" s="206"/>
      <c r="Y2" s="206"/>
      <c r="Z2" s="206"/>
      <c r="AA2" s="206"/>
      <c r="AB2" s="206"/>
      <c r="AC2" s="206"/>
      <c r="AD2" s="206"/>
      <c r="AE2" s="206"/>
      <c r="AF2" s="206"/>
      <c r="AG2" s="206"/>
      <c r="AH2" s="206"/>
      <c r="AI2" s="206"/>
      <c r="AJ2" s="206"/>
      <c r="AK2" s="206"/>
      <c r="AL2" s="206"/>
      <c r="AM2" s="206"/>
      <c r="AN2" s="206"/>
      <c r="AO2" s="206"/>
      <c r="AP2" s="206"/>
      <c r="AQ2" s="206"/>
      <c r="AR2" s="206"/>
      <c r="AS2" s="206"/>
      <c r="AT2" s="206"/>
      <c r="AU2" s="206"/>
      <c r="AV2" s="206"/>
    </row>
    <row r="3" spans="1:48" x14ac:dyDescent="0.25">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row>
    <row r="4" spans="1:48" x14ac:dyDescent="0.25">
      <c r="A4" s="206"/>
      <c r="B4" s="210" t="s">
        <v>449</v>
      </c>
      <c r="C4" s="210" t="s">
        <v>450</v>
      </c>
      <c r="D4" s="210"/>
      <c r="E4" s="210"/>
      <c r="F4" s="210"/>
      <c r="G4" s="206"/>
      <c r="H4" s="206"/>
      <c r="I4" s="206"/>
      <c r="J4" s="206"/>
      <c r="K4" s="206"/>
      <c r="L4" s="206"/>
      <c r="M4" s="206"/>
      <c r="N4" s="206"/>
      <c r="O4" s="206"/>
      <c r="P4" s="206"/>
      <c r="Q4" s="206"/>
      <c r="R4" s="206"/>
      <c r="S4" s="206"/>
      <c r="T4" s="206"/>
      <c r="U4" s="206"/>
      <c r="V4" s="206"/>
      <c r="W4" s="206"/>
      <c r="X4" s="206"/>
      <c r="Y4" s="206"/>
      <c r="Z4" s="206"/>
      <c r="AA4" s="206"/>
      <c r="AB4" s="206"/>
      <c r="AC4" s="206"/>
      <c r="AD4" s="206"/>
      <c r="AE4" s="206"/>
      <c r="AF4" s="206"/>
      <c r="AG4" s="206"/>
      <c r="AH4" s="206"/>
      <c r="AI4" s="206"/>
      <c r="AJ4" s="206"/>
      <c r="AK4" s="206"/>
      <c r="AL4" s="206"/>
      <c r="AM4" s="206"/>
      <c r="AN4" s="206"/>
      <c r="AO4" s="206"/>
      <c r="AP4" s="206"/>
      <c r="AQ4" s="206"/>
      <c r="AR4" s="206"/>
      <c r="AS4" s="206"/>
      <c r="AT4" s="206"/>
      <c r="AU4" s="206"/>
      <c r="AV4" s="206"/>
    </row>
    <row r="5" spans="1:48" x14ac:dyDescent="0.25">
      <c r="A5" s="206"/>
      <c r="B5" s="210" t="s">
        <v>451</v>
      </c>
      <c r="C5" s="210"/>
      <c r="D5" s="210"/>
      <c r="E5" s="210"/>
      <c r="F5" s="210"/>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row>
    <row r="6" spans="1:48" x14ac:dyDescent="0.25">
      <c r="A6" s="206"/>
      <c r="B6" s="210"/>
      <c r="C6" s="210" t="s">
        <v>452</v>
      </c>
      <c r="D6" s="210"/>
      <c r="E6" s="210"/>
      <c r="F6" s="210"/>
      <c r="G6" s="206"/>
      <c r="H6" s="206"/>
      <c r="I6" s="206"/>
      <c r="J6" s="206"/>
      <c r="K6" s="206"/>
      <c r="L6" s="206"/>
      <c r="M6" s="206"/>
      <c r="N6" s="206"/>
      <c r="O6" s="206"/>
      <c r="P6" s="206"/>
      <c r="Q6" s="206"/>
      <c r="R6" s="206"/>
      <c r="S6" s="206"/>
      <c r="T6" s="206"/>
      <c r="U6" s="206"/>
      <c r="V6" s="206"/>
      <c r="W6" s="206"/>
      <c r="X6" s="206"/>
      <c r="Y6" s="206"/>
      <c r="Z6" s="206"/>
      <c r="AA6" s="206"/>
      <c r="AB6" s="206"/>
      <c r="AC6" s="206"/>
      <c r="AD6" s="206"/>
      <c r="AE6" s="206"/>
      <c r="AF6" s="206"/>
      <c r="AG6" s="206"/>
      <c r="AH6" s="206"/>
      <c r="AI6" s="206"/>
      <c r="AJ6" s="206"/>
      <c r="AK6" s="206"/>
      <c r="AL6" s="206"/>
      <c r="AM6" s="206"/>
      <c r="AN6" s="206"/>
      <c r="AO6" s="206"/>
      <c r="AP6" s="206"/>
      <c r="AQ6" s="206"/>
      <c r="AR6" s="206"/>
      <c r="AS6" s="206"/>
      <c r="AT6" s="206"/>
      <c r="AU6" s="206"/>
      <c r="AV6" s="206"/>
    </row>
    <row r="7" spans="1:48" x14ac:dyDescent="0.25">
      <c r="A7" s="206"/>
      <c r="B7" s="210"/>
      <c r="C7" s="210" t="s">
        <v>453</v>
      </c>
      <c r="D7" s="210"/>
      <c r="E7" s="210"/>
      <c r="F7" s="210"/>
      <c r="G7" s="206"/>
      <c r="H7" s="206"/>
      <c r="I7" s="206"/>
      <c r="J7" s="206"/>
      <c r="K7" s="206"/>
      <c r="L7" s="206"/>
      <c r="M7" s="206"/>
      <c r="N7" s="206"/>
      <c r="O7" s="206"/>
      <c r="P7" s="206"/>
      <c r="Q7" s="206"/>
      <c r="R7" s="206"/>
      <c r="S7" s="206"/>
      <c r="T7" s="206"/>
      <c r="U7" s="206"/>
      <c r="V7" s="206"/>
      <c r="W7" s="206"/>
      <c r="X7" s="206"/>
      <c r="Y7" s="206"/>
      <c r="Z7" s="206"/>
      <c r="AA7" s="206"/>
      <c r="AB7" s="206"/>
      <c r="AC7" s="206"/>
      <c r="AD7" s="206"/>
      <c r="AE7" s="206"/>
      <c r="AF7" s="206"/>
      <c r="AG7" s="206"/>
      <c r="AH7" s="206"/>
      <c r="AI7" s="206"/>
      <c r="AJ7" s="206"/>
      <c r="AK7" s="206"/>
      <c r="AL7" s="206"/>
      <c r="AM7" s="206"/>
      <c r="AN7" s="206"/>
      <c r="AO7" s="206"/>
      <c r="AP7" s="206"/>
      <c r="AQ7" s="206"/>
      <c r="AR7" s="206"/>
      <c r="AS7" s="206"/>
      <c r="AT7" s="206"/>
      <c r="AU7" s="206"/>
      <c r="AV7" s="206"/>
    </row>
    <row r="8" spans="1:48" x14ac:dyDescent="0.25">
      <c r="A8" s="206"/>
      <c r="B8" s="210"/>
      <c r="C8" s="210" t="s">
        <v>457</v>
      </c>
      <c r="D8" s="210"/>
      <c r="E8" s="210"/>
      <c r="F8" s="210"/>
      <c r="G8" s="206"/>
      <c r="H8" s="206"/>
      <c r="I8" s="206"/>
      <c r="J8" s="206"/>
      <c r="K8" s="206"/>
      <c r="L8" s="206"/>
      <c r="M8" s="206"/>
      <c r="N8" s="206"/>
      <c r="O8" s="206"/>
      <c r="P8" s="206"/>
      <c r="Q8" s="206"/>
      <c r="R8" s="206"/>
      <c r="S8" s="206"/>
      <c r="T8" s="206"/>
      <c r="U8" s="206"/>
      <c r="V8" s="206"/>
      <c r="W8" s="206"/>
      <c r="X8" s="206"/>
      <c r="Y8" s="206"/>
      <c r="Z8" s="206"/>
      <c r="AA8" s="206"/>
      <c r="AB8" s="206"/>
      <c r="AC8" s="206"/>
      <c r="AD8" s="206"/>
      <c r="AE8" s="206"/>
      <c r="AF8" s="206"/>
      <c r="AG8" s="206"/>
      <c r="AH8" s="206"/>
      <c r="AI8" s="206"/>
      <c r="AJ8" s="206"/>
      <c r="AK8" s="206"/>
      <c r="AL8" s="206"/>
      <c r="AM8" s="206"/>
      <c r="AN8" s="206"/>
      <c r="AO8" s="206"/>
      <c r="AP8" s="206"/>
      <c r="AQ8" s="206"/>
      <c r="AR8" s="206"/>
      <c r="AS8" s="206"/>
      <c r="AT8" s="206"/>
      <c r="AU8" s="206"/>
      <c r="AV8" s="206"/>
    </row>
    <row r="9" spans="1:48" ht="15.75" thickBot="1" x14ac:dyDescent="0.3">
      <c r="A9" s="206"/>
      <c r="B9" s="206"/>
      <c r="C9" s="206"/>
      <c r="D9" s="206"/>
      <c r="E9" s="206"/>
      <c r="F9" s="206"/>
      <c r="G9" s="206"/>
      <c r="H9" s="206"/>
      <c r="I9" s="206"/>
      <c r="J9" s="206"/>
      <c r="K9" s="206"/>
      <c r="L9" s="206"/>
      <c r="M9" s="206"/>
      <c r="N9" s="206"/>
      <c r="O9" s="206"/>
      <c r="P9" s="206"/>
      <c r="Q9" s="206"/>
      <c r="R9" s="206"/>
      <c r="S9" s="206"/>
      <c r="T9" s="206"/>
      <c r="U9" s="206"/>
      <c r="V9" s="206"/>
      <c r="W9" s="206"/>
      <c r="X9" s="206"/>
      <c r="Y9" s="206"/>
      <c r="Z9" s="206"/>
      <c r="AA9" s="206"/>
      <c r="AB9" s="206"/>
      <c r="AC9" s="206"/>
      <c r="AD9" s="206"/>
      <c r="AE9" s="206"/>
      <c r="AF9" s="206"/>
      <c r="AG9" s="206"/>
      <c r="AH9" s="206"/>
      <c r="AI9" s="206"/>
      <c r="AJ9" s="206"/>
      <c r="AK9" s="206"/>
      <c r="AL9" s="206"/>
      <c r="AM9" s="206"/>
      <c r="AN9" s="206"/>
      <c r="AO9" s="206"/>
      <c r="AP9" s="206"/>
      <c r="AQ9" s="206"/>
      <c r="AR9" s="206"/>
      <c r="AS9" s="206"/>
      <c r="AT9" s="206"/>
      <c r="AU9" s="206"/>
      <c r="AV9" s="206"/>
    </row>
    <row r="10" spans="1:48" ht="15.75" thickBot="1" x14ac:dyDescent="0.3">
      <c r="A10" s="206"/>
      <c r="B10" s="206"/>
      <c r="C10" s="210"/>
      <c r="D10" s="210"/>
      <c r="E10" s="202" t="s">
        <v>155</v>
      </c>
      <c r="F10" s="203">
        <v>3</v>
      </c>
      <c r="G10" s="203">
        <v>6</v>
      </c>
      <c r="H10" s="203">
        <v>3</v>
      </c>
      <c r="I10" s="203">
        <v>6</v>
      </c>
      <c r="J10" s="203">
        <v>13</v>
      </c>
      <c r="K10" s="203">
        <v>0</v>
      </c>
      <c r="L10" s="203">
        <v>0</v>
      </c>
      <c r="M10" s="203">
        <v>0</v>
      </c>
      <c r="N10" s="203">
        <v>0</v>
      </c>
      <c r="O10" s="203">
        <v>0</v>
      </c>
      <c r="P10" s="203">
        <v>0</v>
      </c>
      <c r="Q10" s="204">
        <v>0</v>
      </c>
      <c r="R10" s="210"/>
      <c r="S10" s="206"/>
      <c r="T10" s="206"/>
      <c r="U10" s="206"/>
      <c r="V10" s="206"/>
      <c r="W10" s="206"/>
      <c r="X10" s="206"/>
      <c r="Y10" s="206"/>
      <c r="Z10" s="206"/>
      <c r="AA10" s="206"/>
      <c r="AB10" s="206"/>
      <c r="AC10" s="206"/>
      <c r="AD10" s="206"/>
      <c r="AE10" s="206"/>
      <c r="AF10" s="206"/>
      <c r="AG10" s="206"/>
      <c r="AH10" s="206"/>
      <c r="AI10" s="206"/>
      <c r="AJ10" s="206"/>
      <c r="AK10" s="206"/>
      <c r="AL10" s="206"/>
      <c r="AM10" s="206"/>
      <c r="AN10" s="206"/>
      <c r="AO10" s="206"/>
      <c r="AP10" s="206"/>
      <c r="AQ10" s="206"/>
      <c r="AR10" s="206"/>
      <c r="AS10" s="206"/>
      <c r="AT10" s="206"/>
      <c r="AU10" s="206"/>
      <c r="AV10" s="206"/>
    </row>
    <row r="11" spans="1:48" ht="15.75" thickBot="1" x14ac:dyDescent="0.3">
      <c r="A11" s="206"/>
      <c r="B11" s="206"/>
      <c r="C11" s="202" t="s">
        <v>435</v>
      </c>
      <c r="D11" s="203" t="s">
        <v>436</v>
      </c>
      <c r="E11" s="203" t="s">
        <v>437</v>
      </c>
      <c r="F11" s="203" t="s">
        <v>438</v>
      </c>
      <c r="G11" s="203" t="s">
        <v>439</v>
      </c>
      <c r="H11" s="203" t="s">
        <v>11</v>
      </c>
      <c r="I11" s="203" t="s">
        <v>12</v>
      </c>
      <c r="J11" s="207" t="s">
        <v>13</v>
      </c>
      <c r="K11" s="203" t="s">
        <v>234</v>
      </c>
      <c r="L11" s="203" t="s">
        <v>235</v>
      </c>
      <c r="M11" s="203" t="s">
        <v>236</v>
      </c>
      <c r="N11" s="203" t="s">
        <v>415</v>
      </c>
      <c r="O11" s="203" t="s">
        <v>440</v>
      </c>
      <c r="P11" s="203" t="s">
        <v>441</v>
      </c>
      <c r="Q11" s="203" t="s">
        <v>446</v>
      </c>
      <c r="R11" s="204" t="s">
        <v>442</v>
      </c>
      <c r="S11" s="206"/>
      <c r="T11" s="206"/>
      <c r="U11" s="206"/>
      <c r="V11" s="206"/>
      <c r="W11" s="206"/>
      <c r="X11" s="206"/>
      <c r="Y11" s="206"/>
      <c r="Z11" s="206"/>
      <c r="AA11" s="206"/>
      <c r="AB11" s="206"/>
      <c r="AC11" s="206"/>
      <c r="AD11" s="206"/>
      <c r="AE11" s="206"/>
      <c r="AF11" s="206"/>
      <c r="AG11" s="206"/>
      <c r="AH11" s="206"/>
      <c r="AI11" s="206"/>
      <c r="AJ11" s="206"/>
      <c r="AK11" s="206"/>
      <c r="AL11" s="206"/>
      <c r="AM11" s="206"/>
      <c r="AN11" s="206"/>
      <c r="AO11" s="206"/>
      <c r="AP11" s="206"/>
      <c r="AQ11" s="206"/>
      <c r="AR11" s="206"/>
      <c r="AS11" s="206"/>
      <c r="AT11" s="206"/>
      <c r="AU11" s="206"/>
      <c r="AV11" s="206"/>
    </row>
    <row r="12" spans="1:48" ht="15.75" thickBot="1" x14ac:dyDescent="0.3">
      <c r="A12" s="206"/>
      <c r="B12" s="206"/>
      <c r="C12" s="208" t="s">
        <v>234</v>
      </c>
      <c r="D12" s="215">
        <v>0</v>
      </c>
      <c r="E12" s="215">
        <v>8</v>
      </c>
      <c r="F12" s="215">
        <v>-3</v>
      </c>
      <c r="G12" s="215">
        <v>-6</v>
      </c>
      <c r="H12" s="215">
        <v>6</v>
      </c>
      <c r="I12" s="215">
        <v>12</v>
      </c>
      <c r="J12" s="216">
        <v>7</v>
      </c>
      <c r="K12" s="215">
        <v>1</v>
      </c>
      <c r="L12" s="215">
        <v>0</v>
      </c>
      <c r="M12" s="215">
        <v>0</v>
      </c>
      <c r="N12" s="215">
        <v>0</v>
      </c>
      <c r="O12" s="215">
        <v>0</v>
      </c>
      <c r="P12" s="215">
        <v>0</v>
      </c>
      <c r="Q12" s="215">
        <v>0</v>
      </c>
      <c r="R12" s="209">
        <f>E12/J12</f>
        <v>1.1428571428571428</v>
      </c>
      <c r="S12" s="206"/>
      <c r="T12" s="206"/>
      <c r="U12" s="206"/>
      <c r="V12" s="206"/>
      <c r="W12" s="206"/>
      <c r="X12" s="206"/>
      <c r="Y12" s="206"/>
      <c r="Z12" s="206"/>
      <c r="AA12" s="206"/>
      <c r="AB12" s="206"/>
      <c r="AC12" s="206"/>
      <c r="AD12" s="206"/>
      <c r="AE12" s="206"/>
      <c r="AF12" s="206"/>
      <c r="AG12" s="206"/>
      <c r="AH12" s="206"/>
      <c r="AI12" s="206"/>
      <c r="AJ12" s="206"/>
      <c r="AK12" s="206"/>
      <c r="AL12" s="206"/>
      <c r="AM12" s="206"/>
      <c r="AN12" s="206"/>
      <c r="AO12" s="206"/>
      <c r="AP12" s="206"/>
      <c r="AQ12" s="206"/>
      <c r="AR12" s="206"/>
      <c r="AS12" s="206"/>
      <c r="AT12" s="206"/>
      <c r="AU12" s="206"/>
      <c r="AV12" s="206"/>
    </row>
    <row r="13" spans="1:48" ht="15.75" thickBot="1" x14ac:dyDescent="0.3">
      <c r="A13" s="206"/>
      <c r="B13" s="206"/>
      <c r="C13" s="211" t="s">
        <v>235</v>
      </c>
      <c r="D13" s="210">
        <v>0</v>
      </c>
      <c r="E13" s="210">
        <v>8</v>
      </c>
      <c r="F13" s="210">
        <v>6</v>
      </c>
      <c r="G13" s="210">
        <v>12</v>
      </c>
      <c r="H13" s="210">
        <v>-3</v>
      </c>
      <c r="I13" s="210">
        <v>-6</v>
      </c>
      <c r="J13" s="217">
        <v>7</v>
      </c>
      <c r="K13" s="210">
        <v>0</v>
      </c>
      <c r="L13" s="210">
        <v>1</v>
      </c>
      <c r="M13" s="210">
        <v>0</v>
      </c>
      <c r="N13" s="210">
        <v>0</v>
      </c>
      <c r="O13" s="210">
        <v>0</v>
      </c>
      <c r="P13" s="210">
        <v>0</v>
      </c>
      <c r="Q13" s="210">
        <v>0</v>
      </c>
      <c r="R13" s="209">
        <f t="shared" ref="R13:R18" si="0">E13/J13</f>
        <v>1.1428571428571428</v>
      </c>
      <c r="S13" s="206"/>
      <c r="T13" s="206"/>
      <c r="U13" s="206"/>
      <c r="V13" s="206"/>
      <c r="W13" s="206"/>
      <c r="X13" s="206"/>
      <c r="Y13" s="206"/>
      <c r="Z13" s="206"/>
      <c r="AA13" s="206"/>
      <c r="AB13" s="206"/>
      <c r="AC13" s="206"/>
      <c r="AD13" s="206"/>
      <c r="AE13" s="206"/>
      <c r="AF13" s="206"/>
      <c r="AG13" s="206"/>
      <c r="AH13" s="206"/>
      <c r="AI13" s="206"/>
      <c r="AJ13" s="206"/>
      <c r="AK13" s="206"/>
      <c r="AL13" s="206"/>
      <c r="AM13" s="206"/>
      <c r="AN13" s="206"/>
      <c r="AO13" s="206"/>
      <c r="AP13" s="206"/>
      <c r="AQ13" s="206"/>
      <c r="AR13" s="206"/>
      <c r="AS13" s="206"/>
      <c r="AT13" s="206"/>
      <c r="AU13" s="206"/>
      <c r="AV13" s="206"/>
    </row>
    <row r="14" spans="1:48" ht="15.75" thickBot="1" x14ac:dyDescent="0.3">
      <c r="A14" s="206"/>
      <c r="B14" s="206"/>
      <c r="C14" s="211" t="s">
        <v>236</v>
      </c>
      <c r="D14" s="210">
        <v>0</v>
      </c>
      <c r="E14" s="210">
        <v>1</v>
      </c>
      <c r="F14" s="210">
        <v>1</v>
      </c>
      <c r="G14" s="210">
        <v>0</v>
      </c>
      <c r="H14" s="210">
        <v>0</v>
      </c>
      <c r="I14" s="210">
        <v>0</v>
      </c>
      <c r="J14" s="217">
        <v>0</v>
      </c>
      <c r="K14" s="210">
        <v>0</v>
      </c>
      <c r="L14" s="210">
        <v>0</v>
      </c>
      <c r="M14" s="210">
        <v>1</v>
      </c>
      <c r="N14" s="210">
        <v>1</v>
      </c>
      <c r="O14" s="210">
        <v>0</v>
      </c>
      <c r="P14" s="210">
        <v>0</v>
      </c>
      <c r="Q14" s="210">
        <v>0</v>
      </c>
      <c r="R14" s="209"/>
      <c r="S14" s="206"/>
      <c r="T14" s="206"/>
      <c r="U14" s="206"/>
      <c r="V14" s="206"/>
      <c r="W14" s="206"/>
      <c r="X14" s="206"/>
      <c r="Y14" s="206"/>
      <c r="Z14" s="206"/>
      <c r="AA14" s="206"/>
      <c r="AB14" s="206"/>
      <c r="AC14" s="206"/>
      <c r="AD14" s="206"/>
      <c r="AE14" s="206"/>
      <c r="AF14" s="206"/>
      <c r="AG14" s="206"/>
      <c r="AH14" s="206"/>
      <c r="AI14" s="206"/>
      <c r="AJ14" s="206"/>
      <c r="AK14" s="206"/>
      <c r="AL14" s="206"/>
      <c r="AM14" s="206"/>
      <c r="AN14" s="206"/>
      <c r="AO14" s="206"/>
      <c r="AP14" s="206"/>
      <c r="AQ14" s="206"/>
      <c r="AR14" s="206"/>
      <c r="AS14" s="206"/>
      <c r="AT14" s="206"/>
      <c r="AU14" s="206"/>
      <c r="AV14" s="206"/>
    </row>
    <row r="15" spans="1:48" ht="15.75" thickBot="1" x14ac:dyDescent="0.3">
      <c r="A15" s="206"/>
      <c r="B15" s="206"/>
      <c r="C15" s="211" t="s">
        <v>415</v>
      </c>
      <c r="D15" s="210">
        <v>0</v>
      </c>
      <c r="E15" s="210">
        <v>1</v>
      </c>
      <c r="F15" s="210">
        <v>0</v>
      </c>
      <c r="G15" s="210">
        <v>1</v>
      </c>
      <c r="H15" s="210">
        <v>0</v>
      </c>
      <c r="I15" s="210">
        <v>0</v>
      </c>
      <c r="J15" s="217">
        <v>0</v>
      </c>
      <c r="K15" s="210">
        <v>0</v>
      </c>
      <c r="L15" s="210">
        <v>0</v>
      </c>
      <c r="M15" s="210">
        <v>0</v>
      </c>
      <c r="N15" s="210">
        <v>1</v>
      </c>
      <c r="O15" s="210">
        <v>0</v>
      </c>
      <c r="P15" s="210">
        <v>0</v>
      </c>
      <c r="Q15" s="210">
        <v>0</v>
      </c>
      <c r="R15" s="209"/>
      <c r="S15" s="206"/>
      <c r="T15" s="206"/>
      <c r="U15" s="206"/>
      <c r="V15" s="206"/>
      <c r="W15" s="206"/>
      <c r="X15" s="206"/>
      <c r="Y15" s="206"/>
      <c r="Z15" s="206"/>
      <c r="AA15" s="206"/>
      <c r="AB15" s="206"/>
      <c r="AC15" s="206"/>
      <c r="AD15" s="206"/>
      <c r="AE15" s="206"/>
      <c r="AF15" s="206"/>
      <c r="AG15" s="206"/>
      <c r="AH15" s="206"/>
      <c r="AI15" s="206"/>
      <c r="AJ15" s="206"/>
      <c r="AK15" s="206"/>
      <c r="AL15" s="206"/>
      <c r="AM15" s="206"/>
      <c r="AN15" s="206"/>
      <c r="AO15" s="206"/>
      <c r="AP15" s="206"/>
      <c r="AQ15" s="206"/>
      <c r="AR15" s="206"/>
      <c r="AS15" s="206"/>
      <c r="AT15" s="206"/>
      <c r="AU15" s="206"/>
      <c r="AV15" s="206"/>
    </row>
    <row r="16" spans="1:48" ht="15.75" thickBot="1" x14ac:dyDescent="0.3">
      <c r="A16" s="206"/>
      <c r="B16" s="206"/>
      <c r="C16" s="211" t="s">
        <v>440</v>
      </c>
      <c r="D16" s="210">
        <v>0</v>
      </c>
      <c r="E16" s="210">
        <v>1</v>
      </c>
      <c r="F16" s="210">
        <v>0</v>
      </c>
      <c r="G16" s="210">
        <v>0</v>
      </c>
      <c r="H16" s="210">
        <v>1</v>
      </c>
      <c r="I16" s="210">
        <v>0</v>
      </c>
      <c r="J16" s="217">
        <v>0</v>
      </c>
      <c r="K16" s="210">
        <v>0</v>
      </c>
      <c r="L16" s="210">
        <v>0</v>
      </c>
      <c r="M16" s="210">
        <v>0</v>
      </c>
      <c r="N16" s="210">
        <v>0</v>
      </c>
      <c r="O16" s="210">
        <v>1</v>
      </c>
      <c r="P16" s="210">
        <v>0</v>
      </c>
      <c r="Q16" s="210">
        <v>0</v>
      </c>
      <c r="R16" s="209"/>
      <c r="S16" s="206"/>
      <c r="T16" s="206"/>
      <c r="U16" s="206"/>
      <c r="V16" s="206"/>
      <c r="W16" s="206"/>
      <c r="X16" s="206"/>
      <c r="Y16" s="206"/>
      <c r="Z16" s="206"/>
      <c r="AA16" s="206"/>
      <c r="AB16" s="206"/>
      <c r="AC16" s="206"/>
      <c r="AD16" s="206"/>
      <c r="AE16" s="206"/>
      <c r="AF16" s="206"/>
      <c r="AG16" s="206"/>
      <c r="AH16" s="206"/>
      <c r="AI16" s="206"/>
      <c r="AJ16" s="206"/>
      <c r="AK16" s="206"/>
      <c r="AL16" s="206"/>
      <c r="AM16" s="206"/>
      <c r="AN16" s="206"/>
      <c r="AO16" s="206"/>
      <c r="AP16" s="206"/>
      <c r="AQ16" s="206"/>
      <c r="AR16" s="206"/>
      <c r="AS16" s="206"/>
      <c r="AT16" s="206"/>
      <c r="AU16" s="206"/>
      <c r="AV16" s="206"/>
    </row>
    <row r="17" spans="1:48" ht="15.75" thickBot="1" x14ac:dyDescent="0.3">
      <c r="A17" s="206"/>
      <c r="B17" s="206"/>
      <c r="C17" s="211" t="s">
        <v>441</v>
      </c>
      <c r="D17" s="210">
        <v>0</v>
      </c>
      <c r="E17" s="210">
        <v>1</v>
      </c>
      <c r="F17" s="210">
        <v>0</v>
      </c>
      <c r="G17" s="210">
        <v>0</v>
      </c>
      <c r="H17" s="210">
        <v>0</v>
      </c>
      <c r="I17" s="210">
        <v>1</v>
      </c>
      <c r="J17" s="217">
        <v>0</v>
      </c>
      <c r="K17" s="210">
        <v>0</v>
      </c>
      <c r="L17" s="210">
        <v>0</v>
      </c>
      <c r="M17" s="210">
        <v>0</v>
      </c>
      <c r="N17" s="210">
        <v>0</v>
      </c>
      <c r="O17" s="210">
        <v>0</v>
      </c>
      <c r="P17" s="210">
        <v>1</v>
      </c>
      <c r="Q17" s="210">
        <v>0</v>
      </c>
      <c r="R17" s="209"/>
      <c r="S17" s="206"/>
      <c r="T17" s="206"/>
      <c r="U17" s="206"/>
      <c r="V17" s="206"/>
      <c r="W17" s="206"/>
      <c r="X17" s="206"/>
      <c r="Y17" s="206"/>
      <c r="Z17" s="206"/>
      <c r="AA17" s="206"/>
      <c r="AB17" s="206"/>
      <c r="AC17" s="206"/>
      <c r="AD17" s="206"/>
      <c r="AE17" s="206"/>
      <c r="AF17" s="206"/>
      <c r="AG17" s="206"/>
      <c r="AH17" s="206"/>
      <c r="AI17" s="206"/>
      <c r="AJ17" s="206"/>
      <c r="AK17" s="206"/>
      <c r="AL17" s="206"/>
      <c r="AM17" s="206"/>
      <c r="AN17" s="206"/>
      <c r="AO17" s="206"/>
      <c r="AP17" s="206"/>
      <c r="AQ17" s="206"/>
      <c r="AR17" s="206"/>
      <c r="AS17" s="206"/>
      <c r="AT17" s="206"/>
      <c r="AU17" s="206"/>
      <c r="AV17" s="206"/>
    </row>
    <row r="18" spans="1:48" ht="15.75" thickBot="1" x14ac:dyDescent="0.3">
      <c r="A18" s="206"/>
      <c r="B18" s="206"/>
      <c r="C18" s="202" t="s">
        <v>446</v>
      </c>
      <c r="D18" s="203">
        <v>0</v>
      </c>
      <c r="E18" s="203">
        <v>1</v>
      </c>
      <c r="F18" s="203">
        <v>0</v>
      </c>
      <c r="G18" s="203">
        <v>0</v>
      </c>
      <c r="H18" s="203">
        <v>0</v>
      </c>
      <c r="I18" s="203">
        <v>0</v>
      </c>
      <c r="J18" s="207">
        <v>1</v>
      </c>
      <c r="K18" s="203">
        <v>0</v>
      </c>
      <c r="L18" s="203">
        <v>0</v>
      </c>
      <c r="M18" s="203">
        <v>0</v>
      </c>
      <c r="N18" s="203">
        <v>0</v>
      </c>
      <c r="O18" s="203">
        <v>0</v>
      </c>
      <c r="P18" s="203">
        <v>0</v>
      </c>
      <c r="Q18" s="203">
        <v>1</v>
      </c>
      <c r="R18" s="204">
        <f t="shared" si="0"/>
        <v>1</v>
      </c>
      <c r="S18" s="206"/>
      <c r="T18" s="206"/>
      <c r="U18" s="206"/>
      <c r="V18" s="206"/>
      <c r="W18" s="206"/>
      <c r="X18" s="206"/>
      <c r="Y18" s="206"/>
      <c r="Z18" s="206"/>
      <c r="AA18" s="206"/>
      <c r="AB18" s="206"/>
      <c r="AC18" s="206"/>
      <c r="AD18" s="206"/>
      <c r="AE18" s="206"/>
      <c r="AF18" s="206"/>
      <c r="AG18" s="206"/>
      <c r="AH18" s="206"/>
      <c r="AI18" s="206"/>
      <c r="AJ18" s="206"/>
      <c r="AK18" s="206"/>
      <c r="AL18" s="206"/>
      <c r="AM18" s="206"/>
      <c r="AN18" s="206"/>
      <c r="AO18" s="206"/>
      <c r="AP18" s="206"/>
      <c r="AQ18" s="206"/>
      <c r="AR18" s="206"/>
      <c r="AS18" s="206"/>
      <c r="AT18" s="206"/>
      <c r="AU18" s="206"/>
      <c r="AV18" s="206"/>
    </row>
    <row r="19" spans="1:48" ht="15.75" thickBot="1" x14ac:dyDescent="0.3">
      <c r="A19" s="206"/>
      <c r="B19" s="206"/>
      <c r="C19" s="206"/>
      <c r="D19" s="213"/>
      <c r="E19" s="218" t="s">
        <v>237</v>
      </c>
      <c r="F19" s="218">
        <f>SUMPRODUCT($D$12:$D$18,F12:F18)-F10</f>
        <v>-3</v>
      </c>
      <c r="G19" s="218">
        <f t="shared" ref="G19:Q19" si="1">SUMPRODUCT($D$12:$D$18,G12:G18)-G10</f>
        <v>-6</v>
      </c>
      <c r="H19" s="218">
        <f t="shared" si="1"/>
        <v>-3</v>
      </c>
      <c r="I19" s="218">
        <f t="shared" si="1"/>
        <v>-6</v>
      </c>
      <c r="J19" s="219">
        <f t="shared" si="1"/>
        <v>-13</v>
      </c>
      <c r="K19" s="218">
        <f t="shared" si="1"/>
        <v>0</v>
      </c>
      <c r="L19" s="218">
        <f t="shared" si="1"/>
        <v>0</v>
      </c>
      <c r="M19" s="218">
        <f t="shared" si="1"/>
        <v>0</v>
      </c>
      <c r="N19" s="218">
        <f t="shared" si="1"/>
        <v>0</v>
      </c>
      <c r="O19" s="218">
        <f t="shared" si="1"/>
        <v>0</v>
      </c>
      <c r="P19" s="218">
        <f t="shared" si="1"/>
        <v>0</v>
      </c>
      <c r="Q19" s="218">
        <f t="shared" si="1"/>
        <v>0</v>
      </c>
      <c r="R19" s="206"/>
      <c r="S19" s="206"/>
      <c r="T19" s="206"/>
      <c r="U19" s="206"/>
      <c r="V19" s="206"/>
      <c r="W19" s="206"/>
      <c r="X19" s="206"/>
      <c r="Y19" s="206"/>
      <c r="Z19" s="206"/>
      <c r="AA19" s="206"/>
      <c r="AB19" s="206"/>
      <c r="AC19" s="206"/>
      <c r="AD19" s="206"/>
      <c r="AE19" s="206"/>
      <c r="AF19" s="206"/>
      <c r="AG19" s="206"/>
      <c r="AH19" s="206"/>
      <c r="AI19" s="206"/>
      <c r="AJ19" s="206"/>
      <c r="AK19" s="206"/>
      <c r="AL19" s="206"/>
      <c r="AM19" s="206"/>
      <c r="AN19" s="206"/>
      <c r="AO19" s="206"/>
      <c r="AP19" s="206"/>
      <c r="AQ19" s="206"/>
      <c r="AR19" s="206"/>
      <c r="AS19" s="206"/>
      <c r="AT19" s="206"/>
      <c r="AU19" s="206"/>
      <c r="AV19" s="206"/>
    </row>
    <row r="20" spans="1:48" ht="15.75" thickBot="1" x14ac:dyDescent="0.3">
      <c r="A20" s="206"/>
      <c r="B20" s="206"/>
      <c r="C20" s="206"/>
      <c r="D20" s="206"/>
      <c r="E20" s="206"/>
      <c r="F20" s="206"/>
      <c r="G20" s="206"/>
      <c r="H20" s="206"/>
      <c r="I20" s="206"/>
      <c r="J20" s="206"/>
      <c r="K20" s="206"/>
      <c r="L20" s="206"/>
      <c r="M20" s="206"/>
      <c r="N20" s="206"/>
      <c r="O20" s="206"/>
      <c r="P20" s="206"/>
      <c r="Q20" s="206"/>
      <c r="R20" s="206"/>
      <c r="S20" s="206"/>
      <c r="T20" s="206"/>
      <c r="U20" s="206"/>
      <c r="V20" s="206"/>
      <c r="W20" s="206"/>
      <c r="X20" s="206"/>
      <c r="Y20" s="206"/>
      <c r="Z20" s="206"/>
      <c r="AA20" s="206"/>
      <c r="AB20" s="206"/>
      <c r="AC20" s="206"/>
      <c r="AD20" s="206"/>
      <c r="AE20" s="206"/>
      <c r="AF20" s="206"/>
      <c r="AG20" s="206"/>
      <c r="AH20" s="206"/>
      <c r="AI20" s="206"/>
      <c r="AJ20" s="206"/>
      <c r="AK20" s="206"/>
      <c r="AL20" s="206"/>
      <c r="AM20" s="206"/>
      <c r="AN20" s="206"/>
      <c r="AO20" s="206"/>
      <c r="AP20" s="206"/>
      <c r="AQ20" s="206"/>
      <c r="AR20" s="206"/>
      <c r="AS20" s="206"/>
      <c r="AT20" s="206"/>
      <c r="AU20" s="206"/>
      <c r="AV20" s="206"/>
    </row>
    <row r="21" spans="1:48" ht="15.75" thickBot="1" x14ac:dyDescent="0.3">
      <c r="A21" s="206"/>
      <c r="B21" s="206"/>
      <c r="C21" s="210"/>
      <c r="D21" s="210"/>
      <c r="E21" s="202" t="s">
        <v>155</v>
      </c>
      <c r="F21" s="203">
        <v>3</v>
      </c>
      <c r="G21" s="203">
        <v>6</v>
      </c>
      <c r="H21" s="203">
        <v>3</v>
      </c>
      <c r="I21" s="203">
        <v>6</v>
      </c>
      <c r="J21" s="203">
        <v>13</v>
      </c>
      <c r="K21" s="203">
        <v>0</v>
      </c>
      <c r="L21" s="203">
        <v>0</v>
      </c>
      <c r="M21" s="203">
        <v>0</v>
      </c>
      <c r="N21" s="203">
        <v>0</v>
      </c>
      <c r="O21" s="203">
        <v>0</v>
      </c>
      <c r="P21" s="203">
        <v>0</v>
      </c>
      <c r="Q21" s="204">
        <v>0</v>
      </c>
      <c r="R21" s="210"/>
      <c r="S21" s="206"/>
      <c r="T21" s="206"/>
      <c r="U21" s="206"/>
      <c r="V21" s="206"/>
      <c r="W21" s="206"/>
      <c r="X21" s="206"/>
      <c r="Y21" s="206"/>
      <c r="Z21" s="206"/>
      <c r="AA21" s="206"/>
      <c r="AB21" s="206"/>
      <c r="AC21" s="206"/>
      <c r="AD21" s="206"/>
      <c r="AE21" s="206"/>
      <c r="AF21" s="206"/>
      <c r="AG21" s="206"/>
      <c r="AH21" s="206"/>
      <c r="AI21" s="206"/>
      <c r="AJ21" s="206"/>
      <c r="AK21" s="206"/>
      <c r="AL21" s="206"/>
      <c r="AM21" s="206"/>
      <c r="AN21" s="206"/>
      <c r="AO21" s="206"/>
      <c r="AP21" s="206"/>
      <c r="AQ21" s="206"/>
      <c r="AR21" s="206"/>
      <c r="AS21" s="206"/>
      <c r="AT21" s="206"/>
      <c r="AU21" s="206"/>
      <c r="AV21" s="206"/>
    </row>
    <row r="22" spans="1:48" ht="15.75" thickBot="1" x14ac:dyDescent="0.3">
      <c r="A22" s="206"/>
      <c r="B22" s="206"/>
      <c r="C22" s="202" t="s">
        <v>435</v>
      </c>
      <c r="D22" s="203" t="s">
        <v>436</v>
      </c>
      <c r="E22" s="203" t="s">
        <v>437</v>
      </c>
      <c r="F22" s="203" t="s">
        <v>438</v>
      </c>
      <c r="G22" s="203" t="s">
        <v>439</v>
      </c>
      <c r="H22" s="203" t="s">
        <v>11</v>
      </c>
      <c r="I22" s="207" t="s">
        <v>12</v>
      </c>
      <c r="J22" s="203" t="s">
        <v>13</v>
      </c>
      <c r="K22" s="203" t="s">
        <v>234</v>
      </c>
      <c r="L22" s="203" t="s">
        <v>235</v>
      </c>
      <c r="M22" s="203" t="s">
        <v>236</v>
      </c>
      <c r="N22" s="203" t="s">
        <v>415</v>
      </c>
      <c r="O22" s="203" t="s">
        <v>440</v>
      </c>
      <c r="P22" s="203" t="s">
        <v>441</v>
      </c>
      <c r="Q22" s="203" t="s">
        <v>446</v>
      </c>
      <c r="R22" s="204" t="s">
        <v>442</v>
      </c>
      <c r="S22" s="206"/>
      <c r="T22" s="206"/>
      <c r="U22" s="206"/>
      <c r="V22" s="206"/>
      <c r="W22" s="206"/>
      <c r="X22" s="206"/>
      <c r="Y22" s="206"/>
      <c r="Z22" s="206"/>
      <c r="AA22" s="206"/>
      <c r="AB22" s="206"/>
      <c r="AC22" s="206"/>
      <c r="AD22" s="206"/>
      <c r="AE22" s="206"/>
      <c r="AF22" s="206"/>
      <c r="AG22" s="206"/>
      <c r="AH22" s="206"/>
      <c r="AI22" s="206"/>
      <c r="AJ22" s="206"/>
      <c r="AK22" s="206"/>
      <c r="AL22" s="206"/>
      <c r="AM22" s="206"/>
      <c r="AN22" s="206"/>
      <c r="AO22" s="206"/>
      <c r="AP22" s="206"/>
      <c r="AQ22" s="206"/>
      <c r="AR22" s="206"/>
      <c r="AS22" s="206"/>
      <c r="AT22" s="206"/>
      <c r="AU22" s="206"/>
      <c r="AV22" s="206"/>
    </row>
    <row r="23" spans="1:48" ht="15.75" thickBot="1" x14ac:dyDescent="0.3">
      <c r="A23" s="206"/>
      <c r="B23" s="206"/>
      <c r="C23" s="202" t="s">
        <v>234</v>
      </c>
      <c r="D23" s="203">
        <v>0</v>
      </c>
      <c r="E23" s="203">
        <f>E12-E29*$J$12</f>
        <v>1</v>
      </c>
      <c r="F23" s="203">
        <f t="shared" ref="F23:Q23" si="2">F12-F29*$J$12</f>
        <v>-3</v>
      </c>
      <c r="G23" s="203">
        <f t="shared" si="2"/>
        <v>-6</v>
      </c>
      <c r="H23" s="203">
        <f t="shared" si="2"/>
        <v>6</v>
      </c>
      <c r="I23" s="207">
        <f t="shared" si="2"/>
        <v>12</v>
      </c>
      <c r="J23" s="203">
        <f t="shared" si="2"/>
        <v>0</v>
      </c>
      <c r="K23" s="203">
        <f t="shared" si="2"/>
        <v>1</v>
      </c>
      <c r="L23" s="203">
        <f t="shared" si="2"/>
        <v>0</v>
      </c>
      <c r="M23" s="203">
        <f t="shared" si="2"/>
        <v>0</v>
      </c>
      <c r="N23" s="203">
        <f t="shared" si="2"/>
        <v>0</v>
      </c>
      <c r="O23" s="203">
        <f t="shared" si="2"/>
        <v>0</v>
      </c>
      <c r="P23" s="203">
        <f t="shared" si="2"/>
        <v>0</v>
      </c>
      <c r="Q23" s="203">
        <f t="shared" si="2"/>
        <v>-7</v>
      </c>
      <c r="R23" s="204">
        <f>E23/I23</f>
        <v>8.3333333333333329E-2</v>
      </c>
      <c r="S23" s="206"/>
      <c r="T23" s="206"/>
      <c r="U23" s="206"/>
      <c r="V23" s="206"/>
      <c r="W23" s="206"/>
      <c r="X23" s="206"/>
      <c r="Y23" s="206"/>
      <c r="Z23" s="206"/>
      <c r="AA23" s="206"/>
      <c r="AB23" s="206"/>
      <c r="AC23" s="206"/>
      <c r="AD23" s="206"/>
      <c r="AE23" s="206"/>
      <c r="AF23" s="206"/>
      <c r="AG23" s="206"/>
      <c r="AH23" s="206"/>
      <c r="AI23" s="206"/>
      <c r="AJ23" s="206"/>
      <c r="AK23" s="206"/>
      <c r="AL23" s="206"/>
      <c r="AM23" s="206"/>
      <c r="AN23" s="206"/>
      <c r="AO23" s="206"/>
      <c r="AP23" s="206"/>
      <c r="AQ23" s="206"/>
      <c r="AR23" s="206"/>
      <c r="AS23" s="206"/>
      <c r="AT23" s="206"/>
      <c r="AU23" s="206"/>
      <c r="AV23" s="206"/>
    </row>
    <row r="24" spans="1:48" x14ac:dyDescent="0.25">
      <c r="A24" s="206"/>
      <c r="B24" s="206"/>
      <c r="C24" s="211" t="s">
        <v>235</v>
      </c>
      <c r="D24" s="210">
        <v>0</v>
      </c>
      <c r="E24" s="210">
        <f>E13-E29*$J$13</f>
        <v>1</v>
      </c>
      <c r="F24" s="210">
        <f t="shared" ref="F24:Q24" si="3">F13-F29*$J$13</f>
        <v>6</v>
      </c>
      <c r="G24" s="210">
        <f t="shared" si="3"/>
        <v>12</v>
      </c>
      <c r="H24" s="210">
        <f t="shared" si="3"/>
        <v>-3</v>
      </c>
      <c r="I24" s="217">
        <f t="shared" si="3"/>
        <v>-6</v>
      </c>
      <c r="J24" s="210">
        <f t="shared" si="3"/>
        <v>0</v>
      </c>
      <c r="K24" s="210">
        <f t="shared" si="3"/>
        <v>0</v>
      </c>
      <c r="L24" s="210">
        <f t="shared" si="3"/>
        <v>1</v>
      </c>
      <c r="M24" s="210">
        <f t="shared" si="3"/>
        <v>0</v>
      </c>
      <c r="N24" s="210">
        <f t="shared" si="3"/>
        <v>0</v>
      </c>
      <c r="O24" s="210">
        <f t="shared" si="3"/>
        <v>0</v>
      </c>
      <c r="P24" s="210">
        <f t="shared" si="3"/>
        <v>0</v>
      </c>
      <c r="Q24" s="210">
        <f t="shared" si="3"/>
        <v>-7</v>
      </c>
      <c r="R24" s="212"/>
      <c r="S24" s="206"/>
      <c r="T24" s="206"/>
      <c r="U24" s="206"/>
      <c r="V24" s="206"/>
      <c r="W24" s="206"/>
      <c r="X24" s="206"/>
      <c r="Y24" s="206"/>
      <c r="Z24" s="206"/>
      <c r="AA24" s="206"/>
      <c r="AB24" s="206"/>
      <c r="AC24" s="206"/>
      <c r="AD24" s="206"/>
      <c r="AE24" s="206"/>
      <c r="AF24" s="206"/>
      <c r="AG24" s="206"/>
      <c r="AH24" s="206"/>
      <c r="AI24" s="206"/>
      <c r="AJ24" s="206"/>
      <c r="AK24" s="206"/>
      <c r="AL24" s="206"/>
      <c r="AM24" s="206"/>
      <c r="AN24" s="206"/>
      <c r="AO24" s="206"/>
      <c r="AP24" s="206"/>
      <c r="AQ24" s="206"/>
      <c r="AR24" s="206"/>
      <c r="AS24" s="206"/>
      <c r="AT24" s="206"/>
      <c r="AU24" s="206"/>
      <c r="AV24" s="206"/>
    </row>
    <row r="25" spans="1:48" x14ac:dyDescent="0.25">
      <c r="A25" s="206"/>
      <c r="B25" s="206"/>
      <c r="C25" s="211" t="s">
        <v>236</v>
      </c>
      <c r="D25" s="210">
        <v>0</v>
      </c>
      <c r="E25" s="210">
        <f>E14</f>
        <v>1</v>
      </c>
      <c r="F25" s="210">
        <f t="shared" ref="F25:Q28" si="4">F14</f>
        <v>1</v>
      </c>
      <c r="G25" s="210">
        <f t="shared" si="4"/>
        <v>0</v>
      </c>
      <c r="H25" s="210">
        <f t="shared" si="4"/>
        <v>0</v>
      </c>
      <c r="I25" s="217">
        <f t="shared" si="4"/>
        <v>0</v>
      </c>
      <c r="J25" s="210">
        <f t="shared" si="4"/>
        <v>0</v>
      </c>
      <c r="K25" s="210">
        <f t="shared" si="4"/>
        <v>0</v>
      </c>
      <c r="L25" s="210">
        <f t="shared" si="4"/>
        <v>0</v>
      </c>
      <c r="M25" s="210">
        <f t="shared" si="4"/>
        <v>1</v>
      </c>
      <c r="N25" s="210">
        <f t="shared" si="4"/>
        <v>1</v>
      </c>
      <c r="O25" s="210">
        <f t="shared" si="4"/>
        <v>0</v>
      </c>
      <c r="P25" s="210">
        <f t="shared" si="4"/>
        <v>0</v>
      </c>
      <c r="Q25" s="210">
        <f t="shared" si="4"/>
        <v>0</v>
      </c>
      <c r="R25" s="212"/>
      <c r="S25" s="206"/>
      <c r="T25" s="206"/>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row>
    <row r="26" spans="1:48" x14ac:dyDescent="0.25">
      <c r="A26" s="206"/>
      <c r="B26" s="206"/>
      <c r="C26" s="211" t="s">
        <v>415</v>
      </c>
      <c r="D26" s="210">
        <v>0</v>
      </c>
      <c r="E26" s="210">
        <f>E15</f>
        <v>1</v>
      </c>
      <c r="F26" s="210">
        <f t="shared" si="4"/>
        <v>0</v>
      </c>
      <c r="G26" s="210">
        <f t="shared" si="4"/>
        <v>1</v>
      </c>
      <c r="H26" s="210">
        <f t="shared" si="4"/>
        <v>0</v>
      </c>
      <c r="I26" s="217">
        <f t="shared" si="4"/>
        <v>0</v>
      </c>
      <c r="J26" s="210">
        <f t="shared" si="4"/>
        <v>0</v>
      </c>
      <c r="K26" s="210">
        <f t="shared" si="4"/>
        <v>0</v>
      </c>
      <c r="L26" s="210">
        <f t="shared" si="4"/>
        <v>0</v>
      </c>
      <c r="M26" s="210">
        <f t="shared" si="4"/>
        <v>0</v>
      </c>
      <c r="N26" s="210">
        <f t="shared" si="4"/>
        <v>1</v>
      </c>
      <c r="O26" s="210">
        <f t="shared" si="4"/>
        <v>0</v>
      </c>
      <c r="P26" s="210">
        <f t="shared" si="4"/>
        <v>0</v>
      </c>
      <c r="Q26" s="210">
        <f t="shared" si="4"/>
        <v>0</v>
      </c>
      <c r="R26" s="212"/>
      <c r="S26" s="206"/>
      <c r="T26" s="206"/>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row>
    <row r="27" spans="1:48" x14ac:dyDescent="0.25">
      <c r="A27" s="206"/>
      <c r="B27" s="206"/>
      <c r="C27" s="211" t="s">
        <v>440</v>
      </c>
      <c r="D27" s="210">
        <v>0</v>
      </c>
      <c r="E27" s="210">
        <f>E16</f>
        <v>1</v>
      </c>
      <c r="F27" s="210">
        <f t="shared" si="4"/>
        <v>0</v>
      </c>
      <c r="G27" s="210">
        <f t="shared" si="4"/>
        <v>0</v>
      </c>
      <c r="H27" s="210">
        <f t="shared" si="4"/>
        <v>1</v>
      </c>
      <c r="I27" s="217">
        <f t="shared" si="4"/>
        <v>0</v>
      </c>
      <c r="J27" s="210">
        <f t="shared" si="4"/>
        <v>0</v>
      </c>
      <c r="K27" s="210">
        <f t="shared" si="4"/>
        <v>0</v>
      </c>
      <c r="L27" s="210">
        <f t="shared" si="4"/>
        <v>0</v>
      </c>
      <c r="M27" s="210">
        <f t="shared" si="4"/>
        <v>0</v>
      </c>
      <c r="N27" s="210">
        <f t="shared" si="4"/>
        <v>0</v>
      </c>
      <c r="O27" s="210">
        <f t="shared" si="4"/>
        <v>1</v>
      </c>
      <c r="P27" s="210">
        <f t="shared" si="4"/>
        <v>0</v>
      </c>
      <c r="Q27" s="210">
        <f t="shared" si="4"/>
        <v>0</v>
      </c>
      <c r="R27" s="212"/>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row>
    <row r="28" spans="1:48" x14ac:dyDescent="0.25">
      <c r="A28" s="206"/>
      <c r="B28" s="206"/>
      <c r="C28" s="211" t="s">
        <v>441</v>
      </c>
      <c r="D28" s="210">
        <v>0</v>
      </c>
      <c r="E28" s="210">
        <f>E17</f>
        <v>1</v>
      </c>
      <c r="F28" s="210">
        <f t="shared" si="4"/>
        <v>0</v>
      </c>
      <c r="G28" s="210">
        <f t="shared" si="4"/>
        <v>0</v>
      </c>
      <c r="H28" s="210">
        <f t="shared" si="4"/>
        <v>0</v>
      </c>
      <c r="I28" s="217">
        <f t="shared" si="4"/>
        <v>1</v>
      </c>
      <c r="J28" s="210">
        <f t="shared" si="4"/>
        <v>0</v>
      </c>
      <c r="K28" s="210">
        <f t="shared" si="4"/>
        <v>0</v>
      </c>
      <c r="L28" s="210">
        <f t="shared" si="4"/>
        <v>0</v>
      </c>
      <c r="M28" s="210">
        <f t="shared" si="4"/>
        <v>0</v>
      </c>
      <c r="N28" s="210">
        <f t="shared" si="4"/>
        <v>0</v>
      </c>
      <c r="O28" s="210">
        <f t="shared" si="4"/>
        <v>0</v>
      </c>
      <c r="P28" s="210">
        <f t="shared" si="4"/>
        <v>1</v>
      </c>
      <c r="Q28" s="210">
        <f t="shared" si="4"/>
        <v>0</v>
      </c>
      <c r="R28" s="212">
        <f>E28/I28</f>
        <v>1</v>
      </c>
      <c r="S28" s="206"/>
      <c r="T28" s="206"/>
      <c r="U28" s="206"/>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row>
    <row r="29" spans="1:48" ht="15.75" thickBot="1" x14ac:dyDescent="0.3">
      <c r="A29" s="206"/>
      <c r="B29" s="206"/>
      <c r="C29" s="213" t="s">
        <v>13</v>
      </c>
      <c r="D29" s="218">
        <v>13</v>
      </c>
      <c r="E29" s="218">
        <f>E18/$J$18</f>
        <v>1</v>
      </c>
      <c r="F29" s="218">
        <f t="shared" ref="F29:Q29" si="5">F18/$J$18</f>
        <v>0</v>
      </c>
      <c r="G29" s="218">
        <f t="shared" si="5"/>
        <v>0</v>
      </c>
      <c r="H29" s="218">
        <f t="shared" si="5"/>
        <v>0</v>
      </c>
      <c r="I29" s="219">
        <f t="shared" si="5"/>
        <v>0</v>
      </c>
      <c r="J29" s="218">
        <f t="shared" si="5"/>
        <v>1</v>
      </c>
      <c r="K29" s="218">
        <f t="shared" si="5"/>
        <v>0</v>
      </c>
      <c r="L29" s="218">
        <f t="shared" si="5"/>
        <v>0</v>
      </c>
      <c r="M29" s="218">
        <f t="shared" si="5"/>
        <v>0</v>
      </c>
      <c r="N29" s="218">
        <f t="shared" si="5"/>
        <v>0</v>
      </c>
      <c r="O29" s="218">
        <f t="shared" si="5"/>
        <v>0</v>
      </c>
      <c r="P29" s="218">
        <f t="shared" si="5"/>
        <v>0</v>
      </c>
      <c r="Q29" s="218">
        <f t="shared" si="5"/>
        <v>1</v>
      </c>
      <c r="R29" s="214"/>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row>
    <row r="30" spans="1:48" ht="15.75" thickBot="1" x14ac:dyDescent="0.3">
      <c r="A30" s="206"/>
      <c r="B30" s="206"/>
      <c r="C30" s="206"/>
      <c r="D30" s="202"/>
      <c r="E30" s="203" t="s">
        <v>237</v>
      </c>
      <c r="F30" s="203">
        <f>SUMPRODUCT($D$23:$D$29,F23:F29)-F21</f>
        <v>-3</v>
      </c>
      <c r="G30" s="203">
        <f t="shared" ref="G30:Q30" si="6">SUMPRODUCT($D$23:$D$29,G23:G29)-G21</f>
        <v>-6</v>
      </c>
      <c r="H30" s="203">
        <f t="shared" si="6"/>
        <v>-3</v>
      </c>
      <c r="I30" s="207">
        <f t="shared" si="6"/>
        <v>-6</v>
      </c>
      <c r="J30" s="203">
        <f t="shared" si="6"/>
        <v>0</v>
      </c>
      <c r="K30" s="203">
        <f t="shared" si="6"/>
        <v>0</v>
      </c>
      <c r="L30" s="203">
        <f t="shared" si="6"/>
        <v>0</v>
      </c>
      <c r="M30" s="203">
        <f t="shared" si="6"/>
        <v>0</v>
      </c>
      <c r="N30" s="203">
        <f t="shared" si="6"/>
        <v>0</v>
      </c>
      <c r="O30" s="203">
        <f t="shared" si="6"/>
        <v>0</v>
      </c>
      <c r="P30" s="203">
        <f t="shared" si="6"/>
        <v>0</v>
      </c>
      <c r="Q30" s="203">
        <f t="shared" si="6"/>
        <v>13</v>
      </c>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row>
    <row r="31" spans="1:48" ht="15.75" thickBot="1" x14ac:dyDescent="0.3">
      <c r="A31" s="206"/>
      <c r="B31" s="206"/>
      <c r="C31" s="206"/>
      <c r="D31" s="206"/>
      <c r="E31" s="206"/>
      <c r="F31" s="206"/>
      <c r="G31" s="206"/>
      <c r="H31" s="206"/>
      <c r="I31" s="206"/>
      <c r="J31" s="206"/>
      <c r="K31" s="206"/>
      <c r="L31" s="206"/>
      <c r="M31" s="206"/>
      <c r="N31" s="206"/>
      <c r="O31" s="206"/>
      <c r="P31" s="206"/>
      <c r="Q31" s="206"/>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row>
    <row r="32" spans="1:48" ht="15.75" thickBot="1" x14ac:dyDescent="0.3">
      <c r="A32" s="206"/>
      <c r="B32" s="206"/>
      <c r="C32" s="210"/>
      <c r="D32" s="210"/>
      <c r="E32" s="202" t="s">
        <v>155</v>
      </c>
      <c r="F32" s="203">
        <v>3</v>
      </c>
      <c r="G32" s="203">
        <v>6</v>
      </c>
      <c r="H32" s="203">
        <v>3</v>
      </c>
      <c r="I32" s="203">
        <v>6</v>
      </c>
      <c r="J32" s="203">
        <v>13</v>
      </c>
      <c r="K32" s="203">
        <v>0</v>
      </c>
      <c r="L32" s="203">
        <v>0</v>
      </c>
      <c r="M32" s="203">
        <v>0</v>
      </c>
      <c r="N32" s="203">
        <v>0</v>
      </c>
      <c r="O32" s="203">
        <v>0</v>
      </c>
      <c r="P32" s="203">
        <v>0</v>
      </c>
      <c r="Q32" s="204">
        <v>0</v>
      </c>
      <c r="R32" s="210"/>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row>
    <row r="33" spans="1:48" ht="15.75" thickBot="1" x14ac:dyDescent="0.3">
      <c r="A33" s="206"/>
      <c r="B33" s="206"/>
      <c r="C33" s="202" t="s">
        <v>435</v>
      </c>
      <c r="D33" s="203" t="s">
        <v>436</v>
      </c>
      <c r="E33" s="203" t="s">
        <v>437</v>
      </c>
      <c r="F33" s="203" t="s">
        <v>438</v>
      </c>
      <c r="G33" s="207" t="s">
        <v>439</v>
      </c>
      <c r="H33" s="203" t="s">
        <v>11</v>
      </c>
      <c r="I33" s="203" t="s">
        <v>12</v>
      </c>
      <c r="J33" s="203" t="s">
        <v>13</v>
      </c>
      <c r="K33" s="203" t="s">
        <v>234</v>
      </c>
      <c r="L33" s="203" t="s">
        <v>235</v>
      </c>
      <c r="M33" s="203" t="s">
        <v>236</v>
      </c>
      <c r="N33" s="203" t="s">
        <v>415</v>
      </c>
      <c r="O33" s="203" t="s">
        <v>440</v>
      </c>
      <c r="P33" s="203" t="s">
        <v>441</v>
      </c>
      <c r="Q33" s="203" t="s">
        <v>446</v>
      </c>
      <c r="R33" s="204" t="s">
        <v>442</v>
      </c>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row>
    <row r="34" spans="1:48" ht="15.75" thickBot="1" x14ac:dyDescent="0.3">
      <c r="A34" s="206"/>
      <c r="B34" s="206"/>
      <c r="C34" s="208" t="s">
        <v>12</v>
      </c>
      <c r="D34" s="215">
        <v>6</v>
      </c>
      <c r="E34" s="215">
        <f>E23/$I$23</f>
        <v>8.3333333333333329E-2</v>
      </c>
      <c r="F34" s="215">
        <f t="shared" ref="F34:Q34" si="7">F23/$I$23</f>
        <v>-0.25</v>
      </c>
      <c r="G34" s="216">
        <f t="shared" si="7"/>
        <v>-0.5</v>
      </c>
      <c r="H34" s="215">
        <f t="shared" si="7"/>
        <v>0.5</v>
      </c>
      <c r="I34" s="215">
        <f t="shared" si="7"/>
        <v>1</v>
      </c>
      <c r="J34" s="215">
        <f t="shared" si="7"/>
        <v>0</v>
      </c>
      <c r="K34" s="215">
        <f t="shared" si="7"/>
        <v>8.3333333333333329E-2</v>
      </c>
      <c r="L34" s="215">
        <f t="shared" si="7"/>
        <v>0</v>
      </c>
      <c r="M34" s="215">
        <f t="shared" si="7"/>
        <v>0</v>
      </c>
      <c r="N34" s="215">
        <f t="shared" si="7"/>
        <v>0</v>
      </c>
      <c r="O34" s="215">
        <f t="shared" si="7"/>
        <v>0</v>
      </c>
      <c r="P34" s="215">
        <f t="shared" si="7"/>
        <v>0</v>
      </c>
      <c r="Q34" s="215">
        <f t="shared" si="7"/>
        <v>-0.58333333333333337</v>
      </c>
      <c r="R34" s="209"/>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row>
    <row r="35" spans="1:48" ht="15.75" thickBot="1" x14ac:dyDescent="0.3">
      <c r="A35" s="206"/>
      <c r="B35" s="206"/>
      <c r="C35" s="202" t="s">
        <v>235</v>
      </c>
      <c r="D35" s="203">
        <v>0</v>
      </c>
      <c r="E35" s="203">
        <f>E24-E34*$I$24</f>
        <v>1.5</v>
      </c>
      <c r="F35" s="203">
        <f t="shared" ref="F35:Q35" si="8">F24-F34*$I$24</f>
        <v>4.5</v>
      </c>
      <c r="G35" s="207">
        <f t="shared" si="8"/>
        <v>9</v>
      </c>
      <c r="H35" s="203">
        <f t="shared" si="8"/>
        <v>0</v>
      </c>
      <c r="I35" s="203">
        <f t="shared" si="8"/>
        <v>0</v>
      </c>
      <c r="J35" s="203">
        <f t="shared" si="8"/>
        <v>0</v>
      </c>
      <c r="K35" s="203">
        <f t="shared" si="8"/>
        <v>0.5</v>
      </c>
      <c r="L35" s="203">
        <f t="shared" si="8"/>
        <v>1</v>
      </c>
      <c r="M35" s="203">
        <f t="shared" si="8"/>
        <v>0</v>
      </c>
      <c r="N35" s="203">
        <f t="shared" si="8"/>
        <v>0</v>
      </c>
      <c r="O35" s="203">
        <f t="shared" si="8"/>
        <v>0</v>
      </c>
      <c r="P35" s="203">
        <f t="shared" si="8"/>
        <v>0</v>
      </c>
      <c r="Q35" s="203">
        <f t="shared" si="8"/>
        <v>-10.5</v>
      </c>
      <c r="R35" s="204">
        <f>E35/G35</f>
        <v>0.16666666666666666</v>
      </c>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row>
    <row r="36" spans="1:48" x14ac:dyDescent="0.25">
      <c r="A36" s="206"/>
      <c r="B36" s="206"/>
      <c r="C36" s="211" t="s">
        <v>236</v>
      </c>
      <c r="D36" s="210">
        <v>0</v>
      </c>
      <c r="E36" s="210">
        <f>E25</f>
        <v>1</v>
      </c>
      <c r="F36" s="210">
        <f t="shared" ref="F36:Q38" si="9">F25</f>
        <v>1</v>
      </c>
      <c r="G36" s="217">
        <f t="shared" si="9"/>
        <v>0</v>
      </c>
      <c r="H36" s="210">
        <f t="shared" si="9"/>
        <v>0</v>
      </c>
      <c r="I36" s="210">
        <f t="shared" si="9"/>
        <v>0</v>
      </c>
      <c r="J36" s="210">
        <f t="shared" si="9"/>
        <v>0</v>
      </c>
      <c r="K36" s="210">
        <f t="shared" si="9"/>
        <v>0</v>
      </c>
      <c r="L36" s="210">
        <f t="shared" si="9"/>
        <v>0</v>
      </c>
      <c r="M36" s="210">
        <f t="shared" si="9"/>
        <v>1</v>
      </c>
      <c r="N36" s="210">
        <f t="shared" si="9"/>
        <v>1</v>
      </c>
      <c r="O36" s="210">
        <f t="shared" si="9"/>
        <v>0</v>
      </c>
      <c r="P36" s="210">
        <f t="shared" si="9"/>
        <v>0</v>
      </c>
      <c r="Q36" s="210">
        <f t="shared" si="9"/>
        <v>0</v>
      </c>
      <c r="R36" s="212"/>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row>
    <row r="37" spans="1:48" x14ac:dyDescent="0.25">
      <c r="A37" s="206"/>
      <c r="B37" s="206"/>
      <c r="C37" s="211" t="s">
        <v>415</v>
      </c>
      <c r="D37" s="210">
        <v>0</v>
      </c>
      <c r="E37" s="210">
        <f>E26</f>
        <v>1</v>
      </c>
      <c r="F37" s="210">
        <f t="shared" si="9"/>
        <v>0</v>
      </c>
      <c r="G37" s="217">
        <f t="shared" si="9"/>
        <v>1</v>
      </c>
      <c r="H37" s="210">
        <f t="shared" si="9"/>
        <v>0</v>
      </c>
      <c r="I37" s="210">
        <f t="shared" si="9"/>
        <v>0</v>
      </c>
      <c r="J37" s="210">
        <f t="shared" si="9"/>
        <v>0</v>
      </c>
      <c r="K37" s="210">
        <f t="shared" si="9"/>
        <v>0</v>
      </c>
      <c r="L37" s="210">
        <f t="shared" si="9"/>
        <v>0</v>
      </c>
      <c r="M37" s="210">
        <f t="shared" si="9"/>
        <v>0</v>
      </c>
      <c r="N37" s="210">
        <f t="shared" si="9"/>
        <v>1</v>
      </c>
      <c r="O37" s="210">
        <f t="shared" si="9"/>
        <v>0</v>
      </c>
      <c r="P37" s="210">
        <f t="shared" si="9"/>
        <v>0</v>
      </c>
      <c r="Q37" s="210">
        <f t="shared" si="9"/>
        <v>0</v>
      </c>
      <c r="R37" s="212">
        <f>E37/G37</f>
        <v>1</v>
      </c>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row>
    <row r="38" spans="1:48" x14ac:dyDescent="0.25">
      <c r="A38" s="206"/>
      <c r="B38" s="206"/>
      <c r="C38" s="211" t="s">
        <v>440</v>
      </c>
      <c r="D38" s="210">
        <v>0</v>
      </c>
      <c r="E38" s="210">
        <f>E27</f>
        <v>1</v>
      </c>
      <c r="F38" s="210">
        <f t="shared" si="9"/>
        <v>0</v>
      </c>
      <c r="G38" s="217">
        <f t="shared" si="9"/>
        <v>0</v>
      </c>
      <c r="H38" s="210">
        <f t="shared" si="9"/>
        <v>1</v>
      </c>
      <c r="I38" s="210">
        <f t="shared" si="9"/>
        <v>0</v>
      </c>
      <c r="J38" s="210">
        <f t="shared" si="9"/>
        <v>0</v>
      </c>
      <c r="K38" s="210">
        <f t="shared" si="9"/>
        <v>0</v>
      </c>
      <c r="L38" s="210">
        <f t="shared" si="9"/>
        <v>0</v>
      </c>
      <c r="M38" s="210">
        <f t="shared" si="9"/>
        <v>0</v>
      </c>
      <c r="N38" s="210">
        <f t="shared" si="9"/>
        <v>0</v>
      </c>
      <c r="O38" s="210">
        <f t="shared" si="9"/>
        <v>1</v>
      </c>
      <c r="P38" s="210">
        <f t="shared" si="9"/>
        <v>0</v>
      </c>
      <c r="Q38" s="210">
        <f t="shared" si="9"/>
        <v>0</v>
      </c>
      <c r="R38" s="212"/>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row>
    <row r="39" spans="1:48" x14ac:dyDescent="0.25">
      <c r="A39" s="206"/>
      <c r="B39" s="206"/>
      <c r="C39" s="211" t="s">
        <v>441</v>
      </c>
      <c r="D39" s="210">
        <v>0</v>
      </c>
      <c r="E39" s="210">
        <f>E28-E34*$I$28</f>
        <v>0.91666666666666663</v>
      </c>
      <c r="F39" s="210">
        <f t="shared" ref="F39:Q39" si="10">F28-F34*$I$28</f>
        <v>0.25</v>
      </c>
      <c r="G39" s="217">
        <f t="shared" si="10"/>
        <v>0.5</v>
      </c>
      <c r="H39" s="210">
        <f t="shared" si="10"/>
        <v>-0.5</v>
      </c>
      <c r="I39" s="210">
        <f t="shared" si="10"/>
        <v>0</v>
      </c>
      <c r="J39" s="210">
        <f t="shared" si="10"/>
        <v>0</v>
      </c>
      <c r="K39" s="210">
        <f t="shared" si="10"/>
        <v>-8.3333333333333329E-2</v>
      </c>
      <c r="L39" s="210">
        <f t="shared" si="10"/>
        <v>0</v>
      </c>
      <c r="M39" s="210">
        <f t="shared" si="10"/>
        <v>0</v>
      </c>
      <c r="N39" s="210">
        <f t="shared" si="10"/>
        <v>0</v>
      </c>
      <c r="O39" s="210">
        <f t="shared" si="10"/>
        <v>0</v>
      </c>
      <c r="P39" s="210">
        <f t="shared" si="10"/>
        <v>1</v>
      </c>
      <c r="Q39" s="210">
        <f t="shared" si="10"/>
        <v>0.58333333333333337</v>
      </c>
      <c r="R39" s="212">
        <f>E39/G39</f>
        <v>1.8333333333333333</v>
      </c>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row>
    <row r="40" spans="1:48" ht="15.75" thickBot="1" x14ac:dyDescent="0.3">
      <c r="A40" s="206"/>
      <c r="B40" s="206"/>
      <c r="C40" s="213" t="s">
        <v>13</v>
      </c>
      <c r="D40" s="218">
        <v>13</v>
      </c>
      <c r="E40" s="218">
        <f>E29</f>
        <v>1</v>
      </c>
      <c r="F40" s="218">
        <f t="shared" ref="F40:Q40" si="11">F29</f>
        <v>0</v>
      </c>
      <c r="G40" s="219">
        <f t="shared" si="11"/>
        <v>0</v>
      </c>
      <c r="H40" s="218">
        <f t="shared" si="11"/>
        <v>0</v>
      </c>
      <c r="I40" s="218">
        <f t="shared" si="11"/>
        <v>0</v>
      </c>
      <c r="J40" s="218">
        <f t="shared" si="11"/>
        <v>1</v>
      </c>
      <c r="K40" s="218">
        <f t="shared" si="11"/>
        <v>0</v>
      </c>
      <c r="L40" s="218">
        <f t="shared" si="11"/>
        <v>0</v>
      </c>
      <c r="M40" s="218">
        <f t="shared" si="11"/>
        <v>0</v>
      </c>
      <c r="N40" s="218">
        <f t="shared" si="11"/>
        <v>0</v>
      </c>
      <c r="O40" s="218">
        <f t="shared" si="11"/>
        <v>0</v>
      </c>
      <c r="P40" s="218">
        <f t="shared" si="11"/>
        <v>0</v>
      </c>
      <c r="Q40" s="218">
        <f t="shared" si="11"/>
        <v>1</v>
      </c>
      <c r="R40" s="214"/>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row>
    <row r="41" spans="1:48" ht="15.75" thickBot="1" x14ac:dyDescent="0.3">
      <c r="A41" s="206"/>
      <c r="B41" s="206"/>
      <c r="C41" s="206"/>
      <c r="D41" s="202"/>
      <c r="E41" s="203" t="s">
        <v>237</v>
      </c>
      <c r="F41" s="203">
        <f>SUMPRODUCT($D$34:$D$40,F34:F40)-F32</f>
        <v>-4.5</v>
      </c>
      <c r="G41" s="207">
        <f t="shared" ref="G41:Q41" si="12">SUMPRODUCT($D$34:$D$40,G34:G40)-G32</f>
        <v>-9</v>
      </c>
      <c r="H41" s="203">
        <f t="shared" si="12"/>
        <v>0</v>
      </c>
      <c r="I41" s="203">
        <f t="shared" si="12"/>
        <v>0</v>
      </c>
      <c r="J41" s="203">
        <f t="shared" si="12"/>
        <v>0</v>
      </c>
      <c r="K41" s="203">
        <f t="shared" si="12"/>
        <v>0.5</v>
      </c>
      <c r="L41" s="203">
        <f t="shared" si="12"/>
        <v>0</v>
      </c>
      <c r="M41" s="203">
        <f t="shared" si="12"/>
        <v>0</v>
      </c>
      <c r="N41" s="203">
        <f t="shared" si="12"/>
        <v>0</v>
      </c>
      <c r="O41" s="203">
        <f t="shared" si="12"/>
        <v>0</v>
      </c>
      <c r="P41" s="203">
        <f t="shared" si="12"/>
        <v>0</v>
      </c>
      <c r="Q41" s="203">
        <f t="shared" si="12"/>
        <v>9.5</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row>
    <row r="42" spans="1:48" ht="15.75" thickBot="1" x14ac:dyDescent="0.3">
      <c r="A42" s="206"/>
      <c r="B42" s="206"/>
      <c r="C42" s="206"/>
      <c r="D42" s="206"/>
      <c r="E42" s="206"/>
      <c r="F42" s="206"/>
      <c r="G42" s="206"/>
      <c r="H42" s="206"/>
      <c r="I42" s="206"/>
      <c r="J42" s="206"/>
      <c r="K42" s="206"/>
      <c r="L42" s="206"/>
      <c r="M42" s="206"/>
      <c r="N42" s="206"/>
      <c r="O42" s="206"/>
      <c r="P42" s="206"/>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row>
    <row r="43" spans="1:48" ht="15.75" thickBot="1" x14ac:dyDescent="0.3">
      <c r="A43" s="206"/>
      <c r="B43" s="206"/>
      <c r="C43" s="210"/>
      <c r="D43" s="210"/>
      <c r="E43" s="202" t="s">
        <v>155</v>
      </c>
      <c r="F43" s="203">
        <v>3</v>
      </c>
      <c r="G43" s="203">
        <v>6</v>
      </c>
      <c r="H43" s="203">
        <v>3</v>
      </c>
      <c r="I43" s="203">
        <v>6</v>
      </c>
      <c r="J43" s="203">
        <v>13</v>
      </c>
      <c r="K43" s="203">
        <v>0</v>
      </c>
      <c r="L43" s="203">
        <v>0</v>
      </c>
      <c r="M43" s="203">
        <v>0</v>
      </c>
      <c r="N43" s="203">
        <v>0</v>
      </c>
      <c r="O43" s="203">
        <v>0</v>
      </c>
      <c r="P43" s="203">
        <v>0</v>
      </c>
      <c r="Q43" s="204">
        <v>0</v>
      </c>
      <c r="R43" s="210"/>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row>
    <row r="44" spans="1:48" ht="15.75" thickBot="1" x14ac:dyDescent="0.3">
      <c r="A44" s="206"/>
      <c r="B44" s="206"/>
      <c r="C44" s="202" t="s">
        <v>435</v>
      </c>
      <c r="D44" s="203" t="s">
        <v>436</v>
      </c>
      <c r="E44" s="203" t="s">
        <v>437</v>
      </c>
      <c r="F44" s="203" t="s">
        <v>438</v>
      </c>
      <c r="G44" s="203" t="s">
        <v>439</v>
      </c>
      <c r="H44" s="203" t="s">
        <v>11</v>
      </c>
      <c r="I44" s="203" t="s">
        <v>12</v>
      </c>
      <c r="J44" s="203" t="s">
        <v>13</v>
      </c>
      <c r="K44" s="203" t="s">
        <v>234</v>
      </c>
      <c r="L44" s="203" t="s">
        <v>235</v>
      </c>
      <c r="M44" s="203" t="s">
        <v>236</v>
      </c>
      <c r="N44" s="203" t="s">
        <v>415</v>
      </c>
      <c r="O44" s="203" t="s">
        <v>440</v>
      </c>
      <c r="P44" s="203" t="s">
        <v>441</v>
      </c>
      <c r="Q44" s="207" t="s">
        <v>446</v>
      </c>
      <c r="R44" s="204" t="s">
        <v>442</v>
      </c>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row>
    <row r="45" spans="1:48" x14ac:dyDescent="0.25">
      <c r="A45" s="206"/>
      <c r="B45" s="206"/>
      <c r="C45" s="208" t="s">
        <v>12</v>
      </c>
      <c r="D45" s="215">
        <v>6</v>
      </c>
      <c r="E45" s="215">
        <f>E34-E46*$G$34</f>
        <v>0.16666666666666666</v>
      </c>
      <c r="F45" s="215">
        <f t="shared" ref="F45:Q45" si="13">F34-F46*$G$34</f>
        <v>0</v>
      </c>
      <c r="G45" s="215">
        <f t="shared" si="13"/>
        <v>0</v>
      </c>
      <c r="H45" s="215">
        <f t="shared" si="13"/>
        <v>0.5</v>
      </c>
      <c r="I45" s="215">
        <f t="shared" si="13"/>
        <v>1</v>
      </c>
      <c r="J45" s="215">
        <f t="shared" si="13"/>
        <v>0</v>
      </c>
      <c r="K45" s="215">
        <f t="shared" si="13"/>
        <v>0.1111111111111111</v>
      </c>
      <c r="L45" s="215">
        <f t="shared" si="13"/>
        <v>5.5555555555555552E-2</v>
      </c>
      <c r="M45" s="215">
        <f t="shared" si="13"/>
        <v>0</v>
      </c>
      <c r="N45" s="215">
        <f t="shared" si="13"/>
        <v>0</v>
      </c>
      <c r="O45" s="215">
        <f t="shared" si="13"/>
        <v>0</v>
      </c>
      <c r="P45" s="215">
        <f t="shared" si="13"/>
        <v>0</v>
      </c>
      <c r="Q45" s="216">
        <f t="shared" si="13"/>
        <v>-1.1666666666666667</v>
      </c>
      <c r="R45" s="209"/>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row>
    <row r="46" spans="1:48" x14ac:dyDescent="0.25">
      <c r="A46" s="206"/>
      <c r="B46" s="206"/>
      <c r="C46" s="211" t="s">
        <v>10</v>
      </c>
      <c r="D46" s="210">
        <v>6</v>
      </c>
      <c r="E46" s="210">
        <f>E35/$G$35</f>
        <v>0.16666666666666666</v>
      </c>
      <c r="F46" s="210">
        <f t="shared" ref="F46:Q46" si="14">F35/$G$35</f>
        <v>0.5</v>
      </c>
      <c r="G46" s="210">
        <f t="shared" si="14"/>
        <v>1</v>
      </c>
      <c r="H46" s="210">
        <f t="shared" si="14"/>
        <v>0</v>
      </c>
      <c r="I46" s="210">
        <f t="shared" si="14"/>
        <v>0</v>
      </c>
      <c r="J46" s="210">
        <f t="shared" si="14"/>
        <v>0</v>
      </c>
      <c r="K46" s="210">
        <f t="shared" si="14"/>
        <v>5.5555555555555552E-2</v>
      </c>
      <c r="L46" s="210">
        <f t="shared" si="14"/>
        <v>0.1111111111111111</v>
      </c>
      <c r="M46" s="210">
        <f t="shared" si="14"/>
        <v>0</v>
      </c>
      <c r="N46" s="210">
        <f t="shared" si="14"/>
        <v>0</v>
      </c>
      <c r="O46" s="210">
        <f t="shared" si="14"/>
        <v>0</v>
      </c>
      <c r="P46" s="210">
        <f t="shared" si="14"/>
        <v>0</v>
      </c>
      <c r="Q46" s="217">
        <f t="shared" si="14"/>
        <v>-1.1666666666666667</v>
      </c>
      <c r="R46" s="212"/>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row>
    <row r="47" spans="1:48" ht="15.75" thickBot="1" x14ac:dyDescent="0.3">
      <c r="A47" s="206"/>
      <c r="B47" s="206"/>
      <c r="C47" s="211" t="s">
        <v>236</v>
      </c>
      <c r="D47" s="210">
        <v>0</v>
      </c>
      <c r="E47" s="210">
        <f>E36</f>
        <v>1</v>
      </c>
      <c r="F47" s="210">
        <f t="shared" ref="F47:Q47" si="15">F36</f>
        <v>1</v>
      </c>
      <c r="G47" s="210">
        <f t="shared" si="15"/>
        <v>0</v>
      </c>
      <c r="H47" s="210">
        <f t="shared" si="15"/>
        <v>0</v>
      </c>
      <c r="I47" s="210">
        <f t="shared" si="15"/>
        <v>0</v>
      </c>
      <c r="J47" s="210">
        <f t="shared" si="15"/>
        <v>0</v>
      </c>
      <c r="K47" s="210">
        <f t="shared" si="15"/>
        <v>0</v>
      </c>
      <c r="L47" s="210">
        <f t="shared" si="15"/>
        <v>0</v>
      </c>
      <c r="M47" s="210">
        <f t="shared" si="15"/>
        <v>1</v>
      </c>
      <c r="N47" s="210">
        <f t="shared" si="15"/>
        <v>1</v>
      </c>
      <c r="O47" s="210">
        <f t="shared" si="15"/>
        <v>0</v>
      </c>
      <c r="P47" s="210">
        <f t="shared" si="15"/>
        <v>0</v>
      </c>
      <c r="Q47" s="217">
        <f t="shared" si="15"/>
        <v>0</v>
      </c>
      <c r="R47" s="212"/>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row>
    <row r="48" spans="1:48" ht="15.75" thickBot="1" x14ac:dyDescent="0.3">
      <c r="A48" s="206"/>
      <c r="B48" s="206"/>
      <c r="C48" s="202" t="s">
        <v>415</v>
      </c>
      <c r="D48" s="203">
        <v>0</v>
      </c>
      <c r="E48" s="203">
        <f>E37-E46*$G$37</f>
        <v>0.83333333333333337</v>
      </c>
      <c r="F48" s="203">
        <f t="shared" ref="F48:Q48" si="16">F37-F46*$G$37</f>
        <v>-0.5</v>
      </c>
      <c r="G48" s="203">
        <f t="shared" si="16"/>
        <v>0</v>
      </c>
      <c r="H48" s="203">
        <f t="shared" si="16"/>
        <v>0</v>
      </c>
      <c r="I48" s="203">
        <f t="shared" si="16"/>
        <v>0</v>
      </c>
      <c r="J48" s="203">
        <f t="shared" si="16"/>
        <v>0</v>
      </c>
      <c r="K48" s="203">
        <f t="shared" si="16"/>
        <v>-5.5555555555555552E-2</v>
      </c>
      <c r="L48" s="203">
        <f t="shared" si="16"/>
        <v>-0.1111111111111111</v>
      </c>
      <c r="M48" s="203">
        <f t="shared" si="16"/>
        <v>0</v>
      </c>
      <c r="N48" s="203">
        <f t="shared" si="16"/>
        <v>1</v>
      </c>
      <c r="O48" s="203">
        <f t="shared" si="16"/>
        <v>0</v>
      </c>
      <c r="P48" s="203">
        <f t="shared" si="16"/>
        <v>0</v>
      </c>
      <c r="Q48" s="207">
        <f t="shared" si="16"/>
        <v>1.1666666666666667</v>
      </c>
      <c r="R48" s="204">
        <f>E48/Q48</f>
        <v>0.7142857142857143</v>
      </c>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row>
    <row r="49" spans="1:48" x14ac:dyDescent="0.25">
      <c r="A49" s="206"/>
      <c r="B49" s="206"/>
      <c r="C49" s="211" t="s">
        <v>440</v>
      </c>
      <c r="D49" s="210">
        <v>0</v>
      </c>
      <c r="E49" s="210">
        <f>E38</f>
        <v>1</v>
      </c>
      <c r="F49" s="210">
        <f t="shared" ref="F49:Q49" si="17">F38</f>
        <v>0</v>
      </c>
      <c r="G49" s="210">
        <f t="shared" si="17"/>
        <v>0</v>
      </c>
      <c r="H49" s="210">
        <f t="shared" si="17"/>
        <v>1</v>
      </c>
      <c r="I49" s="210">
        <f t="shared" si="17"/>
        <v>0</v>
      </c>
      <c r="J49" s="210">
        <f t="shared" si="17"/>
        <v>0</v>
      </c>
      <c r="K49" s="210">
        <f t="shared" si="17"/>
        <v>0</v>
      </c>
      <c r="L49" s="210">
        <f t="shared" si="17"/>
        <v>0</v>
      </c>
      <c r="M49" s="210">
        <f t="shared" si="17"/>
        <v>0</v>
      </c>
      <c r="N49" s="210">
        <f t="shared" si="17"/>
        <v>0</v>
      </c>
      <c r="O49" s="210">
        <f t="shared" si="17"/>
        <v>1</v>
      </c>
      <c r="P49" s="210">
        <f t="shared" si="17"/>
        <v>0</v>
      </c>
      <c r="Q49" s="217">
        <f t="shared" si="17"/>
        <v>0</v>
      </c>
      <c r="R49" s="212"/>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row>
    <row r="50" spans="1:48" x14ac:dyDescent="0.25">
      <c r="A50" s="206"/>
      <c r="B50" s="206"/>
      <c r="C50" s="211" t="s">
        <v>441</v>
      </c>
      <c r="D50" s="210">
        <v>0</v>
      </c>
      <c r="E50" s="210">
        <f>E39-E46*$G$39</f>
        <v>0.83333333333333326</v>
      </c>
      <c r="F50" s="210">
        <f t="shared" ref="F50:Q50" si="18">F39-F46*$G$39</f>
        <v>0</v>
      </c>
      <c r="G50" s="210">
        <f t="shared" si="18"/>
        <v>0</v>
      </c>
      <c r="H50" s="210">
        <f t="shared" si="18"/>
        <v>-0.5</v>
      </c>
      <c r="I50" s="210">
        <f t="shared" si="18"/>
        <v>0</v>
      </c>
      <c r="J50" s="210">
        <f t="shared" si="18"/>
        <v>0</v>
      </c>
      <c r="K50" s="210">
        <f t="shared" si="18"/>
        <v>-0.1111111111111111</v>
      </c>
      <c r="L50" s="210">
        <f t="shared" si="18"/>
        <v>-5.5555555555555552E-2</v>
      </c>
      <c r="M50" s="210">
        <f t="shared" si="18"/>
        <v>0</v>
      </c>
      <c r="N50" s="210">
        <f t="shared" si="18"/>
        <v>0</v>
      </c>
      <c r="O50" s="210">
        <f t="shared" si="18"/>
        <v>0</v>
      </c>
      <c r="P50" s="210">
        <f t="shared" si="18"/>
        <v>1</v>
      </c>
      <c r="Q50" s="217">
        <f t="shared" si="18"/>
        <v>1.1666666666666667</v>
      </c>
      <c r="R50" s="212">
        <f>E50/Q50</f>
        <v>0.71428571428571419</v>
      </c>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row>
    <row r="51" spans="1:48" ht="15.75" thickBot="1" x14ac:dyDescent="0.3">
      <c r="A51" s="206"/>
      <c r="B51" s="206"/>
      <c r="C51" s="213" t="s">
        <v>13</v>
      </c>
      <c r="D51" s="218">
        <v>13</v>
      </c>
      <c r="E51" s="218">
        <f>E40</f>
        <v>1</v>
      </c>
      <c r="F51" s="218">
        <f t="shared" ref="F51:Q51" si="19">F40</f>
        <v>0</v>
      </c>
      <c r="G51" s="218">
        <f t="shared" si="19"/>
        <v>0</v>
      </c>
      <c r="H51" s="218">
        <f t="shared" si="19"/>
        <v>0</v>
      </c>
      <c r="I51" s="218">
        <f t="shared" si="19"/>
        <v>0</v>
      </c>
      <c r="J51" s="218">
        <f t="shared" si="19"/>
        <v>1</v>
      </c>
      <c r="K51" s="218">
        <f t="shared" si="19"/>
        <v>0</v>
      </c>
      <c r="L51" s="218">
        <f t="shared" si="19"/>
        <v>0</v>
      </c>
      <c r="M51" s="218">
        <f t="shared" si="19"/>
        <v>0</v>
      </c>
      <c r="N51" s="218">
        <f t="shared" si="19"/>
        <v>0</v>
      </c>
      <c r="O51" s="218">
        <f t="shared" si="19"/>
        <v>0</v>
      </c>
      <c r="P51" s="218">
        <f t="shared" si="19"/>
        <v>0</v>
      </c>
      <c r="Q51" s="219">
        <f t="shared" si="19"/>
        <v>1</v>
      </c>
      <c r="R51" s="214">
        <f>E51/Q51</f>
        <v>1</v>
      </c>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row>
    <row r="52" spans="1:48" ht="15.75" thickBot="1" x14ac:dyDescent="0.3">
      <c r="A52" s="206"/>
      <c r="B52" s="206"/>
      <c r="C52" s="206"/>
      <c r="D52" s="202"/>
      <c r="E52" s="203" t="s">
        <v>237</v>
      </c>
      <c r="F52" s="203">
        <f>SUMPRODUCT($D$45:$D$51,F45:F51)-F43</f>
        <v>0</v>
      </c>
      <c r="G52" s="203">
        <f t="shared" ref="G52:P52" si="20">SUMPRODUCT($D$45:$D$51,G45:G51)-G43</f>
        <v>0</v>
      </c>
      <c r="H52" s="203">
        <f t="shared" si="20"/>
        <v>0</v>
      </c>
      <c r="I52" s="203">
        <f t="shared" si="20"/>
        <v>0</v>
      </c>
      <c r="J52" s="203">
        <f t="shared" si="20"/>
        <v>0</v>
      </c>
      <c r="K52" s="203">
        <f t="shared" si="20"/>
        <v>1</v>
      </c>
      <c r="L52" s="203">
        <f t="shared" si="20"/>
        <v>1</v>
      </c>
      <c r="M52" s="203">
        <f t="shared" si="20"/>
        <v>0</v>
      </c>
      <c r="N52" s="203">
        <f t="shared" si="20"/>
        <v>0</v>
      </c>
      <c r="O52" s="203">
        <f t="shared" si="20"/>
        <v>0</v>
      </c>
      <c r="P52" s="203">
        <f t="shared" si="20"/>
        <v>0</v>
      </c>
      <c r="Q52" s="207">
        <f>SUMPRODUCT($D$45:$D$51,Q45:Q51)-Q43</f>
        <v>-1</v>
      </c>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row>
    <row r="53" spans="1:48" ht="15.75" thickBot="1" x14ac:dyDescent="0.3">
      <c r="A53" s="206"/>
      <c r="B53" s="206"/>
      <c r="C53" s="206"/>
      <c r="D53" s="206"/>
      <c r="E53" s="206"/>
      <c r="F53" s="206"/>
      <c r="G53" s="206"/>
      <c r="H53" s="206"/>
      <c r="I53" s="206"/>
      <c r="J53" s="206"/>
      <c r="K53" s="206"/>
      <c r="L53" s="206"/>
      <c r="M53" s="206"/>
      <c r="N53" s="206"/>
      <c r="O53" s="206"/>
      <c r="P53" s="206"/>
      <c r="Q53" s="206"/>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row>
    <row r="54" spans="1:48" ht="15.75" thickBot="1" x14ac:dyDescent="0.3">
      <c r="A54" s="206"/>
      <c r="B54" s="206"/>
      <c r="C54" s="210"/>
      <c r="D54" s="210"/>
      <c r="E54" s="202" t="s">
        <v>155</v>
      </c>
      <c r="F54" s="203">
        <v>3</v>
      </c>
      <c r="G54" s="203">
        <v>6</v>
      </c>
      <c r="H54" s="203">
        <v>3</v>
      </c>
      <c r="I54" s="203">
        <v>6</v>
      </c>
      <c r="J54" s="203">
        <v>13</v>
      </c>
      <c r="K54" s="203">
        <v>0</v>
      </c>
      <c r="L54" s="203">
        <v>0</v>
      </c>
      <c r="M54" s="203">
        <v>0</v>
      </c>
      <c r="N54" s="203">
        <v>0</v>
      </c>
      <c r="O54" s="203">
        <v>0</v>
      </c>
      <c r="P54" s="203">
        <v>0</v>
      </c>
      <c r="Q54" s="204">
        <v>0</v>
      </c>
      <c r="R54" s="210"/>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row>
    <row r="55" spans="1:48" ht="15.75" thickBot="1" x14ac:dyDescent="0.3">
      <c r="A55" s="206"/>
      <c r="B55" s="206"/>
      <c r="C55" s="202" t="s">
        <v>435</v>
      </c>
      <c r="D55" s="203" t="s">
        <v>436</v>
      </c>
      <c r="E55" s="203" t="s">
        <v>437</v>
      </c>
      <c r="F55" s="207" t="s">
        <v>438</v>
      </c>
      <c r="G55" s="203" t="s">
        <v>439</v>
      </c>
      <c r="H55" s="203" t="s">
        <v>11</v>
      </c>
      <c r="I55" s="203" t="s">
        <v>12</v>
      </c>
      <c r="J55" s="203" t="s">
        <v>13</v>
      </c>
      <c r="K55" s="203" t="s">
        <v>234</v>
      </c>
      <c r="L55" s="203" t="s">
        <v>235</v>
      </c>
      <c r="M55" s="203" t="s">
        <v>236</v>
      </c>
      <c r="N55" s="203" t="s">
        <v>415</v>
      </c>
      <c r="O55" s="203" t="s">
        <v>440</v>
      </c>
      <c r="P55" s="203" t="s">
        <v>441</v>
      </c>
      <c r="Q55" s="203" t="s">
        <v>446</v>
      </c>
      <c r="R55" s="204" t="s">
        <v>442</v>
      </c>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row>
    <row r="56" spans="1:48" x14ac:dyDescent="0.25">
      <c r="A56" s="206"/>
      <c r="B56" s="206"/>
      <c r="C56" s="208" t="s">
        <v>12</v>
      </c>
      <c r="D56" s="215">
        <v>6</v>
      </c>
      <c r="E56" s="215">
        <f>E45-E59*$Q$45</f>
        <v>1</v>
      </c>
      <c r="F56" s="216">
        <f t="shared" ref="F56:Q56" si="21">F45-F59*$Q$45</f>
        <v>-0.5</v>
      </c>
      <c r="G56" s="215">
        <f t="shared" si="21"/>
        <v>0</v>
      </c>
      <c r="H56" s="215">
        <f t="shared" si="21"/>
        <v>0.5</v>
      </c>
      <c r="I56" s="215">
        <f t="shared" si="21"/>
        <v>1</v>
      </c>
      <c r="J56" s="215">
        <f t="shared" si="21"/>
        <v>0</v>
      </c>
      <c r="K56" s="215">
        <f t="shared" si="21"/>
        <v>5.5555555555555546E-2</v>
      </c>
      <c r="L56" s="215">
        <f t="shared" si="21"/>
        <v>-5.5555555555555566E-2</v>
      </c>
      <c r="M56" s="215">
        <f t="shared" si="21"/>
        <v>0</v>
      </c>
      <c r="N56" s="215">
        <f t="shared" si="21"/>
        <v>1</v>
      </c>
      <c r="O56" s="215">
        <f t="shared" si="21"/>
        <v>0</v>
      </c>
      <c r="P56" s="215">
        <f t="shared" si="21"/>
        <v>0</v>
      </c>
      <c r="Q56" s="215">
        <f t="shared" si="21"/>
        <v>0</v>
      </c>
      <c r="R56" s="209"/>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row>
    <row r="57" spans="1:48" x14ac:dyDescent="0.25">
      <c r="A57" s="206"/>
      <c r="B57" s="206"/>
      <c r="C57" s="211" t="s">
        <v>10</v>
      </c>
      <c r="D57" s="210">
        <v>6</v>
      </c>
      <c r="E57" s="210">
        <f>E46-E59*$Q$46</f>
        <v>1</v>
      </c>
      <c r="F57" s="217">
        <f t="shared" ref="F57:Q57" si="22">F46-F59*$Q$46</f>
        <v>0</v>
      </c>
      <c r="G57" s="210">
        <f t="shared" si="22"/>
        <v>1</v>
      </c>
      <c r="H57" s="210">
        <f t="shared" si="22"/>
        <v>0</v>
      </c>
      <c r="I57" s="210">
        <f t="shared" si="22"/>
        <v>0</v>
      </c>
      <c r="J57" s="210">
        <f t="shared" si="22"/>
        <v>0</v>
      </c>
      <c r="K57" s="210">
        <f t="shared" si="22"/>
        <v>0</v>
      </c>
      <c r="L57" s="210">
        <f t="shared" si="22"/>
        <v>0</v>
      </c>
      <c r="M57" s="210">
        <f t="shared" si="22"/>
        <v>0</v>
      </c>
      <c r="N57" s="210">
        <f t="shared" si="22"/>
        <v>1</v>
      </c>
      <c r="O57" s="210">
        <f t="shared" si="22"/>
        <v>0</v>
      </c>
      <c r="P57" s="210">
        <f t="shared" si="22"/>
        <v>0</v>
      </c>
      <c r="Q57" s="210">
        <f t="shared" si="22"/>
        <v>0</v>
      </c>
      <c r="R57" s="212"/>
      <c r="S57" s="206"/>
      <c r="T57" s="206"/>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row>
    <row r="58" spans="1:48" x14ac:dyDescent="0.25">
      <c r="A58" s="206"/>
      <c r="B58" s="206"/>
      <c r="C58" s="211" t="s">
        <v>236</v>
      </c>
      <c r="D58" s="210">
        <v>0</v>
      </c>
      <c r="E58" s="210">
        <f>E47</f>
        <v>1</v>
      </c>
      <c r="F58" s="217">
        <f t="shared" ref="F58:Q58" si="23">F47</f>
        <v>1</v>
      </c>
      <c r="G58" s="210">
        <f t="shared" si="23"/>
        <v>0</v>
      </c>
      <c r="H58" s="210">
        <f t="shared" si="23"/>
        <v>0</v>
      </c>
      <c r="I58" s="210">
        <f t="shared" si="23"/>
        <v>0</v>
      </c>
      <c r="J58" s="210">
        <f t="shared" si="23"/>
        <v>0</v>
      </c>
      <c r="K58" s="210">
        <f t="shared" si="23"/>
        <v>0</v>
      </c>
      <c r="L58" s="210">
        <f t="shared" si="23"/>
        <v>0</v>
      </c>
      <c r="M58" s="210">
        <f t="shared" si="23"/>
        <v>1</v>
      </c>
      <c r="N58" s="210">
        <f t="shared" si="23"/>
        <v>1</v>
      </c>
      <c r="O58" s="210">
        <f t="shared" si="23"/>
        <v>0</v>
      </c>
      <c r="P58" s="210">
        <f t="shared" si="23"/>
        <v>0</v>
      </c>
      <c r="Q58" s="210">
        <f t="shared" si="23"/>
        <v>0</v>
      </c>
      <c r="R58" s="212">
        <f>E58/F58</f>
        <v>1</v>
      </c>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row>
    <row r="59" spans="1:48" x14ac:dyDescent="0.25">
      <c r="A59" s="206"/>
      <c r="B59" s="206"/>
      <c r="C59" s="211" t="s">
        <v>446</v>
      </c>
      <c r="D59" s="210">
        <v>0</v>
      </c>
      <c r="E59" s="210">
        <f>E48/$Q$48</f>
        <v>0.7142857142857143</v>
      </c>
      <c r="F59" s="217">
        <f t="shared" ref="F59:Q59" si="24">F48/$Q$48</f>
        <v>-0.42857142857142855</v>
      </c>
      <c r="G59" s="210">
        <f t="shared" si="24"/>
        <v>0</v>
      </c>
      <c r="H59" s="210">
        <f t="shared" si="24"/>
        <v>0</v>
      </c>
      <c r="I59" s="210">
        <f t="shared" si="24"/>
        <v>0</v>
      </c>
      <c r="J59" s="210">
        <f t="shared" si="24"/>
        <v>0</v>
      </c>
      <c r="K59" s="210">
        <f t="shared" si="24"/>
        <v>-4.7619047619047616E-2</v>
      </c>
      <c r="L59" s="210">
        <f t="shared" si="24"/>
        <v>-9.5238095238095233E-2</v>
      </c>
      <c r="M59" s="210">
        <f t="shared" si="24"/>
        <v>0</v>
      </c>
      <c r="N59" s="210">
        <f t="shared" si="24"/>
        <v>0.8571428571428571</v>
      </c>
      <c r="O59" s="210">
        <f t="shared" si="24"/>
        <v>0</v>
      </c>
      <c r="P59" s="210">
        <f t="shared" si="24"/>
        <v>0</v>
      </c>
      <c r="Q59" s="210">
        <f t="shared" si="24"/>
        <v>1</v>
      </c>
      <c r="R59" s="212"/>
      <c r="S59" s="206"/>
      <c r="T59" s="206"/>
      <c r="U59" s="206"/>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row>
    <row r="60" spans="1:48" ht="15.75" thickBot="1" x14ac:dyDescent="0.3">
      <c r="A60" s="206"/>
      <c r="B60" s="206"/>
      <c r="C60" s="211" t="s">
        <v>440</v>
      </c>
      <c r="D60" s="210">
        <v>0</v>
      </c>
      <c r="E60" s="210">
        <f>E49</f>
        <v>1</v>
      </c>
      <c r="F60" s="217">
        <f t="shared" ref="F60:Q60" si="25">F49</f>
        <v>0</v>
      </c>
      <c r="G60" s="210">
        <f t="shared" si="25"/>
        <v>0</v>
      </c>
      <c r="H60" s="210">
        <f t="shared" si="25"/>
        <v>1</v>
      </c>
      <c r="I60" s="210">
        <f t="shared" si="25"/>
        <v>0</v>
      </c>
      <c r="J60" s="210">
        <f t="shared" si="25"/>
        <v>0</v>
      </c>
      <c r="K60" s="210">
        <f t="shared" si="25"/>
        <v>0</v>
      </c>
      <c r="L60" s="210">
        <f t="shared" si="25"/>
        <v>0</v>
      </c>
      <c r="M60" s="210">
        <f t="shared" si="25"/>
        <v>0</v>
      </c>
      <c r="N60" s="210">
        <f t="shared" si="25"/>
        <v>0</v>
      </c>
      <c r="O60" s="210">
        <f t="shared" si="25"/>
        <v>1</v>
      </c>
      <c r="P60" s="210">
        <f t="shared" si="25"/>
        <v>0</v>
      </c>
      <c r="Q60" s="210">
        <f t="shared" si="25"/>
        <v>0</v>
      </c>
      <c r="R60" s="212"/>
      <c r="S60" s="206"/>
      <c r="T60" s="206"/>
      <c r="U60" s="206"/>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row>
    <row r="61" spans="1:48" ht="15.75" thickBot="1" x14ac:dyDescent="0.3">
      <c r="A61" s="206"/>
      <c r="B61" s="206"/>
      <c r="C61" s="202" t="s">
        <v>441</v>
      </c>
      <c r="D61" s="203">
        <v>0</v>
      </c>
      <c r="E61" s="203">
        <f>E50-E59*$Q$50</f>
        <v>0</v>
      </c>
      <c r="F61" s="207">
        <f t="shared" ref="F61:Q61" si="26">F50-F59*$Q$50</f>
        <v>0.5</v>
      </c>
      <c r="G61" s="203">
        <f t="shared" si="26"/>
        <v>0</v>
      </c>
      <c r="H61" s="203">
        <f t="shared" si="26"/>
        <v>-0.5</v>
      </c>
      <c r="I61" s="203">
        <f t="shared" si="26"/>
        <v>0</v>
      </c>
      <c r="J61" s="203">
        <f t="shared" si="26"/>
        <v>0</v>
      </c>
      <c r="K61" s="203">
        <f t="shared" si="26"/>
        <v>-5.5555555555555546E-2</v>
      </c>
      <c r="L61" s="203">
        <f t="shared" si="26"/>
        <v>5.5555555555555566E-2</v>
      </c>
      <c r="M61" s="203">
        <f t="shared" si="26"/>
        <v>0</v>
      </c>
      <c r="N61" s="203">
        <f t="shared" si="26"/>
        <v>-1</v>
      </c>
      <c r="O61" s="203">
        <f t="shared" si="26"/>
        <v>0</v>
      </c>
      <c r="P61" s="203">
        <f t="shared" si="26"/>
        <v>1</v>
      </c>
      <c r="Q61" s="203">
        <f t="shared" si="26"/>
        <v>0</v>
      </c>
      <c r="R61" s="204">
        <f>E61/F61</f>
        <v>0</v>
      </c>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row>
    <row r="62" spans="1:48" ht="15.75" thickBot="1" x14ac:dyDescent="0.3">
      <c r="A62" s="206"/>
      <c r="B62" s="206"/>
      <c r="C62" s="213" t="s">
        <v>13</v>
      </c>
      <c r="D62" s="218">
        <v>13</v>
      </c>
      <c r="E62" s="218">
        <f>E51-E59*$Q$51</f>
        <v>0.2857142857142857</v>
      </c>
      <c r="F62" s="219">
        <f t="shared" ref="F62:Q62" si="27">F51-F59*$Q$51</f>
        <v>0.42857142857142855</v>
      </c>
      <c r="G62" s="218">
        <f t="shared" si="27"/>
        <v>0</v>
      </c>
      <c r="H62" s="218">
        <f t="shared" si="27"/>
        <v>0</v>
      </c>
      <c r="I62" s="218">
        <f t="shared" si="27"/>
        <v>0</v>
      </c>
      <c r="J62" s="218">
        <f t="shared" si="27"/>
        <v>1</v>
      </c>
      <c r="K62" s="218">
        <f t="shared" si="27"/>
        <v>4.7619047619047616E-2</v>
      </c>
      <c r="L62" s="218">
        <f t="shared" si="27"/>
        <v>9.5238095238095233E-2</v>
      </c>
      <c r="M62" s="218">
        <f t="shared" si="27"/>
        <v>0</v>
      </c>
      <c r="N62" s="218">
        <f t="shared" si="27"/>
        <v>-0.8571428571428571</v>
      </c>
      <c r="O62" s="218">
        <f t="shared" si="27"/>
        <v>0</v>
      </c>
      <c r="P62" s="218">
        <f t="shared" si="27"/>
        <v>0</v>
      </c>
      <c r="Q62" s="218">
        <f t="shared" si="27"/>
        <v>0</v>
      </c>
      <c r="R62" s="214">
        <f>E62/F62</f>
        <v>0.66666666666666663</v>
      </c>
      <c r="S62" s="206"/>
      <c r="T62" s="206"/>
      <c r="U62" s="206"/>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row>
    <row r="63" spans="1:48" ht="15.75" thickBot="1" x14ac:dyDescent="0.3">
      <c r="A63" s="206"/>
      <c r="B63" s="206"/>
      <c r="C63" s="206"/>
      <c r="D63" s="202"/>
      <c r="E63" s="203" t="s">
        <v>237</v>
      </c>
      <c r="F63" s="207">
        <f>SUMPRODUCT($D$56:$D$62,F56:F62)-F54</f>
        <v>-0.42857142857142883</v>
      </c>
      <c r="G63" s="203">
        <f t="shared" ref="G63:Q63" si="28">SUMPRODUCT($D$56:$D$62,G56:G62)-G54</f>
        <v>0</v>
      </c>
      <c r="H63" s="203">
        <f t="shared" si="28"/>
        <v>0</v>
      </c>
      <c r="I63" s="203">
        <f t="shared" si="28"/>
        <v>0</v>
      </c>
      <c r="J63" s="203">
        <f t="shared" si="28"/>
        <v>0</v>
      </c>
      <c r="K63" s="203">
        <f t="shared" si="28"/>
        <v>0.95238095238095233</v>
      </c>
      <c r="L63" s="203">
        <f t="shared" si="28"/>
        <v>0.90476190476190477</v>
      </c>
      <c r="M63" s="203">
        <f t="shared" si="28"/>
        <v>0</v>
      </c>
      <c r="N63" s="203">
        <f t="shared" si="28"/>
        <v>0.85714285714285765</v>
      </c>
      <c r="O63" s="203">
        <f t="shared" si="28"/>
        <v>0</v>
      </c>
      <c r="P63" s="203">
        <f t="shared" si="28"/>
        <v>0</v>
      </c>
      <c r="Q63" s="203">
        <f t="shared" si="28"/>
        <v>0</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row>
    <row r="64" spans="1:48" ht="15.75" thickBot="1" x14ac:dyDescent="0.3">
      <c r="A64" s="206"/>
      <c r="B64" s="206"/>
      <c r="C64" s="206"/>
      <c r="D64" s="206"/>
      <c r="E64" s="206"/>
      <c r="F64" s="206"/>
      <c r="G64" s="206"/>
      <c r="H64" s="206"/>
      <c r="I64" s="206"/>
      <c r="J64" s="206"/>
      <c r="K64" s="206"/>
      <c r="L64" s="206"/>
      <c r="M64" s="206"/>
      <c r="N64" s="206"/>
      <c r="O64" s="206"/>
      <c r="P64" s="206"/>
      <c r="Q64" s="206"/>
      <c r="R64" s="206"/>
      <c r="S64" s="206"/>
      <c r="T64" s="206"/>
      <c r="U64" s="206"/>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row>
    <row r="65" spans="1:48" ht="15.75" thickBot="1" x14ac:dyDescent="0.3">
      <c r="A65" s="206"/>
      <c r="B65" s="206"/>
      <c r="C65" s="210"/>
      <c r="D65" s="210"/>
      <c r="E65" s="202" t="s">
        <v>155</v>
      </c>
      <c r="F65" s="203">
        <v>3</v>
      </c>
      <c r="G65" s="203">
        <v>6</v>
      </c>
      <c r="H65" s="203">
        <v>3</v>
      </c>
      <c r="I65" s="203">
        <v>6</v>
      </c>
      <c r="J65" s="203">
        <v>13</v>
      </c>
      <c r="K65" s="203">
        <v>0</v>
      </c>
      <c r="L65" s="203">
        <v>0</v>
      </c>
      <c r="M65" s="203">
        <v>0</v>
      </c>
      <c r="N65" s="203">
        <v>0</v>
      </c>
      <c r="O65" s="203">
        <v>0</v>
      </c>
      <c r="P65" s="203">
        <v>0</v>
      </c>
      <c r="Q65" s="204">
        <v>0</v>
      </c>
      <c r="R65" s="210"/>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row>
    <row r="66" spans="1:48" ht="15.75" thickBot="1" x14ac:dyDescent="0.3">
      <c r="A66" s="206"/>
      <c r="B66" s="206"/>
      <c r="C66" s="202" t="s">
        <v>435</v>
      </c>
      <c r="D66" s="203" t="s">
        <v>436</v>
      </c>
      <c r="E66" s="203" t="s">
        <v>437</v>
      </c>
      <c r="F66" s="203" t="s">
        <v>438</v>
      </c>
      <c r="G66" s="203" t="s">
        <v>439</v>
      </c>
      <c r="H66" s="207" t="s">
        <v>11</v>
      </c>
      <c r="I66" s="203" t="s">
        <v>12</v>
      </c>
      <c r="J66" s="203" t="s">
        <v>13</v>
      </c>
      <c r="K66" s="203" t="s">
        <v>234</v>
      </c>
      <c r="L66" s="203" t="s">
        <v>235</v>
      </c>
      <c r="M66" s="203" t="s">
        <v>236</v>
      </c>
      <c r="N66" s="203" t="s">
        <v>415</v>
      </c>
      <c r="O66" s="203" t="s">
        <v>440</v>
      </c>
      <c r="P66" s="203" t="s">
        <v>441</v>
      </c>
      <c r="Q66" s="203" t="s">
        <v>446</v>
      </c>
      <c r="R66" s="204" t="s">
        <v>442</v>
      </c>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row>
    <row r="67" spans="1:48" x14ac:dyDescent="0.25">
      <c r="A67" s="206"/>
      <c r="B67" s="206"/>
      <c r="C67" s="208" t="s">
        <v>12</v>
      </c>
      <c r="D67" s="215">
        <v>6</v>
      </c>
      <c r="E67" s="215">
        <f>E56-E72*$F$56</f>
        <v>1</v>
      </c>
      <c r="F67" s="215">
        <f t="shared" ref="F67:Q67" si="29">F56-F72*$F$56</f>
        <v>0</v>
      </c>
      <c r="G67" s="215">
        <f t="shared" si="29"/>
        <v>0</v>
      </c>
      <c r="H67" s="216">
        <f t="shared" si="29"/>
        <v>0</v>
      </c>
      <c r="I67" s="215">
        <f t="shared" si="29"/>
        <v>1</v>
      </c>
      <c r="J67" s="215">
        <f t="shared" si="29"/>
        <v>0</v>
      </c>
      <c r="K67" s="215">
        <f t="shared" si="29"/>
        <v>0</v>
      </c>
      <c r="L67" s="215">
        <f t="shared" si="29"/>
        <v>0</v>
      </c>
      <c r="M67" s="215">
        <f t="shared" si="29"/>
        <v>0</v>
      </c>
      <c r="N67" s="215">
        <f t="shared" si="29"/>
        <v>0</v>
      </c>
      <c r="O67" s="215">
        <f t="shared" si="29"/>
        <v>0</v>
      </c>
      <c r="P67" s="215">
        <f t="shared" si="29"/>
        <v>1</v>
      </c>
      <c r="Q67" s="215">
        <f t="shared" si="29"/>
        <v>0</v>
      </c>
      <c r="R67" s="209"/>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row>
    <row r="68" spans="1:48" x14ac:dyDescent="0.25">
      <c r="A68" s="206"/>
      <c r="B68" s="206"/>
      <c r="C68" s="211" t="s">
        <v>10</v>
      </c>
      <c r="D68" s="210">
        <v>6</v>
      </c>
      <c r="E68" s="210">
        <f>E57</f>
        <v>1</v>
      </c>
      <c r="F68" s="210">
        <f t="shared" ref="F68:Q68" si="30">F57</f>
        <v>0</v>
      </c>
      <c r="G68" s="210">
        <f t="shared" si="30"/>
        <v>1</v>
      </c>
      <c r="H68" s="217">
        <f t="shared" si="30"/>
        <v>0</v>
      </c>
      <c r="I68" s="210">
        <f t="shared" si="30"/>
        <v>0</v>
      </c>
      <c r="J68" s="210">
        <f t="shared" si="30"/>
        <v>0</v>
      </c>
      <c r="K68" s="210">
        <f t="shared" si="30"/>
        <v>0</v>
      </c>
      <c r="L68" s="210">
        <f t="shared" si="30"/>
        <v>0</v>
      </c>
      <c r="M68" s="210">
        <f t="shared" si="30"/>
        <v>0</v>
      </c>
      <c r="N68" s="210">
        <f t="shared" si="30"/>
        <v>1</v>
      </c>
      <c r="O68" s="210">
        <f t="shared" si="30"/>
        <v>0</v>
      </c>
      <c r="P68" s="210">
        <f t="shared" si="30"/>
        <v>0</v>
      </c>
      <c r="Q68" s="210">
        <f t="shared" si="30"/>
        <v>0</v>
      </c>
      <c r="R68" s="212"/>
      <c r="S68" s="206"/>
      <c r="T68" s="206"/>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row>
    <row r="69" spans="1:48" x14ac:dyDescent="0.25">
      <c r="A69" s="206"/>
      <c r="B69" s="206"/>
      <c r="C69" s="211" t="s">
        <v>236</v>
      </c>
      <c r="D69" s="210">
        <v>0</v>
      </c>
      <c r="E69" s="210">
        <f>E58-E72*$F$58</f>
        <v>1</v>
      </c>
      <c r="F69" s="210">
        <f t="shared" ref="F69:Q69" si="31">F58-F72*$F$58</f>
        <v>0</v>
      </c>
      <c r="G69" s="210">
        <f t="shared" si="31"/>
        <v>0</v>
      </c>
      <c r="H69" s="217">
        <f t="shared" si="31"/>
        <v>1</v>
      </c>
      <c r="I69" s="210">
        <f t="shared" si="31"/>
        <v>0</v>
      </c>
      <c r="J69" s="210">
        <f t="shared" si="31"/>
        <v>0</v>
      </c>
      <c r="K69" s="210">
        <f t="shared" si="31"/>
        <v>0.11111111111111109</v>
      </c>
      <c r="L69" s="210">
        <f t="shared" si="31"/>
        <v>-0.11111111111111113</v>
      </c>
      <c r="M69" s="210">
        <f t="shared" si="31"/>
        <v>1</v>
      </c>
      <c r="N69" s="210">
        <f t="shared" si="31"/>
        <v>3</v>
      </c>
      <c r="O69" s="210">
        <f t="shared" si="31"/>
        <v>0</v>
      </c>
      <c r="P69" s="210">
        <f t="shared" si="31"/>
        <v>-2</v>
      </c>
      <c r="Q69" s="210">
        <f t="shared" si="31"/>
        <v>0</v>
      </c>
      <c r="R69" s="212">
        <f>E69/H69</f>
        <v>1</v>
      </c>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row>
    <row r="70" spans="1:48" x14ac:dyDescent="0.25">
      <c r="A70" s="206"/>
      <c r="B70" s="206"/>
      <c r="C70" s="211" t="s">
        <v>446</v>
      </c>
      <c r="D70" s="210">
        <v>0</v>
      </c>
      <c r="E70" s="210">
        <f>E59-E72*$F$59</f>
        <v>0.7142857142857143</v>
      </c>
      <c r="F70" s="210">
        <f t="shared" ref="F70:Q70" si="32">F59-F72*$F$59</f>
        <v>0</v>
      </c>
      <c r="G70" s="210">
        <f t="shared" si="32"/>
        <v>0</v>
      </c>
      <c r="H70" s="217">
        <f t="shared" si="32"/>
        <v>-0.42857142857142855</v>
      </c>
      <c r="I70" s="210">
        <f t="shared" si="32"/>
        <v>0</v>
      </c>
      <c r="J70" s="210">
        <f t="shared" si="32"/>
        <v>0</v>
      </c>
      <c r="K70" s="210">
        <f t="shared" si="32"/>
        <v>-9.5238095238095233E-2</v>
      </c>
      <c r="L70" s="210">
        <f t="shared" si="32"/>
        <v>-4.7619047619047609E-2</v>
      </c>
      <c r="M70" s="210">
        <f t="shared" si="32"/>
        <v>0</v>
      </c>
      <c r="N70" s="210">
        <f t="shared" si="32"/>
        <v>0</v>
      </c>
      <c r="O70" s="210">
        <f t="shared" si="32"/>
        <v>0</v>
      </c>
      <c r="P70" s="210">
        <f t="shared" si="32"/>
        <v>0.8571428571428571</v>
      </c>
      <c r="Q70" s="210">
        <f t="shared" si="32"/>
        <v>1</v>
      </c>
      <c r="R70" s="212"/>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row>
    <row r="71" spans="1:48" x14ac:dyDescent="0.25">
      <c r="A71" s="206"/>
      <c r="B71" s="206"/>
      <c r="C71" s="211" t="s">
        <v>440</v>
      </c>
      <c r="D71" s="210">
        <v>0</v>
      </c>
      <c r="E71" s="210">
        <f>E60</f>
        <v>1</v>
      </c>
      <c r="F71" s="210">
        <f t="shared" ref="F71:Q71" si="33">F60</f>
        <v>0</v>
      </c>
      <c r="G71" s="210">
        <f t="shared" si="33"/>
        <v>0</v>
      </c>
      <c r="H71" s="217">
        <f t="shared" si="33"/>
        <v>1</v>
      </c>
      <c r="I71" s="210">
        <f t="shared" si="33"/>
        <v>0</v>
      </c>
      <c r="J71" s="210">
        <f t="shared" si="33"/>
        <v>0</v>
      </c>
      <c r="K71" s="210">
        <f t="shared" si="33"/>
        <v>0</v>
      </c>
      <c r="L71" s="210">
        <f t="shared" si="33"/>
        <v>0</v>
      </c>
      <c r="M71" s="210">
        <f t="shared" si="33"/>
        <v>0</v>
      </c>
      <c r="N71" s="210">
        <f t="shared" si="33"/>
        <v>0</v>
      </c>
      <c r="O71" s="210">
        <f t="shared" si="33"/>
        <v>1</v>
      </c>
      <c r="P71" s="210">
        <f t="shared" si="33"/>
        <v>0</v>
      </c>
      <c r="Q71" s="210">
        <f t="shared" si="33"/>
        <v>0</v>
      </c>
      <c r="R71" s="212">
        <f>E71/H71</f>
        <v>1</v>
      </c>
      <c r="S71" s="206"/>
      <c r="T71" s="206"/>
      <c r="U71" s="206"/>
      <c r="V71" s="206"/>
      <c r="W71" s="206"/>
      <c r="X71" s="206"/>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row>
    <row r="72" spans="1:48" ht="15.75" thickBot="1" x14ac:dyDescent="0.3">
      <c r="A72" s="206"/>
      <c r="B72" s="206"/>
      <c r="C72" s="211" t="s">
        <v>9</v>
      </c>
      <c r="D72" s="210">
        <v>3</v>
      </c>
      <c r="E72" s="210">
        <f>E61/$F$61</f>
        <v>0</v>
      </c>
      <c r="F72" s="210">
        <f t="shared" ref="F72:Q72" si="34">F61/$F$61</f>
        <v>1</v>
      </c>
      <c r="G72" s="210">
        <f t="shared" si="34"/>
        <v>0</v>
      </c>
      <c r="H72" s="217">
        <f t="shared" si="34"/>
        <v>-1</v>
      </c>
      <c r="I72" s="210">
        <f t="shared" si="34"/>
        <v>0</v>
      </c>
      <c r="J72" s="210">
        <f t="shared" si="34"/>
        <v>0</v>
      </c>
      <c r="K72" s="210">
        <f t="shared" si="34"/>
        <v>-0.11111111111111109</v>
      </c>
      <c r="L72" s="210">
        <f t="shared" si="34"/>
        <v>0.11111111111111113</v>
      </c>
      <c r="M72" s="210">
        <f t="shared" si="34"/>
        <v>0</v>
      </c>
      <c r="N72" s="210">
        <f t="shared" si="34"/>
        <v>-2</v>
      </c>
      <c r="O72" s="210">
        <f t="shared" si="34"/>
        <v>0</v>
      </c>
      <c r="P72" s="210">
        <f t="shared" si="34"/>
        <v>2</v>
      </c>
      <c r="Q72" s="210">
        <f t="shared" si="34"/>
        <v>0</v>
      </c>
      <c r="R72" s="212"/>
      <c r="S72" s="206"/>
      <c r="T72" s="206"/>
      <c r="U72" s="206"/>
      <c r="V72" s="206"/>
      <c r="W72" s="206"/>
      <c r="X72" s="206"/>
      <c r="Y72" s="206"/>
      <c r="Z72" s="206"/>
      <c r="AA72" s="206"/>
      <c r="AB72" s="206"/>
      <c r="AC72" s="206"/>
      <c r="AD72" s="206"/>
      <c r="AE72" s="206"/>
      <c r="AF72" s="206"/>
      <c r="AG72" s="206"/>
      <c r="AH72" s="206"/>
      <c r="AI72" s="206"/>
      <c r="AJ72" s="206"/>
      <c r="AK72" s="206"/>
      <c r="AL72" s="206"/>
      <c r="AM72" s="206"/>
      <c r="AN72" s="206"/>
      <c r="AO72" s="206"/>
      <c r="AP72" s="206"/>
      <c r="AQ72" s="206"/>
      <c r="AR72" s="206"/>
      <c r="AS72" s="206"/>
      <c r="AT72" s="206"/>
      <c r="AU72" s="206"/>
      <c r="AV72" s="206"/>
    </row>
    <row r="73" spans="1:48" ht="15.75" thickBot="1" x14ac:dyDescent="0.3">
      <c r="A73" s="206"/>
      <c r="B73" s="206"/>
      <c r="C73" s="202" t="s">
        <v>13</v>
      </c>
      <c r="D73" s="203">
        <v>13</v>
      </c>
      <c r="E73" s="203">
        <f>E62-E72*$F$62</f>
        <v>0.2857142857142857</v>
      </c>
      <c r="F73" s="203">
        <f t="shared" ref="F73:Q73" si="35">F62-F72*$F$62</f>
        <v>0</v>
      </c>
      <c r="G73" s="203">
        <f t="shared" si="35"/>
        <v>0</v>
      </c>
      <c r="H73" s="207">
        <f t="shared" si="35"/>
        <v>0.42857142857142855</v>
      </c>
      <c r="I73" s="203">
        <f t="shared" si="35"/>
        <v>0</v>
      </c>
      <c r="J73" s="203">
        <f t="shared" si="35"/>
        <v>1</v>
      </c>
      <c r="K73" s="203">
        <f t="shared" si="35"/>
        <v>9.5238095238095233E-2</v>
      </c>
      <c r="L73" s="203">
        <f t="shared" si="35"/>
        <v>4.7619047619047609E-2</v>
      </c>
      <c r="M73" s="203">
        <f t="shared" si="35"/>
        <v>0</v>
      </c>
      <c r="N73" s="203">
        <f t="shared" si="35"/>
        <v>0</v>
      </c>
      <c r="O73" s="203">
        <f t="shared" si="35"/>
        <v>0</v>
      </c>
      <c r="P73" s="203">
        <f t="shared" si="35"/>
        <v>-0.8571428571428571</v>
      </c>
      <c r="Q73" s="203">
        <f t="shared" si="35"/>
        <v>0</v>
      </c>
      <c r="R73" s="204">
        <f>E73/H73</f>
        <v>0.66666666666666663</v>
      </c>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row>
    <row r="74" spans="1:48" ht="15.75" thickBot="1" x14ac:dyDescent="0.3">
      <c r="A74" s="206"/>
      <c r="B74" s="206"/>
      <c r="C74" s="206"/>
      <c r="D74" s="202"/>
      <c r="E74" s="203" t="s">
        <v>237</v>
      </c>
      <c r="F74" s="203">
        <f>SUMPRODUCT($D$67:$D$73,F67:F73)-F65</f>
        <v>0</v>
      </c>
      <c r="G74" s="203">
        <f t="shared" ref="G74:Q74" si="36">SUMPRODUCT($D$67:$D$73,G67:G73)-G65</f>
        <v>0</v>
      </c>
      <c r="H74" s="207">
        <f t="shared" si="36"/>
        <v>-0.42857142857142883</v>
      </c>
      <c r="I74" s="203">
        <f t="shared" si="36"/>
        <v>0</v>
      </c>
      <c r="J74" s="203">
        <f t="shared" si="36"/>
        <v>0</v>
      </c>
      <c r="K74" s="203">
        <f t="shared" si="36"/>
        <v>0.90476190476190488</v>
      </c>
      <c r="L74" s="203">
        <f t="shared" si="36"/>
        <v>0.95238095238095233</v>
      </c>
      <c r="M74" s="203">
        <f t="shared" si="36"/>
        <v>0</v>
      </c>
      <c r="N74" s="203">
        <f t="shared" si="36"/>
        <v>0</v>
      </c>
      <c r="O74" s="203">
        <f t="shared" si="36"/>
        <v>0</v>
      </c>
      <c r="P74" s="203">
        <f t="shared" si="36"/>
        <v>0.85714285714285765</v>
      </c>
      <c r="Q74" s="203">
        <f t="shared" si="36"/>
        <v>0</v>
      </c>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row>
    <row r="75" spans="1:48" ht="15.75" thickBot="1" x14ac:dyDescent="0.3">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row>
    <row r="76" spans="1:48" ht="15.75" thickBot="1" x14ac:dyDescent="0.3">
      <c r="A76" s="206"/>
      <c r="B76" s="206"/>
      <c r="C76" s="210"/>
      <c r="D76" s="210"/>
      <c r="E76" s="202" t="s">
        <v>155</v>
      </c>
      <c r="F76" s="203">
        <v>3</v>
      </c>
      <c r="G76" s="203">
        <v>6</v>
      </c>
      <c r="H76" s="203">
        <v>3</v>
      </c>
      <c r="I76" s="203">
        <v>6</v>
      </c>
      <c r="J76" s="203">
        <v>13</v>
      </c>
      <c r="K76" s="203">
        <v>0</v>
      </c>
      <c r="L76" s="203">
        <v>0</v>
      </c>
      <c r="M76" s="203">
        <v>0</v>
      </c>
      <c r="N76" s="203">
        <v>0</v>
      </c>
      <c r="O76" s="203">
        <v>0</v>
      </c>
      <c r="P76" s="203">
        <v>0</v>
      </c>
      <c r="Q76" s="204">
        <v>0</v>
      </c>
      <c r="R76" s="210"/>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row>
    <row r="77" spans="1:48" ht="15.75" thickBot="1" x14ac:dyDescent="0.3">
      <c r="A77" s="206"/>
      <c r="B77" s="206"/>
      <c r="C77" s="202" t="s">
        <v>435</v>
      </c>
      <c r="D77" s="203" t="s">
        <v>436</v>
      </c>
      <c r="E77" s="203" t="s">
        <v>437</v>
      </c>
      <c r="F77" s="203" t="s">
        <v>438</v>
      </c>
      <c r="G77" s="203" t="s">
        <v>439</v>
      </c>
      <c r="H77" s="203" t="s">
        <v>11</v>
      </c>
      <c r="I77" s="203" t="s">
        <v>12</v>
      </c>
      <c r="J77" s="203" t="s">
        <v>13</v>
      </c>
      <c r="K77" s="203" t="s">
        <v>234</v>
      </c>
      <c r="L77" s="203" t="s">
        <v>235</v>
      </c>
      <c r="M77" s="203" t="s">
        <v>236</v>
      </c>
      <c r="N77" s="203" t="s">
        <v>415</v>
      </c>
      <c r="O77" s="203" t="s">
        <v>440</v>
      </c>
      <c r="P77" s="203" t="s">
        <v>441</v>
      </c>
      <c r="Q77" s="203" t="s">
        <v>446</v>
      </c>
      <c r="R77" s="204" t="s">
        <v>442</v>
      </c>
      <c r="S77" s="206"/>
      <c r="T77" s="206"/>
      <c r="U77" s="206"/>
      <c r="V77" s="206"/>
      <c r="W77" s="206"/>
      <c r="X77" s="206"/>
      <c r="Y77" s="206"/>
      <c r="Z77" s="206"/>
      <c r="AA77" s="206"/>
      <c r="AB77" s="206"/>
      <c r="AC77" s="206"/>
      <c r="AD77" s="206"/>
      <c r="AE77" s="206"/>
      <c r="AF77" s="206"/>
      <c r="AG77" s="206"/>
      <c r="AH77" s="206"/>
      <c r="AI77" s="206"/>
      <c r="AJ77" s="206"/>
      <c r="AK77" s="206"/>
      <c r="AL77" s="206"/>
      <c r="AM77" s="206"/>
      <c r="AN77" s="206"/>
      <c r="AO77" s="206"/>
      <c r="AP77" s="206"/>
      <c r="AQ77" s="206"/>
      <c r="AR77" s="206"/>
      <c r="AS77" s="206"/>
      <c r="AT77" s="206"/>
      <c r="AU77" s="206"/>
      <c r="AV77" s="206"/>
    </row>
    <row r="78" spans="1:48" x14ac:dyDescent="0.25">
      <c r="A78" s="206"/>
      <c r="B78" s="206"/>
      <c r="C78" s="208" t="s">
        <v>12</v>
      </c>
      <c r="D78" s="215">
        <v>6</v>
      </c>
      <c r="E78" s="215">
        <f>E67</f>
        <v>1</v>
      </c>
      <c r="F78" s="215">
        <f t="shared" ref="F78:Q79" si="37">F67</f>
        <v>0</v>
      </c>
      <c r="G78" s="215">
        <f t="shared" si="37"/>
        <v>0</v>
      </c>
      <c r="H78" s="215">
        <f t="shared" si="37"/>
        <v>0</v>
      </c>
      <c r="I78" s="215">
        <f t="shared" si="37"/>
        <v>1</v>
      </c>
      <c r="J78" s="215">
        <f t="shared" si="37"/>
        <v>0</v>
      </c>
      <c r="K78" s="215">
        <f t="shared" si="37"/>
        <v>0</v>
      </c>
      <c r="L78" s="215">
        <f t="shared" si="37"/>
        <v>0</v>
      </c>
      <c r="M78" s="215">
        <f t="shared" si="37"/>
        <v>0</v>
      </c>
      <c r="N78" s="215">
        <f t="shared" si="37"/>
        <v>0</v>
      </c>
      <c r="O78" s="215">
        <f t="shared" si="37"/>
        <v>0</v>
      </c>
      <c r="P78" s="215">
        <f t="shared" si="37"/>
        <v>1</v>
      </c>
      <c r="Q78" s="215">
        <f t="shared" si="37"/>
        <v>0</v>
      </c>
      <c r="R78" s="209"/>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row>
    <row r="79" spans="1:48" x14ac:dyDescent="0.25">
      <c r="A79" s="206"/>
      <c r="B79" s="206"/>
      <c r="C79" s="211" t="s">
        <v>10</v>
      </c>
      <c r="D79" s="210">
        <v>6</v>
      </c>
      <c r="E79" s="210">
        <f>E68</f>
        <v>1</v>
      </c>
      <c r="F79" s="210">
        <f t="shared" si="37"/>
        <v>0</v>
      </c>
      <c r="G79" s="210">
        <f t="shared" si="37"/>
        <v>1</v>
      </c>
      <c r="H79" s="210">
        <f t="shared" si="37"/>
        <v>0</v>
      </c>
      <c r="I79" s="210">
        <f t="shared" si="37"/>
        <v>0</v>
      </c>
      <c r="J79" s="210">
        <f t="shared" si="37"/>
        <v>0</v>
      </c>
      <c r="K79" s="210">
        <f t="shared" si="37"/>
        <v>0</v>
      </c>
      <c r="L79" s="210">
        <f t="shared" si="37"/>
        <v>0</v>
      </c>
      <c r="M79" s="210">
        <f t="shared" si="37"/>
        <v>0</v>
      </c>
      <c r="N79" s="210">
        <f t="shared" si="37"/>
        <v>1</v>
      </c>
      <c r="O79" s="210">
        <f t="shared" si="37"/>
        <v>0</v>
      </c>
      <c r="P79" s="210">
        <f t="shared" si="37"/>
        <v>0</v>
      </c>
      <c r="Q79" s="210">
        <f t="shared" si="37"/>
        <v>0</v>
      </c>
      <c r="R79" s="212"/>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row>
    <row r="80" spans="1:48" x14ac:dyDescent="0.25">
      <c r="A80" s="206"/>
      <c r="B80" s="206"/>
      <c r="C80" s="211" t="s">
        <v>236</v>
      </c>
      <c r="D80" s="210">
        <v>0</v>
      </c>
      <c r="E80" s="210">
        <f>E69-E84*$H$69</f>
        <v>0.33333333333333337</v>
      </c>
      <c r="F80" s="210">
        <f t="shared" ref="F80:Q80" si="38">F69-F84*$H$69</f>
        <v>0</v>
      </c>
      <c r="G80" s="210">
        <f t="shared" si="38"/>
        <v>0</v>
      </c>
      <c r="H80" s="210">
        <f t="shared" si="38"/>
        <v>0</v>
      </c>
      <c r="I80" s="210">
        <f t="shared" si="38"/>
        <v>0</v>
      </c>
      <c r="J80" s="210">
        <f t="shared" si="38"/>
        <v>-2.3333333333333335</v>
      </c>
      <c r="K80" s="210">
        <f t="shared" si="38"/>
        <v>-0.11111111111111112</v>
      </c>
      <c r="L80" s="210">
        <f t="shared" si="38"/>
        <v>-0.22222222222222221</v>
      </c>
      <c r="M80" s="210">
        <f t="shared" si="38"/>
        <v>1</v>
      </c>
      <c r="N80" s="210">
        <f t="shared" si="38"/>
        <v>3</v>
      </c>
      <c r="O80" s="210">
        <f t="shared" si="38"/>
        <v>0</v>
      </c>
      <c r="P80" s="210">
        <f t="shared" si="38"/>
        <v>0</v>
      </c>
      <c r="Q80" s="210">
        <f t="shared" si="38"/>
        <v>0</v>
      </c>
      <c r="R80" s="212"/>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row>
    <row r="81" spans="1:48" x14ac:dyDescent="0.25">
      <c r="A81" s="206"/>
      <c r="B81" s="206"/>
      <c r="C81" s="211" t="s">
        <v>446</v>
      </c>
      <c r="D81" s="210">
        <v>0</v>
      </c>
      <c r="E81" s="210">
        <f>E70-E84*$H$70</f>
        <v>1</v>
      </c>
      <c r="F81" s="210">
        <f t="shared" ref="F81:Q81" si="39">F70-F84*$H$70</f>
        <v>0</v>
      </c>
      <c r="G81" s="210">
        <f t="shared" si="39"/>
        <v>0</v>
      </c>
      <c r="H81" s="210">
        <f t="shared" si="39"/>
        <v>0</v>
      </c>
      <c r="I81" s="210">
        <f t="shared" si="39"/>
        <v>0</v>
      </c>
      <c r="J81" s="210">
        <f t="shared" si="39"/>
        <v>1</v>
      </c>
      <c r="K81" s="210">
        <f t="shared" si="39"/>
        <v>0</v>
      </c>
      <c r="L81" s="210">
        <f t="shared" si="39"/>
        <v>0</v>
      </c>
      <c r="M81" s="210">
        <f t="shared" si="39"/>
        <v>0</v>
      </c>
      <c r="N81" s="210">
        <f t="shared" si="39"/>
        <v>0</v>
      </c>
      <c r="O81" s="210">
        <f t="shared" si="39"/>
        <v>0</v>
      </c>
      <c r="P81" s="210">
        <f t="shared" si="39"/>
        <v>0</v>
      </c>
      <c r="Q81" s="210">
        <f t="shared" si="39"/>
        <v>1</v>
      </c>
      <c r="R81" s="212"/>
      <c r="S81" s="206"/>
      <c r="T81" s="206"/>
      <c r="U81" s="206"/>
      <c r="V81" s="206"/>
      <c r="W81" s="206"/>
      <c r="X81" s="206"/>
      <c r="Y81" s="206"/>
      <c r="Z81" s="206"/>
      <c r="AA81" s="206"/>
      <c r="AB81" s="206"/>
      <c r="AC81" s="206"/>
      <c r="AD81" s="206"/>
      <c r="AE81" s="206"/>
      <c r="AF81" s="206"/>
      <c r="AG81" s="206"/>
      <c r="AH81" s="206"/>
      <c r="AI81" s="206"/>
      <c r="AJ81" s="206"/>
      <c r="AK81" s="206"/>
      <c r="AL81" s="206"/>
      <c r="AM81" s="206"/>
      <c r="AN81" s="206"/>
      <c r="AO81" s="206"/>
      <c r="AP81" s="206"/>
      <c r="AQ81" s="206"/>
      <c r="AR81" s="206"/>
      <c r="AS81" s="206"/>
      <c r="AT81" s="206"/>
      <c r="AU81" s="206"/>
      <c r="AV81" s="206"/>
    </row>
    <row r="82" spans="1:48" x14ac:dyDescent="0.25">
      <c r="A82" s="206"/>
      <c r="B82" s="206"/>
      <c r="C82" s="211" t="s">
        <v>440</v>
      </c>
      <c r="D82" s="210">
        <v>0</v>
      </c>
      <c r="E82" s="210">
        <f>E71-E84*$H$71</f>
        <v>0.33333333333333337</v>
      </c>
      <c r="F82" s="210">
        <f t="shared" ref="F82:Q82" si="40">F71-F84*$H$71</f>
        <v>0</v>
      </c>
      <c r="G82" s="210">
        <f t="shared" si="40"/>
        <v>0</v>
      </c>
      <c r="H82" s="210">
        <f t="shared" si="40"/>
        <v>0</v>
      </c>
      <c r="I82" s="210">
        <f t="shared" si="40"/>
        <v>0</v>
      </c>
      <c r="J82" s="210">
        <f t="shared" si="40"/>
        <v>-2.3333333333333335</v>
      </c>
      <c r="K82" s="210">
        <f t="shared" si="40"/>
        <v>-0.22222222222222221</v>
      </c>
      <c r="L82" s="210">
        <f t="shared" si="40"/>
        <v>-0.11111111111111109</v>
      </c>
      <c r="M82" s="210">
        <f t="shared" si="40"/>
        <v>0</v>
      </c>
      <c r="N82" s="210">
        <f t="shared" si="40"/>
        <v>0</v>
      </c>
      <c r="O82" s="210">
        <f t="shared" si="40"/>
        <v>1</v>
      </c>
      <c r="P82" s="210">
        <f t="shared" si="40"/>
        <v>2</v>
      </c>
      <c r="Q82" s="210">
        <f t="shared" si="40"/>
        <v>0</v>
      </c>
      <c r="R82" s="212"/>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row>
    <row r="83" spans="1:48" x14ac:dyDescent="0.25">
      <c r="A83" s="206"/>
      <c r="B83" s="206"/>
      <c r="C83" s="211" t="s">
        <v>9</v>
      </c>
      <c r="D83" s="210">
        <v>3</v>
      </c>
      <c r="E83" s="210">
        <f>E72-E84*$H$72</f>
        <v>0.66666666666666663</v>
      </c>
      <c r="F83" s="210">
        <f t="shared" ref="F83:Q83" si="41">F72-F84*$H$72</f>
        <v>1</v>
      </c>
      <c r="G83" s="210">
        <f t="shared" si="41"/>
        <v>0</v>
      </c>
      <c r="H83" s="210">
        <f t="shared" si="41"/>
        <v>0</v>
      </c>
      <c r="I83" s="210">
        <f t="shared" si="41"/>
        <v>0</v>
      </c>
      <c r="J83" s="210">
        <f t="shared" si="41"/>
        <v>2.3333333333333335</v>
      </c>
      <c r="K83" s="210">
        <f t="shared" si="41"/>
        <v>0.11111111111111112</v>
      </c>
      <c r="L83" s="210">
        <f t="shared" si="41"/>
        <v>0.22222222222222221</v>
      </c>
      <c r="M83" s="210">
        <f t="shared" si="41"/>
        <v>0</v>
      </c>
      <c r="N83" s="210">
        <f t="shared" si="41"/>
        <v>-2</v>
      </c>
      <c r="O83" s="210">
        <f t="shared" si="41"/>
        <v>0</v>
      </c>
      <c r="P83" s="210">
        <f t="shared" si="41"/>
        <v>0</v>
      </c>
      <c r="Q83" s="210">
        <f t="shared" si="41"/>
        <v>0</v>
      </c>
      <c r="R83" s="212"/>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row>
    <row r="84" spans="1:48" ht="15.75" thickBot="1" x14ac:dyDescent="0.3">
      <c r="A84" s="206"/>
      <c r="B84" s="206"/>
      <c r="C84" s="213" t="s">
        <v>11</v>
      </c>
      <c r="D84" s="218">
        <v>3</v>
      </c>
      <c r="E84" s="218">
        <f>E73/$H$73</f>
        <v>0.66666666666666663</v>
      </c>
      <c r="F84" s="218">
        <f t="shared" ref="F84:Q84" si="42">F73/$H$73</f>
        <v>0</v>
      </c>
      <c r="G84" s="218">
        <f t="shared" si="42"/>
        <v>0</v>
      </c>
      <c r="H84" s="218">
        <f t="shared" si="42"/>
        <v>1</v>
      </c>
      <c r="I84" s="218">
        <f t="shared" si="42"/>
        <v>0</v>
      </c>
      <c r="J84" s="218">
        <f t="shared" si="42"/>
        <v>2.3333333333333335</v>
      </c>
      <c r="K84" s="218">
        <f t="shared" si="42"/>
        <v>0.22222222222222221</v>
      </c>
      <c r="L84" s="218">
        <f t="shared" si="42"/>
        <v>0.11111111111111109</v>
      </c>
      <c r="M84" s="218">
        <f t="shared" si="42"/>
        <v>0</v>
      </c>
      <c r="N84" s="218">
        <f t="shared" si="42"/>
        <v>0</v>
      </c>
      <c r="O84" s="218">
        <f t="shared" si="42"/>
        <v>0</v>
      </c>
      <c r="P84" s="218">
        <f t="shared" si="42"/>
        <v>-2</v>
      </c>
      <c r="Q84" s="218">
        <f t="shared" si="42"/>
        <v>0</v>
      </c>
      <c r="R84" s="214"/>
      <c r="S84" s="206"/>
      <c r="T84" s="206"/>
      <c r="U84" s="206"/>
      <c r="V84" s="206"/>
      <c r="W84" s="206"/>
      <c r="X84" s="206"/>
      <c r="Y84" s="206"/>
      <c r="Z84" s="206"/>
      <c r="AA84" s="206"/>
      <c r="AB84" s="206"/>
      <c r="AC84" s="206"/>
      <c r="AD84" s="206"/>
      <c r="AE84" s="206"/>
      <c r="AF84" s="206"/>
      <c r="AG84" s="206"/>
      <c r="AH84" s="206"/>
      <c r="AI84" s="206"/>
      <c r="AJ84" s="206"/>
      <c r="AK84" s="206"/>
      <c r="AL84" s="206"/>
      <c r="AM84" s="206"/>
      <c r="AN84" s="206"/>
      <c r="AO84" s="206"/>
      <c r="AP84" s="206"/>
      <c r="AQ84" s="206"/>
      <c r="AR84" s="206"/>
      <c r="AS84" s="206"/>
      <c r="AT84" s="206"/>
      <c r="AU84" s="206"/>
      <c r="AV84" s="206"/>
    </row>
    <row r="85" spans="1:48" ht="15.75" thickBot="1" x14ac:dyDescent="0.3">
      <c r="A85" s="206"/>
      <c r="B85" s="206"/>
      <c r="C85" s="206"/>
      <c r="D85" s="202"/>
      <c r="E85" s="203" t="s">
        <v>237</v>
      </c>
      <c r="F85" s="203">
        <f>SUMPRODUCT($D$78:$D$84,F78:F84)-F76</f>
        <v>0</v>
      </c>
      <c r="G85" s="203">
        <f t="shared" ref="G85:Q85" si="43">SUMPRODUCT($D$78:$D$84,G78:G84)-G76</f>
        <v>0</v>
      </c>
      <c r="H85" s="203">
        <f t="shared" si="43"/>
        <v>0</v>
      </c>
      <c r="I85" s="203">
        <f t="shared" si="43"/>
        <v>0</v>
      </c>
      <c r="J85" s="203">
        <f t="shared" si="43"/>
        <v>1</v>
      </c>
      <c r="K85" s="203">
        <f t="shared" si="43"/>
        <v>1</v>
      </c>
      <c r="L85" s="203">
        <f t="shared" si="43"/>
        <v>0.99999999999999989</v>
      </c>
      <c r="M85" s="203">
        <f t="shared" si="43"/>
        <v>0</v>
      </c>
      <c r="N85" s="203">
        <f t="shared" si="43"/>
        <v>0</v>
      </c>
      <c r="O85" s="203">
        <f t="shared" si="43"/>
        <v>0</v>
      </c>
      <c r="P85" s="203">
        <f t="shared" si="43"/>
        <v>0</v>
      </c>
      <c r="Q85" s="203">
        <f t="shared" si="43"/>
        <v>0</v>
      </c>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row>
    <row r="86" spans="1:48" ht="15.75" thickBot="1" x14ac:dyDescent="0.3">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row>
    <row r="87" spans="1:48" ht="15.75" thickBot="1" x14ac:dyDescent="0.3">
      <c r="A87" s="206"/>
      <c r="B87" s="206"/>
      <c r="C87" s="206"/>
      <c r="D87" s="206"/>
      <c r="E87" s="207" t="s">
        <v>9</v>
      </c>
      <c r="F87" s="215">
        <f>E83</f>
        <v>0.66666666666666663</v>
      </c>
      <c r="G87" s="207" t="s">
        <v>11</v>
      </c>
      <c r="H87" s="207">
        <f>E84</f>
        <v>0.66666666666666663</v>
      </c>
      <c r="I87" s="207" t="s">
        <v>13</v>
      </c>
      <c r="J87" s="204">
        <v>0</v>
      </c>
      <c r="K87" s="206"/>
      <c r="L87" s="206"/>
      <c r="M87" s="206"/>
      <c r="N87" s="206"/>
      <c r="O87" s="206"/>
      <c r="P87" s="206"/>
      <c r="Q87" s="206"/>
      <c r="R87" s="206"/>
      <c r="S87" s="206"/>
      <c r="T87" s="206"/>
      <c r="U87" s="206"/>
      <c r="V87" s="206"/>
      <c r="W87" s="206"/>
      <c r="X87" s="206"/>
      <c r="Y87" s="206"/>
      <c r="Z87" s="206"/>
      <c r="AA87" s="206"/>
      <c r="AB87" s="206"/>
      <c r="AC87" s="206"/>
      <c r="AD87" s="206"/>
      <c r="AE87" s="206"/>
      <c r="AF87" s="206"/>
      <c r="AG87" s="206"/>
      <c r="AH87" s="206"/>
      <c r="AI87" s="206"/>
      <c r="AJ87" s="206"/>
      <c r="AK87" s="206"/>
      <c r="AL87" s="206"/>
      <c r="AM87" s="206"/>
      <c r="AN87" s="206"/>
      <c r="AO87" s="206"/>
      <c r="AP87" s="206"/>
      <c r="AQ87" s="206"/>
      <c r="AR87" s="206"/>
      <c r="AS87" s="206"/>
      <c r="AT87" s="206"/>
      <c r="AU87" s="206"/>
      <c r="AV87" s="206"/>
    </row>
    <row r="88" spans="1:48" ht="15.75" thickBot="1" x14ac:dyDescent="0.3">
      <c r="A88" s="206"/>
      <c r="B88" s="206"/>
      <c r="C88" s="206"/>
      <c r="D88" s="206"/>
      <c r="E88" s="219" t="s">
        <v>10</v>
      </c>
      <c r="F88" s="207">
        <f>E79</f>
        <v>1</v>
      </c>
      <c r="G88" s="219" t="s">
        <v>12</v>
      </c>
      <c r="H88" s="218">
        <f>E78</f>
        <v>1</v>
      </c>
      <c r="I88" s="219" t="s">
        <v>95</v>
      </c>
      <c r="J88" s="214">
        <f>SUMPRODUCT(D78:D84,E78:E84)</f>
        <v>16</v>
      </c>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row>
    <row r="89" spans="1:48" ht="15.75" thickBot="1" x14ac:dyDescent="0.3">
      <c r="A89" s="206"/>
      <c r="B89" s="206" t="s">
        <v>447</v>
      </c>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t="s">
        <v>448</v>
      </c>
      <c r="AB89" s="206"/>
      <c r="AC89" s="206"/>
      <c r="AD89" s="206"/>
      <c r="AE89" s="206"/>
      <c r="AF89" s="206"/>
      <c r="AG89" s="206"/>
      <c r="AH89" s="206"/>
      <c r="AI89" s="206"/>
      <c r="AJ89" s="206"/>
      <c r="AK89" s="206"/>
      <c r="AL89" s="206"/>
      <c r="AM89" s="206"/>
      <c r="AN89" s="206"/>
      <c r="AO89" s="206"/>
      <c r="AP89" s="206"/>
      <c r="AQ89" s="206"/>
      <c r="AR89" s="206"/>
      <c r="AS89" s="206"/>
      <c r="AT89" s="206"/>
      <c r="AU89" s="206"/>
      <c r="AV89" s="206"/>
    </row>
    <row r="90" spans="1:48" x14ac:dyDescent="0.25">
      <c r="A90" s="206"/>
      <c r="B90" s="208" t="s">
        <v>449</v>
      </c>
      <c r="C90" s="209" t="s">
        <v>450</v>
      </c>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8" t="s">
        <v>449</v>
      </c>
      <c r="AB90" s="209" t="s">
        <v>450</v>
      </c>
      <c r="AC90" s="206"/>
      <c r="AD90" s="206"/>
      <c r="AE90" s="206"/>
      <c r="AF90" s="206"/>
      <c r="AG90" s="206"/>
      <c r="AH90" s="206"/>
      <c r="AI90" s="206"/>
      <c r="AJ90" s="206"/>
      <c r="AK90" s="206"/>
      <c r="AL90" s="206"/>
      <c r="AM90" s="206"/>
      <c r="AN90" s="206"/>
      <c r="AO90" s="206"/>
      <c r="AP90" s="206"/>
      <c r="AQ90" s="206"/>
      <c r="AR90" s="206"/>
      <c r="AS90" s="206"/>
      <c r="AT90" s="206"/>
      <c r="AU90" s="206"/>
      <c r="AV90" s="206"/>
    </row>
    <row r="91" spans="1:48" x14ac:dyDescent="0.25">
      <c r="A91" s="206"/>
      <c r="B91" s="211" t="s">
        <v>451</v>
      </c>
      <c r="C91" s="212"/>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11" t="s">
        <v>451</v>
      </c>
      <c r="AB91" s="212"/>
      <c r="AC91" s="206"/>
      <c r="AD91" s="206"/>
      <c r="AE91" s="206"/>
      <c r="AF91" s="206"/>
      <c r="AG91" s="206"/>
      <c r="AH91" s="206"/>
      <c r="AI91" s="206"/>
      <c r="AJ91" s="206"/>
      <c r="AK91" s="206"/>
      <c r="AL91" s="206"/>
      <c r="AM91" s="206"/>
      <c r="AN91" s="206"/>
      <c r="AO91" s="206"/>
      <c r="AP91" s="206"/>
      <c r="AQ91" s="206"/>
      <c r="AR91" s="206"/>
      <c r="AS91" s="206"/>
      <c r="AT91" s="206"/>
      <c r="AU91" s="206"/>
      <c r="AV91" s="206"/>
    </row>
    <row r="92" spans="1:48" x14ac:dyDescent="0.25">
      <c r="A92" s="206"/>
      <c r="B92" s="211"/>
      <c r="C92" s="212" t="s">
        <v>452</v>
      </c>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11"/>
      <c r="AB92" s="212" t="s">
        <v>452</v>
      </c>
      <c r="AC92" s="206"/>
      <c r="AD92" s="206"/>
      <c r="AE92" s="206"/>
      <c r="AF92" s="206"/>
      <c r="AG92" s="206"/>
      <c r="AH92" s="206"/>
      <c r="AI92" s="206"/>
      <c r="AJ92" s="206"/>
      <c r="AK92" s="206"/>
      <c r="AL92" s="206"/>
      <c r="AM92" s="206"/>
      <c r="AN92" s="206"/>
      <c r="AO92" s="206"/>
      <c r="AP92" s="206"/>
      <c r="AQ92" s="206"/>
      <c r="AR92" s="206"/>
      <c r="AS92" s="206"/>
      <c r="AT92" s="206"/>
      <c r="AU92" s="206"/>
      <c r="AV92" s="206"/>
    </row>
    <row r="93" spans="1:48" x14ac:dyDescent="0.25">
      <c r="A93" s="206"/>
      <c r="B93" s="211"/>
      <c r="C93" s="212" t="s">
        <v>453</v>
      </c>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11"/>
      <c r="AB93" s="212" t="s">
        <v>453</v>
      </c>
      <c r="AC93" s="206"/>
      <c r="AD93" s="206"/>
      <c r="AE93" s="206"/>
      <c r="AF93" s="206"/>
      <c r="AG93" s="206"/>
      <c r="AH93" s="206"/>
      <c r="AI93" s="206"/>
      <c r="AJ93" s="206"/>
      <c r="AK93" s="206"/>
      <c r="AL93" s="206"/>
      <c r="AM93" s="206"/>
      <c r="AN93" s="206"/>
      <c r="AO93" s="206"/>
      <c r="AP93" s="206"/>
      <c r="AQ93" s="206"/>
      <c r="AR93" s="206"/>
      <c r="AS93" s="206"/>
      <c r="AT93" s="206"/>
      <c r="AU93" s="206"/>
      <c r="AV93" s="206"/>
    </row>
    <row r="94" spans="1:48" x14ac:dyDescent="0.25">
      <c r="A94" s="206"/>
      <c r="B94" s="211"/>
      <c r="C94" s="212" t="s">
        <v>454</v>
      </c>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11"/>
      <c r="AB94" s="212" t="s">
        <v>454</v>
      </c>
      <c r="AC94" s="206"/>
      <c r="AD94" s="206"/>
      <c r="AE94" s="206"/>
      <c r="AF94" s="206"/>
      <c r="AG94" s="206"/>
      <c r="AH94" s="206"/>
      <c r="AI94" s="206"/>
      <c r="AJ94" s="206"/>
      <c r="AK94" s="206"/>
      <c r="AL94" s="206"/>
      <c r="AM94" s="206"/>
      <c r="AN94" s="206"/>
      <c r="AO94" s="206"/>
      <c r="AP94" s="206"/>
      <c r="AQ94" s="206"/>
      <c r="AR94" s="206"/>
      <c r="AS94" s="206"/>
      <c r="AT94" s="206"/>
      <c r="AU94" s="206"/>
      <c r="AV94" s="206"/>
    </row>
    <row r="95" spans="1:48" x14ac:dyDescent="0.25">
      <c r="A95" s="206"/>
      <c r="B95" s="211"/>
      <c r="C95" s="212" t="s">
        <v>455</v>
      </c>
      <c r="D95" s="206"/>
      <c r="E95" s="206"/>
      <c r="F95" s="206"/>
      <c r="G95" s="206"/>
      <c r="H95" s="206"/>
      <c r="I95" s="206"/>
      <c r="J95" s="206"/>
      <c r="K95" s="206"/>
      <c r="L95" s="206"/>
      <c r="M95" s="206"/>
      <c r="N95" s="206"/>
      <c r="O95" s="206"/>
      <c r="P95" s="206"/>
      <c r="Q95" s="206"/>
      <c r="R95" s="206"/>
      <c r="S95" s="206"/>
      <c r="T95" s="206"/>
      <c r="U95" s="206"/>
      <c r="V95" s="206"/>
      <c r="W95" s="206"/>
      <c r="X95" s="206"/>
      <c r="Y95" s="206"/>
      <c r="Z95" s="206"/>
      <c r="AA95" s="211"/>
      <c r="AB95" s="212" t="s">
        <v>456</v>
      </c>
      <c r="AC95" s="206"/>
      <c r="AD95" s="206"/>
      <c r="AE95" s="206"/>
      <c r="AF95" s="206"/>
      <c r="AG95" s="206"/>
      <c r="AH95" s="206"/>
      <c r="AI95" s="206"/>
      <c r="AJ95" s="206"/>
      <c r="AK95" s="206"/>
      <c r="AL95" s="206"/>
      <c r="AM95" s="206"/>
      <c r="AN95" s="206"/>
      <c r="AO95" s="206"/>
      <c r="AP95" s="206"/>
      <c r="AQ95" s="206"/>
      <c r="AR95" s="206"/>
      <c r="AS95" s="206"/>
      <c r="AT95" s="206"/>
      <c r="AU95" s="206"/>
      <c r="AV95" s="206"/>
    </row>
    <row r="96" spans="1:48" ht="15.75" thickBot="1" x14ac:dyDescent="0.3">
      <c r="A96" s="206"/>
      <c r="B96" s="213"/>
      <c r="C96" s="214" t="s">
        <v>457</v>
      </c>
      <c r="D96" s="206"/>
      <c r="E96" s="206"/>
      <c r="F96" s="206"/>
      <c r="G96" s="206"/>
      <c r="H96" s="206"/>
      <c r="I96" s="206"/>
      <c r="J96" s="206"/>
      <c r="K96" s="206"/>
      <c r="L96" s="206"/>
      <c r="M96" s="206"/>
      <c r="N96" s="206"/>
      <c r="O96" s="206"/>
      <c r="P96" s="206"/>
      <c r="Q96" s="206"/>
      <c r="R96" s="206"/>
      <c r="S96" s="206"/>
      <c r="T96" s="206"/>
      <c r="U96" s="206"/>
      <c r="V96" s="206"/>
      <c r="W96" s="206"/>
      <c r="X96" s="206"/>
      <c r="Y96" s="206"/>
      <c r="Z96" s="206"/>
      <c r="AA96" s="213"/>
      <c r="AB96" s="214" t="s">
        <v>457</v>
      </c>
      <c r="AC96" s="206"/>
      <c r="AD96" s="206"/>
      <c r="AE96" s="206"/>
      <c r="AF96" s="206"/>
      <c r="AG96" s="206"/>
      <c r="AH96" s="206"/>
      <c r="AI96" s="206"/>
      <c r="AJ96" s="206"/>
      <c r="AK96" s="206"/>
      <c r="AL96" s="206"/>
      <c r="AM96" s="206"/>
      <c r="AN96" s="206"/>
      <c r="AO96" s="206"/>
      <c r="AP96" s="206"/>
      <c r="AQ96" s="206"/>
      <c r="AR96" s="206"/>
      <c r="AS96" s="206"/>
      <c r="AT96" s="206"/>
      <c r="AU96" s="206"/>
      <c r="AV96" s="206"/>
    </row>
    <row r="97" spans="1:48" ht="15.75" thickBot="1" x14ac:dyDescent="0.3">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row>
    <row r="98" spans="1:48" ht="15.75" thickBot="1" x14ac:dyDescent="0.3">
      <c r="A98" s="206"/>
      <c r="B98" s="206"/>
      <c r="C98" s="210"/>
      <c r="D98" s="210"/>
      <c r="E98" s="208" t="s">
        <v>155</v>
      </c>
      <c r="F98" s="215">
        <v>3</v>
      </c>
      <c r="G98" s="215">
        <v>6</v>
      </c>
      <c r="H98" s="215">
        <v>3</v>
      </c>
      <c r="I98" s="215">
        <v>6</v>
      </c>
      <c r="J98" s="215">
        <v>13</v>
      </c>
      <c r="K98" s="215">
        <v>0</v>
      </c>
      <c r="L98" s="215">
        <v>0</v>
      </c>
      <c r="M98" s="215">
        <v>0</v>
      </c>
      <c r="N98" s="215">
        <v>0</v>
      </c>
      <c r="O98" s="215">
        <v>0</v>
      </c>
      <c r="P98" s="215">
        <v>0</v>
      </c>
      <c r="Q98" s="209">
        <v>0</v>
      </c>
      <c r="R98" s="210">
        <v>0</v>
      </c>
      <c r="S98" s="206"/>
      <c r="T98" s="206"/>
      <c r="U98" s="206"/>
      <c r="V98" s="206"/>
      <c r="W98" s="206"/>
      <c r="X98" s="206"/>
      <c r="Y98" s="206"/>
      <c r="Z98" s="206"/>
      <c r="AA98" s="206"/>
      <c r="AB98" s="210"/>
      <c r="AC98" s="210"/>
      <c r="AD98" s="202" t="s">
        <v>155</v>
      </c>
      <c r="AE98" s="203">
        <v>3</v>
      </c>
      <c r="AF98" s="203">
        <v>6</v>
      </c>
      <c r="AG98" s="203">
        <v>3</v>
      </c>
      <c r="AH98" s="203">
        <v>6</v>
      </c>
      <c r="AI98" s="203">
        <v>13</v>
      </c>
      <c r="AJ98" s="203">
        <v>0</v>
      </c>
      <c r="AK98" s="203">
        <v>0</v>
      </c>
      <c r="AL98" s="203">
        <v>0</v>
      </c>
      <c r="AM98" s="203">
        <v>0</v>
      </c>
      <c r="AN98" s="203">
        <v>0</v>
      </c>
      <c r="AO98" s="203">
        <v>0</v>
      </c>
      <c r="AP98" s="203">
        <v>0</v>
      </c>
      <c r="AQ98" s="203">
        <v>0</v>
      </c>
      <c r="AR98" s="204">
        <v>-10000</v>
      </c>
      <c r="AS98" s="206"/>
      <c r="AT98" s="206"/>
      <c r="AU98" s="206"/>
      <c r="AV98" s="206"/>
    </row>
    <row r="99" spans="1:48" ht="15.75" thickBot="1" x14ac:dyDescent="0.3">
      <c r="A99" s="206"/>
      <c r="B99" s="206"/>
      <c r="C99" s="202" t="s">
        <v>435</v>
      </c>
      <c r="D99" s="203" t="s">
        <v>436</v>
      </c>
      <c r="E99" s="203" t="s">
        <v>437</v>
      </c>
      <c r="F99" s="203" t="s">
        <v>438</v>
      </c>
      <c r="G99" s="203" t="s">
        <v>439</v>
      </c>
      <c r="H99" s="203" t="s">
        <v>11</v>
      </c>
      <c r="I99" s="203" t="s">
        <v>12</v>
      </c>
      <c r="J99" s="203" t="s">
        <v>13</v>
      </c>
      <c r="K99" s="203" t="s">
        <v>234</v>
      </c>
      <c r="L99" s="203" t="s">
        <v>235</v>
      </c>
      <c r="M99" s="203" t="s">
        <v>236</v>
      </c>
      <c r="N99" s="203" t="s">
        <v>415</v>
      </c>
      <c r="O99" s="203" t="s">
        <v>440</v>
      </c>
      <c r="P99" s="203" t="s">
        <v>441</v>
      </c>
      <c r="Q99" s="203" t="s">
        <v>446</v>
      </c>
      <c r="R99" s="203" t="s">
        <v>458</v>
      </c>
      <c r="S99" s="204" t="s">
        <v>442</v>
      </c>
      <c r="T99" s="206"/>
      <c r="U99" s="206"/>
      <c r="V99" s="206"/>
      <c r="W99" s="206"/>
      <c r="X99" s="206"/>
      <c r="Y99" s="206"/>
      <c r="Z99" s="206"/>
      <c r="AA99" s="206"/>
      <c r="AB99" s="202" t="s">
        <v>435</v>
      </c>
      <c r="AC99" s="203" t="s">
        <v>436</v>
      </c>
      <c r="AD99" s="203" t="s">
        <v>437</v>
      </c>
      <c r="AE99" s="203" t="s">
        <v>438</v>
      </c>
      <c r="AF99" s="203" t="s">
        <v>439</v>
      </c>
      <c r="AG99" s="203" t="s">
        <v>11</v>
      </c>
      <c r="AH99" s="203" t="s">
        <v>12</v>
      </c>
      <c r="AI99" s="203" t="s">
        <v>13</v>
      </c>
      <c r="AJ99" s="203" t="s">
        <v>234</v>
      </c>
      <c r="AK99" s="203" t="s">
        <v>235</v>
      </c>
      <c r="AL99" s="203" t="s">
        <v>236</v>
      </c>
      <c r="AM99" s="203" t="s">
        <v>415</v>
      </c>
      <c r="AN99" s="203" t="s">
        <v>440</v>
      </c>
      <c r="AO99" s="203" t="s">
        <v>441</v>
      </c>
      <c r="AP99" s="203" t="s">
        <v>446</v>
      </c>
      <c r="AQ99" s="203" t="s">
        <v>458</v>
      </c>
      <c r="AR99" s="203" t="s">
        <v>459</v>
      </c>
      <c r="AS99" s="204" t="s">
        <v>442</v>
      </c>
      <c r="AT99" s="206"/>
      <c r="AU99" s="206"/>
      <c r="AV99" s="206"/>
    </row>
    <row r="100" spans="1:48" x14ac:dyDescent="0.25">
      <c r="A100" s="206"/>
      <c r="B100" s="206"/>
      <c r="C100" s="211" t="s">
        <v>234</v>
      </c>
      <c r="D100" s="210">
        <v>0</v>
      </c>
      <c r="E100" s="210">
        <v>8</v>
      </c>
      <c r="F100" s="210">
        <v>-3</v>
      </c>
      <c r="G100" s="210">
        <v>-6</v>
      </c>
      <c r="H100" s="210">
        <v>6</v>
      </c>
      <c r="I100" s="210">
        <v>12</v>
      </c>
      <c r="J100" s="216">
        <v>7</v>
      </c>
      <c r="K100" s="210">
        <v>1</v>
      </c>
      <c r="L100" s="210">
        <v>0</v>
      </c>
      <c r="M100" s="210">
        <v>0</v>
      </c>
      <c r="N100" s="210">
        <v>0</v>
      </c>
      <c r="O100" s="210">
        <v>0</v>
      </c>
      <c r="P100" s="210">
        <v>0</v>
      </c>
      <c r="Q100" s="210">
        <v>0</v>
      </c>
      <c r="R100" s="210">
        <v>0</v>
      </c>
      <c r="S100" s="212">
        <f>E100/J100</f>
        <v>1.1428571428571428</v>
      </c>
      <c r="T100" s="206"/>
      <c r="U100" s="206"/>
      <c r="V100" s="206"/>
      <c r="W100" s="206"/>
      <c r="X100" s="206"/>
      <c r="Y100" s="206"/>
      <c r="Z100" s="206"/>
      <c r="AA100" s="206"/>
      <c r="AB100" s="211" t="s">
        <v>234</v>
      </c>
      <c r="AC100" s="210">
        <v>0</v>
      </c>
      <c r="AD100" s="210">
        <v>8</v>
      </c>
      <c r="AE100" s="216">
        <v>-3</v>
      </c>
      <c r="AF100" s="210">
        <v>-6</v>
      </c>
      <c r="AG100" s="210">
        <v>6</v>
      </c>
      <c r="AH100" s="210">
        <v>12</v>
      </c>
      <c r="AI100" s="210">
        <v>7</v>
      </c>
      <c r="AJ100" s="210">
        <v>1</v>
      </c>
      <c r="AK100" s="210"/>
      <c r="AL100" s="210"/>
      <c r="AM100" s="210"/>
      <c r="AN100" s="210"/>
      <c r="AO100" s="210"/>
      <c r="AP100" s="210"/>
      <c r="AQ100" s="210"/>
      <c r="AR100" s="206"/>
      <c r="AS100" s="212"/>
      <c r="AT100" s="206"/>
      <c r="AU100" s="206"/>
      <c r="AV100" s="206"/>
    </row>
    <row r="101" spans="1:48" x14ac:dyDescent="0.25">
      <c r="A101" s="206"/>
      <c r="B101" s="206"/>
      <c r="C101" s="211" t="s">
        <v>235</v>
      </c>
      <c r="D101" s="210">
        <v>0</v>
      </c>
      <c r="E101" s="210">
        <v>8</v>
      </c>
      <c r="F101" s="210">
        <v>6</v>
      </c>
      <c r="G101" s="210">
        <v>12</v>
      </c>
      <c r="H101" s="210">
        <v>-3</v>
      </c>
      <c r="I101" s="210">
        <v>-6</v>
      </c>
      <c r="J101" s="217">
        <v>7</v>
      </c>
      <c r="K101" s="210">
        <v>0</v>
      </c>
      <c r="L101" s="210">
        <v>1</v>
      </c>
      <c r="M101" s="210">
        <v>0</v>
      </c>
      <c r="N101" s="210">
        <v>0</v>
      </c>
      <c r="O101" s="210">
        <v>0</v>
      </c>
      <c r="P101" s="210">
        <v>0</v>
      </c>
      <c r="Q101" s="210">
        <v>0</v>
      </c>
      <c r="R101" s="210">
        <v>0</v>
      </c>
      <c r="S101" s="212">
        <f>E101/J101</f>
        <v>1.1428571428571428</v>
      </c>
      <c r="T101" s="206"/>
      <c r="U101" s="206"/>
      <c r="V101" s="206"/>
      <c r="W101" s="206"/>
      <c r="X101" s="206"/>
      <c r="Y101" s="206"/>
      <c r="Z101" s="206"/>
      <c r="AA101" s="206"/>
      <c r="AB101" s="211" t="s">
        <v>235</v>
      </c>
      <c r="AC101" s="210">
        <v>0</v>
      </c>
      <c r="AD101" s="210">
        <v>8</v>
      </c>
      <c r="AE101" s="217">
        <v>6</v>
      </c>
      <c r="AF101" s="210">
        <v>12</v>
      </c>
      <c r="AG101" s="210">
        <v>-3</v>
      </c>
      <c r="AH101" s="210">
        <v>-6</v>
      </c>
      <c r="AI101" s="210">
        <v>7</v>
      </c>
      <c r="AJ101" s="210"/>
      <c r="AK101" s="210">
        <v>1</v>
      </c>
      <c r="AL101" s="210"/>
      <c r="AM101" s="210"/>
      <c r="AN101" s="210"/>
      <c r="AO101" s="210"/>
      <c r="AP101" s="210"/>
      <c r="AQ101" s="210"/>
      <c r="AR101" s="206"/>
      <c r="AS101" s="212">
        <f>AD101/AE101</f>
        <v>1.3333333333333333</v>
      </c>
      <c r="AT101" s="206"/>
      <c r="AU101" s="206"/>
      <c r="AV101" s="206"/>
    </row>
    <row r="102" spans="1:48" x14ac:dyDescent="0.25">
      <c r="A102" s="206"/>
      <c r="B102" s="206"/>
      <c r="C102" s="211" t="s">
        <v>236</v>
      </c>
      <c r="D102" s="210">
        <v>0</v>
      </c>
      <c r="E102" s="210">
        <v>1</v>
      </c>
      <c r="F102" s="210">
        <v>1</v>
      </c>
      <c r="G102" s="210">
        <v>0</v>
      </c>
      <c r="H102" s="210">
        <v>0</v>
      </c>
      <c r="I102" s="210">
        <v>0</v>
      </c>
      <c r="J102" s="217">
        <v>0</v>
      </c>
      <c r="K102" s="210">
        <v>0</v>
      </c>
      <c r="L102" s="210">
        <v>0</v>
      </c>
      <c r="M102" s="210">
        <v>1</v>
      </c>
      <c r="N102" s="210">
        <v>0</v>
      </c>
      <c r="O102" s="210">
        <v>0</v>
      </c>
      <c r="P102" s="210">
        <v>0</v>
      </c>
      <c r="Q102" s="210">
        <v>0</v>
      </c>
      <c r="R102" s="210">
        <v>0</v>
      </c>
      <c r="S102" s="212"/>
      <c r="T102" s="206"/>
      <c r="U102" s="206"/>
      <c r="V102" s="206"/>
      <c r="W102" s="206"/>
      <c r="X102" s="206"/>
      <c r="Y102" s="206"/>
      <c r="Z102" s="206"/>
      <c r="AA102" s="206"/>
      <c r="AB102" s="211" t="s">
        <v>236</v>
      </c>
      <c r="AC102" s="210">
        <v>0</v>
      </c>
      <c r="AD102" s="210">
        <v>1</v>
      </c>
      <c r="AE102" s="217">
        <v>1</v>
      </c>
      <c r="AF102" s="210"/>
      <c r="AG102" s="210"/>
      <c r="AH102" s="210"/>
      <c r="AI102" s="210"/>
      <c r="AJ102" s="210"/>
      <c r="AK102" s="210"/>
      <c r="AL102" s="210">
        <v>1</v>
      </c>
      <c r="AM102" s="210"/>
      <c r="AN102" s="210"/>
      <c r="AO102" s="210"/>
      <c r="AP102" s="210"/>
      <c r="AQ102" s="210"/>
      <c r="AR102" s="206"/>
      <c r="AS102" s="212">
        <f>AD102/AE102</f>
        <v>1</v>
      </c>
      <c r="AT102" s="206"/>
      <c r="AU102" s="206"/>
      <c r="AV102" s="206"/>
    </row>
    <row r="103" spans="1:48" x14ac:dyDescent="0.25">
      <c r="A103" s="206"/>
      <c r="B103" s="206"/>
      <c r="C103" s="211" t="s">
        <v>415</v>
      </c>
      <c r="D103" s="210">
        <v>0</v>
      </c>
      <c r="E103" s="210">
        <v>1</v>
      </c>
      <c r="F103" s="210">
        <v>0</v>
      </c>
      <c r="G103" s="210">
        <v>1</v>
      </c>
      <c r="H103" s="210">
        <v>0</v>
      </c>
      <c r="I103" s="210">
        <v>0</v>
      </c>
      <c r="J103" s="217">
        <v>0</v>
      </c>
      <c r="K103" s="210">
        <v>0</v>
      </c>
      <c r="L103" s="210">
        <v>0</v>
      </c>
      <c r="M103" s="210">
        <v>0</v>
      </c>
      <c r="N103" s="210">
        <v>1</v>
      </c>
      <c r="O103" s="210">
        <v>0</v>
      </c>
      <c r="P103" s="210">
        <v>0</v>
      </c>
      <c r="Q103" s="210">
        <v>0</v>
      </c>
      <c r="R103" s="210">
        <v>0</v>
      </c>
      <c r="S103" s="212"/>
      <c r="T103" s="206"/>
      <c r="U103" s="206"/>
      <c r="V103" s="206"/>
      <c r="W103" s="206"/>
      <c r="X103" s="206"/>
      <c r="Y103" s="206"/>
      <c r="Z103" s="206"/>
      <c r="AA103" s="206"/>
      <c r="AB103" s="211" t="s">
        <v>415</v>
      </c>
      <c r="AC103" s="210">
        <v>0</v>
      </c>
      <c r="AD103" s="210">
        <v>1</v>
      </c>
      <c r="AE103" s="217"/>
      <c r="AF103" s="210">
        <v>1</v>
      </c>
      <c r="AG103" s="210"/>
      <c r="AH103" s="210"/>
      <c r="AI103" s="210"/>
      <c r="AJ103" s="210"/>
      <c r="AK103" s="210"/>
      <c r="AL103" s="210"/>
      <c r="AM103" s="210">
        <v>1</v>
      </c>
      <c r="AN103" s="210"/>
      <c r="AO103" s="210"/>
      <c r="AP103" s="210"/>
      <c r="AQ103" s="210"/>
      <c r="AR103" s="206"/>
      <c r="AS103" s="212"/>
      <c r="AT103" s="206"/>
      <c r="AU103" s="206"/>
      <c r="AV103" s="206"/>
    </row>
    <row r="104" spans="1:48" x14ac:dyDescent="0.25">
      <c r="A104" s="206"/>
      <c r="B104" s="206"/>
      <c r="C104" s="211" t="s">
        <v>440</v>
      </c>
      <c r="D104" s="210">
        <v>0</v>
      </c>
      <c r="E104" s="210">
        <v>1</v>
      </c>
      <c r="F104" s="210">
        <v>0</v>
      </c>
      <c r="G104" s="210">
        <v>0</v>
      </c>
      <c r="H104" s="210">
        <v>1</v>
      </c>
      <c r="I104" s="210">
        <v>0</v>
      </c>
      <c r="J104" s="217">
        <v>0</v>
      </c>
      <c r="K104" s="210">
        <v>0</v>
      </c>
      <c r="L104" s="210">
        <v>0</v>
      </c>
      <c r="M104" s="210">
        <v>0</v>
      </c>
      <c r="N104" s="210">
        <v>0</v>
      </c>
      <c r="O104" s="210">
        <v>1</v>
      </c>
      <c r="P104" s="210">
        <v>0</v>
      </c>
      <c r="Q104" s="210">
        <v>0</v>
      </c>
      <c r="R104" s="210">
        <v>0</v>
      </c>
      <c r="S104" s="212"/>
      <c r="T104" s="206"/>
      <c r="U104" s="206"/>
      <c r="V104" s="206"/>
      <c r="W104" s="206"/>
      <c r="X104" s="206"/>
      <c r="Y104" s="206"/>
      <c r="Z104" s="206"/>
      <c r="AA104" s="206"/>
      <c r="AB104" s="211" t="s">
        <v>440</v>
      </c>
      <c r="AC104" s="210">
        <v>0</v>
      </c>
      <c r="AD104" s="210">
        <v>1</v>
      </c>
      <c r="AE104" s="217"/>
      <c r="AF104" s="210"/>
      <c r="AG104" s="210">
        <v>1</v>
      </c>
      <c r="AH104" s="210"/>
      <c r="AI104" s="210"/>
      <c r="AJ104" s="210"/>
      <c r="AK104" s="210"/>
      <c r="AL104" s="210"/>
      <c r="AM104" s="210"/>
      <c r="AN104" s="210">
        <v>1</v>
      </c>
      <c r="AO104" s="210"/>
      <c r="AP104" s="210"/>
      <c r="AQ104" s="210"/>
      <c r="AR104" s="206"/>
      <c r="AS104" s="212"/>
      <c r="AT104" s="206"/>
      <c r="AU104" s="206"/>
      <c r="AV104" s="206"/>
    </row>
    <row r="105" spans="1:48" ht="15.75" thickBot="1" x14ac:dyDescent="0.3">
      <c r="A105" s="206"/>
      <c r="B105" s="206"/>
      <c r="C105" s="211" t="s">
        <v>441</v>
      </c>
      <c r="D105" s="210">
        <v>0</v>
      </c>
      <c r="E105" s="210">
        <v>1</v>
      </c>
      <c r="F105" s="210">
        <v>0</v>
      </c>
      <c r="G105" s="210">
        <v>0</v>
      </c>
      <c r="H105" s="210">
        <v>0</v>
      </c>
      <c r="I105" s="210">
        <v>1</v>
      </c>
      <c r="J105" s="217">
        <v>0</v>
      </c>
      <c r="K105" s="210">
        <v>0</v>
      </c>
      <c r="L105" s="210">
        <v>0</v>
      </c>
      <c r="M105" s="210">
        <v>0</v>
      </c>
      <c r="N105" s="210">
        <v>0</v>
      </c>
      <c r="O105" s="210">
        <v>0</v>
      </c>
      <c r="P105" s="210">
        <v>1</v>
      </c>
      <c r="Q105" s="210">
        <v>0</v>
      </c>
      <c r="R105" s="210">
        <v>0</v>
      </c>
      <c r="S105" s="212"/>
      <c r="T105" s="206"/>
      <c r="U105" s="206"/>
      <c r="V105" s="206"/>
      <c r="W105" s="206"/>
      <c r="X105" s="206"/>
      <c r="Y105" s="206"/>
      <c r="Z105" s="206"/>
      <c r="AA105" s="206"/>
      <c r="AB105" s="211" t="s">
        <v>441</v>
      </c>
      <c r="AC105" s="210">
        <v>0</v>
      </c>
      <c r="AD105" s="210">
        <v>1</v>
      </c>
      <c r="AE105" s="217"/>
      <c r="AF105" s="210"/>
      <c r="AG105" s="210"/>
      <c r="AH105" s="210">
        <v>1</v>
      </c>
      <c r="AI105" s="210"/>
      <c r="AJ105" s="210"/>
      <c r="AK105" s="210"/>
      <c r="AL105" s="210"/>
      <c r="AM105" s="210"/>
      <c r="AN105" s="210"/>
      <c r="AO105" s="210">
        <v>1</v>
      </c>
      <c r="AP105" s="210"/>
      <c r="AQ105" s="210"/>
      <c r="AR105" s="206"/>
      <c r="AS105" s="212"/>
      <c r="AT105" s="206"/>
      <c r="AU105" s="206"/>
      <c r="AV105" s="206"/>
    </row>
    <row r="106" spans="1:48" ht="15.75" thickBot="1" x14ac:dyDescent="0.3">
      <c r="A106" s="206"/>
      <c r="B106" s="206"/>
      <c r="C106" s="202" t="s">
        <v>446</v>
      </c>
      <c r="D106" s="203">
        <v>0</v>
      </c>
      <c r="E106" s="203">
        <v>1</v>
      </c>
      <c r="F106" s="203">
        <v>0</v>
      </c>
      <c r="G106" s="203">
        <v>0</v>
      </c>
      <c r="H106" s="203">
        <v>0</v>
      </c>
      <c r="I106" s="203">
        <v>0</v>
      </c>
      <c r="J106" s="207">
        <v>1</v>
      </c>
      <c r="K106" s="203">
        <v>0</v>
      </c>
      <c r="L106" s="203">
        <v>0</v>
      </c>
      <c r="M106" s="203">
        <v>0</v>
      </c>
      <c r="N106" s="203">
        <v>0</v>
      </c>
      <c r="O106" s="203">
        <v>0</v>
      </c>
      <c r="P106" s="203">
        <v>0</v>
      </c>
      <c r="Q106" s="203">
        <v>1</v>
      </c>
      <c r="R106" s="203">
        <v>0</v>
      </c>
      <c r="S106" s="204">
        <f>E106/J106</f>
        <v>1</v>
      </c>
      <c r="T106" s="206"/>
      <c r="U106" s="206"/>
      <c r="V106" s="206"/>
      <c r="W106" s="206"/>
      <c r="X106" s="206"/>
      <c r="Y106" s="206"/>
      <c r="Z106" s="206"/>
      <c r="AA106" s="206"/>
      <c r="AB106" s="211" t="s">
        <v>446</v>
      </c>
      <c r="AC106" s="210">
        <v>0</v>
      </c>
      <c r="AD106" s="210">
        <v>1</v>
      </c>
      <c r="AE106" s="217"/>
      <c r="AF106" s="210"/>
      <c r="AG106" s="210"/>
      <c r="AH106" s="210"/>
      <c r="AI106" s="210">
        <v>1</v>
      </c>
      <c r="AJ106" s="210"/>
      <c r="AK106" s="210"/>
      <c r="AL106" s="210"/>
      <c r="AM106" s="210"/>
      <c r="AN106" s="210"/>
      <c r="AO106" s="210"/>
      <c r="AP106" s="210">
        <v>1</v>
      </c>
      <c r="AQ106" s="210"/>
      <c r="AR106" s="206"/>
      <c r="AS106" s="212"/>
      <c r="AT106" s="206"/>
      <c r="AU106" s="206"/>
      <c r="AV106" s="206"/>
    </row>
    <row r="107" spans="1:48" ht="15.75" thickBot="1" x14ac:dyDescent="0.3">
      <c r="A107" s="206"/>
      <c r="B107" s="206"/>
      <c r="C107" s="213" t="s">
        <v>458</v>
      </c>
      <c r="D107" s="218">
        <v>0</v>
      </c>
      <c r="E107" s="218">
        <v>0</v>
      </c>
      <c r="F107" s="218">
        <v>1</v>
      </c>
      <c r="G107" s="218">
        <v>0</v>
      </c>
      <c r="H107" s="218">
        <v>0</v>
      </c>
      <c r="I107" s="218">
        <v>0</v>
      </c>
      <c r="J107" s="219">
        <v>0</v>
      </c>
      <c r="K107" s="218">
        <v>0</v>
      </c>
      <c r="L107" s="218">
        <v>0</v>
      </c>
      <c r="M107" s="218">
        <v>0</v>
      </c>
      <c r="N107" s="218">
        <v>0</v>
      </c>
      <c r="O107" s="218">
        <v>0</v>
      </c>
      <c r="P107" s="218">
        <v>0</v>
      </c>
      <c r="Q107" s="218">
        <v>0</v>
      </c>
      <c r="R107" s="218">
        <v>1</v>
      </c>
      <c r="S107" s="214"/>
      <c r="T107" s="206"/>
      <c r="U107" s="206"/>
      <c r="V107" s="206"/>
      <c r="W107" s="206"/>
      <c r="X107" s="206"/>
      <c r="Y107" s="206"/>
      <c r="Z107" s="206"/>
      <c r="AA107" s="206"/>
      <c r="AB107" s="202" t="s">
        <v>459</v>
      </c>
      <c r="AC107" s="203">
        <v>-10000</v>
      </c>
      <c r="AD107" s="203">
        <v>1</v>
      </c>
      <c r="AE107" s="207">
        <v>1</v>
      </c>
      <c r="AF107" s="203"/>
      <c r="AG107" s="203"/>
      <c r="AH107" s="203"/>
      <c r="AI107" s="203"/>
      <c r="AJ107" s="203"/>
      <c r="AK107" s="203"/>
      <c r="AL107" s="203"/>
      <c r="AM107" s="203"/>
      <c r="AN107" s="203"/>
      <c r="AO107" s="203"/>
      <c r="AP107" s="203"/>
      <c r="AQ107" s="203">
        <v>-1</v>
      </c>
      <c r="AR107" s="203">
        <v>1</v>
      </c>
      <c r="AS107" s="204">
        <f>AD107/AE107</f>
        <v>1</v>
      </c>
      <c r="AT107" s="206"/>
      <c r="AU107" s="206"/>
      <c r="AV107" s="206"/>
    </row>
    <row r="108" spans="1:48" ht="15.75" thickBot="1" x14ac:dyDescent="0.3">
      <c r="A108" s="206"/>
      <c r="B108" s="206"/>
      <c r="C108" s="206"/>
      <c r="D108" s="202"/>
      <c r="E108" s="203" t="s">
        <v>237</v>
      </c>
      <c r="F108" s="203">
        <f>SUMPRODUCT($D$100:$D$107,F100:F107)-F98</f>
        <v>-3</v>
      </c>
      <c r="G108" s="203">
        <f t="shared" ref="G108:R108" si="44">SUMPRODUCT($D$100:$D$107,G100:G107)-G98</f>
        <v>-6</v>
      </c>
      <c r="H108" s="203">
        <f t="shared" si="44"/>
        <v>-3</v>
      </c>
      <c r="I108" s="203">
        <f t="shared" si="44"/>
        <v>-6</v>
      </c>
      <c r="J108" s="203">
        <f t="shared" si="44"/>
        <v>-13</v>
      </c>
      <c r="K108" s="203">
        <f t="shared" si="44"/>
        <v>0</v>
      </c>
      <c r="L108" s="203">
        <f t="shared" si="44"/>
        <v>0</v>
      </c>
      <c r="M108" s="203">
        <f t="shared" si="44"/>
        <v>0</v>
      </c>
      <c r="N108" s="203">
        <f t="shared" si="44"/>
        <v>0</v>
      </c>
      <c r="O108" s="203">
        <f t="shared" si="44"/>
        <v>0</v>
      </c>
      <c r="P108" s="203">
        <f t="shared" si="44"/>
        <v>0</v>
      </c>
      <c r="Q108" s="203">
        <f t="shared" si="44"/>
        <v>0</v>
      </c>
      <c r="R108" s="203">
        <f t="shared" si="44"/>
        <v>0</v>
      </c>
      <c r="S108" s="206"/>
      <c r="T108" s="206"/>
      <c r="U108" s="206"/>
      <c r="V108" s="206"/>
      <c r="W108" s="206"/>
      <c r="X108" s="206"/>
      <c r="Y108" s="206"/>
      <c r="Z108" s="206"/>
      <c r="AA108" s="206"/>
      <c r="AB108" s="206"/>
      <c r="AC108" s="202"/>
      <c r="AD108" s="203" t="s">
        <v>237</v>
      </c>
      <c r="AE108" s="203">
        <f t="shared" ref="AE108:AR108" si="45">SUMPRODUCT($AC$100:$AC$107,AE100:AE107)-AE98</f>
        <v>-10003</v>
      </c>
      <c r="AF108" s="203">
        <f t="shared" si="45"/>
        <v>-6</v>
      </c>
      <c r="AG108" s="203">
        <f t="shared" si="45"/>
        <v>-3</v>
      </c>
      <c r="AH108" s="203">
        <f t="shared" si="45"/>
        <v>-6</v>
      </c>
      <c r="AI108" s="203">
        <f t="shared" si="45"/>
        <v>-13</v>
      </c>
      <c r="AJ108" s="203">
        <f t="shared" si="45"/>
        <v>0</v>
      </c>
      <c r="AK108" s="203">
        <f t="shared" si="45"/>
        <v>0</v>
      </c>
      <c r="AL108" s="203">
        <f t="shared" si="45"/>
        <v>0</v>
      </c>
      <c r="AM108" s="203">
        <f t="shared" si="45"/>
        <v>0</v>
      </c>
      <c r="AN108" s="203">
        <f t="shared" si="45"/>
        <v>0</v>
      </c>
      <c r="AO108" s="203">
        <f t="shared" si="45"/>
        <v>0</v>
      </c>
      <c r="AP108" s="203">
        <f t="shared" si="45"/>
        <v>0</v>
      </c>
      <c r="AQ108" s="203">
        <f t="shared" si="45"/>
        <v>10000</v>
      </c>
      <c r="AR108" s="203">
        <f t="shared" si="45"/>
        <v>0</v>
      </c>
      <c r="AS108" s="206"/>
      <c r="AT108" s="206"/>
      <c r="AU108" s="206"/>
      <c r="AV108" s="206"/>
    </row>
    <row r="109" spans="1:48" ht="15.75" thickBot="1" x14ac:dyDescent="0.3">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row>
    <row r="110" spans="1:48" ht="15.75" thickBot="1" x14ac:dyDescent="0.3">
      <c r="A110" s="206"/>
      <c r="B110" s="206"/>
      <c r="C110" s="210"/>
      <c r="D110" s="210"/>
      <c r="E110" s="202" t="s">
        <v>155</v>
      </c>
      <c r="F110" s="203">
        <v>3</v>
      </c>
      <c r="G110" s="203">
        <v>6</v>
      </c>
      <c r="H110" s="203">
        <v>3</v>
      </c>
      <c r="I110" s="203">
        <v>6</v>
      </c>
      <c r="J110" s="203">
        <v>13</v>
      </c>
      <c r="K110" s="203">
        <v>0</v>
      </c>
      <c r="L110" s="203">
        <v>0</v>
      </c>
      <c r="M110" s="203">
        <v>0</v>
      </c>
      <c r="N110" s="203">
        <v>0</v>
      </c>
      <c r="O110" s="203">
        <v>0</v>
      </c>
      <c r="P110" s="203">
        <v>0</v>
      </c>
      <c r="Q110" s="203">
        <v>0</v>
      </c>
      <c r="R110" s="204">
        <v>0</v>
      </c>
      <c r="S110" s="206"/>
      <c r="T110" s="206"/>
      <c r="U110" s="206"/>
      <c r="V110" s="206"/>
      <c r="W110" s="206"/>
      <c r="X110" s="206"/>
      <c r="Y110" s="206"/>
      <c r="Z110" s="206"/>
      <c r="AA110" s="206"/>
      <c r="AB110" s="210"/>
      <c r="AC110" s="210"/>
      <c r="AD110" s="202" t="s">
        <v>155</v>
      </c>
      <c r="AE110" s="203">
        <v>3</v>
      </c>
      <c r="AF110" s="203">
        <v>6</v>
      </c>
      <c r="AG110" s="203">
        <v>3</v>
      </c>
      <c r="AH110" s="203">
        <v>6</v>
      </c>
      <c r="AI110" s="203">
        <v>13</v>
      </c>
      <c r="AJ110" s="203">
        <v>0</v>
      </c>
      <c r="AK110" s="203">
        <v>0</v>
      </c>
      <c r="AL110" s="203">
        <v>0</v>
      </c>
      <c r="AM110" s="203">
        <v>0</v>
      </c>
      <c r="AN110" s="203">
        <v>0</v>
      </c>
      <c r="AO110" s="203">
        <v>0</v>
      </c>
      <c r="AP110" s="203">
        <v>0</v>
      </c>
      <c r="AQ110" s="203">
        <v>0</v>
      </c>
      <c r="AR110" s="204">
        <v>-10000</v>
      </c>
      <c r="AS110" s="206"/>
      <c r="AT110" s="206"/>
      <c r="AU110" s="206"/>
      <c r="AV110" s="206"/>
    </row>
    <row r="111" spans="1:48" ht="15.75" thickBot="1" x14ac:dyDescent="0.3">
      <c r="A111" s="206"/>
      <c r="B111" s="206"/>
      <c r="C111" s="202" t="s">
        <v>435</v>
      </c>
      <c r="D111" s="203" t="s">
        <v>436</v>
      </c>
      <c r="E111" s="203" t="s">
        <v>437</v>
      </c>
      <c r="F111" s="203" t="s">
        <v>438</v>
      </c>
      <c r="G111" s="203" t="s">
        <v>439</v>
      </c>
      <c r="H111" s="203" t="s">
        <v>11</v>
      </c>
      <c r="I111" s="203" t="s">
        <v>12</v>
      </c>
      <c r="J111" s="203" t="s">
        <v>13</v>
      </c>
      <c r="K111" s="203" t="s">
        <v>234</v>
      </c>
      <c r="L111" s="203" t="s">
        <v>235</v>
      </c>
      <c r="M111" s="203" t="s">
        <v>236</v>
      </c>
      <c r="N111" s="203" t="s">
        <v>415</v>
      </c>
      <c r="O111" s="203" t="s">
        <v>440</v>
      </c>
      <c r="P111" s="203" t="s">
        <v>441</v>
      </c>
      <c r="Q111" s="203" t="s">
        <v>446</v>
      </c>
      <c r="R111" s="203" t="s">
        <v>458</v>
      </c>
      <c r="S111" s="204" t="s">
        <v>442</v>
      </c>
      <c r="T111" s="206"/>
      <c r="U111" s="206"/>
      <c r="V111" s="206"/>
      <c r="W111" s="206"/>
      <c r="X111" s="206"/>
      <c r="Y111" s="206"/>
      <c r="Z111" s="206"/>
      <c r="AA111" s="206"/>
      <c r="AB111" s="202" t="s">
        <v>435</v>
      </c>
      <c r="AC111" s="203" t="s">
        <v>436</v>
      </c>
      <c r="AD111" s="203" t="s">
        <v>437</v>
      </c>
      <c r="AE111" s="203" t="s">
        <v>438</v>
      </c>
      <c r="AF111" s="203" t="s">
        <v>439</v>
      </c>
      <c r="AG111" s="203" t="s">
        <v>11</v>
      </c>
      <c r="AH111" s="203" t="s">
        <v>12</v>
      </c>
      <c r="AI111" s="203" t="s">
        <v>13</v>
      </c>
      <c r="AJ111" s="203" t="s">
        <v>234</v>
      </c>
      <c r="AK111" s="203" t="s">
        <v>235</v>
      </c>
      <c r="AL111" s="203" t="s">
        <v>236</v>
      </c>
      <c r="AM111" s="203" t="s">
        <v>415</v>
      </c>
      <c r="AN111" s="203" t="s">
        <v>440</v>
      </c>
      <c r="AO111" s="203" t="s">
        <v>441</v>
      </c>
      <c r="AP111" s="203" t="s">
        <v>446</v>
      </c>
      <c r="AQ111" s="203" t="s">
        <v>458</v>
      </c>
      <c r="AR111" s="203" t="s">
        <v>459</v>
      </c>
      <c r="AS111" s="204" t="s">
        <v>442</v>
      </c>
      <c r="AT111" s="206"/>
      <c r="AU111" s="206"/>
      <c r="AV111" s="206"/>
    </row>
    <row r="112" spans="1:48" ht="15.75" thickBot="1" x14ac:dyDescent="0.3">
      <c r="A112" s="206"/>
      <c r="B112" s="206"/>
      <c r="C112" s="202" t="s">
        <v>234</v>
      </c>
      <c r="D112" s="203">
        <v>0</v>
      </c>
      <c r="E112" s="203">
        <f>E100-E118*$J$100</f>
        <v>1</v>
      </c>
      <c r="F112" s="203">
        <f t="shared" ref="F112:R112" si="46">F100-F118*$J$100</f>
        <v>-3</v>
      </c>
      <c r="G112" s="203">
        <f t="shared" si="46"/>
        <v>-6</v>
      </c>
      <c r="H112" s="203">
        <f t="shared" si="46"/>
        <v>6</v>
      </c>
      <c r="I112" s="207">
        <f t="shared" si="46"/>
        <v>12</v>
      </c>
      <c r="J112" s="203">
        <f t="shared" si="46"/>
        <v>0</v>
      </c>
      <c r="K112" s="203">
        <f t="shared" si="46"/>
        <v>1</v>
      </c>
      <c r="L112" s="203">
        <f t="shared" si="46"/>
        <v>0</v>
      </c>
      <c r="M112" s="203">
        <f t="shared" si="46"/>
        <v>0</v>
      </c>
      <c r="N112" s="203">
        <f t="shared" si="46"/>
        <v>0</v>
      </c>
      <c r="O112" s="203">
        <f t="shared" si="46"/>
        <v>0</v>
      </c>
      <c r="P112" s="203">
        <f t="shared" si="46"/>
        <v>0</v>
      </c>
      <c r="Q112" s="203">
        <f t="shared" si="46"/>
        <v>-7</v>
      </c>
      <c r="R112" s="203">
        <f t="shared" si="46"/>
        <v>0</v>
      </c>
      <c r="S112" s="204">
        <f>E112/I112</f>
        <v>8.3333333333333329E-2</v>
      </c>
      <c r="T112" s="206"/>
      <c r="U112" s="206"/>
      <c r="V112" s="206"/>
      <c r="W112" s="206"/>
      <c r="X112" s="206"/>
      <c r="Y112" s="206"/>
      <c r="Z112" s="206"/>
      <c r="AA112" s="206"/>
      <c r="AB112" s="211" t="s">
        <v>234</v>
      </c>
      <c r="AC112" s="210">
        <v>0</v>
      </c>
      <c r="AD112" s="210">
        <f t="shared" ref="AD112:AR112" si="47">AD100-AD119*$AE$100</f>
        <v>11</v>
      </c>
      <c r="AE112" s="210">
        <f t="shared" si="47"/>
        <v>0</v>
      </c>
      <c r="AF112" s="210">
        <f t="shared" si="47"/>
        <v>-6</v>
      </c>
      <c r="AG112" s="210">
        <f t="shared" si="47"/>
        <v>6</v>
      </c>
      <c r="AH112" s="210">
        <f t="shared" si="47"/>
        <v>12</v>
      </c>
      <c r="AI112" s="216">
        <f t="shared" si="47"/>
        <v>7</v>
      </c>
      <c r="AJ112" s="210">
        <f t="shared" si="47"/>
        <v>1</v>
      </c>
      <c r="AK112" s="210">
        <f t="shared" si="47"/>
        <v>0</v>
      </c>
      <c r="AL112" s="210">
        <f t="shared" si="47"/>
        <v>0</v>
      </c>
      <c r="AM112" s="210">
        <f t="shared" si="47"/>
        <v>0</v>
      </c>
      <c r="AN112" s="210">
        <f t="shared" si="47"/>
        <v>0</v>
      </c>
      <c r="AO112" s="210">
        <f t="shared" si="47"/>
        <v>0</v>
      </c>
      <c r="AP112" s="210">
        <f t="shared" si="47"/>
        <v>0</v>
      </c>
      <c r="AQ112" s="210">
        <f t="shared" si="47"/>
        <v>-3</v>
      </c>
      <c r="AR112" s="210">
        <f t="shared" si="47"/>
        <v>3</v>
      </c>
      <c r="AS112" s="212">
        <f>AD112/AI112</f>
        <v>1.5714285714285714</v>
      </c>
      <c r="AT112" s="206"/>
      <c r="AU112" s="206"/>
      <c r="AV112" s="206"/>
    </row>
    <row r="113" spans="1:48" ht="15.75" thickBot="1" x14ac:dyDescent="0.3">
      <c r="A113" s="206"/>
      <c r="B113" s="206"/>
      <c r="C113" s="211" t="s">
        <v>235</v>
      </c>
      <c r="D113" s="210">
        <v>0</v>
      </c>
      <c r="E113" s="210">
        <f>E101-E118*$J$101</f>
        <v>1</v>
      </c>
      <c r="F113" s="210">
        <f t="shared" ref="F113:R113" si="48">F101-F118*$J$101</f>
        <v>6</v>
      </c>
      <c r="G113" s="210">
        <f t="shared" si="48"/>
        <v>12</v>
      </c>
      <c r="H113" s="210">
        <f t="shared" si="48"/>
        <v>-3</v>
      </c>
      <c r="I113" s="217">
        <f t="shared" si="48"/>
        <v>-6</v>
      </c>
      <c r="J113" s="210">
        <f t="shared" si="48"/>
        <v>0</v>
      </c>
      <c r="K113" s="210">
        <f t="shared" si="48"/>
        <v>0</v>
      </c>
      <c r="L113" s="210">
        <f t="shared" si="48"/>
        <v>1</v>
      </c>
      <c r="M113" s="210">
        <f t="shared" si="48"/>
        <v>0</v>
      </c>
      <c r="N113" s="210">
        <f t="shared" si="48"/>
        <v>0</v>
      </c>
      <c r="O113" s="210">
        <f t="shared" si="48"/>
        <v>0</v>
      </c>
      <c r="P113" s="210">
        <f t="shared" si="48"/>
        <v>0</v>
      </c>
      <c r="Q113" s="210">
        <f t="shared" si="48"/>
        <v>-7</v>
      </c>
      <c r="R113" s="210">
        <f t="shared" si="48"/>
        <v>0</v>
      </c>
      <c r="S113" s="212"/>
      <c r="T113" s="206"/>
      <c r="U113" s="206"/>
      <c r="V113" s="206"/>
      <c r="W113" s="206"/>
      <c r="X113" s="206"/>
      <c r="Y113" s="206"/>
      <c r="Z113" s="206"/>
      <c r="AA113" s="206"/>
      <c r="AB113" s="202" t="s">
        <v>235</v>
      </c>
      <c r="AC113" s="203">
        <v>0</v>
      </c>
      <c r="AD113" s="203">
        <f t="shared" ref="AD113:AR113" si="49">AD101-AD119*$AE$101</f>
        <v>2</v>
      </c>
      <c r="AE113" s="203">
        <f t="shared" si="49"/>
        <v>0</v>
      </c>
      <c r="AF113" s="203">
        <f t="shared" si="49"/>
        <v>12</v>
      </c>
      <c r="AG113" s="203">
        <f t="shared" si="49"/>
        <v>-3</v>
      </c>
      <c r="AH113" s="203">
        <f t="shared" si="49"/>
        <v>-6</v>
      </c>
      <c r="AI113" s="207">
        <f t="shared" si="49"/>
        <v>7</v>
      </c>
      <c r="AJ113" s="203">
        <f t="shared" si="49"/>
        <v>0</v>
      </c>
      <c r="AK113" s="203">
        <f t="shared" si="49"/>
        <v>1</v>
      </c>
      <c r="AL113" s="203">
        <f t="shared" si="49"/>
        <v>0</v>
      </c>
      <c r="AM113" s="203">
        <f t="shared" si="49"/>
        <v>0</v>
      </c>
      <c r="AN113" s="203">
        <f t="shared" si="49"/>
        <v>0</v>
      </c>
      <c r="AO113" s="203">
        <f t="shared" si="49"/>
        <v>0</v>
      </c>
      <c r="AP113" s="203">
        <f t="shared" si="49"/>
        <v>0</v>
      </c>
      <c r="AQ113" s="203">
        <f t="shared" si="49"/>
        <v>6</v>
      </c>
      <c r="AR113" s="203">
        <f t="shared" si="49"/>
        <v>-6</v>
      </c>
      <c r="AS113" s="204">
        <f>AD113/AI113</f>
        <v>0.2857142857142857</v>
      </c>
      <c r="AT113" s="206"/>
      <c r="AU113" s="206"/>
      <c r="AV113" s="206"/>
    </row>
    <row r="114" spans="1:48" x14ac:dyDescent="0.25">
      <c r="A114" s="206"/>
      <c r="B114" s="206"/>
      <c r="C114" s="211" t="s">
        <v>236</v>
      </c>
      <c r="D114" s="210">
        <v>0</v>
      </c>
      <c r="E114" s="210">
        <f>E102</f>
        <v>1</v>
      </c>
      <c r="F114" s="210">
        <f t="shared" ref="F114:R117" si="50">F102</f>
        <v>1</v>
      </c>
      <c r="G114" s="210">
        <f t="shared" si="50"/>
        <v>0</v>
      </c>
      <c r="H114" s="210">
        <f t="shared" si="50"/>
        <v>0</v>
      </c>
      <c r="I114" s="217">
        <f t="shared" si="50"/>
        <v>0</v>
      </c>
      <c r="J114" s="210">
        <f t="shared" si="50"/>
        <v>0</v>
      </c>
      <c r="K114" s="210">
        <f t="shared" si="50"/>
        <v>0</v>
      </c>
      <c r="L114" s="210">
        <f t="shared" si="50"/>
        <v>0</v>
      </c>
      <c r="M114" s="210">
        <f t="shared" si="50"/>
        <v>1</v>
      </c>
      <c r="N114" s="210">
        <f t="shared" si="50"/>
        <v>0</v>
      </c>
      <c r="O114" s="210">
        <f t="shared" si="50"/>
        <v>0</v>
      </c>
      <c r="P114" s="210">
        <f t="shared" si="50"/>
        <v>0</v>
      </c>
      <c r="Q114" s="210">
        <f t="shared" si="50"/>
        <v>0</v>
      </c>
      <c r="R114" s="210">
        <f t="shared" si="50"/>
        <v>0</v>
      </c>
      <c r="S114" s="212"/>
      <c r="T114" s="206"/>
      <c r="U114" s="206"/>
      <c r="V114" s="206"/>
      <c r="W114" s="206"/>
      <c r="X114" s="206"/>
      <c r="Y114" s="206"/>
      <c r="Z114" s="206"/>
      <c r="AA114" s="206"/>
      <c r="AB114" s="211" t="s">
        <v>236</v>
      </c>
      <c r="AC114" s="210">
        <v>0</v>
      </c>
      <c r="AD114" s="210">
        <f t="shared" ref="AD114:AR114" si="51">AD102-AD119*$AE$102</f>
        <v>0</v>
      </c>
      <c r="AE114" s="210">
        <f t="shared" si="51"/>
        <v>0</v>
      </c>
      <c r="AF114" s="210">
        <f t="shared" si="51"/>
        <v>0</v>
      </c>
      <c r="AG114" s="210">
        <f t="shared" si="51"/>
        <v>0</v>
      </c>
      <c r="AH114" s="210">
        <f t="shared" si="51"/>
        <v>0</v>
      </c>
      <c r="AI114" s="217">
        <f t="shared" si="51"/>
        <v>0</v>
      </c>
      <c r="AJ114" s="210">
        <f t="shared" si="51"/>
        <v>0</v>
      </c>
      <c r="AK114" s="210">
        <f t="shared" si="51"/>
        <v>0</v>
      </c>
      <c r="AL114" s="210">
        <f t="shared" si="51"/>
        <v>1</v>
      </c>
      <c r="AM114" s="210">
        <f t="shared" si="51"/>
        <v>0</v>
      </c>
      <c r="AN114" s="210">
        <f t="shared" si="51"/>
        <v>0</v>
      </c>
      <c r="AO114" s="210">
        <f t="shared" si="51"/>
        <v>0</v>
      </c>
      <c r="AP114" s="210">
        <f t="shared" si="51"/>
        <v>0</v>
      </c>
      <c r="AQ114" s="210">
        <f t="shared" si="51"/>
        <v>1</v>
      </c>
      <c r="AR114" s="210">
        <f t="shared" si="51"/>
        <v>-1</v>
      </c>
      <c r="AS114" s="212"/>
      <c r="AT114" s="206"/>
      <c r="AU114" s="206"/>
      <c r="AV114" s="206"/>
    </row>
    <row r="115" spans="1:48" x14ac:dyDescent="0.25">
      <c r="A115" s="206"/>
      <c r="B115" s="206"/>
      <c r="C115" s="211" t="s">
        <v>415</v>
      </c>
      <c r="D115" s="210">
        <v>0</v>
      </c>
      <c r="E115" s="210">
        <f>E103</f>
        <v>1</v>
      </c>
      <c r="F115" s="210">
        <f t="shared" si="50"/>
        <v>0</v>
      </c>
      <c r="G115" s="210">
        <f t="shared" si="50"/>
        <v>1</v>
      </c>
      <c r="H115" s="210">
        <f t="shared" si="50"/>
        <v>0</v>
      </c>
      <c r="I115" s="217">
        <f t="shared" si="50"/>
        <v>0</v>
      </c>
      <c r="J115" s="210">
        <f t="shared" si="50"/>
        <v>0</v>
      </c>
      <c r="K115" s="210">
        <f t="shared" si="50"/>
        <v>0</v>
      </c>
      <c r="L115" s="210">
        <f t="shared" si="50"/>
        <v>0</v>
      </c>
      <c r="M115" s="210">
        <f t="shared" si="50"/>
        <v>0</v>
      </c>
      <c r="N115" s="210">
        <f t="shared" si="50"/>
        <v>1</v>
      </c>
      <c r="O115" s="210">
        <f t="shared" si="50"/>
        <v>0</v>
      </c>
      <c r="P115" s="210">
        <f t="shared" si="50"/>
        <v>0</v>
      </c>
      <c r="Q115" s="210">
        <f t="shared" si="50"/>
        <v>0</v>
      </c>
      <c r="R115" s="210">
        <f t="shared" si="50"/>
        <v>0</v>
      </c>
      <c r="S115" s="212"/>
      <c r="T115" s="206"/>
      <c r="U115" s="206"/>
      <c r="V115" s="206"/>
      <c r="W115" s="206"/>
      <c r="X115" s="206"/>
      <c r="Y115" s="206"/>
      <c r="Z115" s="206"/>
      <c r="AA115" s="206"/>
      <c r="AB115" s="211" t="s">
        <v>415</v>
      </c>
      <c r="AC115" s="210">
        <v>0</v>
      </c>
      <c r="AD115" s="210">
        <f>AD103</f>
        <v>1</v>
      </c>
      <c r="AE115" s="210">
        <f t="shared" ref="AE115:AR115" si="52">AE103</f>
        <v>0</v>
      </c>
      <c r="AF115" s="210">
        <f t="shared" si="52"/>
        <v>1</v>
      </c>
      <c r="AG115" s="210">
        <f t="shared" si="52"/>
        <v>0</v>
      </c>
      <c r="AH115" s="210">
        <f t="shared" si="52"/>
        <v>0</v>
      </c>
      <c r="AI115" s="217">
        <f t="shared" si="52"/>
        <v>0</v>
      </c>
      <c r="AJ115" s="210">
        <f t="shared" si="52"/>
        <v>0</v>
      </c>
      <c r="AK115" s="210">
        <f t="shared" si="52"/>
        <v>0</v>
      </c>
      <c r="AL115" s="210">
        <f t="shared" si="52"/>
        <v>0</v>
      </c>
      <c r="AM115" s="210">
        <f t="shared" si="52"/>
        <v>1</v>
      </c>
      <c r="AN115" s="210">
        <f t="shared" si="52"/>
        <v>0</v>
      </c>
      <c r="AO115" s="210">
        <f t="shared" si="52"/>
        <v>0</v>
      </c>
      <c r="AP115" s="210">
        <f t="shared" si="52"/>
        <v>0</v>
      </c>
      <c r="AQ115" s="210">
        <f t="shared" si="52"/>
        <v>0</v>
      </c>
      <c r="AR115" s="210">
        <f t="shared" si="52"/>
        <v>0</v>
      </c>
      <c r="AS115" s="212"/>
      <c r="AT115" s="206"/>
      <c r="AU115" s="206"/>
      <c r="AV115" s="206"/>
    </row>
    <row r="116" spans="1:48" x14ac:dyDescent="0.25">
      <c r="A116" s="206"/>
      <c r="B116" s="206"/>
      <c r="C116" s="211" t="s">
        <v>440</v>
      </c>
      <c r="D116" s="210">
        <v>0</v>
      </c>
      <c r="E116" s="210">
        <f>E104</f>
        <v>1</v>
      </c>
      <c r="F116" s="210">
        <f t="shared" si="50"/>
        <v>0</v>
      </c>
      <c r="G116" s="210">
        <f t="shared" si="50"/>
        <v>0</v>
      </c>
      <c r="H116" s="210">
        <f t="shared" si="50"/>
        <v>1</v>
      </c>
      <c r="I116" s="217">
        <f t="shared" si="50"/>
        <v>0</v>
      </c>
      <c r="J116" s="210">
        <f t="shared" si="50"/>
        <v>0</v>
      </c>
      <c r="K116" s="210">
        <f t="shared" si="50"/>
        <v>0</v>
      </c>
      <c r="L116" s="210">
        <f t="shared" si="50"/>
        <v>0</v>
      </c>
      <c r="M116" s="210">
        <f t="shared" si="50"/>
        <v>0</v>
      </c>
      <c r="N116" s="210">
        <f t="shared" si="50"/>
        <v>0</v>
      </c>
      <c r="O116" s="210">
        <f t="shared" si="50"/>
        <v>1</v>
      </c>
      <c r="P116" s="210">
        <f t="shared" si="50"/>
        <v>0</v>
      </c>
      <c r="Q116" s="210">
        <f t="shared" si="50"/>
        <v>0</v>
      </c>
      <c r="R116" s="210">
        <f t="shared" si="50"/>
        <v>0</v>
      </c>
      <c r="S116" s="212"/>
      <c r="T116" s="206"/>
      <c r="U116" s="206"/>
      <c r="V116" s="206"/>
      <c r="W116" s="206"/>
      <c r="X116" s="206"/>
      <c r="Y116" s="206"/>
      <c r="Z116" s="206"/>
      <c r="AA116" s="206"/>
      <c r="AB116" s="211" t="s">
        <v>440</v>
      </c>
      <c r="AC116" s="210">
        <v>0</v>
      </c>
      <c r="AD116" s="210">
        <f t="shared" ref="AD116:AR118" si="53">AD104</f>
        <v>1</v>
      </c>
      <c r="AE116" s="210">
        <f t="shared" si="53"/>
        <v>0</v>
      </c>
      <c r="AF116" s="210">
        <f t="shared" si="53"/>
        <v>0</v>
      </c>
      <c r="AG116" s="210">
        <f t="shared" si="53"/>
        <v>1</v>
      </c>
      <c r="AH116" s="210">
        <f t="shared" si="53"/>
        <v>0</v>
      </c>
      <c r="AI116" s="217">
        <f t="shared" si="53"/>
        <v>0</v>
      </c>
      <c r="AJ116" s="210">
        <f t="shared" si="53"/>
        <v>0</v>
      </c>
      <c r="AK116" s="210">
        <f t="shared" si="53"/>
        <v>0</v>
      </c>
      <c r="AL116" s="210">
        <f t="shared" si="53"/>
        <v>0</v>
      </c>
      <c r="AM116" s="210">
        <f t="shared" si="53"/>
        <v>0</v>
      </c>
      <c r="AN116" s="210">
        <f t="shared" si="53"/>
        <v>1</v>
      </c>
      <c r="AO116" s="210">
        <f t="shared" si="53"/>
        <v>0</v>
      </c>
      <c r="AP116" s="210">
        <f t="shared" si="53"/>
        <v>0</v>
      </c>
      <c r="AQ116" s="210">
        <f t="shared" si="53"/>
        <v>0</v>
      </c>
      <c r="AR116" s="210">
        <f t="shared" si="53"/>
        <v>0</v>
      </c>
      <c r="AS116" s="212"/>
      <c r="AT116" s="206"/>
      <c r="AU116" s="206"/>
      <c r="AV116" s="206"/>
    </row>
    <row r="117" spans="1:48" x14ac:dyDescent="0.25">
      <c r="A117" s="206"/>
      <c r="B117" s="206"/>
      <c r="C117" s="211" t="s">
        <v>441</v>
      </c>
      <c r="D117" s="210">
        <v>0</v>
      </c>
      <c r="E117" s="210">
        <f>E105</f>
        <v>1</v>
      </c>
      <c r="F117" s="210">
        <f t="shared" si="50"/>
        <v>0</v>
      </c>
      <c r="G117" s="210">
        <f t="shared" si="50"/>
        <v>0</v>
      </c>
      <c r="H117" s="210">
        <f t="shared" si="50"/>
        <v>0</v>
      </c>
      <c r="I117" s="217">
        <f t="shared" si="50"/>
        <v>1</v>
      </c>
      <c r="J117" s="210">
        <f t="shared" si="50"/>
        <v>0</v>
      </c>
      <c r="K117" s="210">
        <f t="shared" si="50"/>
        <v>0</v>
      </c>
      <c r="L117" s="210">
        <f t="shared" si="50"/>
        <v>0</v>
      </c>
      <c r="M117" s="210">
        <f t="shared" si="50"/>
        <v>0</v>
      </c>
      <c r="N117" s="210">
        <f t="shared" si="50"/>
        <v>0</v>
      </c>
      <c r="O117" s="210">
        <f t="shared" si="50"/>
        <v>0</v>
      </c>
      <c r="P117" s="210">
        <f t="shared" si="50"/>
        <v>1</v>
      </c>
      <c r="Q117" s="210">
        <f t="shared" si="50"/>
        <v>0</v>
      </c>
      <c r="R117" s="210">
        <f t="shared" si="50"/>
        <v>0</v>
      </c>
      <c r="S117" s="212">
        <f>E117/I117</f>
        <v>1</v>
      </c>
      <c r="T117" s="206"/>
      <c r="U117" s="206"/>
      <c r="V117" s="206"/>
      <c r="W117" s="206"/>
      <c r="X117" s="206"/>
      <c r="Y117" s="206"/>
      <c r="Z117" s="206"/>
      <c r="AA117" s="206"/>
      <c r="AB117" s="211" t="s">
        <v>441</v>
      </c>
      <c r="AC117" s="210">
        <v>0</v>
      </c>
      <c r="AD117" s="210">
        <f t="shared" si="53"/>
        <v>1</v>
      </c>
      <c r="AE117" s="210">
        <f t="shared" si="53"/>
        <v>0</v>
      </c>
      <c r="AF117" s="210">
        <f t="shared" si="53"/>
        <v>0</v>
      </c>
      <c r="AG117" s="210">
        <f t="shared" si="53"/>
        <v>0</v>
      </c>
      <c r="AH117" s="210">
        <f t="shared" si="53"/>
        <v>1</v>
      </c>
      <c r="AI117" s="217">
        <f t="shared" si="53"/>
        <v>0</v>
      </c>
      <c r="AJ117" s="210">
        <f t="shared" si="53"/>
        <v>0</v>
      </c>
      <c r="AK117" s="210">
        <f t="shared" si="53"/>
        <v>0</v>
      </c>
      <c r="AL117" s="210">
        <f t="shared" si="53"/>
        <v>0</v>
      </c>
      <c r="AM117" s="210">
        <f t="shared" si="53"/>
        <v>0</v>
      </c>
      <c r="AN117" s="210">
        <f t="shared" si="53"/>
        <v>0</v>
      </c>
      <c r="AO117" s="210">
        <f t="shared" si="53"/>
        <v>1</v>
      </c>
      <c r="AP117" s="210">
        <f t="shared" si="53"/>
        <v>0</v>
      </c>
      <c r="AQ117" s="210">
        <f t="shared" si="53"/>
        <v>0</v>
      </c>
      <c r="AR117" s="210">
        <f t="shared" si="53"/>
        <v>0</v>
      </c>
      <c r="AS117" s="212"/>
      <c r="AT117" s="206"/>
      <c r="AU117" s="206"/>
      <c r="AV117" s="206"/>
    </row>
    <row r="118" spans="1:48" x14ac:dyDescent="0.25">
      <c r="A118" s="206"/>
      <c r="B118" s="206"/>
      <c r="C118" s="211" t="s">
        <v>13</v>
      </c>
      <c r="D118" s="210">
        <v>13</v>
      </c>
      <c r="E118" s="210">
        <f>E106/$J$106</f>
        <v>1</v>
      </c>
      <c r="F118" s="210">
        <f t="shared" ref="F118:R118" si="54">F106/$J$106</f>
        <v>0</v>
      </c>
      <c r="G118" s="210">
        <f t="shared" si="54"/>
        <v>0</v>
      </c>
      <c r="H118" s="210">
        <f t="shared" si="54"/>
        <v>0</v>
      </c>
      <c r="I118" s="217">
        <f t="shared" si="54"/>
        <v>0</v>
      </c>
      <c r="J118" s="210">
        <f t="shared" si="54"/>
        <v>1</v>
      </c>
      <c r="K118" s="210">
        <f t="shared" si="54"/>
        <v>0</v>
      </c>
      <c r="L118" s="210">
        <f t="shared" si="54"/>
        <v>0</v>
      </c>
      <c r="M118" s="210">
        <f t="shared" si="54"/>
        <v>0</v>
      </c>
      <c r="N118" s="210">
        <f t="shared" si="54"/>
        <v>0</v>
      </c>
      <c r="O118" s="210">
        <f t="shared" si="54"/>
        <v>0</v>
      </c>
      <c r="P118" s="210">
        <f t="shared" si="54"/>
        <v>0</v>
      </c>
      <c r="Q118" s="210">
        <f t="shared" si="54"/>
        <v>1</v>
      </c>
      <c r="R118" s="210">
        <f t="shared" si="54"/>
        <v>0</v>
      </c>
      <c r="S118" s="212"/>
      <c r="T118" s="206"/>
      <c r="U118" s="206"/>
      <c r="V118" s="206"/>
      <c r="W118" s="206"/>
      <c r="X118" s="206"/>
      <c r="Y118" s="206"/>
      <c r="Z118" s="206"/>
      <c r="AA118" s="206"/>
      <c r="AB118" s="211" t="s">
        <v>446</v>
      </c>
      <c r="AC118" s="210">
        <v>0</v>
      </c>
      <c r="AD118" s="210">
        <f t="shared" si="53"/>
        <v>1</v>
      </c>
      <c r="AE118" s="210">
        <f t="shared" si="53"/>
        <v>0</v>
      </c>
      <c r="AF118" s="210">
        <f t="shared" si="53"/>
        <v>0</v>
      </c>
      <c r="AG118" s="210">
        <f t="shared" si="53"/>
        <v>0</v>
      </c>
      <c r="AH118" s="210">
        <f t="shared" si="53"/>
        <v>0</v>
      </c>
      <c r="AI118" s="217">
        <f t="shared" si="53"/>
        <v>1</v>
      </c>
      <c r="AJ118" s="210">
        <f t="shared" si="53"/>
        <v>0</v>
      </c>
      <c r="AK118" s="210">
        <f t="shared" si="53"/>
        <v>0</v>
      </c>
      <c r="AL118" s="210">
        <f t="shared" si="53"/>
        <v>0</v>
      </c>
      <c r="AM118" s="210">
        <f t="shared" si="53"/>
        <v>0</v>
      </c>
      <c r="AN118" s="210">
        <f t="shared" si="53"/>
        <v>0</v>
      </c>
      <c r="AO118" s="210">
        <f t="shared" si="53"/>
        <v>0</v>
      </c>
      <c r="AP118" s="210">
        <f t="shared" si="53"/>
        <v>1</v>
      </c>
      <c r="AQ118" s="210">
        <f t="shared" si="53"/>
        <v>0</v>
      </c>
      <c r="AR118" s="210">
        <f t="shared" si="53"/>
        <v>0</v>
      </c>
      <c r="AS118" s="212">
        <f>AD118/AI118</f>
        <v>1</v>
      </c>
      <c r="AT118" s="206"/>
      <c r="AU118" s="206"/>
      <c r="AV118" s="206"/>
    </row>
    <row r="119" spans="1:48" ht="15.75" thickBot="1" x14ac:dyDescent="0.3">
      <c r="A119" s="206"/>
      <c r="B119" s="206"/>
      <c r="C119" s="213" t="s">
        <v>458</v>
      </c>
      <c r="D119" s="218">
        <v>0</v>
      </c>
      <c r="E119" s="218">
        <f>E107</f>
        <v>0</v>
      </c>
      <c r="F119" s="218">
        <f t="shared" ref="F119:R119" si="55">F107</f>
        <v>1</v>
      </c>
      <c r="G119" s="218">
        <f t="shared" si="55"/>
        <v>0</v>
      </c>
      <c r="H119" s="218">
        <f t="shared" si="55"/>
        <v>0</v>
      </c>
      <c r="I119" s="219">
        <f t="shared" si="55"/>
        <v>0</v>
      </c>
      <c r="J119" s="218">
        <f t="shared" si="55"/>
        <v>0</v>
      </c>
      <c r="K119" s="218">
        <f t="shared" si="55"/>
        <v>0</v>
      </c>
      <c r="L119" s="218">
        <f t="shared" si="55"/>
        <v>0</v>
      </c>
      <c r="M119" s="218">
        <f t="shared" si="55"/>
        <v>0</v>
      </c>
      <c r="N119" s="218">
        <f t="shared" si="55"/>
        <v>0</v>
      </c>
      <c r="O119" s="218">
        <f t="shared" si="55"/>
        <v>0</v>
      </c>
      <c r="P119" s="218">
        <f t="shared" si="55"/>
        <v>0</v>
      </c>
      <c r="Q119" s="218">
        <f t="shared" si="55"/>
        <v>0</v>
      </c>
      <c r="R119" s="218">
        <f t="shared" si="55"/>
        <v>1</v>
      </c>
      <c r="S119" s="214"/>
      <c r="T119" s="206"/>
      <c r="U119" s="206"/>
      <c r="V119" s="206"/>
      <c r="W119" s="206"/>
      <c r="X119" s="206"/>
      <c r="Y119" s="206"/>
      <c r="Z119" s="206"/>
      <c r="AA119" s="206"/>
      <c r="AB119" s="213" t="s">
        <v>9</v>
      </c>
      <c r="AC119" s="218">
        <v>3</v>
      </c>
      <c r="AD119" s="218">
        <f t="shared" ref="AD119:AR119" si="56">AD107/$AE$107</f>
        <v>1</v>
      </c>
      <c r="AE119" s="218">
        <f t="shared" si="56"/>
        <v>1</v>
      </c>
      <c r="AF119" s="218">
        <f t="shared" si="56"/>
        <v>0</v>
      </c>
      <c r="AG119" s="218">
        <f t="shared" si="56"/>
        <v>0</v>
      </c>
      <c r="AH119" s="218">
        <f t="shared" si="56"/>
        <v>0</v>
      </c>
      <c r="AI119" s="219">
        <f t="shared" si="56"/>
        <v>0</v>
      </c>
      <c r="AJ119" s="218">
        <f t="shared" si="56"/>
        <v>0</v>
      </c>
      <c r="AK119" s="218">
        <f t="shared" si="56"/>
        <v>0</v>
      </c>
      <c r="AL119" s="218">
        <f t="shared" si="56"/>
        <v>0</v>
      </c>
      <c r="AM119" s="218">
        <f t="shared" si="56"/>
        <v>0</v>
      </c>
      <c r="AN119" s="218">
        <f t="shared" si="56"/>
        <v>0</v>
      </c>
      <c r="AO119" s="218">
        <f t="shared" si="56"/>
        <v>0</v>
      </c>
      <c r="AP119" s="218">
        <f t="shared" si="56"/>
        <v>0</v>
      </c>
      <c r="AQ119" s="218">
        <f t="shared" si="56"/>
        <v>-1</v>
      </c>
      <c r="AR119" s="218">
        <f t="shared" si="56"/>
        <v>1</v>
      </c>
      <c r="AS119" s="214"/>
      <c r="AT119" s="206"/>
      <c r="AU119" s="206"/>
      <c r="AV119" s="206"/>
    </row>
    <row r="120" spans="1:48" ht="15.75" thickBot="1" x14ac:dyDescent="0.3">
      <c r="A120" s="206"/>
      <c r="B120" s="206"/>
      <c r="C120" s="206"/>
      <c r="D120" s="202"/>
      <c r="E120" s="203" t="s">
        <v>237</v>
      </c>
      <c r="F120" s="203">
        <f>SUMPRODUCT($D$112:$D$119,F112:F119)-F110</f>
        <v>-3</v>
      </c>
      <c r="G120" s="203">
        <f t="shared" ref="G120:Q120" si="57">SUMPRODUCT($D$112:$D$119,G112:G119)-G110</f>
        <v>-6</v>
      </c>
      <c r="H120" s="203">
        <f t="shared" si="57"/>
        <v>-3</v>
      </c>
      <c r="I120" s="203">
        <f t="shared" si="57"/>
        <v>-6</v>
      </c>
      <c r="J120" s="203">
        <f t="shared" si="57"/>
        <v>0</v>
      </c>
      <c r="K120" s="203">
        <f t="shared" si="57"/>
        <v>0</v>
      </c>
      <c r="L120" s="203">
        <f t="shared" si="57"/>
        <v>0</v>
      </c>
      <c r="M120" s="203">
        <f t="shared" si="57"/>
        <v>0</v>
      </c>
      <c r="N120" s="203">
        <f t="shared" si="57"/>
        <v>0</v>
      </c>
      <c r="O120" s="203">
        <f t="shared" si="57"/>
        <v>0</v>
      </c>
      <c r="P120" s="203">
        <f t="shared" si="57"/>
        <v>0</v>
      </c>
      <c r="Q120" s="203">
        <f t="shared" si="57"/>
        <v>13</v>
      </c>
      <c r="R120" s="203">
        <f>SUMPRODUCT($D$112:$D$119,R112:R119)-R110</f>
        <v>0</v>
      </c>
      <c r="S120" s="206"/>
      <c r="T120" s="206"/>
      <c r="U120" s="206"/>
      <c r="V120" s="206"/>
      <c r="W120" s="206"/>
      <c r="X120" s="206"/>
      <c r="Y120" s="206"/>
      <c r="Z120" s="206"/>
      <c r="AA120" s="206"/>
      <c r="AB120" s="206"/>
      <c r="AC120" s="202"/>
      <c r="AD120" s="203" t="s">
        <v>237</v>
      </c>
      <c r="AE120" s="203">
        <f t="shared" ref="AE120:AR120" si="58">SUMPRODUCT($AC$112:$AC$119,AE112:AE119)-AE110</f>
        <v>0</v>
      </c>
      <c r="AF120" s="203">
        <f t="shared" si="58"/>
        <v>-6</v>
      </c>
      <c r="AG120" s="203">
        <f t="shared" si="58"/>
        <v>-3</v>
      </c>
      <c r="AH120" s="203">
        <f t="shared" si="58"/>
        <v>-6</v>
      </c>
      <c r="AI120" s="203">
        <f t="shared" si="58"/>
        <v>-13</v>
      </c>
      <c r="AJ120" s="203">
        <f t="shared" si="58"/>
        <v>0</v>
      </c>
      <c r="AK120" s="203">
        <f t="shared" si="58"/>
        <v>0</v>
      </c>
      <c r="AL120" s="203">
        <f t="shared" si="58"/>
        <v>0</v>
      </c>
      <c r="AM120" s="203">
        <f t="shared" si="58"/>
        <v>0</v>
      </c>
      <c r="AN120" s="203">
        <f t="shared" si="58"/>
        <v>0</v>
      </c>
      <c r="AO120" s="203">
        <f t="shared" si="58"/>
        <v>0</v>
      </c>
      <c r="AP120" s="203">
        <f t="shared" si="58"/>
        <v>0</v>
      </c>
      <c r="AQ120" s="203">
        <f t="shared" si="58"/>
        <v>-3</v>
      </c>
      <c r="AR120" s="203">
        <f t="shared" si="58"/>
        <v>10003</v>
      </c>
      <c r="AS120" s="206"/>
      <c r="AT120" s="206"/>
      <c r="AU120" s="206"/>
      <c r="AV120" s="206"/>
    </row>
    <row r="121" spans="1:48" ht="15.75" thickBot="1" x14ac:dyDescent="0.3">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row>
    <row r="122" spans="1:48" ht="15.75" thickBot="1" x14ac:dyDescent="0.3">
      <c r="A122" s="206"/>
      <c r="B122" s="206"/>
      <c r="C122" s="210"/>
      <c r="D122" s="210"/>
      <c r="E122" s="202" t="s">
        <v>155</v>
      </c>
      <c r="F122" s="203">
        <v>3</v>
      </c>
      <c r="G122" s="203">
        <v>6</v>
      </c>
      <c r="H122" s="203">
        <v>3</v>
      </c>
      <c r="I122" s="203">
        <v>6</v>
      </c>
      <c r="J122" s="203">
        <v>13</v>
      </c>
      <c r="K122" s="203">
        <v>0</v>
      </c>
      <c r="L122" s="203">
        <v>0</v>
      </c>
      <c r="M122" s="203">
        <v>0</v>
      </c>
      <c r="N122" s="203">
        <v>0</v>
      </c>
      <c r="O122" s="203">
        <v>0</v>
      </c>
      <c r="P122" s="203">
        <v>0</v>
      </c>
      <c r="Q122" s="203">
        <v>0</v>
      </c>
      <c r="R122" s="204">
        <v>0</v>
      </c>
      <c r="S122" s="206"/>
      <c r="T122" s="206"/>
      <c r="U122" s="206"/>
      <c r="V122" s="206"/>
      <c r="W122" s="206"/>
      <c r="X122" s="206"/>
      <c r="Y122" s="206"/>
      <c r="Z122" s="206"/>
      <c r="AA122" s="206"/>
      <c r="AB122" s="210"/>
      <c r="AC122" s="210"/>
      <c r="AD122" s="202" t="s">
        <v>155</v>
      </c>
      <c r="AE122" s="203">
        <v>3</v>
      </c>
      <c r="AF122" s="203">
        <v>6</v>
      </c>
      <c r="AG122" s="203">
        <v>3</v>
      </c>
      <c r="AH122" s="203">
        <v>6</v>
      </c>
      <c r="AI122" s="203">
        <v>13</v>
      </c>
      <c r="AJ122" s="203">
        <v>0</v>
      </c>
      <c r="AK122" s="203">
        <v>0</v>
      </c>
      <c r="AL122" s="203">
        <v>0</v>
      </c>
      <c r="AM122" s="203">
        <v>0</v>
      </c>
      <c r="AN122" s="203">
        <v>0</v>
      </c>
      <c r="AO122" s="203">
        <v>0</v>
      </c>
      <c r="AP122" s="203">
        <v>0</v>
      </c>
      <c r="AQ122" s="203">
        <v>0</v>
      </c>
      <c r="AR122" s="204">
        <v>-10000</v>
      </c>
      <c r="AS122" s="206"/>
      <c r="AT122" s="206"/>
      <c r="AU122" s="206"/>
      <c r="AV122" s="206"/>
    </row>
    <row r="123" spans="1:48" ht="15.75" thickBot="1" x14ac:dyDescent="0.3">
      <c r="A123" s="206"/>
      <c r="B123" s="206"/>
      <c r="C123" s="202" t="s">
        <v>435</v>
      </c>
      <c r="D123" s="203" t="s">
        <v>436</v>
      </c>
      <c r="E123" s="203" t="s">
        <v>437</v>
      </c>
      <c r="F123" s="203" t="s">
        <v>438</v>
      </c>
      <c r="G123" s="203" t="s">
        <v>439</v>
      </c>
      <c r="H123" s="203" t="s">
        <v>11</v>
      </c>
      <c r="I123" s="203" t="s">
        <v>12</v>
      </c>
      <c r="J123" s="203" t="s">
        <v>13</v>
      </c>
      <c r="K123" s="203" t="s">
        <v>234</v>
      </c>
      <c r="L123" s="203" t="s">
        <v>235</v>
      </c>
      <c r="M123" s="203" t="s">
        <v>236</v>
      </c>
      <c r="N123" s="203" t="s">
        <v>415</v>
      </c>
      <c r="O123" s="203" t="s">
        <v>440</v>
      </c>
      <c r="P123" s="203" t="s">
        <v>441</v>
      </c>
      <c r="Q123" s="203" t="s">
        <v>446</v>
      </c>
      <c r="R123" s="203" t="s">
        <v>458</v>
      </c>
      <c r="S123" s="204" t="s">
        <v>442</v>
      </c>
      <c r="T123" s="206"/>
      <c r="U123" s="206"/>
      <c r="V123" s="206"/>
      <c r="W123" s="206"/>
      <c r="X123" s="206"/>
      <c r="Y123" s="206"/>
      <c r="Z123" s="206"/>
      <c r="AA123" s="206"/>
      <c r="AB123" s="202" t="s">
        <v>435</v>
      </c>
      <c r="AC123" s="203" t="s">
        <v>436</v>
      </c>
      <c r="AD123" s="203" t="s">
        <v>437</v>
      </c>
      <c r="AE123" s="203" t="s">
        <v>438</v>
      </c>
      <c r="AF123" s="203" t="s">
        <v>439</v>
      </c>
      <c r="AG123" s="203" t="s">
        <v>11</v>
      </c>
      <c r="AH123" s="203" t="s">
        <v>12</v>
      </c>
      <c r="AI123" s="203" t="s">
        <v>13</v>
      </c>
      <c r="AJ123" s="203" t="s">
        <v>234</v>
      </c>
      <c r="AK123" s="203" t="s">
        <v>235</v>
      </c>
      <c r="AL123" s="203" t="s">
        <v>236</v>
      </c>
      <c r="AM123" s="203" t="s">
        <v>415</v>
      </c>
      <c r="AN123" s="203" t="s">
        <v>440</v>
      </c>
      <c r="AO123" s="203" t="s">
        <v>441</v>
      </c>
      <c r="AP123" s="203" t="s">
        <v>446</v>
      </c>
      <c r="AQ123" s="203" t="s">
        <v>458</v>
      </c>
      <c r="AR123" s="203" t="s">
        <v>459</v>
      </c>
      <c r="AS123" s="204" t="s">
        <v>442</v>
      </c>
      <c r="AT123" s="206"/>
      <c r="AU123" s="206"/>
      <c r="AV123" s="206"/>
    </row>
    <row r="124" spans="1:48" ht="15.75" thickBot="1" x14ac:dyDescent="0.3">
      <c r="A124" s="206"/>
      <c r="B124" s="206"/>
      <c r="C124" s="211" t="s">
        <v>12</v>
      </c>
      <c r="D124" s="210">
        <v>6</v>
      </c>
      <c r="E124" s="210">
        <f>E112/$I$112</f>
        <v>8.3333333333333329E-2</v>
      </c>
      <c r="F124" s="210">
        <f t="shared" ref="F124:R124" si="59">F112/$I$112</f>
        <v>-0.25</v>
      </c>
      <c r="G124" s="216">
        <f t="shared" si="59"/>
        <v>-0.5</v>
      </c>
      <c r="H124" s="216">
        <f t="shared" si="59"/>
        <v>0.5</v>
      </c>
      <c r="I124" s="210">
        <f t="shared" si="59"/>
        <v>1</v>
      </c>
      <c r="J124" s="210">
        <f t="shared" si="59"/>
        <v>0</v>
      </c>
      <c r="K124" s="210">
        <f t="shared" si="59"/>
        <v>8.3333333333333329E-2</v>
      </c>
      <c r="L124" s="210">
        <f t="shared" si="59"/>
        <v>0</v>
      </c>
      <c r="M124" s="210">
        <f t="shared" si="59"/>
        <v>0</v>
      </c>
      <c r="N124" s="210">
        <f t="shared" si="59"/>
        <v>0</v>
      </c>
      <c r="O124" s="210">
        <f t="shared" si="59"/>
        <v>0</v>
      </c>
      <c r="P124" s="210">
        <f t="shared" si="59"/>
        <v>0</v>
      </c>
      <c r="Q124" s="210">
        <f t="shared" si="59"/>
        <v>-0.58333333333333337</v>
      </c>
      <c r="R124" s="210">
        <f t="shared" si="59"/>
        <v>0</v>
      </c>
      <c r="S124" s="212"/>
      <c r="T124" s="206"/>
      <c r="U124" s="206"/>
      <c r="V124" s="206"/>
      <c r="W124" s="206"/>
      <c r="X124" s="206"/>
      <c r="Y124" s="206"/>
      <c r="Z124" s="206"/>
      <c r="AA124" s="206"/>
      <c r="AB124" s="202" t="s">
        <v>234</v>
      </c>
      <c r="AC124" s="203">
        <v>0</v>
      </c>
      <c r="AD124" s="203">
        <f t="shared" ref="AD124:AR124" si="60">AD112-AD125*$AI$112</f>
        <v>9</v>
      </c>
      <c r="AE124" s="203">
        <f t="shared" si="60"/>
        <v>0</v>
      </c>
      <c r="AF124" s="203">
        <f t="shared" si="60"/>
        <v>-18</v>
      </c>
      <c r="AG124" s="203">
        <f t="shared" si="60"/>
        <v>9</v>
      </c>
      <c r="AH124" s="207">
        <f t="shared" si="60"/>
        <v>18</v>
      </c>
      <c r="AI124" s="203">
        <f t="shared" si="60"/>
        <v>0</v>
      </c>
      <c r="AJ124" s="203">
        <f t="shared" si="60"/>
        <v>1</v>
      </c>
      <c r="AK124" s="203">
        <f t="shared" si="60"/>
        <v>-1</v>
      </c>
      <c r="AL124" s="203">
        <f t="shared" si="60"/>
        <v>0</v>
      </c>
      <c r="AM124" s="203">
        <f t="shared" si="60"/>
        <v>0</v>
      </c>
      <c r="AN124" s="203">
        <f t="shared" si="60"/>
        <v>0</v>
      </c>
      <c r="AO124" s="203">
        <f t="shared" si="60"/>
        <v>0</v>
      </c>
      <c r="AP124" s="203">
        <f t="shared" si="60"/>
        <v>0</v>
      </c>
      <c r="AQ124" s="203">
        <f t="shared" si="60"/>
        <v>-9</v>
      </c>
      <c r="AR124" s="203">
        <f t="shared" si="60"/>
        <v>9</v>
      </c>
      <c r="AS124" s="204">
        <f>AD124/AH124</f>
        <v>0.5</v>
      </c>
      <c r="AT124" s="206"/>
      <c r="AU124" s="206"/>
      <c r="AV124" s="206"/>
    </row>
    <row r="125" spans="1:48" ht="15.75" thickBot="1" x14ac:dyDescent="0.3">
      <c r="A125" s="206"/>
      <c r="B125" s="206"/>
      <c r="C125" s="202" t="s">
        <v>235</v>
      </c>
      <c r="D125" s="203">
        <v>0</v>
      </c>
      <c r="E125" s="203">
        <f>E113-E124*$I$113</f>
        <v>1.5</v>
      </c>
      <c r="F125" s="203">
        <f t="shared" ref="F125:R125" si="61">F113-F124*$I$113</f>
        <v>4.5</v>
      </c>
      <c r="G125" s="207">
        <f t="shared" si="61"/>
        <v>9</v>
      </c>
      <c r="H125" s="203">
        <f t="shared" si="61"/>
        <v>0</v>
      </c>
      <c r="I125" s="203">
        <f t="shared" si="61"/>
        <v>0</v>
      </c>
      <c r="J125" s="203">
        <f t="shared" si="61"/>
        <v>0</v>
      </c>
      <c r="K125" s="203">
        <f t="shared" si="61"/>
        <v>0.5</v>
      </c>
      <c r="L125" s="203">
        <f t="shared" si="61"/>
        <v>1</v>
      </c>
      <c r="M125" s="203">
        <f t="shared" si="61"/>
        <v>0</v>
      </c>
      <c r="N125" s="203">
        <f t="shared" si="61"/>
        <v>0</v>
      </c>
      <c r="O125" s="203">
        <f t="shared" si="61"/>
        <v>0</v>
      </c>
      <c r="P125" s="203">
        <f t="shared" si="61"/>
        <v>0</v>
      </c>
      <c r="Q125" s="203">
        <f t="shared" si="61"/>
        <v>-10.5</v>
      </c>
      <c r="R125" s="203">
        <f t="shared" si="61"/>
        <v>0</v>
      </c>
      <c r="S125" s="204">
        <f>E125/G125</f>
        <v>0.16666666666666666</v>
      </c>
      <c r="T125" s="206"/>
      <c r="U125" s="206"/>
      <c r="V125" s="206"/>
      <c r="W125" s="206"/>
      <c r="X125" s="206"/>
      <c r="Y125" s="206"/>
      <c r="Z125" s="206"/>
      <c r="AA125" s="206"/>
      <c r="AB125" s="211" t="s">
        <v>13</v>
      </c>
      <c r="AC125" s="210">
        <v>13</v>
      </c>
      <c r="AD125" s="210">
        <f t="shared" ref="AD125:AR125" si="62">AD113/$AI$113</f>
        <v>0.2857142857142857</v>
      </c>
      <c r="AE125" s="210">
        <f t="shared" si="62"/>
        <v>0</v>
      </c>
      <c r="AF125" s="210">
        <f t="shared" si="62"/>
        <v>1.7142857142857142</v>
      </c>
      <c r="AG125" s="210">
        <f t="shared" si="62"/>
        <v>-0.42857142857142855</v>
      </c>
      <c r="AH125" s="217">
        <f t="shared" si="62"/>
        <v>-0.8571428571428571</v>
      </c>
      <c r="AI125" s="210">
        <f t="shared" si="62"/>
        <v>1</v>
      </c>
      <c r="AJ125" s="210">
        <f t="shared" si="62"/>
        <v>0</v>
      </c>
      <c r="AK125" s="210">
        <f t="shared" si="62"/>
        <v>0.14285714285714285</v>
      </c>
      <c r="AL125" s="210">
        <f t="shared" si="62"/>
        <v>0</v>
      </c>
      <c r="AM125" s="210">
        <f t="shared" si="62"/>
        <v>0</v>
      </c>
      <c r="AN125" s="210">
        <f t="shared" si="62"/>
        <v>0</v>
      </c>
      <c r="AO125" s="210">
        <f t="shared" si="62"/>
        <v>0</v>
      </c>
      <c r="AP125" s="210">
        <f t="shared" si="62"/>
        <v>0</v>
      </c>
      <c r="AQ125" s="210">
        <f t="shared" si="62"/>
        <v>0.8571428571428571</v>
      </c>
      <c r="AR125" s="210">
        <f t="shared" si="62"/>
        <v>-0.8571428571428571</v>
      </c>
      <c r="AS125" s="212"/>
      <c r="AT125" s="206"/>
      <c r="AU125" s="206"/>
      <c r="AV125" s="206"/>
    </row>
    <row r="126" spans="1:48" x14ac:dyDescent="0.25">
      <c r="A126" s="206"/>
      <c r="B126" s="206"/>
      <c r="C126" s="211" t="s">
        <v>236</v>
      </c>
      <c r="D126" s="210">
        <v>0</v>
      </c>
      <c r="E126" s="210">
        <f>E114</f>
        <v>1</v>
      </c>
      <c r="F126" s="210">
        <f t="shared" ref="F126:R128" si="63">F114</f>
        <v>1</v>
      </c>
      <c r="G126" s="217">
        <f t="shared" si="63"/>
        <v>0</v>
      </c>
      <c r="H126" s="210">
        <f t="shared" si="63"/>
        <v>0</v>
      </c>
      <c r="I126" s="210">
        <f t="shared" si="63"/>
        <v>0</v>
      </c>
      <c r="J126" s="210">
        <f t="shared" si="63"/>
        <v>0</v>
      </c>
      <c r="K126" s="210">
        <f t="shared" si="63"/>
        <v>0</v>
      </c>
      <c r="L126" s="210">
        <f t="shared" si="63"/>
        <v>0</v>
      </c>
      <c r="M126" s="210">
        <f t="shared" si="63"/>
        <v>1</v>
      </c>
      <c r="N126" s="210">
        <f t="shared" si="63"/>
        <v>0</v>
      </c>
      <c r="O126" s="210">
        <f t="shared" si="63"/>
        <v>0</v>
      </c>
      <c r="P126" s="210">
        <f t="shared" si="63"/>
        <v>0</v>
      </c>
      <c r="Q126" s="210">
        <f t="shared" si="63"/>
        <v>0</v>
      </c>
      <c r="R126" s="210">
        <f t="shared" si="63"/>
        <v>0</v>
      </c>
      <c r="S126" s="212"/>
      <c r="T126" s="206"/>
      <c r="U126" s="206"/>
      <c r="V126" s="206"/>
      <c r="W126" s="206"/>
      <c r="X126" s="206"/>
      <c r="Y126" s="206"/>
      <c r="Z126" s="206"/>
      <c r="AA126" s="206"/>
      <c r="AB126" s="211" t="s">
        <v>236</v>
      </c>
      <c r="AC126" s="210">
        <v>0</v>
      </c>
      <c r="AD126" s="210">
        <f>AD114</f>
        <v>0</v>
      </c>
      <c r="AE126" s="210">
        <f t="shared" ref="AE126:AR126" si="64">AE114</f>
        <v>0</v>
      </c>
      <c r="AF126" s="210">
        <f t="shared" si="64"/>
        <v>0</v>
      </c>
      <c r="AG126" s="210">
        <f t="shared" si="64"/>
        <v>0</v>
      </c>
      <c r="AH126" s="217">
        <f t="shared" si="64"/>
        <v>0</v>
      </c>
      <c r="AI126" s="210">
        <f t="shared" si="64"/>
        <v>0</v>
      </c>
      <c r="AJ126" s="210">
        <f t="shared" si="64"/>
        <v>0</v>
      </c>
      <c r="AK126" s="210">
        <f t="shared" si="64"/>
        <v>0</v>
      </c>
      <c r="AL126" s="210">
        <f t="shared" si="64"/>
        <v>1</v>
      </c>
      <c r="AM126" s="210">
        <f t="shared" si="64"/>
        <v>0</v>
      </c>
      <c r="AN126" s="210">
        <f t="shared" si="64"/>
        <v>0</v>
      </c>
      <c r="AO126" s="210">
        <f t="shared" si="64"/>
        <v>0</v>
      </c>
      <c r="AP126" s="210">
        <f t="shared" si="64"/>
        <v>0</v>
      </c>
      <c r="AQ126" s="210">
        <f t="shared" si="64"/>
        <v>1</v>
      </c>
      <c r="AR126" s="210">
        <f t="shared" si="64"/>
        <v>-1</v>
      </c>
      <c r="AS126" s="212"/>
      <c r="AT126" s="206"/>
      <c r="AU126" s="206"/>
      <c r="AV126" s="206"/>
    </row>
    <row r="127" spans="1:48" x14ac:dyDescent="0.25">
      <c r="A127" s="206"/>
      <c r="B127" s="206"/>
      <c r="C127" s="211" t="s">
        <v>415</v>
      </c>
      <c r="D127" s="210">
        <v>0</v>
      </c>
      <c r="E127" s="210">
        <f>E115</f>
        <v>1</v>
      </c>
      <c r="F127" s="210">
        <f t="shared" si="63"/>
        <v>0</v>
      </c>
      <c r="G127" s="217">
        <f t="shared" si="63"/>
        <v>1</v>
      </c>
      <c r="H127" s="210">
        <f t="shared" si="63"/>
        <v>0</v>
      </c>
      <c r="I127" s="210">
        <f t="shared" si="63"/>
        <v>0</v>
      </c>
      <c r="J127" s="210">
        <f t="shared" si="63"/>
        <v>0</v>
      </c>
      <c r="K127" s="210">
        <f t="shared" si="63"/>
        <v>0</v>
      </c>
      <c r="L127" s="210">
        <f t="shared" si="63"/>
        <v>0</v>
      </c>
      <c r="M127" s="210">
        <f t="shared" si="63"/>
        <v>0</v>
      </c>
      <c r="N127" s="210">
        <f t="shared" si="63"/>
        <v>1</v>
      </c>
      <c r="O127" s="210">
        <f t="shared" si="63"/>
        <v>0</v>
      </c>
      <c r="P127" s="210">
        <f t="shared" si="63"/>
        <v>0</v>
      </c>
      <c r="Q127" s="210">
        <f t="shared" si="63"/>
        <v>0</v>
      </c>
      <c r="R127" s="210">
        <f t="shared" si="63"/>
        <v>0</v>
      </c>
      <c r="S127" s="212">
        <f>E127/G127</f>
        <v>1</v>
      </c>
      <c r="T127" s="206"/>
      <c r="U127" s="206"/>
      <c r="V127" s="206"/>
      <c r="W127" s="206"/>
      <c r="X127" s="206"/>
      <c r="Y127" s="206"/>
      <c r="Z127" s="206"/>
      <c r="AA127" s="206"/>
      <c r="AB127" s="211" t="s">
        <v>415</v>
      </c>
      <c r="AC127" s="210">
        <v>0</v>
      </c>
      <c r="AD127" s="210">
        <f t="shared" ref="AD127:AR129" si="65">AD115</f>
        <v>1</v>
      </c>
      <c r="AE127" s="210">
        <f t="shared" si="65"/>
        <v>0</v>
      </c>
      <c r="AF127" s="210">
        <f t="shared" si="65"/>
        <v>1</v>
      </c>
      <c r="AG127" s="210">
        <f t="shared" si="65"/>
        <v>0</v>
      </c>
      <c r="AH127" s="217">
        <f t="shared" si="65"/>
        <v>0</v>
      </c>
      <c r="AI127" s="210">
        <f t="shared" si="65"/>
        <v>0</v>
      </c>
      <c r="AJ127" s="210">
        <f t="shared" si="65"/>
        <v>0</v>
      </c>
      <c r="AK127" s="210">
        <f t="shared" si="65"/>
        <v>0</v>
      </c>
      <c r="AL127" s="210">
        <f t="shared" si="65"/>
        <v>0</v>
      </c>
      <c r="AM127" s="210">
        <f t="shared" si="65"/>
        <v>1</v>
      </c>
      <c r="AN127" s="210">
        <f t="shared" si="65"/>
        <v>0</v>
      </c>
      <c r="AO127" s="210">
        <f t="shared" si="65"/>
        <v>0</v>
      </c>
      <c r="AP127" s="210">
        <f t="shared" si="65"/>
        <v>0</v>
      </c>
      <c r="AQ127" s="210">
        <f t="shared" si="65"/>
        <v>0</v>
      </c>
      <c r="AR127" s="210">
        <f t="shared" si="65"/>
        <v>0</v>
      </c>
      <c r="AS127" s="212"/>
      <c r="AT127" s="206"/>
      <c r="AU127" s="206"/>
      <c r="AV127" s="206"/>
    </row>
    <row r="128" spans="1:48" x14ac:dyDescent="0.25">
      <c r="A128" s="206"/>
      <c r="B128" s="206"/>
      <c r="C128" s="211" t="s">
        <v>440</v>
      </c>
      <c r="D128" s="210">
        <v>0</v>
      </c>
      <c r="E128" s="210">
        <f>E116</f>
        <v>1</v>
      </c>
      <c r="F128" s="210">
        <f t="shared" si="63"/>
        <v>0</v>
      </c>
      <c r="G128" s="217">
        <f t="shared" si="63"/>
        <v>0</v>
      </c>
      <c r="H128" s="210">
        <f t="shared" si="63"/>
        <v>1</v>
      </c>
      <c r="I128" s="210">
        <f t="shared" si="63"/>
        <v>0</v>
      </c>
      <c r="J128" s="210">
        <f t="shared" si="63"/>
        <v>0</v>
      </c>
      <c r="K128" s="210">
        <f t="shared" si="63"/>
        <v>0</v>
      </c>
      <c r="L128" s="210">
        <f t="shared" si="63"/>
        <v>0</v>
      </c>
      <c r="M128" s="210">
        <f t="shared" si="63"/>
        <v>0</v>
      </c>
      <c r="N128" s="210">
        <f t="shared" si="63"/>
        <v>0</v>
      </c>
      <c r="O128" s="210">
        <f t="shared" si="63"/>
        <v>1</v>
      </c>
      <c r="P128" s="210">
        <f t="shared" si="63"/>
        <v>0</v>
      </c>
      <c r="Q128" s="210">
        <f t="shared" si="63"/>
        <v>0</v>
      </c>
      <c r="R128" s="210">
        <f t="shared" si="63"/>
        <v>0</v>
      </c>
      <c r="S128" s="212"/>
      <c r="T128" s="206"/>
      <c r="U128" s="206"/>
      <c r="V128" s="206"/>
      <c r="W128" s="206"/>
      <c r="X128" s="206"/>
      <c r="Y128" s="206"/>
      <c r="Z128" s="206"/>
      <c r="AA128" s="206"/>
      <c r="AB128" s="211" t="s">
        <v>440</v>
      </c>
      <c r="AC128" s="210">
        <v>0</v>
      </c>
      <c r="AD128" s="210">
        <f t="shared" si="65"/>
        <v>1</v>
      </c>
      <c r="AE128" s="210">
        <f t="shared" si="65"/>
        <v>0</v>
      </c>
      <c r="AF128" s="210">
        <f t="shared" si="65"/>
        <v>0</v>
      </c>
      <c r="AG128" s="210">
        <f t="shared" si="65"/>
        <v>1</v>
      </c>
      <c r="AH128" s="217">
        <f t="shared" si="65"/>
        <v>0</v>
      </c>
      <c r="AI128" s="210">
        <f t="shared" si="65"/>
        <v>0</v>
      </c>
      <c r="AJ128" s="210">
        <f t="shared" si="65"/>
        <v>0</v>
      </c>
      <c r="AK128" s="210">
        <f t="shared" si="65"/>
        <v>0</v>
      </c>
      <c r="AL128" s="210">
        <f t="shared" si="65"/>
        <v>0</v>
      </c>
      <c r="AM128" s="210">
        <f t="shared" si="65"/>
        <v>0</v>
      </c>
      <c r="AN128" s="210">
        <f t="shared" si="65"/>
        <v>1</v>
      </c>
      <c r="AO128" s="210">
        <f t="shared" si="65"/>
        <v>0</v>
      </c>
      <c r="AP128" s="210">
        <f t="shared" si="65"/>
        <v>0</v>
      </c>
      <c r="AQ128" s="210">
        <f t="shared" si="65"/>
        <v>0</v>
      </c>
      <c r="AR128" s="210">
        <f t="shared" si="65"/>
        <v>0</v>
      </c>
      <c r="AS128" s="212"/>
      <c r="AT128" s="206"/>
      <c r="AU128" s="206"/>
      <c r="AV128" s="206"/>
    </row>
    <row r="129" spans="1:48" x14ac:dyDescent="0.25">
      <c r="A129" s="206"/>
      <c r="B129" s="206"/>
      <c r="C129" s="211" t="s">
        <v>441</v>
      </c>
      <c r="D129" s="210">
        <v>0</v>
      </c>
      <c r="E129" s="210">
        <f>E117-E124*$I$117</f>
        <v>0.91666666666666663</v>
      </c>
      <c r="F129" s="210">
        <f t="shared" ref="F129:R129" si="66">F117-F124*$I$117</f>
        <v>0.25</v>
      </c>
      <c r="G129" s="217">
        <f t="shared" si="66"/>
        <v>0.5</v>
      </c>
      <c r="H129" s="210">
        <f t="shared" si="66"/>
        <v>-0.5</v>
      </c>
      <c r="I129" s="210">
        <f t="shared" si="66"/>
        <v>0</v>
      </c>
      <c r="J129" s="210">
        <f t="shared" si="66"/>
        <v>0</v>
      </c>
      <c r="K129" s="210">
        <f t="shared" si="66"/>
        <v>-8.3333333333333329E-2</v>
      </c>
      <c r="L129" s="210">
        <f t="shared" si="66"/>
        <v>0</v>
      </c>
      <c r="M129" s="210">
        <f t="shared" si="66"/>
        <v>0</v>
      </c>
      <c r="N129" s="210">
        <f t="shared" si="66"/>
        <v>0</v>
      </c>
      <c r="O129" s="210">
        <f t="shared" si="66"/>
        <v>0</v>
      </c>
      <c r="P129" s="210">
        <f t="shared" si="66"/>
        <v>1</v>
      </c>
      <c r="Q129" s="210">
        <f t="shared" si="66"/>
        <v>0.58333333333333337</v>
      </c>
      <c r="R129" s="210">
        <f t="shared" si="66"/>
        <v>0</v>
      </c>
      <c r="S129" s="212">
        <f>E129/G129</f>
        <v>1.8333333333333333</v>
      </c>
      <c r="T129" s="206"/>
      <c r="U129" s="206"/>
      <c r="V129" s="206"/>
      <c r="W129" s="206"/>
      <c r="X129" s="206"/>
      <c r="Y129" s="206"/>
      <c r="Z129" s="206"/>
      <c r="AA129" s="206"/>
      <c r="AB129" s="211" t="s">
        <v>441</v>
      </c>
      <c r="AC129" s="210">
        <v>0</v>
      </c>
      <c r="AD129" s="210">
        <f t="shared" si="65"/>
        <v>1</v>
      </c>
      <c r="AE129" s="210">
        <f t="shared" si="65"/>
        <v>0</v>
      </c>
      <c r="AF129" s="210">
        <f t="shared" si="65"/>
        <v>0</v>
      </c>
      <c r="AG129" s="210">
        <f t="shared" si="65"/>
        <v>0</v>
      </c>
      <c r="AH129" s="217">
        <f t="shared" si="65"/>
        <v>1</v>
      </c>
      <c r="AI129" s="210">
        <f t="shared" si="65"/>
        <v>0</v>
      </c>
      <c r="AJ129" s="210">
        <f t="shared" si="65"/>
        <v>0</v>
      </c>
      <c r="AK129" s="210">
        <f t="shared" si="65"/>
        <v>0</v>
      </c>
      <c r="AL129" s="210">
        <f t="shared" si="65"/>
        <v>0</v>
      </c>
      <c r="AM129" s="210">
        <f t="shared" si="65"/>
        <v>0</v>
      </c>
      <c r="AN129" s="210">
        <f t="shared" si="65"/>
        <v>0</v>
      </c>
      <c r="AO129" s="210">
        <f t="shared" si="65"/>
        <v>1</v>
      </c>
      <c r="AP129" s="210">
        <f t="shared" si="65"/>
        <v>0</v>
      </c>
      <c r="AQ129" s="210">
        <f t="shared" si="65"/>
        <v>0</v>
      </c>
      <c r="AR129" s="210">
        <f t="shared" si="65"/>
        <v>0</v>
      </c>
      <c r="AS129" s="212">
        <f>AD129/AH129</f>
        <v>1</v>
      </c>
      <c r="AT129" s="206"/>
      <c r="AU129" s="206"/>
      <c r="AV129" s="206"/>
    </row>
    <row r="130" spans="1:48" x14ac:dyDescent="0.25">
      <c r="A130" s="206"/>
      <c r="B130" s="206"/>
      <c r="C130" s="211" t="s">
        <v>13</v>
      </c>
      <c r="D130" s="210">
        <v>13</v>
      </c>
      <c r="E130" s="210">
        <f>E118</f>
        <v>1</v>
      </c>
      <c r="F130" s="210">
        <f t="shared" ref="F130:R131" si="67">F118</f>
        <v>0</v>
      </c>
      <c r="G130" s="217">
        <f t="shared" si="67"/>
        <v>0</v>
      </c>
      <c r="H130" s="210">
        <f t="shared" si="67"/>
        <v>0</v>
      </c>
      <c r="I130" s="210">
        <f t="shared" si="67"/>
        <v>0</v>
      </c>
      <c r="J130" s="210">
        <f t="shared" si="67"/>
        <v>1</v>
      </c>
      <c r="K130" s="210">
        <f t="shared" si="67"/>
        <v>0</v>
      </c>
      <c r="L130" s="210">
        <f t="shared" si="67"/>
        <v>0</v>
      </c>
      <c r="M130" s="210">
        <f t="shared" si="67"/>
        <v>0</v>
      </c>
      <c r="N130" s="210">
        <f t="shared" si="67"/>
        <v>0</v>
      </c>
      <c r="O130" s="210">
        <f t="shared" si="67"/>
        <v>0</v>
      </c>
      <c r="P130" s="210">
        <f t="shared" si="67"/>
        <v>0</v>
      </c>
      <c r="Q130" s="210">
        <f t="shared" si="67"/>
        <v>1</v>
      </c>
      <c r="R130" s="210">
        <f t="shared" si="67"/>
        <v>0</v>
      </c>
      <c r="S130" s="212"/>
      <c r="T130" s="206"/>
      <c r="U130" s="206"/>
      <c r="V130" s="206"/>
      <c r="W130" s="206"/>
      <c r="X130" s="206"/>
      <c r="Y130" s="206"/>
      <c r="Z130" s="206"/>
      <c r="AA130" s="206"/>
      <c r="AB130" s="211" t="s">
        <v>446</v>
      </c>
      <c r="AC130" s="210">
        <v>0</v>
      </c>
      <c r="AD130" s="210">
        <f t="shared" ref="AD130:AR130" si="68">AD118-AD125*$AI$118</f>
        <v>0.7142857142857143</v>
      </c>
      <c r="AE130" s="210">
        <f t="shared" si="68"/>
        <v>0</v>
      </c>
      <c r="AF130" s="210">
        <f t="shared" si="68"/>
        <v>-1.7142857142857142</v>
      </c>
      <c r="AG130" s="210">
        <f t="shared" si="68"/>
        <v>0.42857142857142855</v>
      </c>
      <c r="AH130" s="217">
        <f t="shared" si="68"/>
        <v>0.8571428571428571</v>
      </c>
      <c r="AI130" s="210">
        <f t="shared" si="68"/>
        <v>0</v>
      </c>
      <c r="AJ130" s="210">
        <f t="shared" si="68"/>
        <v>0</v>
      </c>
      <c r="AK130" s="210">
        <f t="shared" si="68"/>
        <v>-0.14285714285714285</v>
      </c>
      <c r="AL130" s="210">
        <f t="shared" si="68"/>
        <v>0</v>
      </c>
      <c r="AM130" s="210">
        <f t="shared" si="68"/>
        <v>0</v>
      </c>
      <c r="AN130" s="210">
        <f t="shared" si="68"/>
        <v>0</v>
      </c>
      <c r="AO130" s="210">
        <f t="shared" si="68"/>
        <v>0</v>
      </c>
      <c r="AP130" s="210">
        <f t="shared" si="68"/>
        <v>1</v>
      </c>
      <c r="AQ130" s="210">
        <f t="shared" si="68"/>
        <v>-0.8571428571428571</v>
      </c>
      <c r="AR130" s="210">
        <f t="shared" si="68"/>
        <v>0.8571428571428571</v>
      </c>
      <c r="AS130" s="212">
        <f>AD130/AH130</f>
        <v>0.83333333333333337</v>
      </c>
      <c r="AT130" s="206"/>
      <c r="AU130" s="206"/>
      <c r="AV130" s="206"/>
    </row>
    <row r="131" spans="1:48" ht="15.75" thickBot="1" x14ac:dyDescent="0.3">
      <c r="A131" s="206"/>
      <c r="B131" s="206"/>
      <c r="C131" s="213" t="s">
        <v>458</v>
      </c>
      <c r="D131" s="218">
        <v>0</v>
      </c>
      <c r="E131" s="218">
        <f>E119</f>
        <v>0</v>
      </c>
      <c r="F131" s="218">
        <f t="shared" si="67"/>
        <v>1</v>
      </c>
      <c r="G131" s="219">
        <f t="shared" si="67"/>
        <v>0</v>
      </c>
      <c r="H131" s="218">
        <f t="shared" si="67"/>
        <v>0</v>
      </c>
      <c r="I131" s="218">
        <f t="shared" si="67"/>
        <v>0</v>
      </c>
      <c r="J131" s="218">
        <f t="shared" si="67"/>
        <v>0</v>
      </c>
      <c r="K131" s="218">
        <f t="shared" si="67"/>
        <v>0</v>
      </c>
      <c r="L131" s="218">
        <f t="shared" si="67"/>
        <v>0</v>
      </c>
      <c r="M131" s="218">
        <f t="shared" si="67"/>
        <v>0</v>
      </c>
      <c r="N131" s="218">
        <f t="shared" si="67"/>
        <v>0</v>
      </c>
      <c r="O131" s="218">
        <f t="shared" si="67"/>
        <v>0</v>
      </c>
      <c r="P131" s="218">
        <f t="shared" si="67"/>
        <v>0</v>
      </c>
      <c r="Q131" s="218">
        <f t="shared" si="67"/>
        <v>0</v>
      </c>
      <c r="R131" s="218">
        <f t="shared" si="67"/>
        <v>1</v>
      </c>
      <c r="S131" s="214"/>
      <c r="T131" s="206"/>
      <c r="U131" s="206"/>
      <c r="V131" s="206"/>
      <c r="W131" s="206"/>
      <c r="X131" s="206"/>
      <c r="Y131" s="206"/>
      <c r="Z131" s="206"/>
      <c r="AA131" s="206"/>
      <c r="AB131" s="213" t="s">
        <v>9</v>
      </c>
      <c r="AC131" s="218">
        <v>3</v>
      </c>
      <c r="AD131" s="210">
        <f t="shared" ref="AD131:AR131" si="69">AD119</f>
        <v>1</v>
      </c>
      <c r="AE131" s="210">
        <f t="shared" si="69"/>
        <v>1</v>
      </c>
      <c r="AF131" s="210">
        <f t="shared" si="69"/>
        <v>0</v>
      </c>
      <c r="AG131" s="210">
        <f t="shared" si="69"/>
        <v>0</v>
      </c>
      <c r="AH131" s="219">
        <f t="shared" si="69"/>
        <v>0</v>
      </c>
      <c r="AI131" s="210">
        <f t="shared" si="69"/>
        <v>0</v>
      </c>
      <c r="AJ131" s="210">
        <f t="shared" si="69"/>
        <v>0</v>
      </c>
      <c r="AK131" s="210">
        <f t="shared" si="69"/>
        <v>0</v>
      </c>
      <c r="AL131" s="210">
        <f t="shared" si="69"/>
        <v>0</v>
      </c>
      <c r="AM131" s="210">
        <f t="shared" si="69"/>
        <v>0</v>
      </c>
      <c r="AN131" s="210">
        <f t="shared" si="69"/>
        <v>0</v>
      </c>
      <c r="AO131" s="210">
        <f t="shared" si="69"/>
        <v>0</v>
      </c>
      <c r="AP131" s="210">
        <f t="shared" si="69"/>
        <v>0</v>
      </c>
      <c r="AQ131" s="210">
        <f t="shared" si="69"/>
        <v>-1</v>
      </c>
      <c r="AR131" s="210">
        <f t="shared" si="69"/>
        <v>1</v>
      </c>
      <c r="AS131" s="214"/>
      <c r="AT131" s="206"/>
      <c r="AU131" s="206"/>
      <c r="AV131" s="206"/>
    </row>
    <row r="132" spans="1:48" ht="15.75" thickBot="1" x14ac:dyDescent="0.3">
      <c r="A132" s="206"/>
      <c r="B132" s="206"/>
      <c r="C132" s="206"/>
      <c r="D132" s="202"/>
      <c r="E132" s="203" t="s">
        <v>237</v>
      </c>
      <c r="F132" s="203">
        <f>SUMPRODUCT($D$124:$D$131,F124:F131)-F122</f>
        <v>-4.5</v>
      </c>
      <c r="G132" s="203">
        <f t="shared" ref="G132:R132" si="70">SUMPRODUCT($D$124:$D$131,G124:G131)-G122</f>
        <v>-9</v>
      </c>
      <c r="H132" s="203">
        <f t="shared" si="70"/>
        <v>0</v>
      </c>
      <c r="I132" s="203">
        <f t="shared" si="70"/>
        <v>0</v>
      </c>
      <c r="J132" s="203">
        <f t="shared" si="70"/>
        <v>0</v>
      </c>
      <c r="K132" s="203">
        <f t="shared" si="70"/>
        <v>0.5</v>
      </c>
      <c r="L132" s="203">
        <f t="shared" si="70"/>
        <v>0</v>
      </c>
      <c r="M132" s="203">
        <f t="shared" si="70"/>
        <v>0</v>
      </c>
      <c r="N132" s="203">
        <f t="shared" si="70"/>
        <v>0</v>
      </c>
      <c r="O132" s="203">
        <f t="shared" si="70"/>
        <v>0</v>
      </c>
      <c r="P132" s="203">
        <f t="shared" si="70"/>
        <v>0</v>
      </c>
      <c r="Q132" s="203">
        <f t="shared" si="70"/>
        <v>9.5</v>
      </c>
      <c r="R132" s="203">
        <f t="shared" si="70"/>
        <v>0</v>
      </c>
      <c r="S132" s="206"/>
      <c r="T132" s="206"/>
      <c r="U132" s="206"/>
      <c r="V132" s="206"/>
      <c r="W132" s="206"/>
      <c r="X132" s="206"/>
      <c r="Y132" s="206"/>
      <c r="Z132" s="206"/>
      <c r="AA132" s="206"/>
      <c r="AB132" s="206"/>
      <c r="AC132" s="202"/>
      <c r="AD132" s="203" t="s">
        <v>237</v>
      </c>
      <c r="AE132" s="203">
        <f t="shared" ref="AE132:AR132" si="71">SUMPRODUCT($AC$124:$AC$131,AE124:AE131)-AE122</f>
        <v>0</v>
      </c>
      <c r="AF132" s="203">
        <f t="shared" si="71"/>
        <v>16.285714285714285</v>
      </c>
      <c r="AG132" s="203">
        <f t="shared" si="71"/>
        <v>-8.5714285714285712</v>
      </c>
      <c r="AH132" s="203">
        <f t="shared" si="71"/>
        <v>-17.142857142857142</v>
      </c>
      <c r="AI132" s="203">
        <f t="shared" si="71"/>
        <v>0</v>
      </c>
      <c r="AJ132" s="203">
        <f t="shared" si="71"/>
        <v>0</v>
      </c>
      <c r="AK132" s="203">
        <f t="shared" si="71"/>
        <v>1.857142857142857</v>
      </c>
      <c r="AL132" s="203">
        <f t="shared" si="71"/>
        <v>0</v>
      </c>
      <c r="AM132" s="203">
        <f t="shared" si="71"/>
        <v>0</v>
      </c>
      <c r="AN132" s="203">
        <f t="shared" si="71"/>
        <v>0</v>
      </c>
      <c r="AO132" s="203">
        <f t="shared" si="71"/>
        <v>0</v>
      </c>
      <c r="AP132" s="203">
        <f t="shared" si="71"/>
        <v>0</v>
      </c>
      <c r="AQ132" s="203">
        <f t="shared" si="71"/>
        <v>8.1428571428571423</v>
      </c>
      <c r="AR132" s="203">
        <f t="shared" si="71"/>
        <v>9991.8571428571431</v>
      </c>
      <c r="AS132" s="206"/>
      <c r="AT132" s="206"/>
      <c r="AU132" s="206"/>
      <c r="AV132" s="206"/>
    </row>
    <row r="133" spans="1:48" ht="15.75" thickBot="1" x14ac:dyDescent="0.3">
      <c r="A133" s="206"/>
      <c r="B133" s="206"/>
      <c r="C133" s="206"/>
      <c r="D133" s="206"/>
      <c r="E133" s="206"/>
      <c r="F133" s="206"/>
      <c r="G133" s="206"/>
      <c r="H133" s="206"/>
      <c r="I133" s="206"/>
      <c r="J133" s="206"/>
      <c r="K133" s="206"/>
      <c r="L133" s="206"/>
      <c r="M133" s="206"/>
      <c r="N133" s="206"/>
      <c r="O133" s="206"/>
      <c r="P133" s="206"/>
      <c r="Q133" s="206"/>
      <c r="R133" s="206"/>
      <c r="S133" s="206"/>
      <c r="T133" s="206"/>
      <c r="U133" s="206"/>
      <c r="V133" s="206"/>
      <c r="W133" s="206"/>
      <c r="X133" s="206"/>
      <c r="Y133" s="206"/>
      <c r="Z133" s="206"/>
      <c r="AA133" s="206"/>
      <c r="AB133" s="206"/>
      <c r="AC133" s="206"/>
      <c r="AD133" s="206"/>
      <c r="AE133" s="206"/>
      <c r="AF133" s="206"/>
      <c r="AG133" s="206"/>
      <c r="AH133" s="206"/>
      <c r="AI133" s="206"/>
      <c r="AJ133" s="206"/>
      <c r="AK133" s="206"/>
      <c r="AL133" s="206"/>
      <c r="AM133" s="206"/>
      <c r="AN133" s="206"/>
      <c r="AO133" s="206"/>
      <c r="AP133" s="206"/>
      <c r="AQ133" s="206"/>
      <c r="AR133" s="206"/>
      <c r="AS133" s="206"/>
      <c r="AT133" s="206"/>
      <c r="AU133" s="206"/>
      <c r="AV133" s="206"/>
    </row>
    <row r="134" spans="1:48" ht="15.75" thickBot="1" x14ac:dyDescent="0.3">
      <c r="A134" s="206"/>
      <c r="B134" s="206"/>
      <c r="C134" s="210"/>
      <c r="D134" s="210"/>
      <c r="E134" s="202" t="s">
        <v>155</v>
      </c>
      <c r="F134" s="203">
        <v>3</v>
      </c>
      <c r="G134" s="203">
        <v>6</v>
      </c>
      <c r="H134" s="203">
        <v>3</v>
      </c>
      <c r="I134" s="203">
        <v>6</v>
      </c>
      <c r="J134" s="203">
        <v>13</v>
      </c>
      <c r="K134" s="203">
        <v>0</v>
      </c>
      <c r="L134" s="203">
        <v>0</v>
      </c>
      <c r="M134" s="203">
        <v>0</v>
      </c>
      <c r="N134" s="203">
        <v>0</v>
      </c>
      <c r="O134" s="203">
        <v>0</v>
      </c>
      <c r="P134" s="203">
        <v>0</v>
      </c>
      <c r="Q134" s="203">
        <v>0</v>
      </c>
      <c r="R134" s="204">
        <v>0</v>
      </c>
      <c r="S134" s="206"/>
      <c r="T134" s="206"/>
      <c r="U134" s="206"/>
      <c r="V134" s="206"/>
      <c r="W134" s="206"/>
      <c r="X134" s="206"/>
      <c r="Y134" s="206"/>
      <c r="Z134" s="206"/>
      <c r="AA134" s="206"/>
      <c r="AB134" s="210"/>
      <c r="AC134" s="210"/>
      <c r="AD134" s="202" t="s">
        <v>155</v>
      </c>
      <c r="AE134" s="203">
        <v>3</v>
      </c>
      <c r="AF134" s="203">
        <v>6</v>
      </c>
      <c r="AG134" s="203">
        <v>3</v>
      </c>
      <c r="AH134" s="203">
        <v>6</v>
      </c>
      <c r="AI134" s="203">
        <v>13</v>
      </c>
      <c r="AJ134" s="203">
        <v>0</v>
      </c>
      <c r="AK134" s="203">
        <v>0</v>
      </c>
      <c r="AL134" s="203">
        <v>0</v>
      </c>
      <c r="AM134" s="203">
        <v>0</v>
      </c>
      <c r="AN134" s="203">
        <v>0</v>
      </c>
      <c r="AO134" s="203">
        <v>0</v>
      </c>
      <c r="AP134" s="203">
        <v>0</v>
      </c>
      <c r="AQ134" s="203">
        <v>0</v>
      </c>
      <c r="AR134" s="204">
        <v>-10000</v>
      </c>
      <c r="AS134" s="206"/>
      <c r="AT134" s="206"/>
      <c r="AU134" s="206"/>
      <c r="AV134" s="206"/>
    </row>
    <row r="135" spans="1:48" ht="15.75" thickBot="1" x14ac:dyDescent="0.3">
      <c r="A135" s="206"/>
      <c r="B135" s="206"/>
      <c r="C135" s="202" t="s">
        <v>435</v>
      </c>
      <c r="D135" s="203" t="s">
        <v>436</v>
      </c>
      <c r="E135" s="203" t="s">
        <v>437</v>
      </c>
      <c r="F135" s="203" t="s">
        <v>438</v>
      </c>
      <c r="G135" s="203" t="s">
        <v>439</v>
      </c>
      <c r="H135" s="203" t="s">
        <v>11</v>
      </c>
      <c r="I135" s="203" t="s">
        <v>12</v>
      </c>
      <c r="J135" s="203" t="s">
        <v>13</v>
      </c>
      <c r="K135" s="203" t="s">
        <v>234</v>
      </c>
      <c r="L135" s="203" t="s">
        <v>235</v>
      </c>
      <c r="M135" s="203" t="s">
        <v>236</v>
      </c>
      <c r="N135" s="203" t="s">
        <v>415</v>
      </c>
      <c r="O135" s="203" t="s">
        <v>440</v>
      </c>
      <c r="P135" s="203" t="s">
        <v>441</v>
      </c>
      <c r="Q135" s="203" t="s">
        <v>446</v>
      </c>
      <c r="R135" s="203" t="s">
        <v>458</v>
      </c>
      <c r="S135" s="204" t="s">
        <v>442</v>
      </c>
      <c r="T135" s="206"/>
      <c r="U135" s="206"/>
      <c r="V135" s="206"/>
      <c r="W135" s="206"/>
      <c r="X135" s="206"/>
      <c r="Y135" s="206"/>
      <c r="Z135" s="206"/>
      <c r="AA135" s="206"/>
      <c r="AB135" s="202" t="s">
        <v>435</v>
      </c>
      <c r="AC135" s="203" t="s">
        <v>436</v>
      </c>
      <c r="AD135" s="203" t="s">
        <v>437</v>
      </c>
      <c r="AE135" s="203" t="s">
        <v>438</v>
      </c>
      <c r="AF135" s="203" t="s">
        <v>439</v>
      </c>
      <c r="AG135" s="203" t="s">
        <v>11</v>
      </c>
      <c r="AH135" s="203" t="s">
        <v>12</v>
      </c>
      <c r="AI135" s="203" t="s">
        <v>13</v>
      </c>
      <c r="AJ135" s="203" t="s">
        <v>234</v>
      </c>
      <c r="AK135" s="203" t="s">
        <v>235</v>
      </c>
      <c r="AL135" s="203" t="s">
        <v>236</v>
      </c>
      <c r="AM135" s="203" t="s">
        <v>415</v>
      </c>
      <c r="AN135" s="203" t="s">
        <v>440</v>
      </c>
      <c r="AO135" s="203" t="s">
        <v>441</v>
      </c>
      <c r="AP135" s="203" t="s">
        <v>446</v>
      </c>
      <c r="AQ135" s="203" t="s">
        <v>458</v>
      </c>
      <c r="AR135" s="203" t="s">
        <v>459</v>
      </c>
      <c r="AS135" s="204" t="s">
        <v>442</v>
      </c>
      <c r="AT135" s="206"/>
      <c r="AU135" s="206"/>
      <c r="AV135" s="206"/>
    </row>
    <row r="136" spans="1:48" x14ac:dyDescent="0.25">
      <c r="A136" s="206"/>
      <c r="B136" s="206"/>
      <c r="C136" s="211" t="s">
        <v>12</v>
      </c>
      <c r="D136" s="210">
        <v>6</v>
      </c>
      <c r="E136" s="210">
        <f t="shared" ref="E136:F136" si="72">E124-E137*$G$124</f>
        <v>0.16666666666666666</v>
      </c>
      <c r="F136" s="210">
        <f t="shared" si="72"/>
        <v>0</v>
      </c>
      <c r="G136" s="210">
        <f>G124-G137*$G$124</f>
        <v>0</v>
      </c>
      <c r="H136" s="210">
        <f t="shared" ref="H136:R136" si="73">H124-H137*$G$124</f>
        <v>0.5</v>
      </c>
      <c r="I136" s="210">
        <f t="shared" si="73"/>
        <v>1</v>
      </c>
      <c r="J136" s="210">
        <f t="shared" si="73"/>
        <v>0</v>
      </c>
      <c r="K136" s="210">
        <f t="shared" si="73"/>
        <v>0.1111111111111111</v>
      </c>
      <c r="L136" s="210">
        <f t="shared" si="73"/>
        <v>5.5555555555555552E-2</v>
      </c>
      <c r="M136" s="210">
        <f t="shared" si="73"/>
        <v>0</v>
      </c>
      <c r="N136" s="210">
        <f t="shared" si="73"/>
        <v>0</v>
      </c>
      <c r="O136" s="210">
        <f t="shared" si="73"/>
        <v>0</v>
      </c>
      <c r="P136" s="210">
        <f t="shared" si="73"/>
        <v>0</v>
      </c>
      <c r="Q136" s="216">
        <f t="shared" si="73"/>
        <v>-1.1666666666666667</v>
      </c>
      <c r="R136" s="210">
        <f t="shared" si="73"/>
        <v>0</v>
      </c>
      <c r="S136" s="212"/>
      <c r="T136" s="206"/>
      <c r="U136" s="206"/>
      <c r="V136" s="206"/>
      <c r="W136" s="206"/>
      <c r="X136" s="206"/>
      <c r="Y136" s="206"/>
      <c r="Z136" s="206"/>
      <c r="AA136" s="206"/>
      <c r="AB136" s="211" t="s">
        <v>12</v>
      </c>
      <c r="AC136" s="210">
        <v>6</v>
      </c>
      <c r="AD136" s="210">
        <f t="shared" ref="AD136:AR136" si="74">AD124/$AH$124</f>
        <v>0.5</v>
      </c>
      <c r="AE136" s="210">
        <f t="shared" si="74"/>
        <v>0</v>
      </c>
      <c r="AF136" s="216">
        <f t="shared" si="74"/>
        <v>-1</v>
      </c>
      <c r="AG136" s="210">
        <f t="shared" si="74"/>
        <v>0.5</v>
      </c>
      <c r="AH136" s="210">
        <f t="shared" si="74"/>
        <v>1</v>
      </c>
      <c r="AI136" s="210">
        <f t="shared" si="74"/>
        <v>0</v>
      </c>
      <c r="AJ136" s="210">
        <f t="shared" si="74"/>
        <v>5.5555555555555552E-2</v>
      </c>
      <c r="AK136" s="210">
        <f t="shared" si="74"/>
        <v>-5.5555555555555552E-2</v>
      </c>
      <c r="AL136" s="210">
        <f t="shared" si="74"/>
        <v>0</v>
      </c>
      <c r="AM136" s="210">
        <f t="shared" si="74"/>
        <v>0</v>
      </c>
      <c r="AN136" s="210">
        <f t="shared" si="74"/>
        <v>0</v>
      </c>
      <c r="AO136" s="210">
        <f t="shared" si="74"/>
        <v>0</v>
      </c>
      <c r="AP136" s="210">
        <f t="shared" si="74"/>
        <v>0</v>
      </c>
      <c r="AQ136" s="210">
        <f t="shared" si="74"/>
        <v>-0.5</v>
      </c>
      <c r="AR136" s="210">
        <f t="shared" si="74"/>
        <v>0.5</v>
      </c>
      <c r="AS136" s="212"/>
      <c r="AT136" s="206"/>
      <c r="AU136" s="206"/>
      <c r="AV136" s="206"/>
    </row>
    <row r="137" spans="1:48" x14ac:dyDescent="0.25">
      <c r="A137" s="206"/>
      <c r="B137" s="206"/>
      <c r="C137" s="211" t="s">
        <v>10</v>
      </c>
      <c r="D137" s="210">
        <v>6</v>
      </c>
      <c r="E137" s="210">
        <f>E125/$G$125</f>
        <v>0.16666666666666666</v>
      </c>
      <c r="F137" s="210">
        <f t="shared" ref="F137:R137" si="75">F125/$G$125</f>
        <v>0.5</v>
      </c>
      <c r="G137" s="210">
        <f t="shared" si="75"/>
        <v>1</v>
      </c>
      <c r="H137" s="210">
        <f t="shared" si="75"/>
        <v>0</v>
      </c>
      <c r="I137" s="210">
        <f t="shared" si="75"/>
        <v>0</v>
      </c>
      <c r="J137" s="210">
        <f t="shared" si="75"/>
        <v>0</v>
      </c>
      <c r="K137" s="210">
        <f t="shared" si="75"/>
        <v>5.5555555555555552E-2</v>
      </c>
      <c r="L137" s="210">
        <f t="shared" si="75"/>
        <v>0.1111111111111111</v>
      </c>
      <c r="M137" s="210">
        <f t="shared" si="75"/>
        <v>0</v>
      </c>
      <c r="N137" s="210">
        <f t="shared" si="75"/>
        <v>0</v>
      </c>
      <c r="O137" s="210">
        <f t="shared" si="75"/>
        <v>0</v>
      </c>
      <c r="P137" s="210">
        <f t="shared" si="75"/>
        <v>0</v>
      </c>
      <c r="Q137" s="217">
        <f t="shared" si="75"/>
        <v>-1.1666666666666667</v>
      </c>
      <c r="R137" s="210">
        <f t="shared" si="75"/>
        <v>0</v>
      </c>
      <c r="S137" s="212"/>
      <c r="T137" s="206"/>
      <c r="U137" s="206"/>
      <c r="V137" s="206"/>
      <c r="W137" s="206"/>
      <c r="X137" s="206"/>
      <c r="Y137" s="206"/>
      <c r="Z137" s="206"/>
      <c r="AA137" s="206"/>
      <c r="AB137" s="211" t="s">
        <v>13</v>
      </c>
      <c r="AC137" s="210">
        <v>13</v>
      </c>
      <c r="AD137" s="210">
        <f t="shared" ref="AD137:AR137" si="76">AD125-AD136*$AH$125</f>
        <v>0.71428571428571419</v>
      </c>
      <c r="AE137" s="210">
        <f t="shared" si="76"/>
        <v>0</v>
      </c>
      <c r="AF137" s="217">
        <f t="shared" si="76"/>
        <v>0.8571428571428571</v>
      </c>
      <c r="AG137" s="210">
        <f t="shared" si="76"/>
        <v>0</v>
      </c>
      <c r="AH137" s="210">
        <f t="shared" si="76"/>
        <v>0</v>
      </c>
      <c r="AI137" s="210">
        <f t="shared" si="76"/>
        <v>1</v>
      </c>
      <c r="AJ137" s="210">
        <f t="shared" si="76"/>
        <v>4.7619047619047616E-2</v>
      </c>
      <c r="AK137" s="210">
        <f t="shared" si="76"/>
        <v>9.5238095238095233E-2</v>
      </c>
      <c r="AL137" s="210">
        <f t="shared" si="76"/>
        <v>0</v>
      </c>
      <c r="AM137" s="210">
        <f t="shared" si="76"/>
        <v>0</v>
      </c>
      <c r="AN137" s="210">
        <f t="shared" si="76"/>
        <v>0</v>
      </c>
      <c r="AO137" s="210">
        <f t="shared" si="76"/>
        <v>0</v>
      </c>
      <c r="AP137" s="210">
        <f t="shared" si="76"/>
        <v>0</v>
      </c>
      <c r="AQ137" s="210">
        <f t="shared" si="76"/>
        <v>0.42857142857142855</v>
      </c>
      <c r="AR137" s="210">
        <f t="shared" si="76"/>
        <v>-0.42857142857142855</v>
      </c>
      <c r="AS137" s="212">
        <f>AD137/AF137</f>
        <v>0.83333333333333326</v>
      </c>
      <c r="AT137" s="206"/>
      <c r="AU137" s="206"/>
      <c r="AV137" s="206"/>
    </row>
    <row r="138" spans="1:48" ht="15.75" thickBot="1" x14ac:dyDescent="0.3">
      <c r="A138" s="206"/>
      <c r="B138" s="206"/>
      <c r="C138" s="211" t="s">
        <v>236</v>
      </c>
      <c r="D138" s="210">
        <v>0</v>
      </c>
      <c r="E138" s="210">
        <f>E126-E137*$G$126</f>
        <v>1</v>
      </c>
      <c r="F138" s="210">
        <f t="shared" ref="F138:R138" si="77">F126-F137*$G$126</f>
        <v>1</v>
      </c>
      <c r="G138" s="210">
        <f t="shared" si="77"/>
        <v>0</v>
      </c>
      <c r="H138" s="210">
        <f t="shared" si="77"/>
        <v>0</v>
      </c>
      <c r="I138" s="210">
        <f t="shared" si="77"/>
        <v>0</v>
      </c>
      <c r="J138" s="210">
        <f t="shared" si="77"/>
        <v>0</v>
      </c>
      <c r="K138" s="210">
        <f t="shared" si="77"/>
        <v>0</v>
      </c>
      <c r="L138" s="210">
        <f t="shared" si="77"/>
        <v>0</v>
      </c>
      <c r="M138" s="210">
        <f t="shared" si="77"/>
        <v>1</v>
      </c>
      <c r="N138" s="210">
        <f t="shared" si="77"/>
        <v>0</v>
      </c>
      <c r="O138" s="210">
        <f t="shared" si="77"/>
        <v>0</v>
      </c>
      <c r="P138" s="210">
        <f t="shared" si="77"/>
        <v>0</v>
      </c>
      <c r="Q138" s="217">
        <f t="shared" si="77"/>
        <v>0</v>
      </c>
      <c r="R138" s="210">
        <f t="shared" si="77"/>
        <v>0</v>
      </c>
      <c r="S138" s="212"/>
      <c r="T138" s="206"/>
      <c r="U138" s="206"/>
      <c r="V138" s="206"/>
      <c r="W138" s="206"/>
      <c r="X138" s="206"/>
      <c r="Y138" s="206"/>
      <c r="Z138" s="206"/>
      <c r="AA138" s="206"/>
      <c r="AB138" s="211" t="s">
        <v>236</v>
      </c>
      <c r="AC138" s="210">
        <v>0</v>
      </c>
      <c r="AD138" s="210">
        <f>AD126</f>
        <v>0</v>
      </c>
      <c r="AE138" s="210">
        <f t="shared" ref="AE138:AR138" si="78">AE126</f>
        <v>0</v>
      </c>
      <c r="AF138" s="217">
        <f t="shared" si="78"/>
        <v>0</v>
      </c>
      <c r="AG138" s="210">
        <f t="shared" si="78"/>
        <v>0</v>
      </c>
      <c r="AH138" s="210">
        <f t="shared" si="78"/>
        <v>0</v>
      </c>
      <c r="AI138" s="210">
        <f t="shared" si="78"/>
        <v>0</v>
      </c>
      <c r="AJ138" s="210">
        <f t="shared" si="78"/>
        <v>0</v>
      </c>
      <c r="AK138" s="210">
        <f t="shared" si="78"/>
        <v>0</v>
      </c>
      <c r="AL138" s="210">
        <f t="shared" si="78"/>
        <v>1</v>
      </c>
      <c r="AM138" s="210">
        <f t="shared" si="78"/>
        <v>0</v>
      </c>
      <c r="AN138" s="210">
        <f t="shared" si="78"/>
        <v>0</v>
      </c>
      <c r="AO138" s="210">
        <f t="shared" si="78"/>
        <v>0</v>
      </c>
      <c r="AP138" s="210">
        <f t="shared" si="78"/>
        <v>0</v>
      </c>
      <c r="AQ138" s="210">
        <f t="shared" si="78"/>
        <v>1</v>
      </c>
      <c r="AR138" s="210">
        <f t="shared" si="78"/>
        <v>-1</v>
      </c>
      <c r="AS138" s="212"/>
      <c r="AT138" s="206"/>
      <c r="AU138" s="206"/>
      <c r="AV138" s="206"/>
    </row>
    <row r="139" spans="1:48" ht="15.75" thickBot="1" x14ac:dyDescent="0.3">
      <c r="A139" s="206"/>
      <c r="B139" s="206"/>
      <c r="C139" s="202" t="s">
        <v>415</v>
      </c>
      <c r="D139" s="203">
        <v>0</v>
      </c>
      <c r="E139" s="203">
        <f>E127-E137*$G$127</f>
        <v>0.83333333333333337</v>
      </c>
      <c r="F139" s="203">
        <f t="shared" ref="F139:R139" si="79">F127-F137*$G$127</f>
        <v>-0.5</v>
      </c>
      <c r="G139" s="203">
        <f t="shared" si="79"/>
        <v>0</v>
      </c>
      <c r="H139" s="203">
        <f t="shared" si="79"/>
        <v>0</v>
      </c>
      <c r="I139" s="203">
        <f t="shared" si="79"/>
        <v>0</v>
      </c>
      <c r="J139" s="203">
        <f t="shared" si="79"/>
        <v>0</v>
      </c>
      <c r="K139" s="203">
        <f t="shared" si="79"/>
        <v>-5.5555555555555552E-2</v>
      </c>
      <c r="L139" s="203">
        <f t="shared" si="79"/>
        <v>-0.1111111111111111</v>
      </c>
      <c r="M139" s="203">
        <f t="shared" si="79"/>
        <v>0</v>
      </c>
      <c r="N139" s="203">
        <f t="shared" si="79"/>
        <v>1</v>
      </c>
      <c r="O139" s="203">
        <f t="shared" si="79"/>
        <v>0</v>
      </c>
      <c r="P139" s="203">
        <f t="shared" si="79"/>
        <v>0</v>
      </c>
      <c r="Q139" s="207">
        <f t="shared" si="79"/>
        <v>1.1666666666666667</v>
      </c>
      <c r="R139" s="203">
        <f t="shared" si="79"/>
        <v>0</v>
      </c>
      <c r="S139" s="204">
        <f>E139/Q139</f>
        <v>0.7142857142857143</v>
      </c>
      <c r="T139" s="206"/>
      <c r="U139" s="206"/>
      <c r="V139" s="206"/>
      <c r="W139" s="206"/>
      <c r="X139" s="206"/>
      <c r="Y139" s="206"/>
      <c r="Z139" s="206"/>
      <c r="AA139" s="206"/>
      <c r="AB139" s="211" t="s">
        <v>415</v>
      </c>
      <c r="AC139" s="210">
        <v>0</v>
      </c>
      <c r="AD139" s="210">
        <f t="shared" ref="AD139:AR140" si="80">AD127</f>
        <v>1</v>
      </c>
      <c r="AE139" s="210">
        <f t="shared" si="80"/>
        <v>0</v>
      </c>
      <c r="AF139" s="217">
        <f t="shared" si="80"/>
        <v>1</v>
      </c>
      <c r="AG139" s="210">
        <f t="shared" si="80"/>
        <v>0</v>
      </c>
      <c r="AH139" s="210">
        <f t="shared" si="80"/>
        <v>0</v>
      </c>
      <c r="AI139" s="210">
        <f t="shared" si="80"/>
        <v>0</v>
      </c>
      <c r="AJ139" s="210">
        <f t="shared" si="80"/>
        <v>0</v>
      </c>
      <c r="AK139" s="210">
        <f t="shared" si="80"/>
        <v>0</v>
      </c>
      <c r="AL139" s="210">
        <f t="shared" si="80"/>
        <v>0</v>
      </c>
      <c r="AM139" s="210">
        <f t="shared" si="80"/>
        <v>1</v>
      </c>
      <c r="AN139" s="210">
        <f t="shared" si="80"/>
        <v>0</v>
      </c>
      <c r="AO139" s="210">
        <f t="shared" si="80"/>
        <v>0</v>
      </c>
      <c r="AP139" s="210">
        <f t="shared" si="80"/>
        <v>0</v>
      </c>
      <c r="AQ139" s="210">
        <f t="shared" si="80"/>
        <v>0</v>
      </c>
      <c r="AR139" s="210">
        <f t="shared" si="80"/>
        <v>0</v>
      </c>
      <c r="AS139" s="212">
        <f>AD139/AF139</f>
        <v>1</v>
      </c>
      <c r="AT139" s="206"/>
      <c r="AU139" s="206"/>
      <c r="AV139" s="206"/>
    </row>
    <row r="140" spans="1:48" ht="15.75" thickBot="1" x14ac:dyDescent="0.3">
      <c r="A140" s="206"/>
      <c r="B140" s="206"/>
      <c r="C140" s="211" t="s">
        <v>440</v>
      </c>
      <c r="D140" s="210">
        <v>0</v>
      </c>
      <c r="E140" s="210">
        <f>E128</f>
        <v>1</v>
      </c>
      <c r="F140" s="210">
        <f t="shared" ref="F140:R140" si="81">F128</f>
        <v>0</v>
      </c>
      <c r="G140" s="210">
        <f t="shared" si="81"/>
        <v>0</v>
      </c>
      <c r="H140" s="210">
        <f t="shared" si="81"/>
        <v>1</v>
      </c>
      <c r="I140" s="210">
        <f t="shared" si="81"/>
        <v>0</v>
      </c>
      <c r="J140" s="210">
        <f t="shared" si="81"/>
        <v>0</v>
      </c>
      <c r="K140" s="210">
        <f t="shared" si="81"/>
        <v>0</v>
      </c>
      <c r="L140" s="210">
        <f t="shared" si="81"/>
        <v>0</v>
      </c>
      <c r="M140" s="210">
        <f t="shared" si="81"/>
        <v>0</v>
      </c>
      <c r="N140" s="210">
        <f t="shared" si="81"/>
        <v>0</v>
      </c>
      <c r="O140" s="210">
        <f t="shared" si="81"/>
        <v>1</v>
      </c>
      <c r="P140" s="210">
        <f t="shared" si="81"/>
        <v>0</v>
      </c>
      <c r="Q140" s="217">
        <f t="shared" si="81"/>
        <v>0</v>
      </c>
      <c r="R140" s="210">
        <f t="shared" si="81"/>
        <v>0</v>
      </c>
      <c r="S140" s="212"/>
      <c r="T140" s="206"/>
      <c r="U140" s="206"/>
      <c r="V140" s="206"/>
      <c r="W140" s="206"/>
      <c r="X140" s="206"/>
      <c r="Y140" s="206"/>
      <c r="Z140" s="206"/>
      <c r="AA140" s="206"/>
      <c r="AB140" s="211" t="s">
        <v>440</v>
      </c>
      <c r="AC140" s="210">
        <v>0</v>
      </c>
      <c r="AD140" s="210">
        <f t="shared" si="80"/>
        <v>1</v>
      </c>
      <c r="AE140" s="210">
        <f t="shared" si="80"/>
        <v>0</v>
      </c>
      <c r="AF140" s="217">
        <f t="shared" si="80"/>
        <v>0</v>
      </c>
      <c r="AG140" s="210">
        <f t="shared" si="80"/>
        <v>1</v>
      </c>
      <c r="AH140" s="210">
        <f t="shared" si="80"/>
        <v>0</v>
      </c>
      <c r="AI140" s="210">
        <f t="shared" si="80"/>
        <v>0</v>
      </c>
      <c r="AJ140" s="210">
        <f t="shared" si="80"/>
        <v>0</v>
      </c>
      <c r="AK140" s="210">
        <f t="shared" si="80"/>
        <v>0</v>
      </c>
      <c r="AL140" s="210">
        <f t="shared" si="80"/>
        <v>0</v>
      </c>
      <c r="AM140" s="210">
        <f t="shared" si="80"/>
        <v>0</v>
      </c>
      <c r="AN140" s="210">
        <f t="shared" si="80"/>
        <v>1</v>
      </c>
      <c r="AO140" s="210">
        <f t="shared" si="80"/>
        <v>0</v>
      </c>
      <c r="AP140" s="210">
        <f t="shared" si="80"/>
        <v>0</v>
      </c>
      <c r="AQ140" s="210">
        <f t="shared" si="80"/>
        <v>0</v>
      </c>
      <c r="AR140" s="210">
        <f t="shared" si="80"/>
        <v>0</v>
      </c>
      <c r="AS140" s="212"/>
      <c r="AT140" s="206"/>
      <c r="AU140" s="206"/>
      <c r="AV140" s="206"/>
    </row>
    <row r="141" spans="1:48" ht="15.75" thickBot="1" x14ac:dyDescent="0.3">
      <c r="A141" s="206"/>
      <c r="B141" s="206"/>
      <c r="C141" s="211" t="s">
        <v>441</v>
      </c>
      <c r="D141" s="210">
        <v>0</v>
      </c>
      <c r="E141" s="210">
        <f>E129-E137*$G$129</f>
        <v>0.83333333333333326</v>
      </c>
      <c r="F141" s="210">
        <f t="shared" ref="F141:R141" si="82">F129-F137*$G$129</f>
        <v>0</v>
      </c>
      <c r="G141" s="210">
        <f t="shared" si="82"/>
        <v>0</v>
      </c>
      <c r="H141" s="210">
        <f t="shared" si="82"/>
        <v>-0.5</v>
      </c>
      <c r="I141" s="210">
        <f t="shared" si="82"/>
        <v>0</v>
      </c>
      <c r="J141" s="210">
        <f t="shared" si="82"/>
        <v>0</v>
      </c>
      <c r="K141" s="210">
        <f t="shared" si="82"/>
        <v>-0.1111111111111111</v>
      </c>
      <c r="L141" s="210">
        <f t="shared" si="82"/>
        <v>-5.5555555555555552E-2</v>
      </c>
      <c r="M141" s="210">
        <f t="shared" si="82"/>
        <v>0</v>
      </c>
      <c r="N141" s="210">
        <f t="shared" si="82"/>
        <v>0</v>
      </c>
      <c r="O141" s="210">
        <f t="shared" si="82"/>
        <v>0</v>
      </c>
      <c r="P141" s="210">
        <f t="shared" si="82"/>
        <v>1</v>
      </c>
      <c r="Q141" s="217">
        <f t="shared" si="82"/>
        <v>1.1666666666666667</v>
      </c>
      <c r="R141" s="210">
        <f t="shared" si="82"/>
        <v>0</v>
      </c>
      <c r="S141" s="212">
        <f>E141/Q141</f>
        <v>0.71428571428571419</v>
      </c>
      <c r="T141" s="206"/>
      <c r="U141" s="206"/>
      <c r="V141" s="206"/>
      <c r="W141" s="206"/>
      <c r="X141" s="206"/>
      <c r="Y141" s="206"/>
      <c r="Z141" s="206"/>
      <c r="AA141" s="206"/>
      <c r="AB141" s="202" t="s">
        <v>441</v>
      </c>
      <c r="AC141" s="203">
        <v>0</v>
      </c>
      <c r="AD141" s="203">
        <f t="shared" ref="AD141:AR141" si="83">AD129-AD136*$AH$129</f>
        <v>0.5</v>
      </c>
      <c r="AE141" s="203">
        <f t="shared" si="83"/>
        <v>0</v>
      </c>
      <c r="AF141" s="207">
        <f t="shared" si="83"/>
        <v>1</v>
      </c>
      <c r="AG141" s="203">
        <f t="shared" si="83"/>
        <v>-0.5</v>
      </c>
      <c r="AH141" s="203">
        <f t="shared" si="83"/>
        <v>0</v>
      </c>
      <c r="AI141" s="203">
        <f t="shared" si="83"/>
        <v>0</v>
      </c>
      <c r="AJ141" s="203">
        <f t="shared" si="83"/>
        <v>-5.5555555555555552E-2</v>
      </c>
      <c r="AK141" s="203">
        <f t="shared" si="83"/>
        <v>5.5555555555555552E-2</v>
      </c>
      <c r="AL141" s="203">
        <f t="shared" si="83"/>
        <v>0</v>
      </c>
      <c r="AM141" s="203">
        <f t="shared" si="83"/>
        <v>0</v>
      </c>
      <c r="AN141" s="203">
        <f t="shared" si="83"/>
        <v>0</v>
      </c>
      <c r="AO141" s="203">
        <f t="shared" si="83"/>
        <v>1</v>
      </c>
      <c r="AP141" s="203">
        <f t="shared" si="83"/>
        <v>0</v>
      </c>
      <c r="AQ141" s="203">
        <f t="shared" si="83"/>
        <v>0.5</v>
      </c>
      <c r="AR141" s="203">
        <f t="shared" si="83"/>
        <v>-0.5</v>
      </c>
      <c r="AS141" s="204">
        <f>AD141/AF141</f>
        <v>0.5</v>
      </c>
      <c r="AT141" s="206"/>
      <c r="AU141" s="206"/>
      <c r="AV141" s="206"/>
    </row>
    <row r="142" spans="1:48" x14ac:dyDescent="0.25">
      <c r="A142" s="206"/>
      <c r="B142" s="206"/>
      <c r="C142" s="211" t="s">
        <v>13</v>
      </c>
      <c r="D142" s="210">
        <v>13</v>
      </c>
      <c r="E142" s="210">
        <f>E130</f>
        <v>1</v>
      </c>
      <c r="F142" s="210">
        <f t="shared" ref="F142:R143" si="84">F130</f>
        <v>0</v>
      </c>
      <c r="G142" s="210">
        <f t="shared" si="84"/>
        <v>0</v>
      </c>
      <c r="H142" s="210">
        <f t="shared" si="84"/>
        <v>0</v>
      </c>
      <c r="I142" s="210">
        <f t="shared" si="84"/>
        <v>0</v>
      </c>
      <c r="J142" s="210">
        <f t="shared" si="84"/>
        <v>1</v>
      </c>
      <c r="K142" s="210">
        <f t="shared" si="84"/>
        <v>0</v>
      </c>
      <c r="L142" s="210">
        <f t="shared" si="84"/>
        <v>0</v>
      </c>
      <c r="M142" s="210">
        <f t="shared" si="84"/>
        <v>0</v>
      </c>
      <c r="N142" s="210">
        <f t="shared" si="84"/>
        <v>0</v>
      </c>
      <c r="O142" s="210">
        <f t="shared" si="84"/>
        <v>0</v>
      </c>
      <c r="P142" s="210">
        <f t="shared" si="84"/>
        <v>0</v>
      </c>
      <c r="Q142" s="217">
        <f t="shared" si="84"/>
        <v>1</v>
      </c>
      <c r="R142" s="210">
        <f t="shared" si="84"/>
        <v>0</v>
      </c>
      <c r="S142" s="212"/>
      <c r="T142" s="206"/>
      <c r="U142" s="206"/>
      <c r="V142" s="206"/>
      <c r="W142" s="206"/>
      <c r="X142" s="206"/>
      <c r="Y142" s="206"/>
      <c r="Z142" s="206"/>
      <c r="AA142" s="206"/>
      <c r="AB142" s="211" t="s">
        <v>446</v>
      </c>
      <c r="AC142" s="210">
        <v>0</v>
      </c>
      <c r="AD142" s="210">
        <f t="shared" ref="AD142:AR142" si="85">AD130-AD136*$AH$130</f>
        <v>0.28571428571428575</v>
      </c>
      <c r="AE142" s="210">
        <f t="shared" si="85"/>
        <v>0</v>
      </c>
      <c r="AF142" s="217">
        <f t="shared" si="85"/>
        <v>-0.8571428571428571</v>
      </c>
      <c r="AG142" s="210">
        <f t="shared" si="85"/>
        <v>0</v>
      </c>
      <c r="AH142" s="210">
        <f t="shared" si="85"/>
        <v>0</v>
      </c>
      <c r="AI142" s="210">
        <f t="shared" si="85"/>
        <v>0</v>
      </c>
      <c r="AJ142" s="210">
        <f t="shared" si="85"/>
        <v>-4.7619047619047616E-2</v>
      </c>
      <c r="AK142" s="210">
        <f t="shared" si="85"/>
        <v>-9.5238095238095233E-2</v>
      </c>
      <c r="AL142" s="210">
        <f t="shared" si="85"/>
        <v>0</v>
      </c>
      <c r="AM142" s="210">
        <f t="shared" si="85"/>
        <v>0</v>
      </c>
      <c r="AN142" s="210">
        <f t="shared" si="85"/>
        <v>0</v>
      </c>
      <c r="AO142" s="210">
        <f t="shared" si="85"/>
        <v>0</v>
      </c>
      <c r="AP142" s="210">
        <f t="shared" si="85"/>
        <v>1</v>
      </c>
      <c r="AQ142" s="210">
        <f t="shared" si="85"/>
        <v>-0.42857142857142855</v>
      </c>
      <c r="AR142" s="210">
        <f t="shared" si="85"/>
        <v>0.42857142857142855</v>
      </c>
      <c r="AS142" s="212"/>
      <c r="AT142" s="206"/>
      <c r="AU142" s="206"/>
      <c r="AV142" s="206"/>
    </row>
    <row r="143" spans="1:48" ht="15.75" thickBot="1" x14ac:dyDescent="0.3">
      <c r="A143" s="206"/>
      <c r="B143" s="206"/>
      <c r="C143" s="213" t="s">
        <v>458</v>
      </c>
      <c r="D143" s="218">
        <v>0</v>
      </c>
      <c r="E143" s="218">
        <f>E131</f>
        <v>0</v>
      </c>
      <c r="F143" s="218">
        <f t="shared" si="84"/>
        <v>1</v>
      </c>
      <c r="G143" s="218">
        <f t="shared" si="84"/>
        <v>0</v>
      </c>
      <c r="H143" s="218">
        <f t="shared" si="84"/>
        <v>0</v>
      </c>
      <c r="I143" s="218">
        <f t="shared" si="84"/>
        <v>0</v>
      </c>
      <c r="J143" s="218">
        <f t="shared" si="84"/>
        <v>0</v>
      </c>
      <c r="K143" s="218">
        <f t="shared" si="84"/>
        <v>0</v>
      </c>
      <c r="L143" s="218">
        <f t="shared" si="84"/>
        <v>0</v>
      </c>
      <c r="M143" s="218">
        <f t="shared" si="84"/>
        <v>0</v>
      </c>
      <c r="N143" s="218">
        <f t="shared" si="84"/>
        <v>0</v>
      </c>
      <c r="O143" s="218">
        <f t="shared" si="84"/>
        <v>0</v>
      </c>
      <c r="P143" s="218">
        <f t="shared" si="84"/>
        <v>0</v>
      </c>
      <c r="Q143" s="219">
        <f t="shared" si="84"/>
        <v>0</v>
      </c>
      <c r="R143" s="218">
        <f t="shared" si="84"/>
        <v>1</v>
      </c>
      <c r="S143" s="214"/>
      <c r="T143" s="206"/>
      <c r="U143" s="206"/>
      <c r="V143" s="206"/>
      <c r="W143" s="206"/>
      <c r="X143" s="206"/>
      <c r="Y143" s="206"/>
      <c r="Z143" s="206"/>
      <c r="AA143" s="206"/>
      <c r="AB143" s="213" t="s">
        <v>9</v>
      </c>
      <c r="AC143" s="218">
        <v>3</v>
      </c>
      <c r="AD143" s="210">
        <f t="shared" ref="AD143:AR143" si="86">AD131</f>
        <v>1</v>
      </c>
      <c r="AE143" s="210">
        <f t="shared" si="86"/>
        <v>1</v>
      </c>
      <c r="AF143" s="219">
        <f t="shared" si="86"/>
        <v>0</v>
      </c>
      <c r="AG143" s="210">
        <f t="shared" si="86"/>
        <v>0</v>
      </c>
      <c r="AH143" s="210">
        <f t="shared" si="86"/>
        <v>0</v>
      </c>
      <c r="AI143" s="210">
        <f t="shared" si="86"/>
        <v>0</v>
      </c>
      <c r="AJ143" s="210">
        <f t="shared" si="86"/>
        <v>0</v>
      </c>
      <c r="AK143" s="210">
        <f t="shared" si="86"/>
        <v>0</v>
      </c>
      <c r="AL143" s="210">
        <f t="shared" si="86"/>
        <v>0</v>
      </c>
      <c r="AM143" s="210">
        <f t="shared" si="86"/>
        <v>0</v>
      </c>
      <c r="AN143" s="210">
        <f t="shared" si="86"/>
        <v>0</v>
      </c>
      <c r="AO143" s="210">
        <f t="shared" si="86"/>
        <v>0</v>
      </c>
      <c r="AP143" s="210">
        <f t="shared" si="86"/>
        <v>0</v>
      </c>
      <c r="AQ143" s="210">
        <f t="shared" si="86"/>
        <v>-1</v>
      </c>
      <c r="AR143" s="210">
        <f t="shared" si="86"/>
        <v>1</v>
      </c>
      <c r="AS143" s="214"/>
      <c r="AT143" s="206"/>
      <c r="AU143" s="206"/>
      <c r="AV143" s="206"/>
    </row>
    <row r="144" spans="1:48" ht="15.75" thickBot="1" x14ac:dyDescent="0.3">
      <c r="A144" s="206"/>
      <c r="B144" s="206"/>
      <c r="C144" s="206"/>
      <c r="D144" s="202"/>
      <c r="E144" s="203" t="s">
        <v>237</v>
      </c>
      <c r="F144" s="203">
        <f>SUMPRODUCT($D$136:$D$143,F136:F143)-F134</f>
        <v>0</v>
      </c>
      <c r="G144" s="203">
        <f t="shared" ref="G144:R144" si="87">SUMPRODUCT($D$136:$D$143,G136:G143)-G134</f>
        <v>0</v>
      </c>
      <c r="H144" s="203">
        <f t="shared" si="87"/>
        <v>0</v>
      </c>
      <c r="I144" s="203">
        <f t="shared" si="87"/>
        <v>0</v>
      </c>
      <c r="J144" s="203">
        <f t="shared" si="87"/>
        <v>0</v>
      </c>
      <c r="K144" s="203">
        <f t="shared" si="87"/>
        <v>1</v>
      </c>
      <c r="L144" s="203">
        <f t="shared" si="87"/>
        <v>1</v>
      </c>
      <c r="M144" s="203">
        <f t="shared" si="87"/>
        <v>0</v>
      </c>
      <c r="N144" s="203">
        <f t="shared" si="87"/>
        <v>0</v>
      </c>
      <c r="O144" s="203">
        <f t="shared" si="87"/>
        <v>0</v>
      </c>
      <c r="P144" s="203">
        <f t="shared" si="87"/>
        <v>0</v>
      </c>
      <c r="Q144" s="203">
        <f t="shared" si="87"/>
        <v>-1</v>
      </c>
      <c r="R144" s="203">
        <f t="shared" si="87"/>
        <v>0</v>
      </c>
      <c r="S144" s="206"/>
      <c r="T144" s="206"/>
      <c r="U144" s="206"/>
      <c r="V144" s="206"/>
      <c r="W144" s="206"/>
      <c r="X144" s="206"/>
      <c r="Y144" s="206"/>
      <c r="Z144" s="206"/>
      <c r="AA144" s="206"/>
      <c r="AB144" s="206"/>
      <c r="AC144" s="202"/>
      <c r="AD144" s="203" t="s">
        <v>237</v>
      </c>
      <c r="AE144" s="203">
        <f t="shared" ref="AE144:AR144" si="88">SUMPRODUCT($AC$136:$AC$143,AE136:AE143)-AE134</f>
        <v>0</v>
      </c>
      <c r="AF144" s="203">
        <f t="shared" si="88"/>
        <v>-0.85714285714285765</v>
      </c>
      <c r="AG144" s="203">
        <f t="shared" si="88"/>
        <v>0</v>
      </c>
      <c r="AH144" s="203">
        <f t="shared" si="88"/>
        <v>0</v>
      </c>
      <c r="AI144" s="203">
        <f t="shared" si="88"/>
        <v>0</v>
      </c>
      <c r="AJ144" s="203">
        <f t="shared" si="88"/>
        <v>0.95238095238095233</v>
      </c>
      <c r="AK144" s="203">
        <f t="shared" si="88"/>
        <v>0.90476190476190488</v>
      </c>
      <c r="AL144" s="203">
        <f t="shared" si="88"/>
        <v>0</v>
      </c>
      <c r="AM144" s="203">
        <f t="shared" si="88"/>
        <v>0</v>
      </c>
      <c r="AN144" s="203">
        <f t="shared" si="88"/>
        <v>0</v>
      </c>
      <c r="AO144" s="203">
        <f t="shared" si="88"/>
        <v>0</v>
      </c>
      <c r="AP144" s="203">
        <f t="shared" si="88"/>
        <v>0</v>
      </c>
      <c r="AQ144" s="203">
        <f t="shared" si="88"/>
        <v>-0.42857142857142883</v>
      </c>
      <c r="AR144" s="203">
        <f t="shared" si="88"/>
        <v>10000.428571428571</v>
      </c>
      <c r="AS144" s="206"/>
      <c r="AT144" s="206"/>
      <c r="AU144" s="206"/>
      <c r="AV144" s="206"/>
    </row>
    <row r="145" spans="1:48" ht="15.75" thickBot="1" x14ac:dyDescent="0.3">
      <c r="A145" s="206"/>
      <c r="B145" s="206"/>
      <c r="C145" s="206"/>
      <c r="D145" s="206"/>
      <c r="E145" s="206"/>
      <c r="F145" s="206"/>
      <c r="G145" s="206"/>
      <c r="H145" s="206"/>
      <c r="I145" s="206"/>
      <c r="J145" s="206"/>
      <c r="K145" s="206"/>
      <c r="L145" s="206"/>
      <c r="M145" s="206"/>
      <c r="N145" s="206"/>
      <c r="O145" s="206"/>
      <c r="P145" s="206"/>
      <c r="Q145" s="206"/>
      <c r="R145" s="206"/>
      <c r="S145" s="206"/>
      <c r="T145" s="206"/>
      <c r="U145" s="206"/>
      <c r="V145" s="206"/>
      <c r="W145" s="206"/>
      <c r="X145" s="206"/>
      <c r="Y145" s="206"/>
      <c r="Z145" s="206"/>
      <c r="AA145" s="206"/>
      <c r="AB145" s="206"/>
      <c r="AC145" s="206"/>
      <c r="AD145" s="206"/>
      <c r="AE145" s="206"/>
      <c r="AF145" s="206"/>
      <c r="AG145" s="206"/>
      <c r="AH145" s="206"/>
      <c r="AI145" s="206"/>
      <c r="AJ145" s="206"/>
      <c r="AK145" s="206"/>
      <c r="AL145" s="206"/>
      <c r="AM145" s="206"/>
      <c r="AN145" s="206"/>
      <c r="AO145" s="206"/>
      <c r="AP145" s="206"/>
      <c r="AQ145" s="206"/>
      <c r="AR145" s="206"/>
      <c r="AS145" s="206"/>
      <c r="AT145" s="206"/>
      <c r="AU145" s="206"/>
      <c r="AV145" s="206"/>
    </row>
    <row r="146" spans="1:48" ht="15.75" thickBot="1" x14ac:dyDescent="0.3">
      <c r="A146" s="206"/>
      <c r="B146" s="206"/>
      <c r="C146" s="210"/>
      <c r="D146" s="210"/>
      <c r="E146" s="202" t="s">
        <v>155</v>
      </c>
      <c r="F146" s="203">
        <v>3</v>
      </c>
      <c r="G146" s="203">
        <v>6</v>
      </c>
      <c r="H146" s="203">
        <v>3</v>
      </c>
      <c r="I146" s="203">
        <v>6</v>
      </c>
      <c r="J146" s="203">
        <v>13</v>
      </c>
      <c r="K146" s="203">
        <v>0</v>
      </c>
      <c r="L146" s="203">
        <v>0</v>
      </c>
      <c r="M146" s="203">
        <v>0</v>
      </c>
      <c r="N146" s="203">
        <v>0</v>
      </c>
      <c r="O146" s="203">
        <v>0</v>
      </c>
      <c r="P146" s="203">
        <v>0</v>
      </c>
      <c r="Q146" s="203">
        <v>0</v>
      </c>
      <c r="R146" s="204">
        <v>0</v>
      </c>
      <c r="S146" s="206"/>
      <c r="T146" s="206"/>
      <c r="U146" s="206"/>
      <c r="V146" s="206"/>
      <c r="W146" s="206"/>
      <c r="X146" s="206"/>
      <c r="Y146" s="206"/>
      <c r="Z146" s="206"/>
      <c r="AA146" s="206"/>
      <c r="AB146" s="210"/>
      <c r="AC146" s="210"/>
      <c r="AD146" s="202" t="s">
        <v>155</v>
      </c>
      <c r="AE146" s="203">
        <v>3</v>
      </c>
      <c r="AF146" s="203">
        <v>6</v>
      </c>
      <c r="AG146" s="203">
        <v>3</v>
      </c>
      <c r="AH146" s="203">
        <v>6</v>
      </c>
      <c r="AI146" s="203">
        <v>13</v>
      </c>
      <c r="AJ146" s="203">
        <v>0</v>
      </c>
      <c r="AK146" s="203">
        <v>0</v>
      </c>
      <c r="AL146" s="203">
        <v>0</v>
      </c>
      <c r="AM146" s="203">
        <v>0</v>
      </c>
      <c r="AN146" s="203">
        <v>0</v>
      </c>
      <c r="AO146" s="203">
        <v>0</v>
      </c>
      <c r="AP146" s="203">
        <v>0</v>
      </c>
      <c r="AQ146" s="203">
        <v>0</v>
      </c>
      <c r="AR146" s="204">
        <v>-10000</v>
      </c>
      <c r="AS146" s="206"/>
      <c r="AT146" s="206"/>
      <c r="AU146" s="206"/>
      <c r="AV146" s="206"/>
    </row>
    <row r="147" spans="1:48" ht="15.75" thickBot="1" x14ac:dyDescent="0.3">
      <c r="A147" s="206"/>
      <c r="B147" s="206"/>
      <c r="C147" s="202" t="s">
        <v>435</v>
      </c>
      <c r="D147" s="203" t="s">
        <v>436</v>
      </c>
      <c r="E147" s="203" t="s">
        <v>437</v>
      </c>
      <c r="F147" s="203" t="s">
        <v>438</v>
      </c>
      <c r="G147" s="203" t="s">
        <v>439</v>
      </c>
      <c r="H147" s="203" t="s">
        <v>11</v>
      </c>
      <c r="I147" s="203" t="s">
        <v>12</v>
      </c>
      <c r="J147" s="203" t="s">
        <v>13</v>
      </c>
      <c r="K147" s="203" t="s">
        <v>234</v>
      </c>
      <c r="L147" s="203" t="s">
        <v>235</v>
      </c>
      <c r="M147" s="203" t="s">
        <v>236</v>
      </c>
      <c r="N147" s="203" t="s">
        <v>415</v>
      </c>
      <c r="O147" s="203" t="s">
        <v>440</v>
      </c>
      <c r="P147" s="203" t="s">
        <v>441</v>
      </c>
      <c r="Q147" s="203" t="s">
        <v>446</v>
      </c>
      <c r="R147" s="203" t="s">
        <v>458</v>
      </c>
      <c r="S147" s="204" t="s">
        <v>442</v>
      </c>
      <c r="T147" s="206"/>
      <c r="U147" s="206"/>
      <c r="V147" s="206"/>
      <c r="W147" s="206"/>
      <c r="X147" s="206"/>
      <c r="Y147" s="206"/>
      <c r="Z147" s="206"/>
      <c r="AA147" s="206"/>
      <c r="AB147" s="202" t="s">
        <v>435</v>
      </c>
      <c r="AC147" s="203" t="s">
        <v>436</v>
      </c>
      <c r="AD147" s="203" t="s">
        <v>437</v>
      </c>
      <c r="AE147" s="203" t="s">
        <v>438</v>
      </c>
      <c r="AF147" s="203" t="s">
        <v>439</v>
      </c>
      <c r="AG147" s="203" t="s">
        <v>11</v>
      </c>
      <c r="AH147" s="203" t="s">
        <v>12</v>
      </c>
      <c r="AI147" s="203" t="s">
        <v>13</v>
      </c>
      <c r="AJ147" s="203" t="s">
        <v>234</v>
      </c>
      <c r="AK147" s="203" t="s">
        <v>235</v>
      </c>
      <c r="AL147" s="203" t="s">
        <v>236</v>
      </c>
      <c r="AM147" s="203" t="s">
        <v>415</v>
      </c>
      <c r="AN147" s="203" t="s">
        <v>440</v>
      </c>
      <c r="AO147" s="203" t="s">
        <v>441</v>
      </c>
      <c r="AP147" s="203" t="s">
        <v>446</v>
      </c>
      <c r="AQ147" s="203" t="s">
        <v>458</v>
      </c>
      <c r="AR147" s="203" t="s">
        <v>459</v>
      </c>
      <c r="AS147" s="204" t="s">
        <v>442</v>
      </c>
      <c r="AT147" s="206"/>
      <c r="AU147" s="206"/>
      <c r="AV147" s="206"/>
    </row>
    <row r="148" spans="1:48" ht="15.75" thickBot="1" x14ac:dyDescent="0.3">
      <c r="A148" s="206"/>
      <c r="B148" s="206"/>
      <c r="C148" s="211" t="s">
        <v>12</v>
      </c>
      <c r="D148" s="210">
        <v>6</v>
      </c>
      <c r="E148" s="210">
        <f>E136-E151*$Q$136</f>
        <v>1</v>
      </c>
      <c r="F148" s="216">
        <f t="shared" ref="F148:R148" si="89">F136-F151*$Q$136</f>
        <v>-0.5</v>
      </c>
      <c r="G148" s="210">
        <f t="shared" si="89"/>
        <v>0</v>
      </c>
      <c r="H148" s="210">
        <f t="shared" si="89"/>
        <v>0.5</v>
      </c>
      <c r="I148" s="210">
        <f t="shared" si="89"/>
        <v>1</v>
      </c>
      <c r="J148" s="210">
        <f t="shared" si="89"/>
        <v>0</v>
      </c>
      <c r="K148" s="210">
        <f t="shared" si="89"/>
        <v>5.5555555555555546E-2</v>
      </c>
      <c r="L148" s="210">
        <f t="shared" si="89"/>
        <v>-5.5555555555555566E-2</v>
      </c>
      <c r="M148" s="210">
        <f t="shared" si="89"/>
        <v>0</v>
      </c>
      <c r="N148" s="210">
        <f t="shared" si="89"/>
        <v>1</v>
      </c>
      <c r="O148" s="210">
        <f t="shared" si="89"/>
        <v>0</v>
      </c>
      <c r="P148" s="210">
        <f t="shared" si="89"/>
        <v>0</v>
      </c>
      <c r="Q148" s="210">
        <f t="shared" si="89"/>
        <v>0</v>
      </c>
      <c r="R148" s="210">
        <f t="shared" si="89"/>
        <v>0</v>
      </c>
      <c r="S148" s="212"/>
      <c r="T148" s="206"/>
      <c r="U148" s="206"/>
      <c r="V148" s="206"/>
      <c r="W148" s="206"/>
      <c r="X148" s="206"/>
      <c r="Y148" s="206"/>
      <c r="Z148" s="206"/>
      <c r="AA148" s="206"/>
      <c r="AB148" s="211" t="s">
        <v>12</v>
      </c>
      <c r="AC148" s="210">
        <v>6</v>
      </c>
      <c r="AD148" s="210">
        <f t="shared" ref="AD148:AR148" si="90">AD136-AD153*$AF$136</f>
        <v>1</v>
      </c>
      <c r="AE148" s="210">
        <f t="shared" si="90"/>
        <v>0</v>
      </c>
      <c r="AF148" s="210">
        <f t="shared" si="90"/>
        <v>0</v>
      </c>
      <c r="AG148" s="216">
        <f t="shared" si="90"/>
        <v>0</v>
      </c>
      <c r="AH148" s="210">
        <f t="shared" si="90"/>
        <v>1</v>
      </c>
      <c r="AI148" s="210">
        <f t="shared" si="90"/>
        <v>0</v>
      </c>
      <c r="AJ148" s="210">
        <f t="shared" si="90"/>
        <v>0</v>
      </c>
      <c r="AK148" s="210">
        <f t="shared" si="90"/>
        <v>0</v>
      </c>
      <c r="AL148" s="210">
        <f t="shared" si="90"/>
        <v>0</v>
      </c>
      <c r="AM148" s="210">
        <f t="shared" si="90"/>
        <v>0</v>
      </c>
      <c r="AN148" s="210">
        <f t="shared" si="90"/>
        <v>0</v>
      </c>
      <c r="AO148" s="210">
        <f t="shared" si="90"/>
        <v>1</v>
      </c>
      <c r="AP148" s="210">
        <f t="shared" si="90"/>
        <v>0</v>
      </c>
      <c r="AQ148" s="210">
        <f t="shared" si="90"/>
        <v>0</v>
      </c>
      <c r="AR148" s="210">
        <f t="shared" si="90"/>
        <v>0</v>
      </c>
      <c r="AS148" s="212"/>
      <c r="AT148" s="206"/>
      <c r="AU148" s="206"/>
      <c r="AV148" s="206"/>
    </row>
    <row r="149" spans="1:48" ht="15.75" thickBot="1" x14ac:dyDescent="0.3">
      <c r="A149" s="206"/>
      <c r="B149" s="206"/>
      <c r="C149" s="211" t="s">
        <v>10</v>
      </c>
      <c r="D149" s="210">
        <v>6</v>
      </c>
      <c r="E149" s="210">
        <f>E137-E151*$Q$137</f>
        <v>1</v>
      </c>
      <c r="F149" s="217">
        <f t="shared" ref="F149:R149" si="91">F137-F151*$Q$137</f>
        <v>0</v>
      </c>
      <c r="G149" s="210">
        <f t="shared" si="91"/>
        <v>1</v>
      </c>
      <c r="H149" s="210">
        <f t="shared" si="91"/>
        <v>0</v>
      </c>
      <c r="I149" s="210">
        <f t="shared" si="91"/>
        <v>0</v>
      </c>
      <c r="J149" s="210">
        <f t="shared" si="91"/>
        <v>0</v>
      </c>
      <c r="K149" s="210">
        <f t="shared" si="91"/>
        <v>0</v>
      </c>
      <c r="L149" s="210">
        <f t="shared" si="91"/>
        <v>0</v>
      </c>
      <c r="M149" s="210">
        <f t="shared" si="91"/>
        <v>0</v>
      </c>
      <c r="N149" s="210">
        <f t="shared" si="91"/>
        <v>1</v>
      </c>
      <c r="O149" s="210">
        <f t="shared" si="91"/>
        <v>0</v>
      </c>
      <c r="P149" s="210">
        <f t="shared" si="91"/>
        <v>0</v>
      </c>
      <c r="Q149" s="210">
        <f t="shared" si="91"/>
        <v>0</v>
      </c>
      <c r="R149" s="210">
        <f t="shared" si="91"/>
        <v>0</v>
      </c>
      <c r="S149" s="212"/>
      <c r="T149" s="206"/>
      <c r="U149" s="206"/>
      <c r="V149" s="206"/>
      <c r="W149" s="206"/>
      <c r="X149" s="206"/>
      <c r="Y149" s="206"/>
      <c r="Z149" s="206"/>
      <c r="AA149" s="206"/>
      <c r="AB149" s="202" t="s">
        <v>13</v>
      </c>
      <c r="AC149" s="203">
        <v>13</v>
      </c>
      <c r="AD149" s="203">
        <f t="shared" ref="AD149:AR149" si="92">AD137-AD153*$AF$137</f>
        <v>0.28571428571428564</v>
      </c>
      <c r="AE149" s="203">
        <f t="shared" si="92"/>
        <v>0</v>
      </c>
      <c r="AF149" s="203">
        <f t="shared" si="92"/>
        <v>0</v>
      </c>
      <c r="AG149" s="207">
        <f t="shared" si="92"/>
        <v>0.42857142857142855</v>
      </c>
      <c r="AH149" s="203">
        <f t="shared" si="92"/>
        <v>0</v>
      </c>
      <c r="AI149" s="203">
        <f t="shared" si="92"/>
        <v>1</v>
      </c>
      <c r="AJ149" s="203">
        <f t="shared" si="92"/>
        <v>9.5238095238095233E-2</v>
      </c>
      <c r="AK149" s="203">
        <f t="shared" si="92"/>
        <v>4.7619047619047616E-2</v>
      </c>
      <c r="AL149" s="203">
        <f t="shared" si="92"/>
        <v>0</v>
      </c>
      <c r="AM149" s="203">
        <f t="shared" si="92"/>
        <v>0</v>
      </c>
      <c r="AN149" s="203">
        <f t="shared" si="92"/>
        <v>0</v>
      </c>
      <c r="AO149" s="203">
        <f t="shared" si="92"/>
        <v>-0.8571428571428571</v>
      </c>
      <c r="AP149" s="203">
        <f t="shared" si="92"/>
        <v>0</v>
      </c>
      <c r="AQ149" s="203">
        <f t="shared" si="92"/>
        <v>0</v>
      </c>
      <c r="AR149" s="203">
        <f t="shared" si="92"/>
        <v>0</v>
      </c>
      <c r="AS149" s="204">
        <f>AD149/AG149</f>
        <v>0.66666666666666652</v>
      </c>
      <c r="AT149" s="206"/>
      <c r="AU149" s="206"/>
      <c r="AV149" s="206"/>
    </row>
    <row r="150" spans="1:48" x14ac:dyDescent="0.25">
      <c r="A150" s="206"/>
      <c r="B150" s="206"/>
      <c r="C150" s="211" t="s">
        <v>236</v>
      </c>
      <c r="D150" s="210">
        <v>0</v>
      </c>
      <c r="E150" s="210">
        <f>E138</f>
        <v>1</v>
      </c>
      <c r="F150" s="217">
        <f t="shared" ref="F150:R150" si="93">F138</f>
        <v>1</v>
      </c>
      <c r="G150" s="210">
        <f t="shared" si="93"/>
        <v>0</v>
      </c>
      <c r="H150" s="210">
        <f t="shared" si="93"/>
        <v>0</v>
      </c>
      <c r="I150" s="210">
        <f t="shared" si="93"/>
        <v>0</v>
      </c>
      <c r="J150" s="210">
        <f t="shared" si="93"/>
        <v>0</v>
      </c>
      <c r="K150" s="210">
        <f t="shared" si="93"/>
        <v>0</v>
      </c>
      <c r="L150" s="210">
        <f t="shared" si="93"/>
        <v>0</v>
      </c>
      <c r="M150" s="210">
        <f t="shared" si="93"/>
        <v>1</v>
      </c>
      <c r="N150" s="210">
        <f t="shared" si="93"/>
        <v>0</v>
      </c>
      <c r="O150" s="210">
        <f t="shared" si="93"/>
        <v>0</v>
      </c>
      <c r="P150" s="210">
        <f t="shared" si="93"/>
        <v>0</v>
      </c>
      <c r="Q150" s="210">
        <f t="shared" si="93"/>
        <v>0</v>
      </c>
      <c r="R150" s="210">
        <f t="shared" si="93"/>
        <v>0</v>
      </c>
      <c r="S150" s="212">
        <f>E150/F150</f>
        <v>1</v>
      </c>
      <c r="T150" s="206"/>
      <c r="U150" s="206"/>
      <c r="V150" s="206"/>
      <c r="W150" s="206"/>
      <c r="X150" s="206"/>
      <c r="Y150" s="206"/>
      <c r="Z150" s="206"/>
      <c r="AA150" s="206"/>
      <c r="AB150" s="211" t="s">
        <v>236</v>
      </c>
      <c r="AC150" s="210">
        <v>0</v>
      </c>
      <c r="AD150" s="210">
        <f>AD138</f>
        <v>0</v>
      </c>
      <c r="AE150" s="210">
        <f t="shared" ref="AE150:AR150" si="94">AE138</f>
        <v>0</v>
      </c>
      <c r="AF150" s="210">
        <f t="shared" si="94"/>
        <v>0</v>
      </c>
      <c r="AG150" s="217">
        <f t="shared" si="94"/>
        <v>0</v>
      </c>
      <c r="AH150" s="210">
        <f t="shared" si="94"/>
        <v>0</v>
      </c>
      <c r="AI150" s="210">
        <f t="shared" si="94"/>
        <v>0</v>
      </c>
      <c r="AJ150" s="210">
        <f t="shared" si="94"/>
        <v>0</v>
      </c>
      <c r="AK150" s="210">
        <f t="shared" si="94"/>
        <v>0</v>
      </c>
      <c r="AL150" s="210">
        <f t="shared" si="94"/>
        <v>1</v>
      </c>
      <c r="AM150" s="210">
        <f t="shared" si="94"/>
        <v>0</v>
      </c>
      <c r="AN150" s="210">
        <f t="shared" si="94"/>
        <v>0</v>
      </c>
      <c r="AO150" s="210">
        <f t="shared" si="94"/>
        <v>0</v>
      </c>
      <c r="AP150" s="210">
        <f t="shared" si="94"/>
        <v>0</v>
      </c>
      <c r="AQ150" s="210">
        <f t="shared" si="94"/>
        <v>1</v>
      </c>
      <c r="AR150" s="210">
        <f t="shared" si="94"/>
        <v>-1</v>
      </c>
      <c r="AS150" s="212"/>
      <c r="AT150" s="206"/>
      <c r="AU150" s="206"/>
      <c r="AV150" s="206"/>
    </row>
    <row r="151" spans="1:48" x14ac:dyDescent="0.25">
      <c r="A151" s="206"/>
      <c r="B151" s="206"/>
      <c r="C151" s="211" t="s">
        <v>446</v>
      </c>
      <c r="D151" s="210">
        <v>0</v>
      </c>
      <c r="E151" s="210">
        <f>E139/$Q$139</f>
        <v>0.7142857142857143</v>
      </c>
      <c r="F151" s="217">
        <f t="shared" ref="F151:R151" si="95">F139/$Q$139</f>
        <v>-0.42857142857142855</v>
      </c>
      <c r="G151" s="210">
        <f t="shared" si="95"/>
        <v>0</v>
      </c>
      <c r="H151" s="210">
        <f t="shared" si="95"/>
        <v>0</v>
      </c>
      <c r="I151" s="210">
        <f t="shared" si="95"/>
        <v>0</v>
      </c>
      <c r="J151" s="210">
        <f t="shared" si="95"/>
        <v>0</v>
      </c>
      <c r="K151" s="210">
        <f t="shared" si="95"/>
        <v>-4.7619047619047616E-2</v>
      </c>
      <c r="L151" s="210">
        <f t="shared" si="95"/>
        <v>-9.5238095238095233E-2</v>
      </c>
      <c r="M151" s="210">
        <f t="shared" si="95"/>
        <v>0</v>
      </c>
      <c r="N151" s="210">
        <f t="shared" si="95"/>
        <v>0.8571428571428571</v>
      </c>
      <c r="O151" s="210">
        <f t="shared" si="95"/>
        <v>0</v>
      </c>
      <c r="P151" s="210">
        <f t="shared" si="95"/>
        <v>0</v>
      </c>
      <c r="Q151" s="210">
        <f t="shared" si="95"/>
        <v>1</v>
      </c>
      <c r="R151" s="210">
        <f t="shared" si="95"/>
        <v>0</v>
      </c>
      <c r="S151" s="212"/>
      <c r="T151" s="206"/>
      <c r="U151" s="206"/>
      <c r="V151" s="206"/>
      <c r="W151" s="206"/>
      <c r="X151" s="206"/>
      <c r="Y151" s="206"/>
      <c r="Z151" s="206"/>
      <c r="AA151" s="206"/>
      <c r="AB151" s="211" t="s">
        <v>415</v>
      </c>
      <c r="AC151" s="210">
        <v>0</v>
      </c>
      <c r="AD151" s="210">
        <f t="shared" ref="AD151:AR151" si="96">AD139-AD153*$AF$139</f>
        <v>0.5</v>
      </c>
      <c r="AE151" s="210">
        <f t="shared" si="96"/>
        <v>0</v>
      </c>
      <c r="AF151" s="210">
        <f t="shared" si="96"/>
        <v>0</v>
      </c>
      <c r="AG151" s="217">
        <f t="shared" si="96"/>
        <v>0.5</v>
      </c>
      <c r="AH151" s="210">
        <f t="shared" si="96"/>
        <v>0</v>
      </c>
      <c r="AI151" s="210">
        <f t="shared" si="96"/>
        <v>0</v>
      </c>
      <c r="AJ151" s="210">
        <f t="shared" si="96"/>
        <v>5.5555555555555552E-2</v>
      </c>
      <c r="AK151" s="210">
        <f t="shared" si="96"/>
        <v>-5.5555555555555552E-2</v>
      </c>
      <c r="AL151" s="210">
        <f t="shared" si="96"/>
        <v>0</v>
      </c>
      <c r="AM151" s="210">
        <f t="shared" si="96"/>
        <v>1</v>
      </c>
      <c r="AN151" s="210">
        <f t="shared" si="96"/>
        <v>0</v>
      </c>
      <c r="AO151" s="210">
        <f t="shared" si="96"/>
        <v>-1</v>
      </c>
      <c r="AP151" s="210">
        <f t="shared" si="96"/>
        <v>0</v>
      </c>
      <c r="AQ151" s="210">
        <f t="shared" si="96"/>
        <v>-0.5</v>
      </c>
      <c r="AR151" s="210">
        <f t="shared" si="96"/>
        <v>0.5</v>
      </c>
      <c r="AS151" s="212">
        <f>AD151/AG151</f>
        <v>1</v>
      </c>
      <c r="AT151" s="206"/>
      <c r="AU151" s="206"/>
      <c r="AV151" s="206"/>
    </row>
    <row r="152" spans="1:48" x14ac:dyDescent="0.25">
      <c r="A152" s="206"/>
      <c r="B152" s="206"/>
      <c r="C152" s="211" t="s">
        <v>440</v>
      </c>
      <c r="D152" s="210">
        <v>0</v>
      </c>
      <c r="E152" s="210">
        <f>E140</f>
        <v>1</v>
      </c>
      <c r="F152" s="217">
        <f t="shared" ref="F152:R152" si="97">F140</f>
        <v>0</v>
      </c>
      <c r="G152" s="210">
        <f t="shared" si="97"/>
        <v>0</v>
      </c>
      <c r="H152" s="210">
        <f t="shared" si="97"/>
        <v>1</v>
      </c>
      <c r="I152" s="210">
        <f t="shared" si="97"/>
        <v>0</v>
      </c>
      <c r="J152" s="210">
        <f t="shared" si="97"/>
        <v>0</v>
      </c>
      <c r="K152" s="210">
        <f t="shared" si="97"/>
        <v>0</v>
      </c>
      <c r="L152" s="210">
        <f t="shared" si="97"/>
        <v>0</v>
      </c>
      <c r="M152" s="210">
        <f t="shared" si="97"/>
        <v>0</v>
      </c>
      <c r="N152" s="210">
        <f t="shared" si="97"/>
        <v>0</v>
      </c>
      <c r="O152" s="210">
        <f t="shared" si="97"/>
        <v>1</v>
      </c>
      <c r="P152" s="210">
        <f t="shared" si="97"/>
        <v>0</v>
      </c>
      <c r="Q152" s="210">
        <f t="shared" si="97"/>
        <v>0</v>
      </c>
      <c r="R152" s="210">
        <f t="shared" si="97"/>
        <v>0</v>
      </c>
      <c r="S152" s="212"/>
      <c r="T152" s="206"/>
      <c r="U152" s="206"/>
      <c r="V152" s="206"/>
      <c r="W152" s="206"/>
      <c r="X152" s="206"/>
      <c r="Y152" s="206"/>
      <c r="Z152" s="206"/>
      <c r="AA152" s="206"/>
      <c r="AB152" s="211" t="s">
        <v>440</v>
      </c>
      <c r="AC152" s="210">
        <v>0</v>
      </c>
      <c r="AD152" s="210">
        <f>AD140</f>
        <v>1</v>
      </c>
      <c r="AE152" s="210">
        <f t="shared" ref="AE152:AR152" si="98">AE140</f>
        <v>0</v>
      </c>
      <c r="AF152" s="210">
        <f t="shared" si="98"/>
        <v>0</v>
      </c>
      <c r="AG152" s="217">
        <f t="shared" si="98"/>
        <v>1</v>
      </c>
      <c r="AH152" s="210">
        <f t="shared" si="98"/>
        <v>0</v>
      </c>
      <c r="AI152" s="210">
        <f t="shared" si="98"/>
        <v>0</v>
      </c>
      <c r="AJ152" s="210">
        <f t="shared" si="98"/>
        <v>0</v>
      </c>
      <c r="AK152" s="210">
        <f t="shared" si="98"/>
        <v>0</v>
      </c>
      <c r="AL152" s="210">
        <f t="shared" si="98"/>
        <v>0</v>
      </c>
      <c r="AM152" s="210">
        <f t="shared" si="98"/>
        <v>0</v>
      </c>
      <c r="AN152" s="210">
        <f t="shared" si="98"/>
        <v>1</v>
      </c>
      <c r="AO152" s="210">
        <f t="shared" si="98"/>
        <v>0</v>
      </c>
      <c r="AP152" s="210">
        <f t="shared" si="98"/>
        <v>0</v>
      </c>
      <c r="AQ152" s="210">
        <f t="shared" si="98"/>
        <v>0</v>
      </c>
      <c r="AR152" s="210">
        <f t="shared" si="98"/>
        <v>0</v>
      </c>
      <c r="AS152" s="212">
        <f>AD152/AG152</f>
        <v>1</v>
      </c>
      <c r="AT152" s="206"/>
      <c r="AU152" s="206"/>
      <c r="AV152" s="206"/>
    </row>
    <row r="153" spans="1:48" x14ac:dyDescent="0.25">
      <c r="A153" s="206"/>
      <c r="B153" s="206"/>
      <c r="C153" s="211" t="s">
        <v>441</v>
      </c>
      <c r="D153" s="210">
        <v>0</v>
      </c>
      <c r="E153" s="210">
        <f>E141-E151*$Q$141</f>
        <v>0</v>
      </c>
      <c r="F153" s="217">
        <f t="shared" ref="F153:R153" si="99">F141-F151*$Q$141</f>
        <v>0.5</v>
      </c>
      <c r="G153" s="210">
        <f t="shared" si="99"/>
        <v>0</v>
      </c>
      <c r="H153" s="210">
        <f t="shared" si="99"/>
        <v>-0.5</v>
      </c>
      <c r="I153" s="210">
        <f t="shared" si="99"/>
        <v>0</v>
      </c>
      <c r="J153" s="210">
        <f t="shared" si="99"/>
        <v>0</v>
      </c>
      <c r="K153" s="210">
        <f t="shared" si="99"/>
        <v>-5.5555555555555546E-2</v>
      </c>
      <c r="L153" s="210">
        <f t="shared" si="99"/>
        <v>5.5555555555555566E-2</v>
      </c>
      <c r="M153" s="210">
        <f t="shared" si="99"/>
        <v>0</v>
      </c>
      <c r="N153" s="210">
        <f t="shared" si="99"/>
        <v>-1</v>
      </c>
      <c r="O153" s="210">
        <f t="shared" si="99"/>
        <v>0</v>
      </c>
      <c r="P153" s="210">
        <f t="shared" si="99"/>
        <v>1</v>
      </c>
      <c r="Q153" s="210">
        <f t="shared" si="99"/>
        <v>0</v>
      </c>
      <c r="R153" s="210">
        <f t="shared" si="99"/>
        <v>0</v>
      </c>
      <c r="S153" s="212">
        <f>E153/F153</f>
        <v>0</v>
      </c>
      <c r="T153" s="206"/>
      <c r="U153" s="206"/>
      <c r="V153" s="206"/>
      <c r="W153" s="206"/>
      <c r="X153" s="206"/>
      <c r="Y153" s="206"/>
      <c r="Z153" s="206"/>
      <c r="AA153" s="206"/>
      <c r="AB153" s="211" t="s">
        <v>10</v>
      </c>
      <c r="AC153" s="210">
        <v>6</v>
      </c>
      <c r="AD153" s="210">
        <f t="shared" ref="AD153:AR153" si="100">AD141/$AF$141</f>
        <v>0.5</v>
      </c>
      <c r="AE153" s="210">
        <f t="shared" si="100"/>
        <v>0</v>
      </c>
      <c r="AF153" s="210">
        <f t="shared" si="100"/>
        <v>1</v>
      </c>
      <c r="AG153" s="217">
        <f t="shared" si="100"/>
        <v>-0.5</v>
      </c>
      <c r="AH153" s="210">
        <f t="shared" si="100"/>
        <v>0</v>
      </c>
      <c r="AI153" s="210">
        <f t="shared" si="100"/>
        <v>0</v>
      </c>
      <c r="AJ153" s="210">
        <f t="shared" si="100"/>
        <v>-5.5555555555555552E-2</v>
      </c>
      <c r="AK153" s="210">
        <f t="shared" si="100"/>
        <v>5.5555555555555552E-2</v>
      </c>
      <c r="AL153" s="210">
        <f t="shared" si="100"/>
        <v>0</v>
      </c>
      <c r="AM153" s="210">
        <f t="shared" si="100"/>
        <v>0</v>
      </c>
      <c r="AN153" s="210">
        <f t="shared" si="100"/>
        <v>0</v>
      </c>
      <c r="AO153" s="210">
        <f t="shared" si="100"/>
        <v>1</v>
      </c>
      <c r="AP153" s="210">
        <f t="shared" si="100"/>
        <v>0</v>
      </c>
      <c r="AQ153" s="210">
        <f t="shared" si="100"/>
        <v>0.5</v>
      </c>
      <c r="AR153" s="210">
        <f t="shared" si="100"/>
        <v>-0.5</v>
      </c>
      <c r="AS153" s="212"/>
      <c r="AT153" s="206"/>
      <c r="AU153" s="206"/>
      <c r="AV153" s="206"/>
    </row>
    <row r="154" spans="1:48" ht="15.75" thickBot="1" x14ac:dyDescent="0.3">
      <c r="A154" s="206"/>
      <c r="B154" s="206"/>
      <c r="C154" s="211" t="s">
        <v>13</v>
      </c>
      <c r="D154" s="210">
        <v>13</v>
      </c>
      <c r="E154" s="210">
        <f>E142-E151*$Q$142</f>
        <v>0.2857142857142857</v>
      </c>
      <c r="F154" s="217">
        <f t="shared" ref="F154:R154" si="101">F142-F151*$Q$142</f>
        <v>0.42857142857142855</v>
      </c>
      <c r="G154" s="210">
        <f t="shared" si="101"/>
        <v>0</v>
      </c>
      <c r="H154" s="210">
        <f t="shared" si="101"/>
        <v>0</v>
      </c>
      <c r="I154" s="210">
        <f t="shared" si="101"/>
        <v>0</v>
      </c>
      <c r="J154" s="210">
        <f t="shared" si="101"/>
        <v>1</v>
      </c>
      <c r="K154" s="210">
        <f t="shared" si="101"/>
        <v>4.7619047619047616E-2</v>
      </c>
      <c r="L154" s="210">
        <f t="shared" si="101"/>
        <v>9.5238095238095233E-2</v>
      </c>
      <c r="M154" s="210">
        <f t="shared" si="101"/>
        <v>0</v>
      </c>
      <c r="N154" s="210">
        <f t="shared" si="101"/>
        <v>-0.8571428571428571</v>
      </c>
      <c r="O154" s="210">
        <f t="shared" si="101"/>
        <v>0</v>
      </c>
      <c r="P154" s="210">
        <f t="shared" si="101"/>
        <v>0</v>
      </c>
      <c r="Q154" s="210">
        <f t="shared" si="101"/>
        <v>0</v>
      </c>
      <c r="R154" s="210">
        <f t="shared" si="101"/>
        <v>0</v>
      </c>
      <c r="S154" s="212">
        <f>E154/F154</f>
        <v>0.66666666666666663</v>
      </c>
      <c r="T154" s="206"/>
      <c r="U154" s="206"/>
      <c r="V154" s="206"/>
      <c r="W154" s="206"/>
      <c r="X154" s="206"/>
      <c r="Y154" s="206"/>
      <c r="Z154" s="206"/>
      <c r="AA154" s="206"/>
      <c r="AB154" s="211" t="s">
        <v>446</v>
      </c>
      <c r="AC154" s="210">
        <v>0</v>
      </c>
      <c r="AD154" s="210">
        <f t="shared" ref="AD154:AR154" si="102">AD142-AD153*$AF$142</f>
        <v>0.7142857142857143</v>
      </c>
      <c r="AE154" s="210">
        <f t="shared" si="102"/>
        <v>0</v>
      </c>
      <c r="AF154" s="210">
        <f t="shared" si="102"/>
        <v>0</v>
      </c>
      <c r="AG154" s="217">
        <f t="shared" si="102"/>
        <v>-0.42857142857142855</v>
      </c>
      <c r="AH154" s="210">
        <f t="shared" si="102"/>
        <v>0</v>
      </c>
      <c r="AI154" s="210">
        <f t="shared" si="102"/>
        <v>0</v>
      </c>
      <c r="AJ154" s="210">
        <f t="shared" si="102"/>
        <v>-9.5238095238095233E-2</v>
      </c>
      <c r="AK154" s="210">
        <f t="shared" si="102"/>
        <v>-4.7619047619047616E-2</v>
      </c>
      <c r="AL154" s="210">
        <f t="shared" si="102"/>
        <v>0</v>
      </c>
      <c r="AM154" s="210">
        <f t="shared" si="102"/>
        <v>0</v>
      </c>
      <c r="AN154" s="210">
        <f t="shared" si="102"/>
        <v>0</v>
      </c>
      <c r="AO154" s="210">
        <f t="shared" si="102"/>
        <v>0.8571428571428571</v>
      </c>
      <c r="AP154" s="210">
        <f t="shared" si="102"/>
        <v>1</v>
      </c>
      <c r="AQ154" s="210">
        <f t="shared" si="102"/>
        <v>0</v>
      </c>
      <c r="AR154" s="210">
        <f t="shared" si="102"/>
        <v>0</v>
      </c>
      <c r="AS154" s="212"/>
      <c r="AT154" s="206"/>
      <c r="AU154" s="206"/>
      <c r="AV154" s="206"/>
    </row>
    <row r="155" spans="1:48" ht="15.75" thickBot="1" x14ac:dyDescent="0.3">
      <c r="A155" s="206"/>
      <c r="B155" s="206"/>
      <c r="C155" s="202" t="s">
        <v>458</v>
      </c>
      <c r="D155" s="203">
        <v>0</v>
      </c>
      <c r="E155" s="203">
        <f>E143</f>
        <v>0</v>
      </c>
      <c r="F155" s="207">
        <f t="shared" ref="F155:R155" si="103">F143</f>
        <v>1</v>
      </c>
      <c r="G155" s="203">
        <f t="shared" si="103"/>
        <v>0</v>
      </c>
      <c r="H155" s="203">
        <f t="shared" si="103"/>
        <v>0</v>
      </c>
      <c r="I155" s="203">
        <f t="shared" si="103"/>
        <v>0</v>
      </c>
      <c r="J155" s="203">
        <f t="shared" si="103"/>
        <v>0</v>
      </c>
      <c r="K155" s="203">
        <f t="shared" si="103"/>
        <v>0</v>
      </c>
      <c r="L155" s="203">
        <f t="shared" si="103"/>
        <v>0</v>
      </c>
      <c r="M155" s="203">
        <f t="shared" si="103"/>
        <v>0</v>
      </c>
      <c r="N155" s="203">
        <f t="shared" si="103"/>
        <v>0</v>
      </c>
      <c r="O155" s="203">
        <f t="shared" si="103"/>
        <v>0</v>
      </c>
      <c r="P155" s="203">
        <f t="shared" si="103"/>
        <v>0</v>
      </c>
      <c r="Q155" s="203">
        <f t="shared" si="103"/>
        <v>0</v>
      </c>
      <c r="R155" s="203">
        <f t="shared" si="103"/>
        <v>1</v>
      </c>
      <c r="S155" s="204">
        <f>E155/F155</f>
        <v>0</v>
      </c>
      <c r="T155" s="206"/>
      <c r="U155" s="206"/>
      <c r="V155" s="206"/>
      <c r="W155" s="206"/>
      <c r="X155" s="206"/>
      <c r="Y155" s="206"/>
      <c r="Z155" s="206"/>
      <c r="AA155" s="206"/>
      <c r="AB155" s="213" t="s">
        <v>9</v>
      </c>
      <c r="AC155" s="218">
        <v>3</v>
      </c>
      <c r="AD155" s="218">
        <f>AD143</f>
        <v>1</v>
      </c>
      <c r="AE155" s="218">
        <f t="shared" ref="AE155:AR155" si="104">AE143</f>
        <v>1</v>
      </c>
      <c r="AF155" s="218">
        <f t="shared" si="104"/>
        <v>0</v>
      </c>
      <c r="AG155" s="219">
        <f t="shared" si="104"/>
        <v>0</v>
      </c>
      <c r="AH155" s="218">
        <f t="shared" si="104"/>
        <v>0</v>
      </c>
      <c r="AI155" s="218">
        <f t="shared" si="104"/>
        <v>0</v>
      </c>
      <c r="AJ155" s="218">
        <f t="shared" si="104"/>
        <v>0</v>
      </c>
      <c r="AK155" s="218">
        <f t="shared" si="104"/>
        <v>0</v>
      </c>
      <c r="AL155" s="218">
        <f t="shared" si="104"/>
        <v>0</v>
      </c>
      <c r="AM155" s="218">
        <f t="shared" si="104"/>
        <v>0</v>
      </c>
      <c r="AN155" s="218">
        <f t="shared" si="104"/>
        <v>0</v>
      </c>
      <c r="AO155" s="218">
        <f t="shared" si="104"/>
        <v>0</v>
      </c>
      <c r="AP155" s="218">
        <f t="shared" si="104"/>
        <v>0</v>
      </c>
      <c r="AQ155" s="218">
        <f t="shared" si="104"/>
        <v>-1</v>
      </c>
      <c r="AR155" s="218">
        <f t="shared" si="104"/>
        <v>1</v>
      </c>
      <c r="AS155" s="214"/>
      <c r="AT155" s="206"/>
      <c r="AU155" s="206"/>
      <c r="AV155" s="206"/>
    </row>
    <row r="156" spans="1:48" ht="15.75" thickBot="1" x14ac:dyDescent="0.3">
      <c r="A156" s="206"/>
      <c r="B156" s="206"/>
      <c r="C156" s="206"/>
      <c r="D156" s="202"/>
      <c r="E156" s="203" t="s">
        <v>237</v>
      </c>
      <c r="F156" s="203">
        <f>SUMPRODUCT($D$148:$D$155,F148:F155)-F146</f>
        <v>-0.42857142857142883</v>
      </c>
      <c r="G156" s="203">
        <f t="shared" ref="G156:R156" si="105">SUMPRODUCT($D$148:$D$155,G148:G155)-G146</f>
        <v>0</v>
      </c>
      <c r="H156" s="203">
        <f t="shared" si="105"/>
        <v>0</v>
      </c>
      <c r="I156" s="203">
        <f t="shared" si="105"/>
        <v>0</v>
      </c>
      <c r="J156" s="203">
        <f t="shared" si="105"/>
        <v>0</v>
      </c>
      <c r="K156" s="203">
        <f t="shared" si="105"/>
        <v>0.95238095238095233</v>
      </c>
      <c r="L156" s="203">
        <f t="shared" si="105"/>
        <v>0.90476190476190477</v>
      </c>
      <c r="M156" s="203">
        <f t="shared" si="105"/>
        <v>0</v>
      </c>
      <c r="N156" s="203">
        <f t="shared" si="105"/>
        <v>0.85714285714285765</v>
      </c>
      <c r="O156" s="203">
        <f t="shared" si="105"/>
        <v>0</v>
      </c>
      <c r="P156" s="203">
        <f t="shared" si="105"/>
        <v>0</v>
      </c>
      <c r="Q156" s="203">
        <f t="shared" si="105"/>
        <v>0</v>
      </c>
      <c r="R156" s="203">
        <f t="shared" si="105"/>
        <v>0</v>
      </c>
      <c r="S156" s="206"/>
      <c r="T156" s="206"/>
      <c r="U156" s="206"/>
      <c r="V156" s="206"/>
      <c r="W156" s="206"/>
      <c r="X156" s="206"/>
      <c r="Y156" s="206"/>
      <c r="Z156" s="206"/>
      <c r="AA156" s="206"/>
      <c r="AB156" s="206"/>
      <c r="AC156" s="202"/>
      <c r="AD156" s="203" t="s">
        <v>237</v>
      </c>
      <c r="AE156" s="203">
        <f t="shared" ref="AE156:AR156" si="106">SUMPRODUCT($AC$148:$AC$155,AE148:AE155)-AE146</f>
        <v>0</v>
      </c>
      <c r="AF156" s="203">
        <f t="shared" si="106"/>
        <v>0</v>
      </c>
      <c r="AG156" s="203">
        <f t="shared" si="106"/>
        <v>-0.42857142857142883</v>
      </c>
      <c r="AH156" s="203">
        <f t="shared" si="106"/>
        <v>0</v>
      </c>
      <c r="AI156" s="203">
        <f t="shared" si="106"/>
        <v>0</v>
      </c>
      <c r="AJ156" s="203">
        <f t="shared" si="106"/>
        <v>0.90476190476190488</v>
      </c>
      <c r="AK156" s="203">
        <f t="shared" si="106"/>
        <v>0.95238095238095233</v>
      </c>
      <c r="AL156" s="203">
        <f t="shared" si="106"/>
        <v>0</v>
      </c>
      <c r="AM156" s="203">
        <f t="shared" si="106"/>
        <v>0</v>
      </c>
      <c r="AN156" s="203">
        <f t="shared" si="106"/>
        <v>0</v>
      </c>
      <c r="AO156" s="203">
        <f t="shared" si="106"/>
        <v>0.85714285714285765</v>
      </c>
      <c r="AP156" s="203">
        <f t="shared" si="106"/>
        <v>0</v>
      </c>
      <c r="AQ156" s="203">
        <f t="shared" si="106"/>
        <v>0</v>
      </c>
      <c r="AR156" s="203">
        <f t="shared" si="106"/>
        <v>10000</v>
      </c>
      <c r="AS156" s="206"/>
      <c r="AT156" s="206"/>
      <c r="AU156" s="206"/>
      <c r="AV156" s="206"/>
    </row>
    <row r="157" spans="1:48" ht="15.75" thickBot="1" x14ac:dyDescent="0.3">
      <c r="A157" s="206"/>
      <c r="B157" s="206"/>
      <c r="C157" s="206"/>
      <c r="D157" s="206"/>
      <c r="E157" s="206"/>
      <c r="F157" s="206"/>
      <c r="G157" s="206"/>
      <c r="H157" s="206"/>
      <c r="I157" s="206"/>
      <c r="J157" s="206"/>
      <c r="K157" s="206"/>
      <c r="L157" s="206"/>
      <c r="M157" s="206"/>
      <c r="N157" s="206"/>
      <c r="O157" s="206"/>
      <c r="P157" s="206"/>
      <c r="Q157" s="206"/>
      <c r="R157" s="206"/>
      <c r="S157" s="206"/>
      <c r="T157" s="206"/>
      <c r="U157" s="206"/>
      <c r="V157" s="206"/>
      <c r="W157" s="206"/>
      <c r="X157" s="206"/>
      <c r="Y157" s="206"/>
      <c r="Z157" s="206"/>
      <c r="AA157" s="206"/>
      <c r="AB157" s="206"/>
      <c r="AC157" s="206"/>
      <c r="AD157" s="206"/>
      <c r="AE157" s="206"/>
      <c r="AF157" s="206"/>
      <c r="AG157" s="206"/>
      <c r="AH157" s="206"/>
      <c r="AI157" s="206"/>
      <c r="AJ157" s="206"/>
      <c r="AK157" s="206"/>
      <c r="AL157" s="206"/>
      <c r="AM157" s="206"/>
      <c r="AN157" s="206"/>
      <c r="AO157" s="206"/>
      <c r="AP157" s="206"/>
      <c r="AQ157" s="206"/>
      <c r="AR157" s="206"/>
      <c r="AS157" s="206"/>
      <c r="AT157" s="206"/>
      <c r="AU157" s="206"/>
      <c r="AV157" s="206"/>
    </row>
    <row r="158" spans="1:48" ht="15.75" thickBot="1" x14ac:dyDescent="0.3">
      <c r="A158" s="206"/>
      <c r="B158" s="206"/>
      <c r="C158" s="210"/>
      <c r="D158" s="210"/>
      <c r="E158" s="202" t="s">
        <v>155</v>
      </c>
      <c r="F158" s="203">
        <v>3</v>
      </c>
      <c r="G158" s="203">
        <v>6</v>
      </c>
      <c r="H158" s="203">
        <v>3</v>
      </c>
      <c r="I158" s="203">
        <v>6</v>
      </c>
      <c r="J158" s="203">
        <v>13</v>
      </c>
      <c r="K158" s="203">
        <v>0</v>
      </c>
      <c r="L158" s="203">
        <v>0</v>
      </c>
      <c r="M158" s="203">
        <v>0</v>
      </c>
      <c r="N158" s="203">
        <v>0</v>
      </c>
      <c r="O158" s="203">
        <v>0</v>
      </c>
      <c r="P158" s="203">
        <v>0</v>
      </c>
      <c r="Q158" s="203">
        <v>0</v>
      </c>
      <c r="R158" s="204">
        <v>0</v>
      </c>
      <c r="S158" s="206"/>
      <c r="T158" s="206"/>
      <c r="U158" s="206"/>
      <c r="V158" s="206"/>
      <c r="W158" s="206"/>
      <c r="X158" s="206"/>
      <c r="Y158" s="206"/>
      <c r="Z158" s="206"/>
      <c r="AA158" s="206"/>
      <c r="AB158" s="210"/>
      <c r="AC158" s="210"/>
      <c r="AD158" s="202" t="s">
        <v>155</v>
      </c>
      <c r="AE158" s="203">
        <v>3</v>
      </c>
      <c r="AF158" s="203">
        <v>6</v>
      </c>
      <c r="AG158" s="203">
        <v>3</v>
      </c>
      <c r="AH158" s="203">
        <v>6</v>
      </c>
      <c r="AI158" s="203">
        <v>13</v>
      </c>
      <c r="AJ158" s="203">
        <v>0</v>
      </c>
      <c r="AK158" s="203">
        <v>0</v>
      </c>
      <c r="AL158" s="203">
        <v>0</v>
      </c>
      <c r="AM158" s="203">
        <v>0</v>
      </c>
      <c r="AN158" s="203">
        <v>0</v>
      </c>
      <c r="AO158" s="203">
        <v>0</v>
      </c>
      <c r="AP158" s="203">
        <v>0</v>
      </c>
      <c r="AQ158" s="203">
        <v>0</v>
      </c>
      <c r="AR158" s="204">
        <v>-10000</v>
      </c>
      <c r="AS158" s="206"/>
      <c r="AT158" s="206"/>
      <c r="AU158" s="206"/>
      <c r="AV158" s="206"/>
    </row>
    <row r="159" spans="1:48" ht="15.75" thickBot="1" x14ac:dyDescent="0.3">
      <c r="A159" s="206"/>
      <c r="B159" s="206"/>
      <c r="C159" s="202" t="s">
        <v>435</v>
      </c>
      <c r="D159" s="203" t="s">
        <v>436</v>
      </c>
      <c r="E159" s="203" t="s">
        <v>437</v>
      </c>
      <c r="F159" s="203" t="s">
        <v>438</v>
      </c>
      <c r="G159" s="203" t="s">
        <v>439</v>
      </c>
      <c r="H159" s="203" t="s">
        <v>11</v>
      </c>
      <c r="I159" s="203" t="s">
        <v>12</v>
      </c>
      <c r="J159" s="203" t="s">
        <v>13</v>
      </c>
      <c r="K159" s="203" t="s">
        <v>234</v>
      </c>
      <c r="L159" s="203" t="s">
        <v>235</v>
      </c>
      <c r="M159" s="203" t="s">
        <v>236</v>
      </c>
      <c r="N159" s="203" t="s">
        <v>415</v>
      </c>
      <c r="O159" s="203" t="s">
        <v>440</v>
      </c>
      <c r="P159" s="203" t="s">
        <v>441</v>
      </c>
      <c r="Q159" s="203" t="s">
        <v>446</v>
      </c>
      <c r="R159" s="203" t="s">
        <v>458</v>
      </c>
      <c r="S159" s="204" t="s">
        <v>442</v>
      </c>
      <c r="T159" s="206"/>
      <c r="U159" s="206"/>
      <c r="V159" s="206"/>
      <c r="W159" s="206"/>
      <c r="X159" s="206"/>
      <c r="Y159" s="206"/>
      <c r="Z159" s="206"/>
      <c r="AA159" s="206"/>
      <c r="AB159" s="202" t="s">
        <v>435</v>
      </c>
      <c r="AC159" s="203" t="s">
        <v>436</v>
      </c>
      <c r="AD159" s="203" t="s">
        <v>437</v>
      </c>
      <c r="AE159" s="203" t="s">
        <v>438</v>
      </c>
      <c r="AF159" s="203" t="s">
        <v>439</v>
      </c>
      <c r="AG159" s="203" t="s">
        <v>11</v>
      </c>
      <c r="AH159" s="203" t="s">
        <v>12</v>
      </c>
      <c r="AI159" s="203" t="s">
        <v>13</v>
      </c>
      <c r="AJ159" s="203" t="s">
        <v>234</v>
      </c>
      <c r="AK159" s="203" t="s">
        <v>235</v>
      </c>
      <c r="AL159" s="203" t="s">
        <v>236</v>
      </c>
      <c r="AM159" s="203" t="s">
        <v>415</v>
      </c>
      <c r="AN159" s="203" t="s">
        <v>440</v>
      </c>
      <c r="AO159" s="203" t="s">
        <v>441</v>
      </c>
      <c r="AP159" s="203" t="s">
        <v>446</v>
      </c>
      <c r="AQ159" s="203" t="s">
        <v>458</v>
      </c>
      <c r="AR159" s="203" t="s">
        <v>459</v>
      </c>
      <c r="AS159" s="204" t="s">
        <v>442</v>
      </c>
      <c r="AT159" s="206"/>
      <c r="AU159" s="206"/>
      <c r="AV159" s="206"/>
    </row>
    <row r="160" spans="1:48" x14ac:dyDescent="0.25">
      <c r="A160" s="206"/>
      <c r="B160" s="206"/>
      <c r="C160" s="211" t="s">
        <v>12</v>
      </c>
      <c r="D160" s="210">
        <v>6</v>
      </c>
      <c r="E160" s="210">
        <f>E148-E167*$F$148</f>
        <v>1</v>
      </c>
      <c r="F160" s="210">
        <f t="shared" ref="F160:R160" si="107">F148-F167*$F$148</f>
        <v>0</v>
      </c>
      <c r="G160" s="210">
        <f t="shared" si="107"/>
        <v>0</v>
      </c>
      <c r="H160" s="210">
        <f t="shared" si="107"/>
        <v>0.5</v>
      </c>
      <c r="I160" s="210">
        <f t="shared" si="107"/>
        <v>1</v>
      </c>
      <c r="J160" s="210">
        <f t="shared" si="107"/>
        <v>0</v>
      </c>
      <c r="K160" s="210">
        <f t="shared" si="107"/>
        <v>5.5555555555555546E-2</v>
      </c>
      <c r="L160" s="210">
        <f t="shared" si="107"/>
        <v>-5.5555555555555566E-2</v>
      </c>
      <c r="M160" s="210">
        <f t="shared" si="107"/>
        <v>0</v>
      </c>
      <c r="N160" s="210">
        <f t="shared" si="107"/>
        <v>1</v>
      </c>
      <c r="O160" s="210">
        <f t="shared" si="107"/>
        <v>0</v>
      </c>
      <c r="P160" s="210">
        <f t="shared" si="107"/>
        <v>0</v>
      </c>
      <c r="Q160" s="210">
        <f t="shared" si="107"/>
        <v>0</v>
      </c>
      <c r="R160" s="210">
        <f t="shared" si="107"/>
        <v>0.5</v>
      </c>
      <c r="S160" s="212"/>
      <c r="T160" s="206"/>
      <c r="U160" s="206"/>
      <c r="V160" s="206"/>
      <c r="W160" s="206"/>
      <c r="X160" s="206"/>
      <c r="Y160" s="206"/>
      <c r="Z160" s="206"/>
      <c r="AA160" s="206"/>
      <c r="AB160" s="211" t="s">
        <v>12</v>
      </c>
      <c r="AC160" s="210">
        <v>6</v>
      </c>
      <c r="AD160" s="210">
        <f>AD148</f>
        <v>1</v>
      </c>
      <c r="AE160" s="210">
        <f t="shared" ref="AE160:AR160" si="108">AE148</f>
        <v>0</v>
      </c>
      <c r="AF160" s="210">
        <f t="shared" si="108"/>
        <v>0</v>
      </c>
      <c r="AG160" s="210">
        <f t="shared" si="108"/>
        <v>0</v>
      </c>
      <c r="AH160" s="210">
        <f t="shared" si="108"/>
        <v>1</v>
      </c>
      <c r="AI160" s="210">
        <f t="shared" si="108"/>
        <v>0</v>
      </c>
      <c r="AJ160" s="210">
        <f t="shared" si="108"/>
        <v>0</v>
      </c>
      <c r="AK160" s="210">
        <f t="shared" si="108"/>
        <v>0</v>
      </c>
      <c r="AL160" s="210">
        <f t="shared" si="108"/>
        <v>0</v>
      </c>
      <c r="AM160" s="210">
        <f t="shared" si="108"/>
        <v>0</v>
      </c>
      <c r="AN160" s="210">
        <f t="shared" si="108"/>
        <v>0</v>
      </c>
      <c r="AO160" s="210">
        <f t="shared" si="108"/>
        <v>1</v>
      </c>
      <c r="AP160" s="210">
        <f t="shared" si="108"/>
        <v>0</v>
      </c>
      <c r="AQ160" s="210">
        <f t="shared" si="108"/>
        <v>0</v>
      </c>
      <c r="AR160" s="210">
        <f t="shared" si="108"/>
        <v>0</v>
      </c>
      <c r="AS160" s="212"/>
      <c r="AT160" s="206"/>
      <c r="AU160" s="206"/>
      <c r="AV160" s="206"/>
    </row>
    <row r="161" spans="1:48" x14ac:dyDescent="0.25">
      <c r="A161" s="206"/>
      <c r="B161" s="206"/>
      <c r="C161" s="211" t="s">
        <v>10</v>
      </c>
      <c r="D161" s="210">
        <v>6</v>
      </c>
      <c r="E161" s="210">
        <f>E149</f>
        <v>1</v>
      </c>
      <c r="F161" s="210">
        <f t="shared" ref="F161:R161" si="109">F149</f>
        <v>0</v>
      </c>
      <c r="G161" s="210">
        <f t="shared" si="109"/>
        <v>1</v>
      </c>
      <c r="H161" s="210">
        <f t="shared" si="109"/>
        <v>0</v>
      </c>
      <c r="I161" s="210">
        <f t="shared" si="109"/>
        <v>0</v>
      </c>
      <c r="J161" s="210">
        <f t="shared" si="109"/>
        <v>0</v>
      </c>
      <c r="K161" s="210">
        <f t="shared" si="109"/>
        <v>0</v>
      </c>
      <c r="L161" s="210">
        <f t="shared" si="109"/>
        <v>0</v>
      </c>
      <c r="M161" s="210">
        <f t="shared" si="109"/>
        <v>0</v>
      </c>
      <c r="N161" s="210">
        <f t="shared" si="109"/>
        <v>1</v>
      </c>
      <c r="O161" s="210">
        <f t="shared" si="109"/>
        <v>0</v>
      </c>
      <c r="P161" s="210">
        <f t="shared" si="109"/>
        <v>0</v>
      </c>
      <c r="Q161" s="210">
        <f t="shared" si="109"/>
        <v>0</v>
      </c>
      <c r="R161" s="210">
        <f t="shared" si="109"/>
        <v>0</v>
      </c>
      <c r="S161" s="212"/>
      <c r="T161" s="206"/>
      <c r="U161" s="206"/>
      <c r="V161" s="206"/>
      <c r="W161" s="206"/>
      <c r="X161" s="206"/>
      <c r="Y161" s="206"/>
      <c r="Z161" s="206"/>
      <c r="AA161" s="206"/>
      <c r="AB161" s="211" t="s">
        <v>11</v>
      </c>
      <c r="AC161" s="210">
        <v>3</v>
      </c>
      <c r="AD161" s="210">
        <f t="shared" ref="AD161:AR161" si="110">AD149/$AG$149</f>
        <v>0.66666666666666652</v>
      </c>
      <c r="AE161" s="210">
        <f t="shared" si="110"/>
        <v>0</v>
      </c>
      <c r="AF161" s="210">
        <f t="shared" si="110"/>
        <v>0</v>
      </c>
      <c r="AG161" s="210">
        <f t="shared" si="110"/>
        <v>1</v>
      </c>
      <c r="AH161" s="210">
        <f t="shared" si="110"/>
        <v>0</v>
      </c>
      <c r="AI161" s="210">
        <f t="shared" si="110"/>
        <v>2.3333333333333335</v>
      </c>
      <c r="AJ161" s="210">
        <f t="shared" si="110"/>
        <v>0.22222222222222221</v>
      </c>
      <c r="AK161" s="210">
        <f t="shared" si="110"/>
        <v>0.1111111111111111</v>
      </c>
      <c r="AL161" s="210">
        <f t="shared" si="110"/>
        <v>0</v>
      </c>
      <c r="AM161" s="210">
        <f t="shared" si="110"/>
        <v>0</v>
      </c>
      <c r="AN161" s="210">
        <f t="shared" si="110"/>
        <v>0</v>
      </c>
      <c r="AO161" s="210">
        <f t="shared" si="110"/>
        <v>-2</v>
      </c>
      <c r="AP161" s="210">
        <f t="shared" si="110"/>
        <v>0</v>
      </c>
      <c r="AQ161" s="210">
        <f t="shared" si="110"/>
        <v>0</v>
      </c>
      <c r="AR161" s="210">
        <f t="shared" si="110"/>
        <v>0</v>
      </c>
      <c r="AS161" s="212"/>
      <c r="AT161" s="206"/>
      <c r="AU161" s="206"/>
      <c r="AV161" s="206"/>
    </row>
    <row r="162" spans="1:48" x14ac:dyDescent="0.25">
      <c r="A162" s="206"/>
      <c r="B162" s="206"/>
      <c r="C162" s="211" t="s">
        <v>236</v>
      </c>
      <c r="D162" s="210">
        <v>0</v>
      </c>
      <c r="E162" s="210">
        <f>E150-E167*$F$150</f>
        <v>1</v>
      </c>
      <c r="F162" s="210">
        <f t="shared" ref="F162:R162" si="111">F150-F167*$F$150</f>
        <v>0</v>
      </c>
      <c r="G162" s="210">
        <f t="shared" si="111"/>
        <v>0</v>
      </c>
      <c r="H162" s="210">
        <f t="shared" si="111"/>
        <v>0</v>
      </c>
      <c r="I162" s="210">
        <f t="shared" si="111"/>
        <v>0</v>
      </c>
      <c r="J162" s="210">
        <f t="shared" si="111"/>
        <v>0</v>
      </c>
      <c r="K162" s="210">
        <f t="shared" si="111"/>
        <v>0</v>
      </c>
      <c r="L162" s="210">
        <f t="shared" si="111"/>
        <v>0</v>
      </c>
      <c r="M162" s="210">
        <f t="shared" si="111"/>
        <v>1</v>
      </c>
      <c r="N162" s="210">
        <f t="shared" si="111"/>
        <v>0</v>
      </c>
      <c r="O162" s="210">
        <f t="shared" si="111"/>
        <v>0</v>
      </c>
      <c r="P162" s="210">
        <f t="shared" si="111"/>
        <v>0</v>
      </c>
      <c r="Q162" s="210">
        <f t="shared" si="111"/>
        <v>0</v>
      </c>
      <c r="R162" s="210">
        <f t="shared" si="111"/>
        <v>-1</v>
      </c>
      <c r="S162" s="212"/>
      <c r="T162" s="206"/>
      <c r="U162" s="206"/>
      <c r="V162" s="206"/>
      <c r="W162" s="206"/>
      <c r="X162" s="206"/>
      <c r="Y162" s="206"/>
      <c r="Z162" s="206"/>
      <c r="AA162" s="206"/>
      <c r="AB162" s="211" t="s">
        <v>236</v>
      </c>
      <c r="AC162" s="210">
        <v>0</v>
      </c>
      <c r="AD162" s="210">
        <f>AD150</f>
        <v>0</v>
      </c>
      <c r="AE162" s="210">
        <f t="shared" ref="AE162:AR162" si="112">AE150</f>
        <v>0</v>
      </c>
      <c r="AF162" s="210">
        <f t="shared" si="112"/>
        <v>0</v>
      </c>
      <c r="AG162" s="210">
        <f t="shared" si="112"/>
        <v>0</v>
      </c>
      <c r="AH162" s="210">
        <f t="shared" si="112"/>
        <v>0</v>
      </c>
      <c r="AI162" s="210">
        <f t="shared" si="112"/>
        <v>0</v>
      </c>
      <c r="AJ162" s="210">
        <f t="shared" si="112"/>
        <v>0</v>
      </c>
      <c r="AK162" s="210">
        <f t="shared" si="112"/>
        <v>0</v>
      </c>
      <c r="AL162" s="210">
        <f t="shared" si="112"/>
        <v>1</v>
      </c>
      <c r="AM162" s="210">
        <f t="shared" si="112"/>
        <v>0</v>
      </c>
      <c r="AN162" s="210">
        <f t="shared" si="112"/>
        <v>0</v>
      </c>
      <c r="AO162" s="210">
        <f t="shared" si="112"/>
        <v>0</v>
      </c>
      <c r="AP162" s="210">
        <f t="shared" si="112"/>
        <v>0</v>
      </c>
      <c r="AQ162" s="210">
        <f t="shared" si="112"/>
        <v>1</v>
      </c>
      <c r="AR162" s="210">
        <f t="shared" si="112"/>
        <v>-1</v>
      </c>
      <c r="AS162" s="212"/>
      <c r="AT162" s="206"/>
      <c r="AU162" s="206"/>
      <c r="AV162" s="206"/>
    </row>
    <row r="163" spans="1:48" x14ac:dyDescent="0.25">
      <c r="A163" s="206"/>
      <c r="B163" s="206"/>
      <c r="C163" s="211" t="s">
        <v>446</v>
      </c>
      <c r="D163" s="210">
        <v>0</v>
      </c>
      <c r="E163" s="210">
        <f>E151-E167*$F$151</f>
        <v>0.7142857142857143</v>
      </c>
      <c r="F163" s="210">
        <f t="shared" ref="F163:R163" si="113">F151-F167*$F$151</f>
        <v>0</v>
      </c>
      <c r="G163" s="210">
        <f t="shared" si="113"/>
        <v>0</v>
      </c>
      <c r="H163" s="210">
        <f t="shared" si="113"/>
        <v>0</v>
      </c>
      <c r="I163" s="210">
        <f t="shared" si="113"/>
        <v>0</v>
      </c>
      <c r="J163" s="210">
        <f t="shared" si="113"/>
        <v>0</v>
      </c>
      <c r="K163" s="210">
        <f t="shared" si="113"/>
        <v>-4.7619047619047616E-2</v>
      </c>
      <c r="L163" s="210">
        <f t="shared" si="113"/>
        <v>-9.5238095238095233E-2</v>
      </c>
      <c r="M163" s="210">
        <f t="shared" si="113"/>
        <v>0</v>
      </c>
      <c r="N163" s="210">
        <f t="shared" si="113"/>
        <v>0.8571428571428571</v>
      </c>
      <c r="O163" s="210">
        <f t="shared" si="113"/>
        <v>0</v>
      </c>
      <c r="P163" s="210">
        <f t="shared" si="113"/>
        <v>0</v>
      </c>
      <c r="Q163" s="210">
        <f t="shared" si="113"/>
        <v>1</v>
      </c>
      <c r="R163" s="210">
        <f t="shared" si="113"/>
        <v>0.42857142857142855</v>
      </c>
      <c r="S163" s="212"/>
      <c r="T163" s="206"/>
      <c r="U163" s="206"/>
      <c r="V163" s="206"/>
      <c r="W163" s="206"/>
      <c r="X163" s="206"/>
      <c r="Y163" s="206"/>
      <c r="Z163" s="206"/>
      <c r="AA163" s="206"/>
      <c r="AB163" s="211" t="s">
        <v>415</v>
      </c>
      <c r="AC163" s="210">
        <v>0</v>
      </c>
      <c r="AD163" s="210">
        <f t="shared" ref="AD163:AR163" si="114">AD151-AD161*$AG$151</f>
        <v>0.16666666666666674</v>
      </c>
      <c r="AE163" s="210">
        <f t="shared" si="114"/>
        <v>0</v>
      </c>
      <c r="AF163" s="210">
        <f t="shared" si="114"/>
        <v>0</v>
      </c>
      <c r="AG163" s="210">
        <f t="shared" si="114"/>
        <v>0</v>
      </c>
      <c r="AH163" s="210">
        <f t="shared" si="114"/>
        <v>0</v>
      </c>
      <c r="AI163" s="210">
        <f t="shared" si="114"/>
        <v>-1.1666666666666667</v>
      </c>
      <c r="AJ163" s="210">
        <f t="shared" si="114"/>
        <v>-5.5555555555555552E-2</v>
      </c>
      <c r="AK163" s="210">
        <f t="shared" si="114"/>
        <v>-0.1111111111111111</v>
      </c>
      <c r="AL163" s="210">
        <f t="shared" si="114"/>
        <v>0</v>
      </c>
      <c r="AM163" s="210">
        <f t="shared" si="114"/>
        <v>1</v>
      </c>
      <c r="AN163" s="210">
        <f t="shared" si="114"/>
        <v>0</v>
      </c>
      <c r="AO163" s="210">
        <f t="shared" si="114"/>
        <v>0</v>
      </c>
      <c r="AP163" s="210">
        <f t="shared" si="114"/>
        <v>0</v>
      </c>
      <c r="AQ163" s="210">
        <f t="shared" si="114"/>
        <v>-0.5</v>
      </c>
      <c r="AR163" s="210">
        <f t="shared" si="114"/>
        <v>0.5</v>
      </c>
      <c r="AS163" s="212"/>
      <c r="AT163" s="206"/>
      <c r="AU163" s="206"/>
      <c r="AV163" s="206"/>
    </row>
    <row r="164" spans="1:48" x14ac:dyDescent="0.25">
      <c r="A164" s="206"/>
      <c r="B164" s="206"/>
      <c r="C164" s="211" t="s">
        <v>440</v>
      </c>
      <c r="D164" s="210">
        <v>0</v>
      </c>
      <c r="E164" s="210">
        <f>E152</f>
        <v>1</v>
      </c>
      <c r="F164" s="210">
        <f t="shared" ref="F164:R164" si="115">F152</f>
        <v>0</v>
      </c>
      <c r="G164" s="210">
        <f t="shared" si="115"/>
        <v>0</v>
      </c>
      <c r="H164" s="210">
        <f t="shared" si="115"/>
        <v>1</v>
      </c>
      <c r="I164" s="210">
        <f t="shared" si="115"/>
        <v>0</v>
      </c>
      <c r="J164" s="210">
        <f t="shared" si="115"/>
        <v>0</v>
      </c>
      <c r="K164" s="210">
        <f t="shared" si="115"/>
        <v>0</v>
      </c>
      <c r="L164" s="210">
        <f t="shared" si="115"/>
        <v>0</v>
      </c>
      <c r="M164" s="210">
        <f t="shared" si="115"/>
        <v>0</v>
      </c>
      <c r="N164" s="210">
        <f t="shared" si="115"/>
        <v>0</v>
      </c>
      <c r="O164" s="210">
        <f t="shared" si="115"/>
        <v>1</v>
      </c>
      <c r="P164" s="210">
        <f t="shared" si="115"/>
        <v>0</v>
      </c>
      <c r="Q164" s="210">
        <f t="shared" si="115"/>
        <v>0</v>
      </c>
      <c r="R164" s="210">
        <f t="shared" si="115"/>
        <v>0</v>
      </c>
      <c r="S164" s="212"/>
      <c r="T164" s="206"/>
      <c r="U164" s="206"/>
      <c r="V164" s="206"/>
      <c r="W164" s="206"/>
      <c r="X164" s="206"/>
      <c r="Y164" s="206"/>
      <c r="Z164" s="206"/>
      <c r="AA164" s="206"/>
      <c r="AB164" s="211" t="s">
        <v>440</v>
      </c>
      <c r="AC164" s="210">
        <v>0</v>
      </c>
      <c r="AD164" s="210">
        <f t="shared" ref="AD164:AR164" si="116">AD152-AD161*$AG$152</f>
        <v>0.33333333333333348</v>
      </c>
      <c r="AE164" s="210">
        <f t="shared" si="116"/>
        <v>0</v>
      </c>
      <c r="AF164" s="210">
        <f t="shared" si="116"/>
        <v>0</v>
      </c>
      <c r="AG164" s="210">
        <f t="shared" si="116"/>
        <v>0</v>
      </c>
      <c r="AH164" s="210">
        <f t="shared" si="116"/>
        <v>0</v>
      </c>
      <c r="AI164" s="210">
        <f t="shared" si="116"/>
        <v>-2.3333333333333335</v>
      </c>
      <c r="AJ164" s="210">
        <f t="shared" si="116"/>
        <v>-0.22222222222222221</v>
      </c>
      <c r="AK164" s="210">
        <f t="shared" si="116"/>
        <v>-0.1111111111111111</v>
      </c>
      <c r="AL164" s="210">
        <f t="shared" si="116"/>
        <v>0</v>
      </c>
      <c r="AM164" s="210">
        <f t="shared" si="116"/>
        <v>0</v>
      </c>
      <c r="AN164" s="210">
        <f t="shared" si="116"/>
        <v>1</v>
      </c>
      <c r="AO164" s="210">
        <f t="shared" si="116"/>
        <v>2</v>
      </c>
      <c r="AP164" s="210">
        <f t="shared" si="116"/>
        <v>0</v>
      </c>
      <c r="AQ164" s="210">
        <f t="shared" si="116"/>
        <v>0</v>
      </c>
      <c r="AR164" s="210">
        <f t="shared" si="116"/>
        <v>0</v>
      </c>
      <c r="AS164" s="212"/>
      <c r="AT164" s="206"/>
      <c r="AU164" s="206"/>
      <c r="AV164" s="206"/>
    </row>
    <row r="165" spans="1:48" x14ac:dyDescent="0.25">
      <c r="A165" s="206"/>
      <c r="B165" s="206"/>
      <c r="C165" s="211" t="s">
        <v>441</v>
      </c>
      <c r="D165" s="210">
        <v>0</v>
      </c>
      <c r="E165" s="210">
        <f>E153-E167*$F$153</f>
        <v>0</v>
      </c>
      <c r="F165" s="210">
        <f t="shared" ref="F165:R165" si="117">F153-F167*$F$153</f>
        <v>0</v>
      </c>
      <c r="G165" s="210">
        <f t="shared" si="117"/>
        <v>0</v>
      </c>
      <c r="H165" s="210">
        <f t="shared" si="117"/>
        <v>-0.5</v>
      </c>
      <c r="I165" s="210">
        <f t="shared" si="117"/>
        <v>0</v>
      </c>
      <c r="J165" s="210">
        <f t="shared" si="117"/>
        <v>0</v>
      </c>
      <c r="K165" s="210">
        <f t="shared" si="117"/>
        <v>-5.5555555555555546E-2</v>
      </c>
      <c r="L165" s="210">
        <f t="shared" si="117"/>
        <v>5.5555555555555566E-2</v>
      </c>
      <c r="M165" s="210">
        <f t="shared" si="117"/>
        <v>0</v>
      </c>
      <c r="N165" s="210">
        <f t="shared" si="117"/>
        <v>-1</v>
      </c>
      <c r="O165" s="210">
        <f t="shared" si="117"/>
        <v>0</v>
      </c>
      <c r="P165" s="210">
        <f t="shared" si="117"/>
        <v>1</v>
      </c>
      <c r="Q165" s="210">
        <f t="shared" si="117"/>
        <v>0</v>
      </c>
      <c r="R165" s="210">
        <f t="shared" si="117"/>
        <v>-0.5</v>
      </c>
      <c r="S165" s="212"/>
      <c r="T165" s="206"/>
      <c r="U165" s="206"/>
      <c r="V165" s="206"/>
      <c r="W165" s="206"/>
      <c r="X165" s="206"/>
      <c r="Y165" s="206"/>
      <c r="Z165" s="206"/>
      <c r="AA165" s="206"/>
      <c r="AB165" s="211" t="s">
        <v>10</v>
      </c>
      <c r="AC165" s="210">
        <v>6</v>
      </c>
      <c r="AD165" s="210">
        <f t="shared" ref="AD165:AR165" si="118">AD153-AD161*$AG$153</f>
        <v>0.83333333333333326</v>
      </c>
      <c r="AE165" s="210">
        <f t="shared" si="118"/>
        <v>0</v>
      </c>
      <c r="AF165" s="210">
        <f t="shared" si="118"/>
        <v>1</v>
      </c>
      <c r="AG165" s="210">
        <f t="shared" si="118"/>
        <v>0</v>
      </c>
      <c r="AH165" s="210">
        <f t="shared" si="118"/>
        <v>0</v>
      </c>
      <c r="AI165" s="210">
        <f t="shared" si="118"/>
        <v>1.1666666666666667</v>
      </c>
      <c r="AJ165" s="210">
        <f t="shared" si="118"/>
        <v>5.5555555555555552E-2</v>
      </c>
      <c r="AK165" s="210">
        <f t="shared" si="118"/>
        <v>0.1111111111111111</v>
      </c>
      <c r="AL165" s="210">
        <f t="shared" si="118"/>
        <v>0</v>
      </c>
      <c r="AM165" s="210">
        <f t="shared" si="118"/>
        <v>0</v>
      </c>
      <c r="AN165" s="210">
        <f t="shared" si="118"/>
        <v>0</v>
      </c>
      <c r="AO165" s="210">
        <f t="shared" si="118"/>
        <v>0</v>
      </c>
      <c r="AP165" s="210">
        <f t="shared" si="118"/>
        <v>0</v>
      </c>
      <c r="AQ165" s="210">
        <f t="shared" si="118"/>
        <v>0.5</v>
      </c>
      <c r="AR165" s="210">
        <f t="shared" si="118"/>
        <v>-0.5</v>
      </c>
      <c r="AS165" s="212"/>
      <c r="AT165" s="206"/>
      <c r="AU165" s="206"/>
      <c r="AV165" s="206"/>
    </row>
    <row r="166" spans="1:48" x14ac:dyDescent="0.25">
      <c r="A166" s="206"/>
      <c r="B166" s="206"/>
      <c r="C166" s="211" t="s">
        <v>13</v>
      </c>
      <c r="D166" s="210">
        <v>13</v>
      </c>
      <c r="E166" s="210">
        <f>E154-E167*$F$154</f>
        <v>0.2857142857142857</v>
      </c>
      <c r="F166" s="210">
        <f t="shared" ref="F166:R166" si="119">F154-F167*$F$154</f>
        <v>0</v>
      </c>
      <c r="G166" s="210">
        <f t="shared" si="119"/>
        <v>0</v>
      </c>
      <c r="H166" s="210">
        <f t="shared" si="119"/>
        <v>0</v>
      </c>
      <c r="I166" s="210">
        <f t="shared" si="119"/>
        <v>0</v>
      </c>
      <c r="J166" s="210">
        <f t="shared" si="119"/>
        <v>1</v>
      </c>
      <c r="K166" s="210">
        <f t="shared" si="119"/>
        <v>4.7619047619047616E-2</v>
      </c>
      <c r="L166" s="210">
        <f t="shared" si="119"/>
        <v>9.5238095238095233E-2</v>
      </c>
      <c r="M166" s="210">
        <f t="shared" si="119"/>
        <v>0</v>
      </c>
      <c r="N166" s="210">
        <f t="shared" si="119"/>
        <v>-0.8571428571428571</v>
      </c>
      <c r="O166" s="210">
        <f t="shared" si="119"/>
        <v>0</v>
      </c>
      <c r="P166" s="210">
        <f t="shared" si="119"/>
        <v>0</v>
      </c>
      <c r="Q166" s="210">
        <f t="shared" si="119"/>
        <v>0</v>
      </c>
      <c r="R166" s="210">
        <f t="shared" si="119"/>
        <v>-0.42857142857142855</v>
      </c>
      <c r="S166" s="212"/>
      <c r="T166" s="206"/>
      <c r="U166" s="206"/>
      <c r="V166" s="206"/>
      <c r="W166" s="206"/>
      <c r="X166" s="206"/>
      <c r="Y166" s="206"/>
      <c r="Z166" s="206"/>
      <c r="AA166" s="206"/>
      <c r="AB166" s="211" t="s">
        <v>446</v>
      </c>
      <c r="AC166" s="210">
        <v>0</v>
      </c>
      <c r="AD166" s="210">
        <f t="shared" ref="AD166:AR166" si="120">AD154-AD161*$AG$154</f>
        <v>1</v>
      </c>
      <c r="AE166" s="210">
        <f t="shared" si="120"/>
        <v>0</v>
      </c>
      <c r="AF166" s="210">
        <f t="shared" si="120"/>
        <v>0</v>
      </c>
      <c r="AG166" s="210">
        <f t="shared" si="120"/>
        <v>0</v>
      </c>
      <c r="AH166" s="210">
        <f t="shared" si="120"/>
        <v>0</v>
      </c>
      <c r="AI166" s="210">
        <f t="shared" si="120"/>
        <v>1</v>
      </c>
      <c r="AJ166" s="210">
        <f t="shared" si="120"/>
        <v>0</v>
      </c>
      <c r="AK166" s="210">
        <f t="shared" si="120"/>
        <v>0</v>
      </c>
      <c r="AL166" s="210">
        <f t="shared" si="120"/>
        <v>0</v>
      </c>
      <c r="AM166" s="210">
        <f t="shared" si="120"/>
        <v>0</v>
      </c>
      <c r="AN166" s="210">
        <f t="shared" si="120"/>
        <v>0</v>
      </c>
      <c r="AO166" s="210">
        <f t="shared" si="120"/>
        <v>0</v>
      </c>
      <c r="AP166" s="210">
        <f t="shared" si="120"/>
        <v>1</v>
      </c>
      <c r="AQ166" s="210">
        <f t="shared" si="120"/>
        <v>0</v>
      </c>
      <c r="AR166" s="210">
        <f t="shared" si="120"/>
        <v>0</v>
      </c>
      <c r="AS166" s="212"/>
      <c r="AT166" s="206"/>
      <c r="AU166" s="206"/>
      <c r="AV166" s="206"/>
    </row>
    <row r="167" spans="1:48" ht="15.75" thickBot="1" x14ac:dyDescent="0.3">
      <c r="A167" s="206"/>
      <c r="B167" s="206"/>
      <c r="C167" s="213" t="s">
        <v>9</v>
      </c>
      <c r="D167" s="218">
        <v>3</v>
      </c>
      <c r="E167" s="218">
        <f>E155/$F$155</f>
        <v>0</v>
      </c>
      <c r="F167" s="218">
        <f t="shared" ref="F167:R167" si="121">F155/$F$155</f>
        <v>1</v>
      </c>
      <c r="G167" s="218">
        <f t="shared" si="121"/>
        <v>0</v>
      </c>
      <c r="H167" s="218">
        <f t="shared" si="121"/>
        <v>0</v>
      </c>
      <c r="I167" s="218">
        <f t="shared" si="121"/>
        <v>0</v>
      </c>
      <c r="J167" s="218">
        <f t="shared" si="121"/>
        <v>0</v>
      </c>
      <c r="K167" s="218">
        <f t="shared" si="121"/>
        <v>0</v>
      </c>
      <c r="L167" s="218">
        <f t="shared" si="121"/>
        <v>0</v>
      </c>
      <c r="M167" s="218">
        <f t="shared" si="121"/>
        <v>0</v>
      </c>
      <c r="N167" s="218">
        <f t="shared" si="121"/>
        <v>0</v>
      </c>
      <c r="O167" s="218">
        <f t="shared" si="121"/>
        <v>0</v>
      </c>
      <c r="P167" s="218">
        <f t="shared" si="121"/>
        <v>0</v>
      </c>
      <c r="Q167" s="218">
        <f t="shared" si="121"/>
        <v>0</v>
      </c>
      <c r="R167" s="218">
        <f t="shared" si="121"/>
        <v>1</v>
      </c>
      <c r="S167" s="214"/>
      <c r="T167" s="206"/>
      <c r="U167" s="206"/>
      <c r="V167" s="206"/>
      <c r="W167" s="206"/>
      <c r="X167" s="206"/>
      <c r="Y167" s="206"/>
      <c r="Z167" s="206"/>
      <c r="AA167" s="206"/>
      <c r="AB167" s="213" t="s">
        <v>9</v>
      </c>
      <c r="AC167" s="218">
        <v>3</v>
      </c>
      <c r="AD167" s="218">
        <f>AD155</f>
        <v>1</v>
      </c>
      <c r="AE167" s="218">
        <f t="shared" ref="AE167:AR167" si="122">AE155</f>
        <v>1</v>
      </c>
      <c r="AF167" s="218">
        <f t="shared" si="122"/>
        <v>0</v>
      </c>
      <c r="AG167" s="218">
        <f t="shared" si="122"/>
        <v>0</v>
      </c>
      <c r="AH167" s="218">
        <f t="shared" si="122"/>
        <v>0</v>
      </c>
      <c r="AI167" s="218">
        <f t="shared" si="122"/>
        <v>0</v>
      </c>
      <c r="AJ167" s="218">
        <f t="shared" si="122"/>
        <v>0</v>
      </c>
      <c r="AK167" s="218">
        <f t="shared" si="122"/>
        <v>0</v>
      </c>
      <c r="AL167" s="218">
        <f t="shared" si="122"/>
        <v>0</v>
      </c>
      <c r="AM167" s="218">
        <f t="shared" si="122"/>
        <v>0</v>
      </c>
      <c r="AN167" s="218">
        <f t="shared" si="122"/>
        <v>0</v>
      </c>
      <c r="AO167" s="218">
        <f t="shared" si="122"/>
        <v>0</v>
      </c>
      <c r="AP167" s="218">
        <f t="shared" si="122"/>
        <v>0</v>
      </c>
      <c r="AQ167" s="218">
        <f t="shared" si="122"/>
        <v>-1</v>
      </c>
      <c r="AR167" s="218">
        <f t="shared" si="122"/>
        <v>1</v>
      </c>
      <c r="AS167" s="214"/>
      <c r="AT167" s="206"/>
      <c r="AU167" s="206"/>
      <c r="AV167" s="206"/>
    </row>
    <row r="168" spans="1:48" ht="15.75" thickBot="1" x14ac:dyDescent="0.3">
      <c r="A168" s="206"/>
      <c r="B168" s="206"/>
      <c r="C168" s="206"/>
      <c r="D168" s="202"/>
      <c r="E168" s="203" t="s">
        <v>237</v>
      </c>
      <c r="F168" s="203">
        <f>SUMPRODUCT($D$160:$D$167,F160:F167)-F158</f>
        <v>0</v>
      </c>
      <c r="G168" s="203">
        <f t="shared" ref="G168:R168" si="123">SUMPRODUCT($D$160:$D$167,G160:G167)-G158</f>
        <v>0</v>
      </c>
      <c r="H168" s="203">
        <f t="shared" si="123"/>
        <v>0</v>
      </c>
      <c r="I168" s="203">
        <f t="shared" si="123"/>
        <v>0</v>
      </c>
      <c r="J168" s="203">
        <f t="shared" si="123"/>
        <v>0</v>
      </c>
      <c r="K168" s="203">
        <f t="shared" si="123"/>
        <v>0.95238095238095233</v>
      </c>
      <c r="L168" s="203">
        <f t="shared" si="123"/>
        <v>0.90476190476190477</v>
      </c>
      <c r="M168" s="203">
        <f t="shared" si="123"/>
        <v>0</v>
      </c>
      <c r="N168" s="203">
        <f t="shared" si="123"/>
        <v>0.85714285714285765</v>
      </c>
      <c r="O168" s="203">
        <f t="shared" si="123"/>
        <v>0</v>
      </c>
      <c r="P168" s="203">
        <f t="shared" si="123"/>
        <v>0</v>
      </c>
      <c r="Q168" s="203">
        <f t="shared" si="123"/>
        <v>0</v>
      </c>
      <c r="R168" s="203">
        <f t="shared" si="123"/>
        <v>0.42857142857142883</v>
      </c>
      <c r="S168" s="206"/>
      <c r="T168" s="206"/>
      <c r="U168" s="206"/>
      <c r="V168" s="206"/>
      <c r="W168" s="206"/>
      <c r="X168" s="206"/>
      <c r="Y168" s="206"/>
      <c r="Z168" s="206"/>
      <c r="AA168" s="206"/>
      <c r="AB168" s="206"/>
      <c r="AC168" s="202"/>
      <c r="AD168" s="203" t="s">
        <v>237</v>
      </c>
      <c r="AE168" s="203">
        <f t="shared" ref="AE168:AR168" si="124">SUMPRODUCT($AC$160:$AC$167,AE160:AE167)-AE158</f>
        <v>0</v>
      </c>
      <c r="AF168" s="203">
        <f t="shared" si="124"/>
        <v>0</v>
      </c>
      <c r="AG168" s="203">
        <f t="shared" si="124"/>
        <v>0</v>
      </c>
      <c r="AH168" s="203">
        <f t="shared" si="124"/>
        <v>0</v>
      </c>
      <c r="AI168" s="203">
        <f t="shared" si="124"/>
        <v>1</v>
      </c>
      <c r="AJ168" s="203">
        <f t="shared" si="124"/>
        <v>1</v>
      </c>
      <c r="AK168" s="203">
        <f t="shared" si="124"/>
        <v>1</v>
      </c>
      <c r="AL168" s="203">
        <f t="shared" si="124"/>
        <v>0</v>
      </c>
      <c r="AM168" s="203">
        <f t="shared" si="124"/>
        <v>0</v>
      </c>
      <c r="AN168" s="203">
        <f t="shared" si="124"/>
        <v>0</v>
      </c>
      <c r="AO168" s="203">
        <f t="shared" si="124"/>
        <v>0</v>
      </c>
      <c r="AP168" s="203">
        <f t="shared" si="124"/>
        <v>0</v>
      </c>
      <c r="AQ168" s="203">
        <f t="shared" si="124"/>
        <v>0</v>
      </c>
      <c r="AR168" s="203">
        <f t="shared" si="124"/>
        <v>10000</v>
      </c>
      <c r="AS168" s="206"/>
      <c r="AT168" s="206"/>
      <c r="AU168" s="206"/>
      <c r="AV168" s="206"/>
    </row>
    <row r="169" spans="1:48" x14ac:dyDescent="0.25">
      <c r="A169" s="206"/>
      <c r="B169" s="206"/>
      <c r="C169" s="206"/>
      <c r="D169" s="206"/>
      <c r="E169" s="206"/>
      <c r="F169" s="206"/>
      <c r="G169" s="206"/>
      <c r="H169" s="206"/>
      <c r="I169" s="206"/>
      <c r="J169" s="206"/>
      <c r="K169" s="206"/>
      <c r="L169" s="206"/>
      <c r="M169" s="206"/>
      <c r="N169" s="206"/>
      <c r="O169" s="206"/>
      <c r="P169" s="206"/>
      <c r="Q169" s="206"/>
      <c r="R169" s="206"/>
      <c r="S169" s="206"/>
      <c r="T169" s="206"/>
      <c r="U169" s="206"/>
      <c r="V169" s="206"/>
      <c r="W169" s="206"/>
      <c r="X169" s="206"/>
      <c r="Y169" s="206"/>
      <c r="Z169" s="206"/>
      <c r="AA169" s="206"/>
      <c r="AB169" s="206"/>
      <c r="AC169" s="206"/>
      <c r="AD169" s="206"/>
      <c r="AE169" s="206"/>
      <c r="AF169" s="206"/>
      <c r="AG169" s="206"/>
      <c r="AH169" s="206"/>
      <c r="AI169" s="206"/>
      <c r="AJ169" s="206"/>
      <c r="AK169" s="206"/>
      <c r="AL169" s="206"/>
      <c r="AM169" s="206"/>
      <c r="AN169" s="206"/>
      <c r="AO169" s="206"/>
      <c r="AP169" s="206"/>
      <c r="AQ169" s="206"/>
      <c r="AR169" s="206"/>
      <c r="AS169" s="206"/>
      <c r="AT169" s="206"/>
      <c r="AU169" s="206"/>
      <c r="AV169" s="206"/>
    </row>
    <row r="170" spans="1:48" ht="15.75" thickBot="1" x14ac:dyDescent="0.3">
      <c r="A170" s="206"/>
      <c r="B170" s="206"/>
      <c r="C170" s="206" t="s">
        <v>460</v>
      </c>
      <c r="D170" s="206"/>
      <c r="E170" s="206"/>
      <c r="F170" s="206"/>
      <c r="G170" s="206"/>
      <c r="H170" s="206"/>
      <c r="I170" s="206"/>
      <c r="J170" s="206"/>
      <c r="K170" s="206"/>
      <c r="L170" s="206"/>
      <c r="M170" s="206"/>
      <c r="N170" s="206"/>
      <c r="O170" s="206"/>
      <c r="P170" s="206"/>
      <c r="Q170" s="206"/>
      <c r="R170" s="206"/>
      <c r="S170" s="206"/>
      <c r="T170" s="206"/>
      <c r="U170" s="206"/>
      <c r="V170" s="206"/>
      <c r="W170" s="206"/>
      <c r="X170" s="206"/>
      <c r="Y170" s="206"/>
      <c r="Z170" s="206"/>
      <c r="AA170" s="206"/>
      <c r="AB170" s="206" t="s">
        <v>460</v>
      </c>
      <c r="AC170" s="206"/>
      <c r="AD170" s="206"/>
      <c r="AE170" s="206"/>
      <c r="AF170" s="206"/>
      <c r="AG170" s="206"/>
      <c r="AH170" s="206"/>
      <c r="AI170" s="206"/>
      <c r="AJ170" s="206"/>
      <c r="AK170" s="206"/>
      <c r="AL170" s="206"/>
      <c r="AM170" s="206"/>
      <c r="AN170" s="206"/>
      <c r="AO170" s="206"/>
      <c r="AP170" s="206"/>
      <c r="AQ170" s="206"/>
      <c r="AR170" s="206"/>
      <c r="AS170" s="206"/>
      <c r="AT170" s="206"/>
      <c r="AU170" s="206"/>
      <c r="AV170" s="206"/>
    </row>
    <row r="171" spans="1:48" x14ac:dyDescent="0.25">
      <c r="A171" s="206"/>
      <c r="B171" s="206"/>
      <c r="C171" s="206"/>
      <c r="D171" s="220" t="s">
        <v>461</v>
      </c>
      <c r="E171" s="221">
        <f>SUMPRODUCT(D160:D167,E160:E167)</f>
        <v>15.714285714285714</v>
      </c>
      <c r="F171" s="221" t="s">
        <v>10</v>
      </c>
      <c r="G171" s="221">
        <v>1</v>
      </c>
      <c r="H171" s="221" t="s">
        <v>12</v>
      </c>
      <c r="I171" s="222">
        <v>1</v>
      </c>
      <c r="J171" s="206"/>
      <c r="K171" s="206"/>
      <c r="L171" s="206"/>
      <c r="M171" s="206"/>
      <c r="N171" s="206"/>
      <c r="O171" s="206"/>
      <c r="P171" s="206"/>
      <c r="Q171" s="206"/>
      <c r="R171" s="206"/>
      <c r="S171" s="206"/>
      <c r="T171" s="206"/>
      <c r="U171" s="206"/>
      <c r="V171" s="206"/>
      <c r="W171" s="206"/>
      <c r="X171" s="206"/>
      <c r="Y171" s="206"/>
      <c r="Z171" s="206"/>
      <c r="AA171" s="206"/>
      <c r="AB171" s="206"/>
      <c r="AC171" s="220" t="s">
        <v>461</v>
      </c>
      <c r="AD171" s="221">
        <f>SUMPRODUCT(AC160:AC167,AD160:AD167)</f>
        <v>16</v>
      </c>
      <c r="AE171" s="221" t="s">
        <v>10</v>
      </c>
      <c r="AF171" s="221">
        <f>AD165</f>
        <v>0.83333333333333326</v>
      </c>
      <c r="AG171" s="221" t="s">
        <v>12</v>
      </c>
      <c r="AH171" s="222">
        <v>1</v>
      </c>
      <c r="AI171" s="206"/>
      <c r="AJ171" s="206"/>
      <c r="AK171" s="206"/>
      <c r="AL171" s="206"/>
      <c r="AM171" s="206"/>
      <c r="AN171" s="206"/>
      <c r="AO171" s="206"/>
      <c r="AP171" s="206"/>
      <c r="AQ171" s="206"/>
      <c r="AR171" s="206"/>
      <c r="AS171" s="206"/>
      <c r="AT171" s="206"/>
      <c r="AU171" s="206"/>
      <c r="AV171" s="206"/>
    </row>
    <row r="172" spans="1:48" ht="15.75" thickBot="1" x14ac:dyDescent="0.3">
      <c r="A172" s="206"/>
      <c r="B172" s="206"/>
      <c r="C172" s="206"/>
      <c r="D172" s="223" t="s">
        <v>9</v>
      </c>
      <c r="E172" s="224">
        <v>0</v>
      </c>
      <c r="F172" s="224" t="s">
        <v>11</v>
      </c>
      <c r="G172" s="224">
        <v>0</v>
      </c>
      <c r="H172" s="224" t="s">
        <v>13</v>
      </c>
      <c r="I172" s="225">
        <f>E166</f>
        <v>0.2857142857142857</v>
      </c>
      <c r="J172" s="206"/>
      <c r="K172" s="206"/>
      <c r="L172" s="206"/>
      <c r="M172" s="206"/>
      <c r="N172" s="206"/>
      <c r="O172" s="206"/>
      <c r="P172" s="206"/>
      <c r="Q172" s="206"/>
      <c r="R172" s="206"/>
      <c r="S172" s="206"/>
      <c r="T172" s="206"/>
      <c r="U172" s="206"/>
      <c r="V172" s="206"/>
      <c r="W172" s="206"/>
      <c r="X172" s="206"/>
      <c r="Y172" s="206"/>
      <c r="Z172" s="206"/>
      <c r="AA172" s="206"/>
      <c r="AB172" s="206"/>
      <c r="AC172" s="223" t="s">
        <v>9</v>
      </c>
      <c r="AD172" s="224">
        <v>1</v>
      </c>
      <c r="AE172" s="224" t="s">
        <v>11</v>
      </c>
      <c r="AF172" s="224">
        <f>AD161</f>
        <v>0.66666666666666652</v>
      </c>
      <c r="AG172" s="224" t="s">
        <v>13</v>
      </c>
      <c r="AH172" s="225">
        <v>0</v>
      </c>
      <c r="AI172" s="206"/>
      <c r="AJ172" s="206"/>
      <c r="AK172" s="206"/>
      <c r="AL172" s="206"/>
      <c r="AM172" s="206"/>
      <c r="AN172" s="206"/>
      <c r="AO172" s="206"/>
      <c r="AP172" s="206"/>
      <c r="AQ172" s="206"/>
      <c r="AR172" s="206"/>
      <c r="AS172" s="206"/>
      <c r="AT172" s="206"/>
      <c r="AU172" s="206"/>
      <c r="AV172" s="206"/>
    </row>
    <row r="173" spans="1:48" x14ac:dyDescent="0.25">
      <c r="A173" s="206"/>
      <c r="B173" s="206"/>
      <c r="C173" s="206"/>
      <c r="D173" s="206"/>
      <c r="E173" s="206"/>
      <c r="F173" s="206"/>
      <c r="G173" s="206"/>
      <c r="H173" s="206"/>
      <c r="I173" s="206"/>
      <c r="J173" s="206"/>
      <c r="K173" s="206"/>
      <c r="L173" s="206"/>
      <c r="M173" s="206"/>
      <c r="N173" s="206"/>
      <c r="O173" s="206"/>
      <c r="P173" s="206"/>
      <c r="Q173" s="206"/>
      <c r="R173" s="206"/>
      <c r="S173" s="206"/>
      <c r="T173" s="206"/>
      <c r="U173" s="206"/>
      <c r="V173" s="206"/>
      <c r="W173" s="206"/>
      <c r="X173" s="206"/>
      <c r="Y173" s="206"/>
      <c r="Z173" s="206"/>
      <c r="AA173" s="206"/>
      <c r="AB173" s="206"/>
      <c r="AC173" s="206"/>
      <c r="AD173" s="206"/>
      <c r="AE173" s="206"/>
      <c r="AF173" s="206"/>
      <c r="AG173" s="206"/>
      <c r="AH173" s="206"/>
      <c r="AI173" s="206"/>
      <c r="AJ173" s="206"/>
      <c r="AK173" s="206"/>
      <c r="AL173" s="206"/>
      <c r="AM173" s="206"/>
      <c r="AN173" s="206"/>
      <c r="AO173" s="206"/>
      <c r="AP173" s="206"/>
      <c r="AQ173" s="206"/>
      <c r="AR173" s="206"/>
      <c r="AS173" s="206"/>
      <c r="AT173" s="206"/>
      <c r="AU173" s="206"/>
      <c r="AV173" s="206"/>
    </row>
    <row r="174" spans="1:48" x14ac:dyDescent="0.25">
      <c r="A174" s="206"/>
      <c r="B174" s="206"/>
      <c r="C174" s="206"/>
      <c r="D174" s="206"/>
      <c r="E174" s="206"/>
      <c r="F174" s="206"/>
      <c r="G174" s="206"/>
      <c r="H174" s="206"/>
      <c r="I174" s="206"/>
      <c r="J174" s="206"/>
      <c r="K174" s="206"/>
      <c r="L174" s="206"/>
      <c r="M174" s="206"/>
      <c r="N174" s="206"/>
      <c r="O174" s="206"/>
      <c r="P174" s="206"/>
      <c r="Q174" s="206"/>
      <c r="R174" s="206"/>
      <c r="S174" s="206"/>
      <c r="T174" s="206"/>
      <c r="U174" s="206"/>
      <c r="V174" s="206"/>
      <c r="W174" s="206"/>
      <c r="X174" s="206"/>
      <c r="Y174" s="206"/>
      <c r="Z174" s="206"/>
      <c r="AA174" s="206"/>
      <c r="AB174" s="206"/>
      <c r="AC174" s="206"/>
      <c r="AD174" s="206"/>
      <c r="AE174" s="206"/>
      <c r="AF174" s="206"/>
      <c r="AG174" s="206"/>
      <c r="AH174" s="206"/>
      <c r="AI174" s="206"/>
      <c r="AJ174" s="206"/>
      <c r="AK174" s="206"/>
      <c r="AL174" s="206"/>
      <c r="AM174" s="206"/>
      <c r="AN174" s="206"/>
      <c r="AO174" s="206"/>
      <c r="AP174" s="206"/>
      <c r="AQ174" s="206"/>
      <c r="AR174" s="206"/>
      <c r="AS174" s="206"/>
      <c r="AT174" s="206"/>
      <c r="AU174" s="206"/>
      <c r="AV174" s="206"/>
    </row>
    <row r="175" spans="1:48" ht="15.75" thickBot="1" x14ac:dyDescent="0.3">
      <c r="A175" s="206"/>
      <c r="B175" s="206"/>
      <c r="C175" s="206"/>
      <c r="D175" s="206"/>
      <c r="E175" s="206"/>
      <c r="F175" s="206"/>
      <c r="G175" s="206"/>
      <c r="H175" s="206"/>
      <c r="I175" s="206"/>
      <c r="J175" s="206"/>
      <c r="K175" s="206"/>
      <c r="L175" s="206"/>
      <c r="M175" s="206"/>
      <c r="N175" s="206"/>
      <c r="O175" s="206"/>
      <c r="P175" s="206"/>
      <c r="Q175" s="206"/>
      <c r="R175" s="206"/>
      <c r="S175" s="206"/>
      <c r="T175" s="206"/>
      <c r="U175" s="206"/>
      <c r="V175" s="206"/>
      <c r="W175" s="206"/>
      <c r="X175" s="206"/>
      <c r="Y175" s="206"/>
      <c r="Z175" s="206"/>
      <c r="AA175" s="206" t="s">
        <v>462</v>
      </c>
      <c r="AB175" s="206" t="s">
        <v>463</v>
      </c>
      <c r="AC175" s="206"/>
      <c r="AD175" s="206"/>
      <c r="AE175" s="206"/>
      <c r="AF175" s="206"/>
      <c r="AG175" s="206"/>
      <c r="AH175" s="206"/>
      <c r="AI175" s="206"/>
      <c r="AJ175" s="206"/>
      <c r="AK175" s="206"/>
      <c r="AL175" s="206"/>
      <c r="AM175" s="206"/>
      <c r="AN175" s="206"/>
      <c r="AO175" s="206"/>
      <c r="AP175" s="206"/>
      <c r="AQ175" s="206"/>
      <c r="AR175" s="206"/>
      <c r="AS175" s="206"/>
      <c r="AT175" s="206"/>
      <c r="AU175" s="206"/>
      <c r="AV175" s="206"/>
    </row>
    <row r="176" spans="1:48" x14ac:dyDescent="0.25">
      <c r="A176" s="206"/>
      <c r="B176" s="206"/>
      <c r="C176" s="206"/>
      <c r="D176" s="206"/>
      <c r="E176" s="206"/>
      <c r="F176" s="206"/>
      <c r="G176" s="206"/>
      <c r="H176" s="206"/>
      <c r="I176" s="206"/>
      <c r="J176" s="206"/>
      <c r="K176" s="206"/>
      <c r="L176" s="206"/>
      <c r="M176" s="206"/>
      <c r="N176" s="206"/>
      <c r="O176" s="206"/>
      <c r="P176" s="206"/>
      <c r="Q176" s="206"/>
      <c r="R176" s="206"/>
      <c r="S176" s="206"/>
      <c r="T176" s="206"/>
      <c r="U176" s="206"/>
      <c r="V176" s="206"/>
      <c r="W176" s="206"/>
      <c r="X176" s="206"/>
      <c r="Y176" s="206"/>
      <c r="Z176" s="206"/>
      <c r="AA176" s="208" t="s">
        <v>449</v>
      </c>
      <c r="AB176" s="209" t="s">
        <v>450</v>
      </c>
      <c r="AC176" s="206"/>
      <c r="AD176" s="206"/>
      <c r="AE176" s="206"/>
      <c r="AF176" s="206"/>
      <c r="AG176" s="206"/>
      <c r="AH176" s="206"/>
      <c r="AI176" s="206"/>
      <c r="AJ176" s="206"/>
      <c r="AK176" s="206"/>
      <c r="AL176" s="206"/>
      <c r="AM176" s="206"/>
      <c r="AN176" s="206"/>
      <c r="AO176" s="206"/>
      <c r="AP176" s="206"/>
      <c r="AQ176" s="206"/>
      <c r="AR176" s="206"/>
      <c r="AS176" s="206"/>
      <c r="AT176" s="206"/>
      <c r="AU176" s="206"/>
      <c r="AV176" s="206"/>
    </row>
    <row r="177" spans="1:48" ht="15.75" thickBot="1" x14ac:dyDescent="0.3">
      <c r="A177" s="206"/>
      <c r="B177" s="206" t="s">
        <v>464</v>
      </c>
      <c r="C177" s="206" t="s">
        <v>465</v>
      </c>
      <c r="D177" s="206"/>
      <c r="E177" s="206"/>
      <c r="F177" s="206"/>
      <c r="G177" s="206"/>
      <c r="H177" s="206"/>
      <c r="I177" s="206"/>
      <c r="J177" s="206"/>
      <c r="K177" s="206"/>
      <c r="L177" s="206"/>
      <c r="M177" s="206"/>
      <c r="N177" s="206"/>
      <c r="O177" s="206"/>
      <c r="P177" s="206"/>
      <c r="Q177" s="206"/>
      <c r="R177" s="206"/>
      <c r="S177" s="206"/>
      <c r="T177" s="206"/>
      <c r="U177" s="206"/>
      <c r="V177" s="206"/>
      <c r="W177" s="206"/>
      <c r="X177" s="206"/>
      <c r="Y177" s="206"/>
      <c r="Z177" s="206"/>
      <c r="AA177" s="211" t="s">
        <v>451</v>
      </c>
      <c r="AB177" s="212"/>
      <c r="AC177" s="206"/>
      <c r="AD177" s="206"/>
      <c r="AE177" s="206"/>
      <c r="AF177" s="206"/>
      <c r="AG177" s="206"/>
      <c r="AH177" s="206"/>
      <c r="AI177" s="206"/>
      <c r="AJ177" s="206"/>
      <c r="AK177" s="206"/>
      <c r="AL177" s="206"/>
      <c r="AM177" s="206"/>
      <c r="AN177" s="206"/>
      <c r="AO177" s="206"/>
      <c r="AP177" s="206"/>
      <c r="AQ177" s="206"/>
      <c r="AR177" s="206"/>
      <c r="AS177" s="206"/>
      <c r="AT177" s="206"/>
      <c r="AU177" s="206"/>
      <c r="AV177" s="206"/>
    </row>
    <row r="178" spans="1:48" x14ac:dyDescent="0.25">
      <c r="A178" s="206"/>
      <c r="B178" s="208" t="s">
        <v>449</v>
      </c>
      <c r="C178" s="209" t="s">
        <v>450</v>
      </c>
      <c r="D178" s="206"/>
      <c r="E178" s="206"/>
      <c r="F178" s="206"/>
      <c r="G178" s="206"/>
      <c r="H178" s="206"/>
      <c r="I178" s="206"/>
      <c r="J178" s="206"/>
      <c r="K178" s="206"/>
      <c r="L178" s="206"/>
      <c r="M178" s="206"/>
      <c r="N178" s="206"/>
      <c r="O178" s="206"/>
      <c r="P178" s="206"/>
      <c r="Q178" s="206"/>
      <c r="R178" s="206"/>
      <c r="S178" s="206"/>
      <c r="T178" s="206"/>
      <c r="U178" s="206"/>
      <c r="V178" s="206"/>
      <c r="W178" s="206"/>
      <c r="X178" s="206"/>
      <c r="Y178" s="206"/>
      <c r="Z178" s="206"/>
      <c r="AA178" s="211"/>
      <c r="AB178" s="212" t="s">
        <v>452</v>
      </c>
      <c r="AC178" s="206"/>
      <c r="AD178" s="206"/>
      <c r="AE178" s="206"/>
      <c r="AF178" s="206"/>
      <c r="AG178" s="206"/>
      <c r="AH178" s="206"/>
      <c r="AI178" s="206"/>
      <c r="AJ178" s="206"/>
      <c r="AK178" s="206"/>
      <c r="AL178" s="206"/>
      <c r="AM178" s="206"/>
      <c r="AN178" s="206"/>
      <c r="AO178" s="206"/>
      <c r="AP178" s="206"/>
      <c r="AQ178" s="206"/>
      <c r="AR178" s="206"/>
      <c r="AS178" s="206"/>
      <c r="AT178" s="206"/>
      <c r="AU178" s="206"/>
      <c r="AV178" s="206"/>
    </row>
    <row r="179" spans="1:48" x14ac:dyDescent="0.25">
      <c r="A179" s="206"/>
      <c r="B179" s="211" t="s">
        <v>451</v>
      </c>
      <c r="C179" s="212"/>
      <c r="D179" s="206"/>
      <c r="E179" s="206"/>
      <c r="F179" s="206"/>
      <c r="G179" s="206"/>
      <c r="H179" s="206"/>
      <c r="I179" s="206"/>
      <c r="J179" s="206"/>
      <c r="K179" s="206"/>
      <c r="L179" s="206"/>
      <c r="M179" s="206"/>
      <c r="N179" s="206"/>
      <c r="O179" s="206"/>
      <c r="P179" s="206"/>
      <c r="Q179" s="206"/>
      <c r="R179" s="206"/>
      <c r="S179" s="206"/>
      <c r="T179" s="206"/>
      <c r="U179" s="206"/>
      <c r="V179" s="206"/>
      <c r="W179" s="206"/>
      <c r="X179" s="206"/>
      <c r="Y179" s="206"/>
      <c r="Z179" s="206"/>
      <c r="AA179" s="211"/>
      <c r="AB179" s="212" t="s">
        <v>453</v>
      </c>
      <c r="AC179" s="206"/>
      <c r="AD179" s="206"/>
      <c r="AE179" s="206"/>
      <c r="AF179" s="206"/>
      <c r="AG179" s="206"/>
      <c r="AH179" s="206"/>
      <c r="AI179" s="206"/>
      <c r="AJ179" s="206"/>
      <c r="AK179" s="206"/>
      <c r="AL179" s="206"/>
      <c r="AM179" s="206"/>
      <c r="AN179" s="206"/>
      <c r="AO179" s="206"/>
      <c r="AP179" s="206"/>
      <c r="AQ179" s="206"/>
      <c r="AR179" s="206"/>
      <c r="AS179" s="206"/>
      <c r="AT179" s="206"/>
      <c r="AU179" s="206"/>
      <c r="AV179" s="206"/>
    </row>
    <row r="180" spans="1:48" x14ac:dyDescent="0.25">
      <c r="A180" s="206"/>
      <c r="B180" s="211"/>
      <c r="C180" s="212" t="s">
        <v>452</v>
      </c>
      <c r="D180" s="206"/>
      <c r="E180" s="206"/>
      <c r="F180" s="206"/>
      <c r="G180" s="206"/>
      <c r="H180" s="206"/>
      <c r="I180" s="206"/>
      <c r="J180" s="206"/>
      <c r="K180" s="206"/>
      <c r="L180" s="206"/>
      <c r="M180" s="206"/>
      <c r="N180" s="206"/>
      <c r="O180" s="206"/>
      <c r="P180" s="206"/>
      <c r="Q180" s="206"/>
      <c r="R180" s="206"/>
      <c r="S180" s="206"/>
      <c r="T180" s="206"/>
      <c r="U180" s="206"/>
      <c r="V180" s="206"/>
      <c r="W180" s="206"/>
      <c r="X180" s="206"/>
      <c r="Y180" s="206"/>
      <c r="Z180" s="206"/>
      <c r="AA180" s="211"/>
      <c r="AB180" s="212" t="s">
        <v>454</v>
      </c>
      <c r="AC180" s="206"/>
      <c r="AD180" s="206"/>
      <c r="AE180" s="206"/>
      <c r="AF180" s="206"/>
      <c r="AG180" s="206"/>
      <c r="AH180" s="206"/>
      <c r="AI180" s="206"/>
      <c r="AJ180" s="206"/>
      <c r="AK180" s="206"/>
      <c r="AL180" s="206"/>
      <c r="AM180" s="206"/>
      <c r="AN180" s="206"/>
      <c r="AO180" s="206"/>
      <c r="AP180" s="206"/>
      <c r="AQ180" s="206"/>
      <c r="AR180" s="206"/>
      <c r="AS180" s="206"/>
      <c r="AT180" s="206"/>
      <c r="AU180" s="206"/>
      <c r="AV180" s="206"/>
    </row>
    <row r="181" spans="1:48" x14ac:dyDescent="0.25">
      <c r="A181" s="206"/>
      <c r="B181" s="211"/>
      <c r="C181" s="212" t="s">
        <v>453</v>
      </c>
      <c r="D181" s="206"/>
      <c r="E181" s="206"/>
      <c r="F181" s="206"/>
      <c r="G181" s="206"/>
      <c r="H181" s="206"/>
      <c r="I181" s="206"/>
      <c r="J181" s="206"/>
      <c r="K181" s="206"/>
      <c r="L181" s="206"/>
      <c r="M181" s="206"/>
      <c r="N181" s="206"/>
      <c r="O181" s="206"/>
      <c r="P181" s="206"/>
      <c r="Q181" s="206"/>
      <c r="R181" s="206"/>
      <c r="S181" s="206"/>
      <c r="T181" s="206"/>
      <c r="U181" s="206"/>
      <c r="V181" s="206"/>
      <c r="W181" s="206"/>
      <c r="X181" s="206"/>
      <c r="Y181" s="206"/>
      <c r="Z181" s="206"/>
      <c r="AA181" s="211"/>
      <c r="AB181" s="212" t="s">
        <v>456</v>
      </c>
      <c r="AC181" s="206"/>
      <c r="AD181" s="206"/>
      <c r="AE181" s="206"/>
      <c r="AF181" s="206"/>
      <c r="AG181" s="206"/>
      <c r="AH181" s="206"/>
      <c r="AI181" s="206"/>
      <c r="AJ181" s="206"/>
      <c r="AK181" s="206"/>
      <c r="AL181" s="206"/>
      <c r="AM181" s="206"/>
      <c r="AN181" s="206"/>
      <c r="AO181" s="206"/>
      <c r="AP181" s="206"/>
      <c r="AQ181" s="206"/>
      <c r="AR181" s="206"/>
      <c r="AS181" s="206"/>
      <c r="AT181" s="206"/>
      <c r="AU181" s="206"/>
      <c r="AV181" s="206"/>
    </row>
    <row r="182" spans="1:48" x14ac:dyDescent="0.25">
      <c r="A182" s="206"/>
      <c r="B182" s="211"/>
      <c r="C182" s="212" t="s">
        <v>454</v>
      </c>
      <c r="D182" s="206"/>
      <c r="E182" s="206"/>
      <c r="F182" s="206"/>
      <c r="G182" s="206"/>
      <c r="H182" s="206"/>
      <c r="I182" s="206"/>
      <c r="J182" s="206"/>
      <c r="K182" s="206"/>
      <c r="L182" s="206"/>
      <c r="M182" s="206"/>
      <c r="N182" s="206"/>
      <c r="O182" s="206"/>
      <c r="P182" s="206"/>
      <c r="Q182" s="206"/>
      <c r="R182" s="206"/>
      <c r="S182" s="206"/>
      <c r="T182" s="206"/>
      <c r="U182" s="206"/>
      <c r="V182" s="206"/>
      <c r="W182" s="206"/>
      <c r="X182" s="206"/>
      <c r="Y182" s="206"/>
      <c r="Z182" s="206"/>
      <c r="AA182" s="211"/>
      <c r="AB182" s="212" t="s">
        <v>466</v>
      </c>
      <c r="AC182" s="206"/>
      <c r="AD182" s="206"/>
      <c r="AE182" s="206"/>
      <c r="AF182" s="206"/>
      <c r="AG182" s="206"/>
      <c r="AH182" s="206"/>
      <c r="AI182" s="206"/>
      <c r="AJ182" s="206"/>
      <c r="AK182" s="206"/>
      <c r="AL182" s="206"/>
      <c r="AM182" s="206"/>
      <c r="AN182" s="206"/>
      <c r="AO182" s="206"/>
      <c r="AP182" s="206"/>
      <c r="AQ182" s="206"/>
      <c r="AR182" s="206"/>
      <c r="AS182" s="206"/>
      <c r="AT182" s="206"/>
      <c r="AU182" s="206"/>
      <c r="AV182" s="206"/>
    </row>
    <row r="183" spans="1:48" ht="15.75" thickBot="1" x14ac:dyDescent="0.3">
      <c r="A183" s="206"/>
      <c r="B183" s="211"/>
      <c r="C183" s="212" t="s">
        <v>455</v>
      </c>
      <c r="D183" s="206"/>
      <c r="E183" s="206"/>
      <c r="F183" s="206"/>
      <c r="G183" s="206"/>
      <c r="H183" s="206"/>
      <c r="I183" s="206"/>
      <c r="J183" s="206"/>
      <c r="K183" s="206"/>
      <c r="L183" s="206"/>
      <c r="M183" s="206"/>
      <c r="N183" s="206"/>
      <c r="O183" s="206"/>
      <c r="P183" s="206"/>
      <c r="Q183" s="206"/>
      <c r="R183" s="206"/>
      <c r="S183" s="206"/>
      <c r="T183" s="206"/>
      <c r="U183" s="206"/>
      <c r="V183" s="206"/>
      <c r="W183" s="206"/>
      <c r="X183" s="206"/>
      <c r="Y183" s="206"/>
      <c r="Z183" s="206"/>
      <c r="AA183" s="213"/>
      <c r="AB183" s="214" t="s">
        <v>457</v>
      </c>
      <c r="AC183" s="206"/>
      <c r="AD183" s="206"/>
      <c r="AE183" s="206"/>
      <c r="AF183" s="206"/>
      <c r="AG183" s="206"/>
      <c r="AH183" s="206"/>
      <c r="AI183" s="206"/>
      <c r="AJ183" s="206"/>
      <c r="AK183" s="206"/>
      <c r="AL183" s="206"/>
      <c r="AM183" s="206"/>
      <c r="AN183" s="206"/>
      <c r="AO183" s="206"/>
      <c r="AP183" s="206"/>
      <c r="AQ183" s="206"/>
      <c r="AR183" s="206"/>
      <c r="AS183" s="206"/>
      <c r="AT183" s="206"/>
      <c r="AU183" s="206"/>
      <c r="AV183" s="206"/>
    </row>
    <row r="184" spans="1:48" x14ac:dyDescent="0.25">
      <c r="A184" s="206"/>
      <c r="B184" s="211"/>
      <c r="C184" s="212" t="s">
        <v>467</v>
      </c>
      <c r="D184" s="206"/>
      <c r="E184" s="206"/>
      <c r="F184" s="206"/>
      <c r="G184" s="206"/>
      <c r="H184" s="206"/>
      <c r="I184" s="206"/>
      <c r="J184" s="206"/>
      <c r="K184" s="206"/>
      <c r="L184" s="206"/>
      <c r="M184" s="206"/>
      <c r="N184" s="206"/>
      <c r="O184" s="206"/>
      <c r="P184" s="206"/>
      <c r="Q184" s="206"/>
      <c r="R184" s="206"/>
      <c r="S184" s="206"/>
      <c r="T184" s="206"/>
      <c r="U184" s="206"/>
      <c r="V184" s="206"/>
      <c r="W184" s="206"/>
      <c r="X184" s="206"/>
      <c r="Y184" s="206"/>
      <c r="Z184" s="206"/>
      <c r="AA184" s="206"/>
      <c r="AB184" s="206"/>
      <c r="AC184" s="206"/>
      <c r="AD184" s="206"/>
      <c r="AE184" s="206"/>
      <c r="AF184" s="206"/>
      <c r="AG184" s="206"/>
      <c r="AH184" s="206"/>
      <c r="AI184" s="206"/>
      <c r="AJ184" s="206"/>
      <c r="AK184" s="206"/>
      <c r="AL184" s="206"/>
      <c r="AM184" s="206"/>
      <c r="AN184" s="206"/>
      <c r="AO184" s="206"/>
      <c r="AP184" s="206"/>
      <c r="AQ184" s="206"/>
      <c r="AR184" s="206"/>
      <c r="AS184" s="206"/>
      <c r="AT184" s="206"/>
      <c r="AU184" s="206"/>
      <c r="AV184" s="206"/>
    </row>
    <row r="185" spans="1:48" ht="15.75" thickBot="1" x14ac:dyDescent="0.3">
      <c r="A185" s="206"/>
      <c r="B185" s="213"/>
      <c r="C185" s="214" t="s">
        <v>457</v>
      </c>
      <c r="D185" s="206"/>
      <c r="E185" s="206"/>
      <c r="F185" s="206"/>
      <c r="G185" s="206"/>
      <c r="H185" s="206"/>
      <c r="I185" s="206"/>
      <c r="J185" s="206"/>
      <c r="K185" s="206"/>
      <c r="L185" s="206"/>
      <c r="M185" s="206"/>
      <c r="N185" s="206"/>
      <c r="O185" s="206"/>
      <c r="P185" s="206"/>
      <c r="Q185" s="206"/>
      <c r="R185" s="206"/>
      <c r="S185" s="206"/>
      <c r="T185" s="206"/>
      <c r="U185" s="206"/>
      <c r="V185" s="206"/>
      <c r="W185" s="206"/>
      <c r="X185" s="206"/>
      <c r="Y185" s="206"/>
      <c r="Z185" s="206"/>
      <c r="AA185" s="206"/>
      <c r="AB185" s="206"/>
      <c r="AC185" s="206"/>
      <c r="AD185" s="206"/>
      <c r="AE185" s="206"/>
      <c r="AF185" s="206"/>
      <c r="AG185" s="206"/>
      <c r="AH185" s="206"/>
      <c r="AI185" s="206"/>
      <c r="AJ185" s="206"/>
      <c r="AK185" s="206"/>
      <c r="AL185" s="206"/>
      <c r="AM185" s="206"/>
      <c r="AN185" s="206"/>
      <c r="AO185" s="206"/>
      <c r="AP185" s="206"/>
      <c r="AQ185" s="206"/>
      <c r="AR185" s="206"/>
      <c r="AS185" s="206"/>
      <c r="AT185" s="206"/>
      <c r="AU185" s="206"/>
      <c r="AV185" s="206"/>
    </row>
    <row r="186" spans="1:48" x14ac:dyDescent="0.25">
      <c r="A186" s="206"/>
      <c r="B186" s="206"/>
      <c r="C186" s="206"/>
      <c r="D186" s="206"/>
      <c r="E186" s="206"/>
      <c r="F186" s="206"/>
      <c r="G186" s="206"/>
      <c r="H186" s="206"/>
      <c r="I186" s="206"/>
      <c r="J186" s="206"/>
      <c r="K186" s="206"/>
      <c r="L186" s="206"/>
      <c r="M186" s="206"/>
      <c r="N186" s="206"/>
      <c r="O186" s="206"/>
      <c r="P186" s="206"/>
      <c r="Q186" s="206"/>
      <c r="R186" s="206"/>
      <c r="S186" s="206"/>
      <c r="T186" s="206"/>
      <c r="U186" s="206"/>
      <c r="V186" s="206"/>
      <c r="W186" s="206"/>
      <c r="X186" s="206"/>
      <c r="Y186" s="206"/>
      <c r="Z186" s="206"/>
      <c r="AA186" s="206"/>
      <c r="AB186" s="206"/>
      <c r="AC186" s="206"/>
      <c r="AD186" s="206"/>
      <c r="AE186" s="206"/>
      <c r="AF186" s="206"/>
      <c r="AG186" s="206"/>
      <c r="AH186" s="206"/>
      <c r="AI186" s="206"/>
      <c r="AJ186" s="206"/>
      <c r="AK186" s="206"/>
      <c r="AL186" s="206"/>
      <c r="AM186" s="206"/>
      <c r="AN186" s="206"/>
      <c r="AO186" s="206"/>
      <c r="AP186" s="206"/>
      <c r="AQ186" s="206"/>
      <c r="AR186" s="206"/>
      <c r="AS186" s="206"/>
      <c r="AT186" s="206"/>
      <c r="AU186" s="206"/>
      <c r="AV186" s="206"/>
    </row>
    <row r="187" spans="1:48" ht="15.75" thickBot="1" x14ac:dyDescent="0.3">
      <c r="A187" s="206"/>
      <c r="B187" s="206"/>
      <c r="C187" s="206"/>
      <c r="D187" s="206"/>
      <c r="E187" s="206"/>
      <c r="F187" s="206"/>
      <c r="G187" s="206"/>
      <c r="H187" s="206"/>
      <c r="I187" s="206"/>
      <c r="J187" s="206"/>
      <c r="K187" s="206"/>
      <c r="L187" s="206"/>
      <c r="M187" s="206"/>
      <c r="N187" s="206"/>
      <c r="O187" s="206"/>
      <c r="P187" s="206"/>
      <c r="Q187" s="206"/>
      <c r="R187" s="206"/>
      <c r="S187" s="206"/>
      <c r="T187" s="206"/>
      <c r="U187" s="206"/>
      <c r="V187" s="206"/>
      <c r="W187" s="206"/>
      <c r="X187" s="206"/>
      <c r="Y187" s="206"/>
      <c r="Z187" s="206"/>
      <c r="AA187" s="206"/>
      <c r="AB187" s="206"/>
      <c r="AC187" s="206"/>
      <c r="AD187" s="206"/>
      <c r="AE187" s="206"/>
      <c r="AF187" s="206"/>
      <c r="AG187" s="206"/>
      <c r="AH187" s="206"/>
      <c r="AI187" s="206"/>
      <c r="AJ187" s="206"/>
      <c r="AK187" s="206"/>
      <c r="AL187" s="206"/>
      <c r="AM187" s="206"/>
      <c r="AN187" s="206"/>
      <c r="AO187" s="206"/>
      <c r="AP187" s="206"/>
      <c r="AQ187" s="206"/>
      <c r="AR187" s="206"/>
      <c r="AS187" s="206"/>
      <c r="AT187" s="206"/>
      <c r="AU187" s="206"/>
      <c r="AV187" s="206"/>
    </row>
    <row r="188" spans="1:48" ht="15.75" thickBot="1" x14ac:dyDescent="0.3">
      <c r="A188" s="206"/>
      <c r="B188" s="206"/>
      <c r="C188" s="210"/>
      <c r="D188" s="210"/>
      <c r="E188" s="202" t="s">
        <v>155</v>
      </c>
      <c r="F188" s="203">
        <v>3</v>
      </c>
      <c r="G188" s="203">
        <v>6</v>
      </c>
      <c r="H188" s="203">
        <v>3</v>
      </c>
      <c r="I188" s="203">
        <v>6</v>
      </c>
      <c r="J188" s="203">
        <v>13</v>
      </c>
      <c r="K188" s="203">
        <v>0</v>
      </c>
      <c r="L188" s="203">
        <v>0</v>
      </c>
      <c r="M188" s="203">
        <v>0</v>
      </c>
      <c r="N188" s="203">
        <v>0</v>
      </c>
      <c r="O188" s="203">
        <v>0</v>
      </c>
      <c r="P188" s="203">
        <v>0</v>
      </c>
      <c r="Q188" s="203">
        <v>0</v>
      </c>
      <c r="R188" s="203">
        <v>0</v>
      </c>
      <c r="S188" s="204">
        <v>0</v>
      </c>
      <c r="T188" s="206"/>
      <c r="U188" s="206"/>
      <c r="V188" s="206"/>
      <c r="W188" s="206"/>
      <c r="X188" s="206"/>
      <c r="Y188" s="206"/>
      <c r="Z188" s="206"/>
      <c r="AA188" s="206"/>
      <c r="AB188" s="210"/>
      <c r="AC188" s="210"/>
      <c r="AD188" s="202" t="s">
        <v>155</v>
      </c>
      <c r="AE188" s="203">
        <v>3</v>
      </c>
      <c r="AF188" s="203">
        <v>6</v>
      </c>
      <c r="AG188" s="203">
        <v>3</v>
      </c>
      <c r="AH188" s="203">
        <v>6</v>
      </c>
      <c r="AI188" s="203">
        <v>13</v>
      </c>
      <c r="AJ188" s="203">
        <v>0</v>
      </c>
      <c r="AK188" s="203">
        <v>0</v>
      </c>
      <c r="AL188" s="203">
        <v>0</v>
      </c>
      <c r="AM188" s="203">
        <v>0</v>
      </c>
      <c r="AN188" s="203">
        <v>0</v>
      </c>
      <c r="AO188" s="203">
        <v>0</v>
      </c>
      <c r="AP188" s="203">
        <v>0</v>
      </c>
      <c r="AQ188" s="203">
        <v>0</v>
      </c>
      <c r="AR188" s="203">
        <v>0</v>
      </c>
      <c r="AS188" s="204">
        <v>-10000</v>
      </c>
      <c r="AT188" s="206"/>
      <c r="AU188" s="206"/>
      <c r="AV188" s="206"/>
    </row>
    <row r="189" spans="1:48" ht="15.75" thickBot="1" x14ac:dyDescent="0.3">
      <c r="A189" s="206"/>
      <c r="B189" s="206"/>
      <c r="C189" s="202" t="s">
        <v>435</v>
      </c>
      <c r="D189" s="203" t="s">
        <v>436</v>
      </c>
      <c r="E189" s="203" t="s">
        <v>437</v>
      </c>
      <c r="F189" s="203" t="s">
        <v>438</v>
      </c>
      <c r="G189" s="203" t="s">
        <v>439</v>
      </c>
      <c r="H189" s="203" t="s">
        <v>11</v>
      </c>
      <c r="I189" s="203" t="s">
        <v>12</v>
      </c>
      <c r="J189" s="203" t="s">
        <v>13</v>
      </c>
      <c r="K189" s="203" t="s">
        <v>234</v>
      </c>
      <c r="L189" s="203" t="s">
        <v>235</v>
      </c>
      <c r="M189" s="203" t="s">
        <v>236</v>
      </c>
      <c r="N189" s="203" t="s">
        <v>415</v>
      </c>
      <c r="O189" s="203" t="s">
        <v>440</v>
      </c>
      <c r="P189" s="203" t="s">
        <v>441</v>
      </c>
      <c r="Q189" s="203" t="s">
        <v>446</v>
      </c>
      <c r="R189" s="203" t="s">
        <v>458</v>
      </c>
      <c r="S189" s="203" t="s">
        <v>468</v>
      </c>
      <c r="T189" s="204" t="s">
        <v>442</v>
      </c>
      <c r="U189" s="206"/>
      <c r="V189" s="206"/>
      <c r="W189" s="206"/>
      <c r="X189" s="206"/>
      <c r="Y189" s="206"/>
      <c r="Z189" s="206"/>
      <c r="AA189" s="206"/>
      <c r="AB189" s="202" t="s">
        <v>435</v>
      </c>
      <c r="AC189" s="203" t="s">
        <v>436</v>
      </c>
      <c r="AD189" s="203" t="s">
        <v>437</v>
      </c>
      <c r="AE189" s="203" t="s">
        <v>438</v>
      </c>
      <c r="AF189" s="203" t="s">
        <v>439</v>
      </c>
      <c r="AG189" s="203" t="s">
        <v>11</v>
      </c>
      <c r="AH189" s="203" t="s">
        <v>12</v>
      </c>
      <c r="AI189" s="203" t="s">
        <v>13</v>
      </c>
      <c r="AJ189" s="203" t="s">
        <v>234</v>
      </c>
      <c r="AK189" s="203" t="s">
        <v>235</v>
      </c>
      <c r="AL189" s="203" t="s">
        <v>236</v>
      </c>
      <c r="AM189" s="203" t="s">
        <v>415</v>
      </c>
      <c r="AN189" s="203" t="s">
        <v>440</v>
      </c>
      <c r="AO189" s="203" t="s">
        <v>441</v>
      </c>
      <c r="AP189" s="203" t="s">
        <v>446</v>
      </c>
      <c r="AQ189" s="203" t="s">
        <v>458</v>
      </c>
      <c r="AR189" s="203" t="s">
        <v>468</v>
      </c>
      <c r="AS189" s="203" t="s">
        <v>459</v>
      </c>
      <c r="AT189" s="204" t="s">
        <v>442</v>
      </c>
      <c r="AU189" s="206"/>
      <c r="AV189" s="206"/>
    </row>
    <row r="190" spans="1:48" x14ac:dyDescent="0.25">
      <c r="A190" s="206"/>
      <c r="B190" s="206"/>
      <c r="C190" s="211" t="s">
        <v>234</v>
      </c>
      <c r="D190" s="210">
        <v>0</v>
      </c>
      <c r="E190" s="210">
        <v>8</v>
      </c>
      <c r="F190" s="210">
        <v>-3</v>
      </c>
      <c r="G190" s="210">
        <v>-6</v>
      </c>
      <c r="H190" s="210">
        <v>6</v>
      </c>
      <c r="I190" s="210">
        <v>12</v>
      </c>
      <c r="J190" s="216">
        <v>7</v>
      </c>
      <c r="K190" s="210">
        <v>1</v>
      </c>
      <c r="L190" s="210"/>
      <c r="M190" s="210"/>
      <c r="N190" s="210"/>
      <c r="O190" s="210"/>
      <c r="P190" s="210"/>
      <c r="Q190" s="210"/>
      <c r="R190" s="210"/>
      <c r="S190" s="210"/>
      <c r="T190" s="212">
        <f>E190/J190</f>
        <v>1.1428571428571428</v>
      </c>
      <c r="U190" s="206"/>
      <c r="V190" s="206"/>
      <c r="W190" s="206"/>
      <c r="X190" s="206"/>
      <c r="Y190" s="206"/>
      <c r="Z190" s="206"/>
      <c r="AA190" s="206"/>
      <c r="AB190" s="211" t="s">
        <v>234</v>
      </c>
      <c r="AC190" s="210">
        <v>0</v>
      </c>
      <c r="AD190" s="210">
        <v>8</v>
      </c>
      <c r="AE190" s="216">
        <v>-3</v>
      </c>
      <c r="AF190" s="210">
        <v>-6</v>
      </c>
      <c r="AG190" s="210">
        <v>6</v>
      </c>
      <c r="AH190" s="210">
        <v>12</v>
      </c>
      <c r="AI190" s="210">
        <v>7</v>
      </c>
      <c r="AJ190" s="210">
        <v>1</v>
      </c>
      <c r="AK190" s="210"/>
      <c r="AL190" s="210"/>
      <c r="AM190" s="210"/>
      <c r="AN190" s="210"/>
      <c r="AO190" s="210"/>
      <c r="AP190" s="210"/>
      <c r="AQ190" s="210"/>
      <c r="AR190" s="210"/>
      <c r="AS190" s="210"/>
      <c r="AT190" s="212"/>
      <c r="AU190" s="206"/>
      <c r="AV190" s="206"/>
    </row>
    <row r="191" spans="1:48" x14ac:dyDescent="0.25">
      <c r="A191" s="206"/>
      <c r="B191" s="206"/>
      <c r="C191" s="211" t="s">
        <v>235</v>
      </c>
      <c r="D191" s="210">
        <v>0</v>
      </c>
      <c r="E191" s="210">
        <v>8</v>
      </c>
      <c r="F191" s="210">
        <v>6</v>
      </c>
      <c r="G191" s="210">
        <v>12</v>
      </c>
      <c r="H191" s="210">
        <v>-3</v>
      </c>
      <c r="I191" s="210">
        <v>-6</v>
      </c>
      <c r="J191" s="217">
        <v>7</v>
      </c>
      <c r="K191" s="210"/>
      <c r="L191" s="210">
        <v>1</v>
      </c>
      <c r="M191" s="210"/>
      <c r="N191" s="210"/>
      <c r="O191" s="210"/>
      <c r="P191" s="210"/>
      <c r="Q191" s="210"/>
      <c r="R191" s="210"/>
      <c r="S191" s="210"/>
      <c r="T191" s="212">
        <f>E191/J191</f>
        <v>1.1428571428571428</v>
      </c>
      <c r="U191" s="206"/>
      <c r="V191" s="206"/>
      <c r="W191" s="206"/>
      <c r="X191" s="206"/>
      <c r="Y191" s="206"/>
      <c r="Z191" s="206"/>
      <c r="AA191" s="206"/>
      <c r="AB191" s="211" t="s">
        <v>235</v>
      </c>
      <c r="AC191" s="210">
        <v>0</v>
      </c>
      <c r="AD191" s="210">
        <v>8</v>
      </c>
      <c r="AE191" s="217">
        <v>6</v>
      </c>
      <c r="AF191" s="210">
        <v>12</v>
      </c>
      <c r="AG191" s="210">
        <v>-3</v>
      </c>
      <c r="AH191" s="210">
        <v>-6</v>
      </c>
      <c r="AI191" s="210">
        <v>7</v>
      </c>
      <c r="AJ191" s="210"/>
      <c r="AK191" s="210">
        <v>1</v>
      </c>
      <c r="AL191" s="210"/>
      <c r="AM191" s="210"/>
      <c r="AN191" s="210"/>
      <c r="AO191" s="210"/>
      <c r="AP191" s="210"/>
      <c r="AQ191" s="210"/>
      <c r="AR191" s="210"/>
      <c r="AS191" s="210"/>
      <c r="AT191" s="212">
        <f>AD191/AE191</f>
        <v>1.3333333333333333</v>
      </c>
      <c r="AU191" s="206"/>
      <c r="AV191" s="206"/>
    </row>
    <row r="192" spans="1:48" x14ac:dyDescent="0.25">
      <c r="A192" s="206"/>
      <c r="B192" s="206"/>
      <c r="C192" s="211" t="s">
        <v>236</v>
      </c>
      <c r="D192" s="210">
        <v>0</v>
      </c>
      <c r="E192" s="210">
        <v>1</v>
      </c>
      <c r="F192" s="210">
        <v>1</v>
      </c>
      <c r="G192" s="210"/>
      <c r="H192" s="210"/>
      <c r="I192" s="210"/>
      <c r="J192" s="217"/>
      <c r="K192" s="210"/>
      <c r="L192" s="210"/>
      <c r="M192" s="210">
        <v>1</v>
      </c>
      <c r="N192" s="210"/>
      <c r="O192" s="210"/>
      <c r="P192" s="210"/>
      <c r="Q192" s="210"/>
      <c r="R192" s="210"/>
      <c r="S192" s="210"/>
      <c r="T192" s="212"/>
      <c r="U192" s="206"/>
      <c r="V192" s="206"/>
      <c r="W192" s="206"/>
      <c r="X192" s="206"/>
      <c r="Y192" s="206"/>
      <c r="Z192" s="206"/>
      <c r="AA192" s="206"/>
      <c r="AB192" s="211" t="s">
        <v>236</v>
      </c>
      <c r="AC192" s="210">
        <v>0</v>
      </c>
      <c r="AD192" s="210">
        <v>1</v>
      </c>
      <c r="AE192" s="217">
        <v>1</v>
      </c>
      <c r="AF192" s="210"/>
      <c r="AG192" s="210"/>
      <c r="AH192" s="210"/>
      <c r="AI192" s="210"/>
      <c r="AJ192" s="210"/>
      <c r="AK192" s="210"/>
      <c r="AL192" s="210">
        <v>1</v>
      </c>
      <c r="AM192" s="210"/>
      <c r="AN192" s="210"/>
      <c r="AO192" s="210"/>
      <c r="AP192" s="210"/>
      <c r="AQ192" s="210"/>
      <c r="AR192" s="210"/>
      <c r="AS192" s="210"/>
      <c r="AT192" s="212">
        <f>1</f>
        <v>1</v>
      </c>
      <c r="AU192" s="206"/>
      <c r="AV192" s="206"/>
    </row>
    <row r="193" spans="1:48" x14ac:dyDescent="0.25">
      <c r="A193" s="206"/>
      <c r="B193" s="206"/>
      <c r="C193" s="211" t="s">
        <v>415</v>
      </c>
      <c r="D193" s="210">
        <v>0</v>
      </c>
      <c r="E193" s="210">
        <v>1</v>
      </c>
      <c r="F193" s="210"/>
      <c r="G193" s="210">
        <v>1</v>
      </c>
      <c r="H193" s="210"/>
      <c r="I193" s="210"/>
      <c r="J193" s="217"/>
      <c r="K193" s="210"/>
      <c r="L193" s="210"/>
      <c r="M193" s="210"/>
      <c r="N193" s="210">
        <v>1</v>
      </c>
      <c r="O193" s="210"/>
      <c r="P193" s="210"/>
      <c r="Q193" s="210"/>
      <c r="R193" s="210"/>
      <c r="S193" s="210"/>
      <c r="T193" s="212"/>
      <c r="U193" s="206"/>
      <c r="V193" s="206"/>
      <c r="W193" s="206"/>
      <c r="X193" s="206"/>
      <c r="Y193" s="206"/>
      <c r="Z193" s="206"/>
      <c r="AA193" s="206"/>
      <c r="AB193" s="211" t="s">
        <v>415</v>
      </c>
      <c r="AC193" s="210">
        <v>0</v>
      </c>
      <c r="AD193" s="210">
        <v>1</v>
      </c>
      <c r="AE193" s="217"/>
      <c r="AF193" s="210">
        <v>1</v>
      </c>
      <c r="AG193" s="210"/>
      <c r="AH193" s="210"/>
      <c r="AI193" s="210"/>
      <c r="AJ193" s="210"/>
      <c r="AK193" s="210"/>
      <c r="AL193" s="210"/>
      <c r="AM193" s="210">
        <v>1</v>
      </c>
      <c r="AN193" s="210"/>
      <c r="AO193" s="210"/>
      <c r="AP193" s="210"/>
      <c r="AQ193" s="210"/>
      <c r="AR193" s="210"/>
      <c r="AS193" s="210"/>
      <c r="AT193" s="212"/>
      <c r="AU193" s="206"/>
      <c r="AV193" s="206"/>
    </row>
    <row r="194" spans="1:48" x14ac:dyDescent="0.25">
      <c r="A194" s="206"/>
      <c r="B194" s="206"/>
      <c r="C194" s="211" t="s">
        <v>440</v>
      </c>
      <c r="D194" s="210">
        <v>0</v>
      </c>
      <c r="E194" s="210">
        <v>1</v>
      </c>
      <c r="F194" s="210"/>
      <c r="G194" s="210"/>
      <c r="H194" s="210">
        <v>1</v>
      </c>
      <c r="I194" s="210"/>
      <c r="J194" s="217"/>
      <c r="K194" s="210"/>
      <c r="L194" s="210"/>
      <c r="M194" s="210"/>
      <c r="N194" s="210"/>
      <c r="O194" s="210">
        <v>1</v>
      </c>
      <c r="P194" s="210"/>
      <c r="Q194" s="210"/>
      <c r="R194" s="210"/>
      <c r="S194" s="210"/>
      <c r="T194" s="212"/>
      <c r="U194" s="206"/>
      <c r="V194" s="206"/>
      <c r="W194" s="206"/>
      <c r="X194" s="206"/>
      <c r="Y194" s="206"/>
      <c r="Z194" s="206"/>
      <c r="AA194" s="206"/>
      <c r="AB194" s="211" t="s">
        <v>440</v>
      </c>
      <c r="AC194" s="210">
        <v>0</v>
      </c>
      <c r="AD194" s="210">
        <v>1</v>
      </c>
      <c r="AE194" s="217"/>
      <c r="AF194" s="210"/>
      <c r="AG194" s="210">
        <v>1</v>
      </c>
      <c r="AH194" s="210"/>
      <c r="AI194" s="210"/>
      <c r="AJ194" s="210"/>
      <c r="AK194" s="210"/>
      <c r="AL194" s="210"/>
      <c r="AM194" s="210"/>
      <c r="AN194" s="210">
        <v>1</v>
      </c>
      <c r="AO194" s="210"/>
      <c r="AP194" s="210"/>
      <c r="AQ194" s="210"/>
      <c r="AR194" s="210"/>
      <c r="AS194" s="210"/>
      <c r="AT194" s="212"/>
      <c r="AU194" s="206"/>
      <c r="AV194" s="206"/>
    </row>
    <row r="195" spans="1:48" x14ac:dyDescent="0.25">
      <c r="A195" s="206"/>
      <c r="B195" s="206"/>
      <c r="C195" s="211" t="s">
        <v>441</v>
      </c>
      <c r="D195" s="210">
        <v>0</v>
      </c>
      <c r="E195" s="210">
        <v>1</v>
      </c>
      <c r="F195" s="210"/>
      <c r="G195" s="210"/>
      <c r="H195" s="210"/>
      <c r="I195" s="210">
        <v>1</v>
      </c>
      <c r="J195" s="217"/>
      <c r="K195" s="210"/>
      <c r="L195" s="210"/>
      <c r="M195" s="210"/>
      <c r="N195" s="210"/>
      <c r="O195" s="210"/>
      <c r="P195" s="210">
        <v>1</v>
      </c>
      <c r="Q195" s="210"/>
      <c r="R195" s="210"/>
      <c r="S195" s="210"/>
      <c r="T195" s="212"/>
      <c r="U195" s="206"/>
      <c r="V195" s="206"/>
      <c r="W195" s="206"/>
      <c r="X195" s="206"/>
      <c r="Y195" s="206"/>
      <c r="Z195" s="206"/>
      <c r="AA195" s="206"/>
      <c r="AB195" s="211" t="s">
        <v>441</v>
      </c>
      <c r="AC195" s="210">
        <v>0</v>
      </c>
      <c r="AD195" s="210">
        <v>1</v>
      </c>
      <c r="AE195" s="217"/>
      <c r="AF195" s="210"/>
      <c r="AG195" s="210"/>
      <c r="AH195" s="210">
        <v>1</v>
      </c>
      <c r="AI195" s="210"/>
      <c r="AJ195" s="210"/>
      <c r="AK195" s="210"/>
      <c r="AL195" s="210"/>
      <c r="AM195" s="210"/>
      <c r="AN195" s="210"/>
      <c r="AO195" s="210">
        <v>1</v>
      </c>
      <c r="AP195" s="210"/>
      <c r="AQ195" s="210"/>
      <c r="AR195" s="210"/>
      <c r="AS195" s="210"/>
      <c r="AT195" s="212"/>
      <c r="AU195" s="206"/>
      <c r="AV195" s="206"/>
    </row>
    <row r="196" spans="1:48" ht="15.75" thickBot="1" x14ac:dyDescent="0.3">
      <c r="A196" s="206"/>
      <c r="B196" s="206"/>
      <c r="C196" s="211" t="s">
        <v>446</v>
      </c>
      <c r="D196" s="210">
        <v>0</v>
      </c>
      <c r="E196" s="210">
        <v>1</v>
      </c>
      <c r="F196" s="210"/>
      <c r="G196" s="210"/>
      <c r="H196" s="210"/>
      <c r="I196" s="210"/>
      <c r="J196" s="217">
        <v>1</v>
      </c>
      <c r="K196" s="210"/>
      <c r="L196" s="210"/>
      <c r="M196" s="210"/>
      <c r="N196" s="210"/>
      <c r="O196" s="210"/>
      <c r="P196" s="210"/>
      <c r="Q196" s="210">
        <v>1</v>
      </c>
      <c r="R196" s="210"/>
      <c r="S196" s="210"/>
      <c r="T196" s="212">
        <f>E196/J196</f>
        <v>1</v>
      </c>
      <c r="U196" s="206"/>
      <c r="V196" s="206"/>
      <c r="W196" s="206"/>
      <c r="X196" s="206"/>
      <c r="Y196" s="206"/>
      <c r="Z196" s="206"/>
      <c r="AA196" s="206"/>
      <c r="AB196" s="211" t="s">
        <v>446</v>
      </c>
      <c r="AC196" s="210">
        <v>0</v>
      </c>
      <c r="AD196" s="210">
        <v>1</v>
      </c>
      <c r="AE196" s="217"/>
      <c r="AF196" s="210"/>
      <c r="AG196" s="210"/>
      <c r="AH196" s="210"/>
      <c r="AI196" s="210">
        <v>1</v>
      </c>
      <c r="AJ196" s="210"/>
      <c r="AK196" s="210"/>
      <c r="AL196" s="210"/>
      <c r="AM196" s="210"/>
      <c r="AN196" s="210"/>
      <c r="AO196" s="210"/>
      <c r="AP196" s="210">
        <v>1</v>
      </c>
      <c r="AQ196" s="210"/>
      <c r="AR196" s="210"/>
      <c r="AS196" s="210"/>
      <c r="AT196" s="212"/>
      <c r="AU196" s="206"/>
      <c r="AV196" s="206"/>
    </row>
    <row r="197" spans="1:48" ht="15.75" thickBot="1" x14ac:dyDescent="0.3">
      <c r="A197" s="206"/>
      <c r="B197" s="206"/>
      <c r="C197" s="211" t="s">
        <v>458</v>
      </c>
      <c r="D197" s="210">
        <v>0</v>
      </c>
      <c r="E197" s="210">
        <v>0</v>
      </c>
      <c r="F197" s="210">
        <v>1</v>
      </c>
      <c r="G197" s="210"/>
      <c r="H197" s="210"/>
      <c r="I197" s="210"/>
      <c r="J197" s="217"/>
      <c r="K197" s="210"/>
      <c r="L197" s="210"/>
      <c r="M197" s="210"/>
      <c r="N197" s="210"/>
      <c r="O197" s="210"/>
      <c r="P197" s="210"/>
      <c r="Q197" s="210"/>
      <c r="R197" s="210">
        <v>1</v>
      </c>
      <c r="S197" s="210"/>
      <c r="T197" s="212"/>
      <c r="U197" s="206"/>
      <c r="V197" s="206"/>
      <c r="W197" s="206"/>
      <c r="X197" s="206"/>
      <c r="Y197" s="206"/>
      <c r="Z197" s="206"/>
      <c r="AA197" s="206"/>
      <c r="AB197" s="202" t="s">
        <v>459</v>
      </c>
      <c r="AC197" s="203">
        <v>-10000</v>
      </c>
      <c r="AD197" s="203">
        <v>1</v>
      </c>
      <c r="AE197" s="207">
        <v>1</v>
      </c>
      <c r="AF197" s="203"/>
      <c r="AG197" s="203"/>
      <c r="AH197" s="203"/>
      <c r="AI197" s="203"/>
      <c r="AJ197" s="203"/>
      <c r="AK197" s="203"/>
      <c r="AL197" s="203"/>
      <c r="AM197" s="203"/>
      <c r="AN197" s="203"/>
      <c r="AO197" s="203"/>
      <c r="AP197" s="203"/>
      <c r="AQ197" s="203">
        <v>-1</v>
      </c>
      <c r="AR197" s="203"/>
      <c r="AS197" s="203">
        <v>1</v>
      </c>
      <c r="AT197" s="204">
        <v>1</v>
      </c>
      <c r="AU197" s="206"/>
      <c r="AV197" s="206"/>
    </row>
    <row r="198" spans="1:48" ht="15.75" thickBot="1" x14ac:dyDescent="0.3">
      <c r="A198" s="206"/>
      <c r="B198" s="206"/>
      <c r="C198" s="202" t="s">
        <v>468</v>
      </c>
      <c r="D198" s="203">
        <v>0</v>
      </c>
      <c r="E198" s="203">
        <v>0</v>
      </c>
      <c r="F198" s="203"/>
      <c r="G198" s="203"/>
      <c r="H198" s="203"/>
      <c r="I198" s="203"/>
      <c r="J198" s="207">
        <v>1</v>
      </c>
      <c r="K198" s="203"/>
      <c r="L198" s="203"/>
      <c r="M198" s="203"/>
      <c r="N198" s="203"/>
      <c r="O198" s="203"/>
      <c r="P198" s="203"/>
      <c r="Q198" s="203"/>
      <c r="R198" s="203"/>
      <c r="S198" s="203">
        <v>1</v>
      </c>
      <c r="T198" s="204">
        <f>E198/J198</f>
        <v>0</v>
      </c>
      <c r="U198" s="206"/>
      <c r="V198" s="206"/>
      <c r="W198" s="206"/>
      <c r="X198" s="206"/>
      <c r="Y198" s="206"/>
      <c r="Z198" s="206"/>
      <c r="AA198" s="206"/>
      <c r="AB198" s="213" t="s">
        <v>468</v>
      </c>
      <c r="AC198" s="218">
        <v>0</v>
      </c>
      <c r="AD198" s="218">
        <v>0</v>
      </c>
      <c r="AE198" s="219"/>
      <c r="AF198" s="218">
        <v>1</v>
      </c>
      <c r="AG198" s="218"/>
      <c r="AH198" s="218"/>
      <c r="AI198" s="218"/>
      <c r="AJ198" s="218"/>
      <c r="AK198" s="218"/>
      <c r="AL198" s="218"/>
      <c r="AM198" s="218"/>
      <c r="AN198" s="218"/>
      <c r="AO198" s="218"/>
      <c r="AP198" s="218"/>
      <c r="AQ198" s="218"/>
      <c r="AR198" s="218">
        <v>1</v>
      </c>
      <c r="AS198" s="218"/>
      <c r="AT198" s="214"/>
      <c r="AU198" s="206"/>
      <c r="AV198" s="206"/>
    </row>
    <row r="199" spans="1:48" ht="15.75" thickBot="1" x14ac:dyDescent="0.3">
      <c r="A199" s="206"/>
      <c r="B199" s="206"/>
      <c r="C199" s="206"/>
      <c r="D199" s="202"/>
      <c r="E199" s="203" t="s">
        <v>237</v>
      </c>
      <c r="F199" s="203">
        <f>SUMPRODUCT($D$190:$D$198,F190:F198)-F188</f>
        <v>-3</v>
      </c>
      <c r="G199" s="203">
        <f t="shared" ref="G199:S199" si="125">SUMPRODUCT($D$190:$D$198,G190:G198)-G188</f>
        <v>-6</v>
      </c>
      <c r="H199" s="203">
        <f t="shared" si="125"/>
        <v>-3</v>
      </c>
      <c r="I199" s="203">
        <f t="shared" si="125"/>
        <v>-6</v>
      </c>
      <c r="J199" s="203">
        <f t="shared" si="125"/>
        <v>-13</v>
      </c>
      <c r="K199" s="203">
        <f t="shared" si="125"/>
        <v>0</v>
      </c>
      <c r="L199" s="203">
        <f t="shared" si="125"/>
        <v>0</v>
      </c>
      <c r="M199" s="203">
        <f t="shared" si="125"/>
        <v>0</v>
      </c>
      <c r="N199" s="203">
        <f t="shared" si="125"/>
        <v>0</v>
      </c>
      <c r="O199" s="203">
        <f t="shared" si="125"/>
        <v>0</v>
      </c>
      <c r="P199" s="203">
        <f t="shared" si="125"/>
        <v>0</v>
      </c>
      <c r="Q199" s="203">
        <f t="shared" si="125"/>
        <v>0</v>
      </c>
      <c r="R199" s="203">
        <f t="shared" si="125"/>
        <v>0</v>
      </c>
      <c r="S199" s="203">
        <f t="shared" si="125"/>
        <v>0</v>
      </c>
      <c r="T199" s="206"/>
      <c r="U199" s="206"/>
      <c r="V199" s="206"/>
      <c r="W199" s="206"/>
      <c r="X199" s="206"/>
      <c r="Y199" s="206"/>
      <c r="Z199" s="206"/>
      <c r="AA199" s="206"/>
      <c r="AB199" s="206"/>
      <c r="AC199" s="202"/>
      <c r="AD199" s="203" t="s">
        <v>237</v>
      </c>
      <c r="AE199" s="203">
        <f t="shared" ref="AE199:AS199" si="126">SUMPRODUCT($AC$190:$AC$198,AE190:AE198)-AE188</f>
        <v>-10003</v>
      </c>
      <c r="AF199" s="203">
        <f t="shared" si="126"/>
        <v>-6</v>
      </c>
      <c r="AG199" s="203">
        <f t="shared" si="126"/>
        <v>-3</v>
      </c>
      <c r="AH199" s="203">
        <f t="shared" si="126"/>
        <v>-6</v>
      </c>
      <c r="AI199" s="203">
        <f t="shared" si="126"/>
        <v>-13</v>
      </c>
      <c r="AJ199" s="203">
        <f t="shared" si="126"/>
        <v>0</v>
      </c>
      <c r="AK199" s="203">
        <f t="shared" si="126"/>
        <v>0</v>
      </c>
      <c r="AL199" s="203">
        <f t="shared" si="126"/>
        <v>0</v>
      </c>
      <c r="AM199" s="203">
        <f t="shared" si="126"/>
        <v>0</v>
      </c>
      <c r="AN199" s="203">
        <f t="shared" si="126"/>
        <v>0</v>
      </c>
      <c r="AO199" s="203">
        <f t="shared" si="126"/>
        <v>0</v>
      </c>
      <c r="AP199" s="203">
        <f t="shared" si="126"/>
        <v>0</v>
      </c>
      <c r="AQ199" s="203">
        <f t="shared" si="126"/>
        <v>10000</v>
      </c>
      <c r="AR199" s="203">
        <f t="shared" si="126"/>
        <v>0</v>
      </c>
      <c r="AS199" s="203">
        <f t="shared" si="126"/>
        <v>0</v>
      </c>
      <c r="AT199" s="206"/>
      <c r="AU199" s="206"/>
      <c r="AV199" s="206"/>
    </row>
    <row r="200" spans="1:48" ht="15.75" thickBot="1" x14ac:dyDescent="0.3">
      <c r="A200" s="206"/>
      <c r="B200" s="206"/>
      <c r="C200" s="206"/>
      <c r="D200" s="206"/>
      <c r="E200" s="206"/>
      <c r="F200" s="206"/>
      <c r="G200" s="206"/>
      <c r="H200" s="206"/>
      <c r="I200" s="206"/>
      <c r="J200" s="206"/>
      <c r="K200" s="206"/>
      <c r="L200" s="206"/>
      <c r="M200" s="206"/>
      <c r="N200" s="206"/>
      <c r="O200" s="206"/>
      <c r="P200" s="206"/>
      <c r="Q200" s="206"/>
      <c r="R200" s="206"/>
      <c r="S200" s="206"/>
      <c r="T200" s="206"/>
      <c r="U200" s="206"/>
      <c r="V200" s="206"/>
      <c r="W200" s="206"/>
      <c r="X200" s="206"/>
      <c r="Y200" s="206"/>
      <c r="Z200" s="206"/>
      <c r="AA200" s="206"/>
      <c r="AB200" s="206"/>
      <c r="AC200" s="206"/>
      <c r="AD200" s="206"/>
      <c r="AE200" s="206"/>
      <c r="AF200" s="206"/>
      <c r="AG200" s="206"/>
      <c r="AH200" s="206"/>
      <c r="AI200" s="206"/>
      <c r="AJ200" s="206"/>
      <c r="AK200" s="206"/>
      <c r="AL200" s="206"/>
      <c r="AM200" s="206"/>
      <c r="AN200" s="206"/>
      <c r="AO200" s="206"/>
      <c r="AP200" s="206"/>
      <c r="AQ200" s="206"/>
      <c r="AR200" s="206"/>
      <c r="AS200" s="206"/>
      <c r="AT200" s="206"/>
      <c r="AU200" s="206"/>
      <c r="AV200" s="206"/>
    </row>
    <row r="201" spans="1:48" ht="15.75" thickBot="1" x14ac:dyDescent="0.3">
      <c r="A201" s="206"/>
      <c r="B201" s="206"/>
      <c r="C201" s="210"/>
      <c r="D201" s="210"/>
      <c r="E201" s="202" t="s">
        <v>155</v>
      </c>
      <c r="F201" s="203">
        <v>3</v>
      </c>
      <c r="G201" s="203">
        <v>6</v>
      </c>
      <c r="H201" s="203">
        <v>3</v>
      </c>
      <c r="I201" s="203">
        <v>6</v>
      </c>
      <c r="J201" s="203">
        <v>13</v>
      </c>
      <c r="K201" s="203">
        <v>0</v>
      </c>
      <c r="L201" s="203">
        <v>0</v>
      </c>
      <c r="M201" s="203">
        <v>0</v>
      </c>
      <c r="N201" s="203">
        <v>0</v>
      </c>
      <c r="O201" s="203">
        <v>0</v>
      </c>
      <c r="P201" s="203">
        <v>0</v>
      </c>
      <c r="Q201" s="203">
        <v>0</v>
      </c>
      <c r="R201" s="203"/>
      <c r="S201" s="204">
        <v>0</v>
      </c>
      <c r="T201" s="206"/>
      <c r="U201" s="206"/>
      <c r="V201" s="206"/>
      <c r="W201" s="206"/>
      <c r="X201" s="206"/>
      <c r="Y201" s="206"/>
      <c r="Z201" s="206"/>
      <c r="AA201" s="206"/>
      <c r="AB201" s="210"/>
      <c r="AC201" s="210"/>
      <c r="AD201" s="202" t="s">
        <v>155</v>
      </c>
      <c r="AE201" s="203">
        <v>3</v>
      </c>
      <c r="AF201" s="203">
        <v>6</v>
      </c>
      <c r="AG201" s="203">
        <v>3</v>
      </c>
      <c r="AH201" s="203">
        <v>6</v>
      </c>
      <c r="AI201" s="203">
        <v>13</v>
      </c>
      <c r="AJ201" s="203">
        <v>0</v>
      </c>
      <c r="AK201" s="203">
        <v>0</v>
      </c>
      <c r="AL201" s="203">
        <v>0</v>
      </c>
      <c r="AM201" s="203">
        <v>0</v>
      </c>
      <c r="AN201" s="203">
        <v>0</v>
      </c>
      <c r="AO201" s="203">
        <v>0</v>
      </c>
      <c r="AP201" s="203">
        <v>0</v>
      </c>
      <c r="AQ201" s="203">
        <v>0</v>
      </c>
      <c r="AR201" s="203">
        <v>0</v>
      </c>
      <c r="AS201" s="204">
        <v>-10000</v>
      </c>
      <c r="AT201" s="206"/>
      <c r="AU201" s="206"/>
      <c r="AV201" s="206"/>
    </row>
    <row r="202" spans="1:48" ht="15.75" thickBot="1" x14ac:dyDescent="0.3">
      <c r="A202" s="206"/>
      <c r="B202" s="206"/>
      <c r="C202" s="202" t="s">
        <v>435</v>
      </c>
      <c r="D202" s="203" t="s">
        <v>436</v>
      </c>
      <c r="E202" s="203" t="s">
        <v>437</v>
      </c>
      <c r="F202" s="203" t="s">
        <v>438</v>
      </c>
      <c r="G202" s="203" t="s">
        <v>439</v>
      </c>
      <c r="H202" s="203" t="s">
        <v>11</v>
      </c>
      <c r="I202" s="203" t="s">
        <v>12</v>
      </c>
      <c r="J202" s="203" t="s">
        <v>13</v>
      </c>
      <c r="K202" s="203" t="s">
        <v>234</v>
      </c>
      <c r="L202" s="203" t="s">
        <v>235</v>
      </c>
      <c r="M202" s="203" t="s">
        <v>236</v>
      </c>
      <c r="N202" s="203" t="s">
        <v>415</v>
      </c>
      <c r="O202" s="203" t="s">
        <v>440</v>
      </c>
      <c r="P202" s="203" t="s">
        <v>441</v>
      </c>
      <c r="Q202" s="203" t="s">
        <v>446</v>
      </c>
      <c r="R202" s="203" t="s">
        <v>458</v>
      </c>
      <c r="S202" s="203" t="s">
        <v>468</v>
      </c>
      <c r="T202" s="204" t="s">
        <v>442</v>
      </c>
      <c r="U202" s="206"/>
      <c r="V202" s="206"/>
      <c r="W202" s="206"/>
      <c r="X202" s="206"/>
      <c r="Y202" s="206"/>
      <c r="Z202" s="206"/>
      <c r="AA202" s="206"/>
      <c r="AB202" s="202" t="s">
        <v>435</v>
      </c>
      <c r="AC202" s="203" t="s">
        <v>436</v>
      </c>
      <c r="AD202" s="203" t="s">
        <v>437</v>
      </c>
      <c r="AE202" s="203" t="s">
        <v>438</v>
      </c>
      <c r="AF202" s="203" t="s">
        <v>439</v>
      </c>
      <c r="AG202" s="203" t="s">
        <v>11</v>
      </c>
      <c r="AH202" s="203" t="s">
        <v>12</v>
      </c>
      <c r="AI202" s="203" t="s">
        <v>13</v>
      </c>
      <c r="AJ202" s="203" t="s">
        <v>234</v>
      </c>
      <c r="AK202" s="203" t="s">
        <v>235</v>
      </c>
      <c r="AL202" s="203" t="s">
        <v>236</v>
      </c>
      <c r="AM202" s="203" t="s">
        <v>415</v>
      </c>
      <c r="AN202" s="203" t="s">
        <v>440</v>
      </c>
      <c r="AO202" s="203" t="s">
        <v>441</v>
      </c>
      <c r="AP202" s="203" t="s">
        <v>446</v>
      </c>
      <c r="AQ202" s="203" t="s">
        <v>458</v>
      </c>
      <c r="AR202" s="203" t="s">
        <v>468</v>
      </c>
      <c r="AS202" s="203" t="s">
        <v>459</v>
      </c>
      <c r="AT202" s="204" t="s">
        <v>442</v>
      </c>
      <c r="AU202" s="206"/>
      <c r="AV202" s="206"/>
    </row>
    <row r="203" spans="1:48" ht="15.75" thickBot="1" x14ac:dyDescent="0.3">
      <c r="A203" s="206"/>
      <c r="B203" s="206"/>
      <c r="C203" s="202" t="s">
        <v>234</v>
      </c>
      <c r="D203" s="203">
        <v>0</v>
      </c>
      <c r="E203" s="203">
        <f>E190-E211*$J$190</f>
        <v>8</v>
      </c>
      <c r="F203" s="203">
        <f t="shared" ref="F203:S203" si="127">F190-F211*$J$190</f>
        <v>-3</v>
      </c>
      <c r="G203" s="203">
        <f t="shared" si="127"/>
        <v>-6</v>
      </c>
      <c r="H203" s="203">
        <f t="shared" si="127"/>
        <v>6</v>
      </c>
      <c r="I203" s="207">
        <f t="shared" si="127"/>
        <v>12</v>
      </c>
      <c r="J203" s="203">
        <f t="shared" si="127"/>
        <v>0</v>
      </c>
      <c r="K203" s="203">
        <f t="shared" si="127"/>
        <v>1</v>
      </c>
      <c r="L203" s="203">
        <f t="shared" si="127"/>
        <v>0</v>
      </c>
      <c r="M203" s="203">
        <f t="shared" si="127"/>
        <v>0</v>
      </c>
      <c r="N203" s="203">
        <f t="shared" si="127"/>
        <v>0</v>
      </c>
      <c r="O203" s="203">
        <f t="shared" si="127"/>
        <v>0</v>
      </c>
      <c r="P203" s="203">
        <f t="shared" si="127"/>
        <v>0</v>
      </c>
      <c r="Q203" s="203">
        <f t="shared" si="127"/>
        <v>0</v>
      </c>
      <c r="R203" s="203">
        <f t="shared" si="127"/>
        <v>0</v>
      </c>
      <c r="S203" s="203">
        <f t="shared" si="127"/>
        <v>-7</v>
      </c>
      <c r="T203" s="204">
        <f>E203/I203</f>
        <v>0.66666666666666663</v>
      </c>
      <c r="U203" s="206"/>
      <c r="V203" s="206"/>
      <c r="W203" s="206"/>
      <c r="X203" s="206"/>
      <c r="Y203" s="206"/>
      <c r="Z203" s="206"/>
      <c r="AA203" s="206"/>
      <c r="AB203" s="211" t="s">
        <v>234</v>
      </c>
      <c r="AC203" s="210">
        <v>0</v>
      </c>
      <c r="AD203" s="210">
        <f t="shared" ref="AD203:AS203" si="128">AD190-AD197*$AE$190</f>
        <v>11</v>
      </c>
      <c r="AE203" s="210">
        <f t="shared" si="128"/>
        <v>0</v>
      </c>
      <c r="AF203" s="210">
        <f t="shared" si="128"/>
        <v>-6</v>
      </c>
      <c r="AG203" s="210">
        <f t="shared" si="128"/>
        <v>6</v>
      </c>
      <c r="AH203" s="210">
        <f t="shared" si="128"/>
        <v>12</v>
      </c>
      <c r="AI203" s="216">
        <f t="shared" si="128"/>
        <v>7</v>
      </c>
      <c r="AJ203" s="210">
        <f t="shared" si="128"/>
        <v>1</v>
      </c>
      <c r="AK203" s="210">
        <f t="shared" si="128"/>
        <v>0</v>
      </c>
      <c r="AL203" s="210">
        <f t="shared" si="128"/>
        <v>0</v>
      </c>
      <c r="AM203" s="210">
        <f t="shared" si="128"/>
        <v>0</v>
      </c>
      <c r="AN203" s="210">
        <f t="shared" si="128"/>
        <v>0</v>
      </c>
      <c r="AO203" s="210">
        <f t="shared" si="128"/>
        <v>0</v>
      </c>
      <c r="AP203" s="210">
        <f t="shared" si="128"/>
        <v>0</v>
      </c>
      <c r="AQ203" s="210">
        <f t="shared" si="128"/>
        <v>-3</v>
      </c>
      <c r="AR203" s="210">
        <f t="shared" si="128"/>
        <v>0</v>
      </c>
      <c r="AS203" s="210">
        <f t="shared" si="128"/>
        <v>3</v>
      </c>
      <c r="AT203" s="212">
        <f>AD203/AI203</f>
        <v>1.5714285714285714</v>
      </c>
      <c r="AU203" s="206"/>
      <c r="AV203" s="206"/>
    </row>
    <row r="204" spans="1:48" ht="15.75" thickBot="1" x14ac:dyDescent="0.3">
      <c r="A204" s="206"/>
      <c r="B204" s="206"/>
      <c r="C204" s="211" t="s">
        <v>235</v>
      </c>
      <c r="D204" s="210">
        <v>0</v>
      </c>
      <c r="E204" s="210">
        <f>E191-E211*$J$191</f>
        <v>8</v>
      </c>
      <c r="F204" s="210">
        <f t="shared" ref="F204:S204" si="129">F191-F211*$J$191</f>
        <v>6</v>
      </c>
      <c r="G204" s="210">
        <f t="shared" si="129"/>
        <v>12</v>
      </c>
      <c r="H204" s="210">
        <f t="shared" si="129"/>
        <v>-3</v>
      </c>
      <c r="I204" s="217">
        <f t="shared" si="129"/>
        <v>-6</v>
      </c>
      <c r="J204" s="210">
        <f t="shared" si="129"/>
        <v>0</v>
      </c>
      <c r="K204" s="210">
        <f t="shared" si="129"/>
        <v>0</v>
      </c>
      <c r="L204" s="210">
        <f t="shared" si="129"/>
        <v>1</v>
      </c>
      <c r="M204" s="210">
        <f t="shared" si="129"/>
        <v>0</v>
      </c>
      <c r="N204" s="210">
        <f t="shared" si="129"/>
        <v>0</v>
      </c>
      <c r="O204" s="210">
        <f t="shared" si="129"/>
        <v>0</v>
      </c>
      <c r="P204" s="210">
        <f t="shared" si="129"/>
        <v>0</v>
      </c>
      <c r="Q204" s="210">
        <f t="shared" si="129"/>
        <v>0</v>
      </c>
      <c r="R204" s="210">
        <f t="shared" si="129"/>
        <v>0</v>
      </c>
      <c r="S204" s="210">
        <f t="shared" si="129"/>
        <v>-7</v>
      </c>
      <c r="T204" s="212"/>
      <c r="U204" s="206"/>
      <c r="V204" s="206"/>
      <c r="W204" s="206"/>
      <c r="X204" s="206"/>
      <c r="Y204" s="206"/>
      <c r="Z204" s="206"/>
      <c r="AA204" s="206"/>
      <c r="AB204" s="202" t="s">
        <v>235</v>
      </c>
      <c r="AC204" s="203">
        <v>0</v>
      </c>
      <c r="AD204" s="203">
        <f t="shared" ref="AD204:AS204" si="130">AD191-AD210*$AE$191</f>
        <v>2</v>
      </c>
      <c r="AE204" s="203">
        <f t="shared" si="130"/>
        <v>0</v>
      </c>
      <c r="AF204" s="203">
        <f t="shared" si="130"/>
        <v>12</v>
      </c>
      <c r="AG204" s="203">
        <f t="shared" si="130"/>
        <v>-3</v>
      </c>
      <c r="AH204" s="203">
        <f t="shared" si="130"/>
        <v>-6</v>
      </c>
      <c r="AI204" s="207">
        <f t="shared" si="130"/>
        <v>7</v>
      </c>
      <c r="AJ204" s="203">
        <f t="shared" si="130"/>
        <v>0</v>
      </c>
      <c r="AK204" s="203">
        <f t="shared" si="130"/>
        <v>1</v>
      </c>
      <c r="AL204" s="203">
        <f t="shared" si="130"/>
        <v>0</v>
      </c>
      <c r="AM204" s="203">
        <f t="shared" si="130"/>
        <v>0</v>
      </c>
      <c r="AN204" s="203">
        <f t="shared" si="130"/>
        <v>0</v>
      </c>
      <c r="AO204" s="203">
        <f t="shared" si="130"/>
        <v>0</v>
      </c>
      <c r="AP204" s="203">
        <f t="shared" si="130"/>
        <v>0</v>
      </c>
      <c r="AQ204" s="203">
        <f t="shared" si="130"/>
        <v>6</v>
      </c>
      <c r="AR204" s="203">
        <f t="shared" si="130"/>
        <v>0</v>
      </c>
      <c r="AS204" s="203">
        <f t="shared" si="130"/>
        <v>-6</v>
      </c>
      <c r="AT204" s="204">
        <f>AD204/AI204</f>
        <v>0.2857142857142857</v>
      </c>
      <c r="AU204" s="206"/>
      <c r="AV204" s="206"/>
    </row>
    <row r="205" spans="1:48" x14ac:dyDescent="0.25">
      <c r="A205" s="206"/>
      <c r="B205" s="206"/>
      <c r="C205" s="211" t="s">
        <v>236</v>
      </c>
      <c r="D205" s="210">
        <v>0</v>
      </c>
      <c r="E205" s="210">
        <f>E192</f>
        <v>1</v>
      </c>
      <c r="F205" s="210">
        <f t="shared" ref="F205:S205" si="131">F192</f>
        <v>1</v>
      </c>
      <c r="G205" s="210">
        <f t="shared" si="131"/>
        <v>0</v>
      </c>
      <c r="H205" s="210">
        <f t="shared" si="131"/>
        <v>0</v>
      </c>
      <c r="I205" s="217">
        <f t="shared" si="131"/>
        <v>0</v>
      </c>
      <c r="J205" s="210">
        <f t="shared" si="131"/>
        <v>0</v>
      </c>
      <c r="K205" s="210">
        <f t="shared" si="131"/>
        <v>0</v>
      </c>
      <c r="L205" s="210">
        <f t="shared" si="131"/>
        <v>0</v>
      </c>
      <c r="M205" s="210">
        <f t="shared" si="131"/>
        <v>1</v>
      </c>
      <c r="N205" s="210">
        <f t="shared" si="131"/>
        <v>0</v>
      </c>
      <c r="O205" s="210">
        <f t="shared" si="131"/>
        <v>0</v>
      </c>
      <c r="P205" s="210">
        <f t="shared" si="131"/>
        <v>0</v>
      </c>
      <c r="Q205" s="210">
        <f t="shared" si="131"/>
        <v>0</v>
      </c>
      <c r="R205" s="210">
        <f t="shared" si="131"/>
        <v>0</v>
      </c>
      <c r="S205" s="210">
        <f t="shared" si="131"/>
        <v>0</v>
      </c>
      <c r="T205" s="212"/>
      <c r="U205" s="206"/>
      <c r="V205" s="206"/>
      <c r="W205" s="206"/>
      <c r="X205" s="206"/>
      <c r="Y205" s="206"/>
      <c r="Z205" s="206"/>
      <c r="AA205" s="206"/>
      <c r="AB205" s="211" t="s">
        <v>236</v>
      </c>
      <c r="AC205" s="210">
        <v>0</v>
      </c>
      <c r="AD205" s="210">
        <f t="shared" ref="AD205:AS205" si="132">AD192-AD210*$AE$192</f>
        <v>0</v>
      </c>
      <c r="AE205" s="210">
        <f t="shared" si="132"/>
        <v>0</v>
      </c>
      <c r="AF205" s="210">
        <f t="shared" si="132"/>
        <v>0</v>
      </c>
      <c r="AG205" s="210">
        <f t="shared" si="132"/>
        <v>0</v>
      </c>
      <c r="AH205" s="210">
        <f t="shared" si="132"/>
        <v>0</v>
      </c>
      <c r="AI205" s="217">
        <f t="shared" si="132"/>
        <v>0</v>
      </c>
      <c r="AJ205" s="210">
        <f t="shared" si="132"/>
        <v>0</v>
      </c>
      <c r="AK205" s="210">
        <f t="shared" si="132"/>
        <v>0</v>
      </c>
      <c r="AL205" s="210">
        <f t="shared" si="132"/>
        <v>1</v>
      </c>
      <c r="AM205" s="210">
        <f t="shared" si="132"/>
        <v>0</v>
      </c>
      <c r="AN205" s="210">
        <f t="shared" si="132"/>
        <v>0</v>
      </c>
      <c r="AO205" s="210">
        <f t="shared" si="132"/>
        <v>0</v>
      </c>
      <c r="AP205" s="210">
        <f t="shared" si="132"/>
        <v>0</v>
      </c>
      <c r="AQ205" s="210">
        <f t="shared" si="132"/>
        <v>1</v>
      </c>
      <c r="AR205" s="210">
        <f t="shared" si="132"/>
        <v>0</v>
      </c>
      <c r="AS205" s="210">
        <f t="shared" si="132"/>
        <v>-1</v>
      </c>
      <c r="AT205" s="212"/>
      <c r="AU205" s="206"/>
      <c r="AV205" s="206"/>
    </row>
    <row r="206" spans="1:48" x14ac:dyDescent="0.25">
      <c r="A206" s="206"/>
      <c r="B206" s="206"/>
      <c r="C206" s="211" t="s">
        <v>415</v>
      </c>
      <c r="D206" s="210">
        <v>0</v>
      </c>
      <c r="E206" s="210">
        <f t="shared" ref="E206:S208" si="133">E193</f>
        <v>1</v>
      </c>
      <c r="F206" s="210">
        <f t="shared" si="133"/>
        <v>0</v>
      </c>
      <c r="G206" s="210">
        <f t="shared" si="133"/>
        <v>1</v>
      </c>
      <c r="H206" s="210">
        <f t="shared" si="133"/>
        <v>0</v>
      </c>
      <c r="I206" s="217">
        <f t="shared" si="133"/>
        <v>0</v>
      </c>
      <c r="J206" s="210">
        <f t="shared" si="133"/>
        <v>0</v>
      </c>
      <c r="K206" s="210">
        <f t="shared" si="133"/>
        <v>0</v>
      </c>
      <c r="L206" s="210">
        <f t="shared" si="133"/>
        <v>0</v>
      </c>
      <c r="M206" s="210">
        <f t="shared" si="133"/>
        <v>0</v>
      </c>
      <c r="N206" s="210">
        <f t="shared" si="133"/>
        <v>1</v>
      </c>
      <c r="O206" s="210">
        <f t="shared" si="133"/>
        <v>0</v>
      </c>
      <c r="P206" s="210">
        <f t="shared" si="133"/>
        <v>0</v>
      </c>
      <c r="Q206" s="210">
        <f t="shared" si="133"/>
        <v>0</v>
      </c>
      <c r="R206" s="210">
        <f t="shared" si="133"/>
        <v>0</v>
      </c>
      <c r="S206" s="210">
        <f t="shared" si="133"/>
        <v>0</v>
      </c>
      <c r="T206" s="212"/>
      <c r="U206" s="206"/>
      <c r="V206" s="206"/>
      <c r="W206" s="206"/>
      <c r="X206" s="206"/>
      <c r="Y206" s="206"/>
      <c r="Z206" s="206"/>
      <c r="AA206" s="206"/>
      <c r="AB206" s="211" t="s">
        <v>415</v>
      </c>
      <c r="AC206" s="210">
        <v>0</v>
      </c>
      <c r="AD206" s="210">
        <f>AD193</f>
        <v>1</v>
      </c>
      <c r="AE206" s="210">
        <f t="shared" ref="AE206:AS206" si="134">AE193</f>
        <v>0</v>
      </c>
      <c r="AF206" s="210">
        <f t="shared" si="134"/>
        <v>1</v>
      </c>
      <c r="AG206" s="210">
        <f t="shared" si="134"/>
        <v>0</v>
      </c>
      <c r="AH206" s="210">
        <f t="shared" si="134"/>
        <v>0</v>
      </c>
      <c r="AI206" s="217">
        <f t="shared" si="134"/>
        <v>0</v>
      </c>
      <c r="AJ206" s="210">
        <f t="shared" si="134"/>
        <v>0</v>
      </c>
      <c r="AK206" s="210">
        <f t="shared" si="134"/>
        <v>0</v>
      </c>
      <c r="AL206" s="210">
        <f t="shared" si="134"/>
        <v>0</v>
      </c>
      <c r="AM206" s="210">
        <f t="shared" si="134"/>
        <v>1</v>
      </c>
      <c r="AN206" s="210">
        <f t="shared" si="134"/>
        <v>0</v>
      </c>
      <c r="AO206" s="210">
        <f t="shared" si="134"/>
        <v>0</v>
      </c>
      <c r="AP206" s="210">
        <f t="shared" si="134"/>
        <v>0</v>
      </c>
      <c r="AQ206" s="210">
        <f t="shared" si="134"/>
        <v>0</v>
      </c>
      <c r="AR206" s="210">
        <f t="shared" si="134"/>
        <v>0</v>
      </c>
      <c r="AS206" s="210">
        <f t="shared" si="134"/>
        <v>0</v>
      </c>
      <c r="AT206" s="212"/>
      <c r="AU206" s="206"/>
      <c r="AV206" s="206"/>
    </row>
    <row r="207" spans="1:48" x14ac:dyDescent="0.25">
      <c r="A207" s="206"/>
      <c r="B207" s="206"/>
      <c r="C207" s="211" t="s">
        <v>440</v>
      </c>
      <c r="D207" s="210">
        <v>0</v>
      </c>
      <c r="E207" s="210">
        <f t="shared" si="133"/>
        <v>1</v>
      </c>
      <c r="F207" s="210">
        <f t="shared" si="133"/>
        <v>0</v>
      </c>
      <c r="G207" s="210">
        <f t="shared" si="133"/>
        <v>0</v>
      </c>
      <c r="H207" s="210">
        <f t="shared" si="133"/>
        <v>1</v>
      </c>
      <c r="I207" s="217">
        <f t="shared" si="133"/>
        <v>0</v>
      </c>
      <c r="J207" s="210">
        <f t="shared" si="133"/>
        <v>0</v>
      </c>
      <c r="K207" s="210">
        <f t="shared" si="133"/>
        <v>0</v>
      </c>
      <c r="L207" s="210">
        <f t="shared" si="133"/>
        <v>0</v>
      </c>
      <c r="M207" s="210">
        <f t="shared" si="133"/>
        <v>0</v>
      </c>
      <c r="N207" s="210">
        <f t="shared" si="133"/>
        <v>0</v>
      </c>
      <c r="O207" s="210">
        <f t="shared" si="133"/>
        <v>1</v>
      </c>
      <c r="P207" s="210">
        <f t="shared" si="133"/>
        <v>0</v>
      </c>
      <c r="Q207" s="210">
        <f t="shared" si="133"/>
        <v>0</v>
      </c>
      <c r="R207" s="210">
        <f t="shared" si="133"/>
        <v>0</v>
      </c>
      <c r="S207" s="210">
        <f t="shared" si="133"/>
        <v>0</v>
      </c>
      <c r="T207" s="212"/>
      <c r="U207" s="206"/>
      <c r="V207" s="206"/>
      <c r="W207" s="206"/>
      <c r="X207" s="206"/>
      <c r="Y207" s="206"/>
      <c r="Z207" s="206"/>
      <c r="AA207" s="206"/>
      <c r="AB207" s="211" t="s">
        <v>440</v>
      </c>
      <c r="AC207" s="210">
        <v>0</v>
      </c>
      <c r="AD207" s="210">
        <f t="shared" ref="AD207:AS209" si="135">AD194</f>
        <v>1</v>
      </c>
      <c r="AE207" s="210">
        <f t="shared" si="135"/>
        <v>0</v>
      </c>
      <c r="AF207" s="210">
        <f t="shared" si="135"/>
        <v>0</v>
      </c>
      <c r="AG207" s="210">
        <f t="shared" si="135"/>
        <v>1</v>
      </c>
      <c r="AH207" s="210">
        <f t="shared" si="135"/>
        <v>0</v>
      </c>
      <c r="AI207" s="217">
        <f t="shared" si="135"/>
        <v>0</v>
      </c>
      <c r="AJ207" s="210">
        <f t="shared" si="135"/>
        <v>0</v>
      </c>
      <c r="AK207" s="210">
        <f t="shared" si="135"/>
        <v>0</v>
      </c>
      <c r="AL207" s="210">
        <f t="shared" si="135"/>
        <v>0</v>
      </c>
      <c r="AM207" s="210">
        <f t="shared" si="135"/>
        <v>0</v>
      </c>
      <c r="AN207" s="210">
        <f t="shared" si="135"/>
        <v>1</v>
      </c>
      <c r="AO207" s="210">
        <f t="shared" si="135"/>
        <v>0</v>
      </c>
      <c r="AP207" s="210">
        <f t="shared" si="135"/>
        <v>0</v>
      </c>
      <c r="AQ207" s="210">
        <f t="shared" si="135"/>
        <v>0</v>
      </c>
      <c r="AR207" s="210">
        <f t="shared" si="135"/>
        <v>0</v>
      </c>
      <c r="AS207" s="210">
        <f t="shared" si="135"/>
        <v>0</v>
      </c>
      <c r="AT207" s="212"/>
      <c r="AU207" s="206"/>
      <c r="AV207" s="206"/>
    </row>
    <row r="208" spans="1:48" x14ac:dyDescent="0.25">
      <c r="A208" s="206"/>
      <c r="B208" s="206"/>
      <c r="C208" s="211" t="s">
        <v>441</v>
      </c>
      <c r="D208" s="210">
        <v>0</v>
      </c>
      <c r="E208" s="210">
        <f t="shared" si="133"/>
        <v>1</v>
      </c>
      <c r="F208" s="210">
        <f t="shared" si="133"/>
        <v>0</v>
      </c>
      <c r="G208" s="210">
        <f t="shared" si="133"/>
        <v>0</v>
      </c>
      <c r="H208" s="210">
        <f t="shared" si="133"/>
        <v>0</v>
      </c>
      <c r="I208" s="217">
        <f t="shared" si="133"/>
        <v>1</v>
      </c>
      <c r="J208" s="210">
        <f t="shared" si="133"/>
        <v>0</v>
      </c>
      <c r="K208" s="210">
        <f t="shared" si="133"/>
        <v>0</v>
      </c>
      <c r="L208" s="210">
        <f t="shared" si="133"/>
        <v>0</v>
      </c>
      <c r="M208" s="210">
        <f t="shared" si="133"/>
        <v>0</v>
      </c>
      <c r="N208" s="210">
        <f t="shared" si="133"/>
        <v>0</v>
      </c>
      <c r="O208" s="210">
        <f t="shared" si="133"/>
        <v>0</v>
      </c>
      <c r="P208" s="210">
        <f t="shared" si="133"/>
        <v>1</v>
      </c>
      <c r="Q208" s="210">
        <f t="shared" si="133"/>
        <v>0</v>
      </c>
      <c r="R208" s="210">
        <f t="shared" si="133"/>
        <v>0</v>
      </c>
      <c r="S208" s="210">
        <f t="shared" si="133"/>
        <v>0</v>
      </c>
      <c r="T208" s="212">
        <f>E208/I208</f>
        <v>1</v>
      </c>
      <c r="U208" s="206"/>
      <c r="V208" s="206"/>
      <c r="W208" s="206"/>
      <c r="X208" s="206"/>
      <c r="Y208" s="206"/>
      <c r="Z208" s="206"/>
      <c r="AA208" s="206"/>
      <c r="AB208" s="211" t="s">
        <v>441</v>
      </c>
      <c r="AC208" s="210">
        <v>0</v>
      </c>
      <c r="AD208" s="210">
        <f t="shared" si="135"/>
        <v>1</v>
      </c>
      <c r="AE208" s="210">
        <f t="shared" si="135"/>
        <v>0</v>
      </c>
      <c r="AF208" s="210">
        <f t="shared" si="135"/>
        <v>0</v>
      </c>
      <c r="AG208" s="210">
        <f t="shared" si="135"/>
        <v>0</v>
      </c>
      <c r="AH208" s="210">
        <f t="shared" si="135"/>
        <v>1</v>
      </c>
      <c r="AI208" s="217">
        <f t="shared" si="135"/>
        <v>0</v>
      </c>
      <c r="AJ208" s="210">
        <f t="shared" si="135"/>
        <v>0</v>
      </c>
      <c r="AK208" s="210">
        <f t="shared" si="135"/>
        <v>0</v>
      </c>
      <c r="AL208" s="210">
        <f t="shared" si="135"/>
        <v>0</v>
      </c>
      <c r="AM208" s="210">
        <f t="shared" si="135"/>
        <v>0</v>
      </c>
      <c r="AN208" s="210">
        <f t="shared" si="135"/>
        <v>0</v>
      </c>
      <c r="AO208" s="210">
        <f t="shared" si="135"/>
        <v>1</v>
      </c>
      <c r="AP208" s="210">
        <f t="shared" si="135"/>
        <v>0</v>
      </c>
      <c r="AQ208" s="210">
        <f t="shared" si="135"/>
        <v>0</v>
      </c>
      <c r="AR208" s="210">
        <f t="shared" si="135"/>
        <v>0</v>
      </c>
      <c r="AS208" s="210">
        <f t="shared" si="135"/>
        <v>0</v>
      </c>
      <c r="AT208" s="212"/>
      <c r="AU208" s="206"/>
      <c r="AV208" s="206"/>
    </row>
    <row r="209" spans="1:48" x14ac:dyDescent="0.25">
      <c r="A209" s="206"/>
      <c r="B209" s="206"/>
      <c r="C209" s="211" t="s">
        <v>446</v>
      </c>
      <c r="D209" s="210">
        <v>0</v>
      </c>
      <c r="E209" s="210">
        <f>E196-E211*$J$196</f>
        <v>1</v>
      </c>
      <c r="F209" s="210">
        <f t="shared" ref="F209:S209" si="136">F196-F211*$J$196</f>
        <v>0</v>
      </c>
      <c r="G209" s="210">
        <f t="shared" si="136"/>
        <v>0</v>
      </c>
      <c r="H209" s="210">
        <f t="shared" si="136"/>
        <v>0</v>
      </c>
      <c r="I209" s="217">
        <f t="shared" si="136"/>
        <v>0</v>
      </c>
      <c r="J209" s="210">
        <f t="shared" si="136"/>
        <v>0</v>
      </c>
      <c r="K209" s="210">
        <f t="shared" si="136"/>
        <v>0</v>
      </c>
      <c r="L209" s="210">
        <f t="shared" si="136"/>
        <v>0</v>
      </c>
      <c r="M209" s="210">
        <f t="shared" si="136"/>
        <v>0</v>
      </c>
      <c r="N209" s="210">
        <f t="shared" si="136"/>
        <v>0</v>
      </c>
      <c r="O209" s="210">
        <f t="shared" si="136"/>
        <v>0</v>
      </c>
      <c r="P209" s="210">
        <f t="shared" si="136"/>
        <v>0</v>
      </c>
      <c r="Q209" s="210">
        <f t="shared" si="136"/>
        <v>1</v>
      </c>
      <c r="R209" s="210">
        <f t="shared" si="136"/>
        <v>0</v>
      </c>
      <c r="S209" s="210">
        <f t="shared" si="136"/>
        <v>-1</v>
      </c>
      <c r="T209" s="212"/>
      <c r="U209" s="206"/>
      <c r="V209" s="206"/>
      <c r="W209" s="206"/>
      <c r="X209" s="206"/>
      <c r="Y209" s="206"/>
      <c r="Z209" s="206"/>
      <c r="AA209" s="206"/>
      <c r="AB209" s="211" t="s">
        <v>446</v>
      </c>
      <c r="AC209" s="210">
        <v>0</v>
      </c>
      <c r="AD209" s="210">
        <f t="shared" si="135"/>
        <v>1</v>
      </c>
      <c r="AE209" s="210">
        <f t="shared" si="135"/>
        <v>0</v>
      </c>
      <c r="AF209" s="210">
        <f t="shared" si="135"/>
        <v>0</v>
      </c>
      <c r="AG209" s="210">
        <f t="shared" si="135"/>
        <v>0</v>
      </c>
      <c r="AH209" s="210">
        <f t="shared" si="135"/>
        <v>0</v>
      </c>
      <c r="AI209" s="217">
        <f t="shared" si="135"/>
        <v>1</v>
      </c>
      <c r="AJ209" s="210">
        <f t="shared" si="135"/>
        <v>0</v>
      </c>
      <c r="AK209" s="210">
        <f t="shared" si="135"/>
        <v>0</v>
      </c>
      <c r="AL209" s="210">
        <f t="shared" si="135"/>
        <v>0</v>
      </c>
      <c r="AM209" s="210">
        <f t="shared" si="135"/>
        <v>0</v>
      </c>
      <c r="AN209" s="210">
        <f t="shared" si="135"/>
        <v>0</v>
      </c>
      <c r="AO209" s="210">
        <f t="shared" si="135"/>
        <v>0</v>
      </c>
      <c r="AP209" s="210">
        <f t="shared" si="135"/>
        <v>1</v>
      </c>
      <c r="AQ209" s="210">
        <f t="shared" si="135"/>
        <v>0</v>
      </c>
      <c r="AR209" s="210">
        <f t="shared" si="135"/>
        <v>0</v>
      </c>
      <c r="AS209" s="210">
        <f t="shared" si="135"/>
        <v>0</v>
      </c>
      <c r="AT209" s="212">
        <v>1</v>
      </c>
      <c r="AU209" s="206"/>
      <c r="AV209" s="206"/>
    </row>
    <row r="210" spans="1:48" x14ac:dyDescent="0.25">
      <c r="A210" s="206"/>
      <c r="B210" s="206"/>
      <c r="C210" s="211" t="s">
        <v>458</v>
      </c>
      <c r="D210" s="210">
        <v>0</v>
      </c>
      <c r="E210" s="210">
        <f t="shared" ref="E210:S210" si="137">E197</f>
        <v>0</v>
      </c>
      <c r="F210" s="210">
        <f t="shared" si="137"/>
        <v>1</v>
      </c>
      <c r="G210" s="210">
        <f t="shared" si="137"/>
        <v>0</v>
      </c>
      <c r="H210" s="210">
        <f t="shared" si="137"/>
        <v>0</v>
      </c>
      <c r="I210" s="217">
        <f t="shared" si="137"/>
        <v>0</v>
      </c>
      <c r="J210" s="210">
        <f t="shared" si="137"/>
        <v>0</v>
      </c>
      <c r="K210" s="210">
        <f t="shared" si="137"/>
        <v>0</v>
      </c>
      <c r="L210" s="210">
        <f t="shared" si="137"/>
        <v>0</v>
      </c>
      <c r="M210" s="210">
        <f t="shared" si="137"/>
        <v>0</v>
      </c>
      <c r="N210" s="210">
        <f t="shared" si="137"/>
        <v>0</v>
      </c>
      <c r="O210" s="210">
        <f t="shared" si="137"/>
        <v>0</v>
      </c>
      <c r="P210" s="210">
        <f t="shared" si="137"/>
        <v>0</v>
      </c>
      <c r="Q210" s="210">
        <f t="shared" si="137"/>
        <v>0</v>
      </c>
      <c r="R210" s="210">
        <f t="shared" si="137"/>
        <v>1</v>
      </c>
      <c r="S210" s="210">
        <f t="shared" si="137"/>
        <v>0</v>
      </c>
      <c r="T210" s="212"/>
      <c r="U210" s="206"/>
      <c r="V210" s="206"/>
      <c r="W210" s="206"/>
      <c r="X210" s="206"/>
      <c r="Y210" s="206"/>
      <c r="Z210" s="206"/>
      <c r="AA210" s="206"/>
      <c r="AB210" s="211" t="s">
        <v>9</v>
      </c>
      <c r="AC210" s="210">
        <v>3</v>
      </c>
      <c r="AD210" s="210">
        <f t="shared" ref="AD210:AS210" si="138">AD197/$AE$197</f>
        <v>1</v>
      </c>
      <c r="AE210" s="210">
        <f t="shared" si="138"/>
        <v>1</v>
      </c>
      <c r="AF210" s="210">
        <f t="shared" si="138"/>
        <v>0</v>
      </c>
      <c r="AG210" s="210">
        <f t="shared" si="138"/>
        <v>0</v>
      </c>
      <c r="AH210" s="210">
        <f t="shared" si="138"/>
        <v>0</v>
      </c>
      <c r="AI210" s="217">
        <f t="shared" si="138"/>
        <v>0</v>
      </c>
      <c r="AJ210" s="210">
        <f t="shared" si="138"/>
        <v>0</v>
      </c>
      <c r="AK210" s="210">
        <f t="shared" si="138"/>
        <v>0</v>
      </c>
      <c r="AL210" s="210">
        <f t="shared" si="138"/>
        <v>0</v>
      </c>
      <c r="AM210" s="210">
        <f t="shared" si="138"/>
        <v>0</v>
      </c>
      <c r="AN210" s="210">
        <f t="shared" si="138"/>
        <v>0</v>
      </c>
      <c r="AO210" s="210">
        <f t="shared" si="138"/>
        <v>0</v>
      </c>
      <c r="AP210" s="210">
        <f t="shared" si="138"/>
        <v>0</v>
      </c>
      <c r="AQ210" s="210">
        <f t="shared" si="138"/>
        <v>-1</v>
      </c>
      <c r="AR210" s="210">
        <f t="shared" si="138"/>
        <v>0</v>
      </c>
      <c r="AS210" s="210">
        <f t="shared" si="138"/>
        <v>1</v>
      </c>
      <c r="AT210" s="212"/>
      <c r="AU210" s="206"/>
      <c r="AV210" s="206"/>
    </row>
    <row r="211" spans="1:48" ht="15.75" thickBot="1" x14ac:dyDescent="0.3">
      <c r="A211" s="206"/>
      <c r="B211" s="206"/>
      <c r="C211" s="213" t="s">
        <v>13</v>
      </c>
      <c r="D211" s="218">
        <v>13</v>
      </c>
      <c r="E211" s="218">
        <f>E198/$J$198</f>
        <v>0</v>
      </c>
      <c r="F211" s="218">
        <f t="shared" ref="F211:S211" si="139">F198/$J$198</f>
        <v>0</v>
      </c>
      <c r="G211" s="218">
        <f t="shared" si="139"/>
        <v>0</v>
      </c>
      <c r="H211" s="218">
        <f t="shared" si="139"/>
        <v>0</v>
      </c>
      <c r="I211" s="219">
        <f t="shared" si="139"/>
        <v>0</v>
      </c>
      <c r="J211" s="218">
        <f t="shared" si="139"/>
        <v>1</v>
      </c>
      <c r="K211" s="218">
        <f t="shared" si="139"/>
        <v>0</v>
      </c>
      <c r="L211" s="218">
        <f t="shared" si="139"/>
        <v>0</v>
      </c>
      <c r="M211" s="218">
        <f t="shared" si="139"/>
        <v>0</v>
      </c>
      <c r="N211" s="218">
        <f t="shared" si="139"/>
        <v>0</v>
      </c>
      <c r="O211" s="218">
        <f t="shared" si="139"/>
        <v>0</v>
      </c>
      <c r="P211" s="218">
        <f t="shared" si="139"/>
        <v>0</v>
      </c>
      <c r="Q211" s="218">
        <f t="shared" si="139"/>
        <v>0</v>
      </c>
      <c r="R211" s="218">
        <f t="shared" si="139"/>
        <v>0</v>
      </c>
      <c r="S211" s="218">
        <f t="shared" si="139"/>
        <v>1</v>
      </c>
      <c r="T211" s="214"/>
      <c r="U211" s="206"/>
      <c r="V211" s="206"/>
      <c r="W211" s="206"/>
      <c r="X211" s="206"/>
      <c r="Y211" s="206"/>
      <c r="Z211" s="206"/>
      <c r="AA211" s="206"/>
      <c r="AB211" s="213" t="s">
        <v>468</v>
      </c>
      <c r="AC211" s="218">
        <v>0</v>
      </c>
      <c r="AD211" s="218">
        <f>AD198</f>
        <v>0</v>
      </c>
      <c r="AE211" s="218">
        <f t="shared" ref="AE211:AS211" si="140">AE198</f>
        <v>0</v>
      </c>
      <c r="AF211" s="218">
        <f t="shared" si="140"/>
        <v>1</v>
      </c>
      <c r="AG211" s="218">
        <f t="shared" si="140"/>
        <v>0</v>
      </c>
      <c r="AH211" s="218">
        <f t="shared" si="140"/>
        <v>0</v>
      </c>
      <c r="AI211" s="219">
        <f t="shared" si="140"/>
        <v>0</v>
      </c>
      <c r="AJ211" s="218">
        <f t="shared" si="140"/>
        <v>0</v>
      </c>
      <c r="AK211" s="218">
        <f t="shared" si="140"/>
        <v>0</v>
      </c>
      <c r="AL211" s="218">
        <f t="shared" si="140"/>
        <v>0</v>
      </c>
      <c r="AM211" s="218">
        <f t="shared" si="140"/>
        <v>0</v>
      </c>
      <c r="AN211" s="218">
        <f t="shared" si="140"/>
        <v>0</v>
      </c>
      <c r="AO211" s="218">
        <f t="shared" si="140"/>
        <v>0</v>
      </c>
      <c r="AP211" s="218">
        <f t="shared" si="140"/>
        <v>0</v>
      </c>
      <c r="AQ211" s="218">
        <f t="shared" si="140"/>
        <v>0</v>
      </c>
      <c r="AR211" s="218">
        <f t="shared" si="140"/>
        <v>1</v>
      </c>
      <c r="AS211" s="218">
        <f t="shared" si="140"/>
        <v>0</v>
      </c>
      <c r="AT211" s="214"/>
      <c r="AU211" s="206"/>
      <c r="AV211" s="206"/>
    </row>
    <row r="212" spans="1:48" ht="15.75" thickBot="1" x14ac:dyDescent="0.3">
      <c r="A212" s="206"/>
      <c r="B212" s="206"/>
      <c r="C212" s="206"/>
      <c r="D212" s="202"/>
      <c r="E212" s="203" t="s">
        <v>237</v>
      </c>
      <c r="F212" s="203">
        <f>SUMPRODUCT($D$203:$D$211,F203:F211)-F201</f>
        <v>-3</v>
      </c>
      <c r="G212" s="203">
        <f t="shared" ref="G212:S212" si="141">SUMPRODUCT($D$203:$D$211,G203:G211)-G201</f>
        <v>-6</v>
      </c>
      <c r="H212" s="203">
        <f t="shared" si="141"/>
        <v>-3</v>
      </c>
      <c r="I212" s="203">
        <f t="shared" si="141"/>
        <v>-6</v>
      </c>
      <c r="J212" s="203">
        <f t="shared" si="141"/>
        <v>0</v>
      </c>
      <c r="K212" s="203">
        <f t="shared" si="141"/>
        <v>0</v>
      </c>
      <c r="L212" s="203">
        <f t="shared" si="141"/>
        <v>0</v>
      </c>
      <c r="M212" s="203">
        <f t="shared" si="141"/>
        <v>0</v>
      </c>
      <c r="N212" s="203">
        <f t="shared" si="141"/>
        <v>0</v>
      </c>
      <c r="O212" s="203">
        <f t="shared" si="141"/>
        <v>0</v>
      </c>
      <c r="P212" s="203">
        <f t="shared" si="141"/>
        <v>0</v>
      </c>
      <c r="Q212" s="203">
        <f t="shared" si="141"/>
        <v>0</v>
      </c>
      <c r="R212" s="203">
        <f t="shared" si="141"/>
        <v>0</v>
      </c>
      <c r="S212" s="203">
        <f t="shared" si="141"/>
        <v>13</v>
      </c>
      <c r="T212" s="206"/>
      <c r="U212" s="206"/>
      <c r="V212" s="206"/>
      <c r="W212" s="206"/>
      <c r="X212" s="206"/>
      <c r="Y212" s="206"/>
      <c r="Z212" s="206"/>
      <c r="AA212" s="206"/>
      <c r="AB212" s="206"/>
      <c r="AC212" s="202"/>
      <c r="AD212" s="203" t="s">
        <v>237</v>
      </c>
      <c r="AE212" s="203">
        <f t="shared" ref="AE212:AS212" si="142">SUMPRODUCT($AC$203:$AC$211,AE203:AE211)-AE201</f>
        <v>0</v>
      </c>
      <c r="AF212" s="203">
        <f t="shared" si="142"/>
        <v>-6</v>
      </c>
      <c r="AG212" s="203">
        <f t="shared" si="142"/>
        <v>-3</v>
      </c>
      <c r="AH212" s="203">
        <f t="shared" si="142"/>
        <v>-6</v>
      </c>
      <c r="AI212" s="203">
        <f t="shared" si="142"/>
        <v>-13</v>
      </c>
      <c r="AJ212" s="203">
        <f t="shared" si="142"/>
        <v>0</v>
      </c>
      <c r="AK212" s="203">
        <f t="shared" si="142"/>
        <v>0</v>
      </c>
      <c r="AL212" s="203">
        <f t="shared" si="142"/>
        <v>0</v>
      </c>
      <c r="AM212" s="203">
        <f t="shared" si="142"/>
        <v>0</v>
      </c>
      <c r="AN212" s="203">
        <f t="shared" si="142"/>
        <v>0</v>
      </c>
      <c r="AO212" s="203">
        <f t="shared" si="142"/>
        <v>0</v>
      </c>
      <c r="AP212" s="203">
        <f t="shared" si="142"/>
        <v>0</v>
      </c>
      <c r="AQ212" s="203">
        <f t="shared" si="142"/>
        <v>-3</v>
      </c>
      <c r="AR212" s="203">
        <f t="shared" si="142"/>
        <v>0</v>
      </c>
      <c r="AS212" s="203">
        <f t="shared" si="142"/>
        <v>10003</v>
      </c>
      <c r="AT212" s="206"/>
      <c r="AU212" s="206"/>
      <c r="AV212" s="206"/>
    </row>
    <row r="213" spans="1:48" ht="15.75" thickBot="1" x14ac:dyDescent="0.3">
      <c r="A213" s="206"/>
      <c r="B213" s="206"/>
      <c r="C213" s="206"/>
      <c r="D213" s="206"/>
      <c r="E213" s="206"/>
      <c r="F213" s="206"/>
      <c r="G213" s="206"/>
      <c r="H213" s="206"/>
      <c r="I213" s="206"/>
      <c r="J213" s="206"/>
      <c r="K213" s="206"/>
      <c r="L213" s="206"/>
      <c r="M213" s="206"/>
      <c r="N213" s="206"/>
      <c r="O213" s="206"/>
      <c r="P213" s="206"/>
      <c r="Q213" s="206"/>
      <c r="R213" s="206"/>
      <c r="S213" s="206"/>
      <c r="T213" s="206"/>
      <c r="U213" s="206"/>
      <c r="V213" s="206"/>
      <c r="W213" s="206"/>
      <c r="X213" s="206"/>
      <c r="Y213" s="206"/>
      <c r="Z213" s="206"/>
      <c r="AA213" s="206"/>
      <c r="AB213" s="206"/>
      <c r="AC213" s="206"/>
      <c r="AD213" s="206"/>
      <c r="AE213" s="206"/>
      <c r="AF213" s="206"/>
      <c r="AG213" s="206"/>
      <c r="AH213" s="206"/>
      <c r="AI213" s="206"/>
      <c r="AJ213" s="206"/>
      <c r="AK213" s="206"/>
      <c r="AL213" s="206"/>
      <c r="AM213" s="206"/>
      <c r="AN213" s="206"/>
      <c r="AO213" s="206"/>
      <c r="AP213" s="206"/>
      <c r="AQ213" s="206"/>
      <c r="AR213" s="206"/>
      <c r="AS213" s="206"/>
      <c r="AT213" s="206"/>
      <c r="AU213" s="206"/>
      <c r="AV213" s="206"/>
    </row>
    <row r="214" spans="1:48" ht="15.75" thickBot="1" x14ac:dyDescent="0.3">
      <c r="A214" s="206"/>
      <c r="B214" s="206"/>
      <c r="C214" s="210"/>
      <c r="D214" s="210"/>
      <c r="E214" s="202" t="s">
        <v>155</v>
      </c>
      <c r="F214" s="203">
        <v>3</v>
      </c>
      <c r="G214" s="203">
        <v>6</v>
      </c>
      <c r="H214" s="203">
        <v>3</v>
      </c>
      <c r="I214" s="203">
        <v>6</v>
      </c>
      <c r="J214" s="203">
        <v>13</v>
      </c>
      <c r="K214" s="203">
        <v>0</v>
      </c>
      <c r="L214" s="203">
        <v>0</v>
      </c>
      <c r="M214" s="203">
        <v>0</v>
      </c>
      <c r="N214" s="203">
        <v>0</v>
      </c>
      <c r="O214" s="203">
        <v>0</v>
      </c>
      <c r="P214" s="203">
        <v>0</v>
      </c>
      <c r="Q214" s="203">
        <v>0</v>
      </c>
      <c r="R214" s="203"/>
      <c r="S214" s="204">
        <v>0</v>
      </c>
      <c r="T214" s="206"/>
      <c r="U214" s="206"/>
      <c r="V214" s="206"/>
      <c r="W214" s="206"/>
      <c r="X214" s="206"/>
      <c r="Y214" s="206"/>
      <c r="Z214" s="206"/>
      <c r="AA214" s="206"/>
      <c r="AB214" s="210"/>
      <c r="AC214" s="210"/>
      <c r="AD214" s="202" t="s">
        <v>155</v>
      </c>
      <c r="AE214" s="203">
        <v>3</v>
      </c>
      <c r="AF214" s="203">
        <v>6</v>
      </c>
      <c r="AG214" s="203">
        <v>3</v>
      </c>
      <c r="AH214" s="203">
        <v>6</v>
      </c>
      <c r="AI214" s="203">
        <v>13</v>
      </c>
      <c r="AJ214" s="203">
        <v>0</v>
      </c>
      <c r="AK214" s="203">
        <v>0</v>
      </c>
      <c r="AL214" s="203">
        <v>0</v>
      </c>
      <c r="AM214" s="203">
        <v>0</v>
      </c>
      <c r="AN214" s="203">
        <v>0</v>
      </c>
      <c r="AO214" s="203">
        <v>0</v>
      </c>
      <c r="AP214" s="203">
        <v>0</v>
      </c>
      <c r="AQ214" s="203">
        <v>0</v>
      </c>
      <c r="AR214" s="203">
        <v>0</v>
      </c>
      <c r="AS214" s="204">
        <v>-10000</v>
      </c>
      <c r="AT214" s="206"/>
      <c r="AU214" s="206"/>
      <c r="AV214" s="206"/>
    </row>
    <row r="215" spans="1:48" ht="15.75" thickBot="1" x14ac:dyDescent="0.3">
      <c r="A215" s="206"/>
      <c r="B215" s="206"/>
      <c r="C215" s="202" t="s">
        <v>435</v>
      </c>
      <c r="D215" s="203" t="s">
        <v>436</v>
      </c>
      <c r="E215" s="203" t="s">
        <v>437</v>
      </c>
      <c r="F215" s="203" t="s">
        <v>438</v>
      </c>
      <c r="G215" s="203" t="s">
        <v>439</v>
      </c>
      <c r="H215" s="203" t="s">
        <v>11</v>
      </c>
      <c r="I215" s="203" t="s">
        <v>12</v>
      </c>
      <c r="J215" s="203" t="s">
        <v>13</v>
      </c>
      <c r="K215" s="203" t="s">
        <v>234</v>
      </c>
      <c r="L215" s="203" t="s">
        <v>235</v>
      </c>
      <c r="M215" s="203" t="s">
        <v>236</v>
      </c>
      <c r="N215" s="203" t="s">
        <v>415</v>
      </c>
      <c r="O215" s="203" t="s">
        <v>440</v>
      </c>
      <c r="P215" s="203" t="s">
        <v>441</v>
      </c>
      <c r="Q215" s="203" t="s">
        <v>446</v>
      </c>
      <c r="R215" s="203" t="s">
        <v>458</v>
      </c>
      <c r="S215" s="203" t="s">
        <v>468</v>
      </c>
      <c r="T215" s="204" t="s">
        <v>442</v>
      </c>
      <c r="U215" s="206"/>
      <c r="V215" s="206"/>
      <c r="W215" s="206"/>
      <c r="X215" s="206"/>
      <c r="Y215" s="206"/>
      <c r="Z215" s="206"/>
      <c r="AA215" s="206"/>
      <c r="AB215" s="202" t="s">
        <v>435</v>
      </c>
      <c r="AC215" s="203" t="s">
        <v>436</v>
      </c>
      <c r="AD215" s="203" t="s">
        <v>437</v>
      </c>
      <c r="AE215" s="203" t="s">
        <v>438</v>
      </c>
      <c r="AF215" s="203" t="s">
        <v>439</v>
      </c>
      <c r="AG215" s="203" t="s">
        <v>11</v>
      </c>
      <c r="AH215" s="203" t="s">
        <v>12</v>
      </c>
      <c r="AI215" s="203" t="s">
        <v>13</v>
      </c>
      <c r="AJ215" s="203" t="s">
        <v>234</v>
      </c>
      <c r="AK215" s="203" t="s">
        <v>235</v>
      </c>
      <c r="AL215" s="203" t="s">
        <v>236</v>
      </c>
      <c r="AM215" s="203" t="s">
        <v>415</v>
      </c>
      <c r="AN215" s="203" t="s">
        <v>440</v>
      </c>
      <c r="AO215" s="203" t="s">
        <v>441</v>
      </c>
      <c r="AP215" s="203" t="s">
        <v>446</v>
      </c>
      <c r="AQ215" s="203" t="s">
        <v>458</v>
      </c>
      <c r="AR215" s="203" t="s">
        <v>468</v>
      </c>
      <c r="AS215" s="203" t="s">
        <v>459</v>
      </c>
      <c r="AT215" s="204" t="s">
        <v>442</v>
      </c>
      <c r="AU215" s="206"/>
      <c r="AV215" s="206"/>
    </row>
    <row r="216" spans="1:48" ht="15.75" thickBot="1" x14ac:dyDescent="0.3">
      <c r="A216" s="206"/>
      <c r="B216" s="206"/>
      <c r="C216" s="211" t="s">
        <v>12</v>
      </c>
      <c r="D216" s="210">
        <v>6</v>
      </c>
      <c r="E216" s="210">
        <f>E203/$I$203</f>
        <v>0.66666666666666663</v>
      </c>
      <c r="F216" s="210">
        <f t="shared" ref="F216:S216" si="143">F203/$I$203</f>
        <v>-0.25</v>
      </c>
      <c r="G216" s="216">
        <f t="shared" si="143"/>
        <v>-0.5</v>
      </c>
      <c r="H216" s="210">
        <f t="shared" si="143"/>
        <v>0.5</v>
      </c>
      <c r="I216" s="210">
        <f t="shared" si="143"/>
        <v>1</v>
      </c>
      <c r="J216" s="210">
        <f t="shared" si="143"/>
        <v>0</v>
      </c>
      <c r="K216" s="210">
        <f t="shared" si="143"/>
        <v>8.3333333333333329E-2</v>
      </c>
      <c r="L216" s="210">
        <f t="shared" si="143"/>
        <v>0</v>
      </c>
      <c r="M216" s="210">
        <f t="shared" si="143"/>
        <v>0</v>
      </c>
      <c r="N216" s="210">
        <f t="shared" si="143"/>
        <v>0</v>
      </c>
      <c r="O216" s="210">
        <f t="shared" si="143"/>
        <v>0</v>
      </c>
      <c r="P216" s="210">
        <f t="shared" si="143"/>
        <v>0</v>
      </c>
      <c r="Q216" s="210">
        <f t="shared" si="143"/>
        <v>0</v>
      </c>
      <c r="R216" s="210">
        <f t="shared" si="143"/>
        <v>0</v>
      </c>
      <c r="S216" s="210">
        <f t="shared" si="143"/>
        <v>-0.58333333333333337</v>
      </c>
      <c r="T216" s="212"/>
      <c r="U216" s="206"/>
      <c r="V216" s="206"/>
      <c r="W216" s="206"/>
      <c r="X216" s="206"/>
      <c r="Y216" s="206"/>
      <c r="Z216" s="206"/>
      <c r="AA216" s="206"/>
      <c r="AB216" s="202" t="s">
        <v>234</v>
      </c>
      <c r="AC216" s="203">
        <v>0</v>
      </c>
      <c r="AD216" s="203">
        <f t="shared" ref="AD216:AS216" si="144">AD203-AD217*$AI$203</f>
        <v>9</v>
      </c>
      <c r="AE216" s="203">
        <f t="shared" si="144"/>
        <v>0</v>
      </c>
      <c r="AF216" s="203">
        <f t="shared" si="144"/>
        <v>-18</v>
      </c>
      <c r="AG216" s="203">
        <f t="shared" si="144"/>
        <v>9</v>
      </c>
      <c r="AH216" s="207">
        <f t="shared" si="144"/>
        <v>18</v>
      </c>
      <c r="AI216" s="203">
        <f t="shared" si="144"/>
        <v>0</v>
      </c>
      <c r="AJ216" s="203">
        <f t="shared" si="144"/>
        <v>1</v>
      </c>
      <c r="AK216" s="203">
        <f t="shared" si="144"/>
        <v>-1</v>
      </c>
      <c r="AL216" s="203">
        <f t="shared" si="144"/>
        <v>0</v>
      </c>
      <c r="AM216" s="203">
        <f t="shared" si="144"/>
        <v>0</v>
      </c>
      <c r="AN216" s="203">
        <f t="shared" si="144"/>
        <v>0</v>
      </c>
      <c r="AO216" s="203">
        <f t="shared" si="144"/>
        <v>0</v>
      </c>
      <c r="AP216" s="203">
        <f t="shared" si="144"/>
        <v>0</v>
      </c>
      <c r="AQ216" s="203">
        <f t="shared" si="144"/>
        <v>-9</v>
      </c>
      <c r="AR216" s="203">
        <f t="shared" si="144"/>
        <v>0</v>
      </c>
      <c r="AS216" s="203">
        <f t="shared" si="144"/>
        <v>9</v>
      </c>
      <c r="AT216" s="204">
        <f>AD216/AH216</f>
        <v>0.5</v>
      </c>
      <c r="AU216" s="206"/>
      <c r="AV216" s="206"/>
    </row>
    <row r="217" spans="1:48" x14ac:dyDescent="0.25">
      <c r="A217" s="206"/>
      <c r="B217" s="206"/>
      <c r="C217" s="211" t="s">
        <v>235</v>
      </c>
      <c r="D217" s="210">
        <v>0</v>
      </c>
      <c r="E217" s="210">
        <f>E204-E216*$I$204</f>
        <v>12</v>
      </c>
      <c r="F217" s="210">
        <f t="shared" ref="F217:S217" si="145">F204-F216*$I$204</f>
        <v>4.5</v>
      </c>
      <c r="G217" s="217">
        <f t="shared" si="145"/>
        <v>9</v>
      </c>
      <c r="H217" s="210">
        <f t="shared" si="145"/>
        <v>0</v>
      </c>
      <c r="I217" s="210">
        <f t="shared" si="145"/>
        <v>0</v>
      </c>
      <c r="J217" s="210">
        <f t="shared" si="145"/>
        <v>0</v>
      </c>
      <c r="K217" s="210">
        <f t="shared" si="145"/>
        <v>0.5</v>
      </c>
      <c r="L217" s="210">
        <f t="shared" si="145"/>
        <v>1</v>
      </c>
      <c r="M217" s="210">
        <f t="shared" si="145"/>
        <v>0</v>
      </c>
      <c r="N217" s="210">
        <f t="shared" si="145"/>
        <v>0</v>
      </c>
      <c r="O217" s="210">
        <f t="shared" si="145"/>
        <v>0</v>
      </c>
      <c r="P217" s="210">
        <f t="shared" si="145"/>
        <v>0</v>
      </c>
      <c r="Q217" s="210">
        <f t="shared" si="145"/>
        <v>0</v>
      </c>
      <c r="R217" s="210">
        <f t="shared" si="145"/>
        <v>0</v>
      </c>
      <c r="S217" s="210">
        <f t="shared" si="145"/>
        <v>-10.5</v>
      </c>
      <c r="T217" s="212">
        <f>E217/G217</f>
        <v>1.3333333333333333</v>
      </c>
      <c r="U217" s="206"/>
      <c r="V217" s="206"/>
      <c r="W217" s="206"/>
      <c r="X217" s="206"/>
      <c r="Y217" s="206"/>
      <c r="Z217" s="206"/>
      <c r="AA217" s="206"/>
      <c r="AB217" s="211" t="s">
        <v>13</v>
      </c>
      <c r="AC217" s="210">
        <v>13</v>
      </c>
      <c r="AD217" s="210">
        <f t="shared" ref="AD217:AS217" si="146">AD204/$AI$204</f>
        <v>0.2857142857142857</v>
      </c>
      <c r="AE217" s="210">
        <f t="shared" si="146"/>
        <v>0</v>
      </c>
      <c r="AF217" s="210">
        <f t="shared" si="146"/>
        <v>1.7142857142857142</v>
      </c>
      <c r="AG217" s="210">
        <f t="shared" si="146"/>
        <v>-0.42857142857142855</v>
      </c>
      <c r="AH217" s="217">
        <f t="shared" si="146"/>
        <v>-0.8571428571428571</v>
      </c>
      <c r="AI217" s="210">
        <f t="shared" si="146"/>
        <v>1</v>
      </c>
      <c r="AJ217" s="210">
        <f t="shared" si="146"/>
        <v>0</v>
      </c>
      <c r="AK217" s="210">
        <f t="shared" si="146"/>
        <v>0.14285714285714285</v>
      </c>
      <c r="AL217" s="210">
        <f t="shared" si="146"/>
        <v>0</v>
      </c>
      <c r="AM217" s="210">
        <f t="shared" si="146"/>
        <v>0</v>
      </c>
      <c r="AN217" s="210">
        <f t="shared" si="146"/>
        <v>0</v>
      </c>
      <c r="AO217" s="210">
        <f t="shared" si="146"/>
        <v>0</v>
      </c>
      <c r="AP217" s="210">
        <f t="shared" si="146"/>
        <v>0</v>
      </c>
      <c r="AQ217" s="210">
        <f t="shared" si="146"/>
        <v>0.8571428571428571</v>
      </c>
      <c r="AR217" s="210">
        <f t="shared" si="146"/>
        <v>0</v>
      </c>
      <c r="AS217" s="210">
        <f t="shared" si="146"/>
        <v>-0.8571428571428571</v>
      </c>
      <c r="AT217" s="212"/>
      <c r="AU217" s="206"/>
      <c r="AV217" s="206"/>
    </row>
    <row r="218" spans="1:48" x14ac:dyDescent="0.25">
      <c r="A218" s="206"/>
      <c r="B218" s="206"/>
      <c r="C218" s="211" t="s">
        <v>236</v>
      </c>
      <c r="D218" s="210">
        <v>0</v>
      </c>
      <c r="E218" s="210">
        <f>E205</f>
        <v>1</v>
      </c>
      <c r="F218" s="210">
        <f t="shared" ref="F218:S218" si="147">F205</f>
        <v>1</v>
      </c>
      <c r="G218" s="217">
        <f t="shared" si="147"/>
        <v>0</v>
      </c>
      <c r="H218" s="210">
        <f t="shared" si="147"/>
        <v>0</v>
      </c>
      <c r="I218" s="210">
        <f t="shared" si="147"/>
        <v>0</v>
      </c>
      <c r="J218" s="210">
        <f t="shared" si="147"/>
        <v>0</v>
      </c>
      <c r="K218" s="210">
        <f t="shared" si="147"/>
        <v>0</v>
      </c>
      <c r="L218" s="210">
        <f t="shared" si="147"/>
        <v>0</v>
      </c>
      <c r="M218" s="210">
        <f t="shared" si="147"/>
        <v>1</v>
      </c>
      <c r="N218" s="210">
        <f t="shared" si="147"/>
        <v>0</v>
      </c>
      <c r="O218" s="210">
        <f t="shared" si="147"/>
        <v>0</v>
      </c>
      <c r="P218" s="210">
        <f t="shared" si="147"/>
        <v>0</v>
      </c>
      <c r="Q218" s="210">
        <f t="shared" si="147"/>
        <v>0</v>
      </c>
      <c r="R218" s="210">
        <f t="shared" si="147"/>
        <v>0</v>
      </c>
      <c r="S218" s="210">
        <f t="shared" si="147"/>
        <v>0</v>
      </c>
      <c r="T218" s="212"/>
      <c r="U218" s="206"/>
      <c r="V218" s="206"/>
      <c r="W218" s="206"/>
      <c r="X218" s="206"/>
      <c r="Y218" s="206"/>
      <c r="Z218" s="206"/>
      <c r="AA218" s="206"/>
      <c r="AB218" s="211" t="s">
        <v>236</v>
      </c>
      <c r="AC218" s="210">
        <v>0</v>
      </c>
      <c r="AD218" s="210">
        <f>AD205</f>
        <v>0</v>
      </c>
      <c r="AE218" s="210">
        <f t="shared" ref="AE218:AS218" si="148">AE205</f>
        <v>0</v>
      </c>
      <c r="AF218" s="210">
        <f t="shared" si="148"/>
        <v>0</v>
      </c>
      <c r="AG218" s="210">
        <f t="shared" si="148"/>
        <v>0</v>
      </c>
      <c r="AH218" s="217">
        <f t="shared" si="148"/>
        <v>0</v>
      </c>
      <c r="AI218" s="210">
        <f t="shared" si="148"/>
        <v>0</v>
      </c>
      <c r="AJ218" s="210">
        <f t="shared" si="148"/>
        <v>0</v>
      </c>
      <c r="AK218" s="210">
        <f t="shared" si="148"/>
        <v>0</v>
      </c>
      <c r="AL218" s="210">
        <f t="shared" si="148"/>
        <v>1</v>
      </c>
      <c r="AM218" s="210">
        <f t="shared" si="148"/>
        <v>0</v>
      </c>
      <c r="AN218" s="210">
        <f t="shared" si="148"/>
        <v>0</v>
      </c>
      <c r="AO218" s="210">
        <f t="shared" si="148"/>
        <v>0</v>
      </c>
      <c r="AP218" s="210">
        <f t="shared" si="148"/>
        <v>0</v>
      </c>
      <c r="AQ218" s="210">
        <f t="shared" si="148"/>
        <v>1</v>
      </c>
      <c r="AR218" s="210">
        <f t="shared" si="148"/>
        <v>0</v>
      </c>
      <c r="AS218" s="210">
        <f t="shared" si="148"/>
        <v>-1</v>
      </c>
      <c r="AT218" s="212"/>
      <c r="AU218" s="206"/>
      <c r="AV218" s="206"/>
    </row>
    <row r="219" spans="1:48" x14ac:dyDescent="0.25">
      <c r="A219" s="206"/>
      <c r="B219" s="206"/>
      <c r="C219" s="211" t="s">
        <v>415</v>
      </c>
      <c r="D219" s="210">
        <v>0</v>
      </c>
      <c r="E219" s="210">
        <f t="shared" ref="E219:S220" si="149">E206</f>
        <v>1</v>
      </c>
      <c r="F219" s="210">
        <f t="shared" si="149"/>
        <v>0</v>
      </c>
      <c r="G219" s="217">
        <f t="shared" si="149"/>
        <v>1</v>
      </c>
      <c r="H219" s="210">
        <f t="shared" si="149"/>
        <v>0</v>
      </c>
      <c r="I219" s="210">
        <f t="shared" si="149"/>
        <v>0</v>
      </c>
      <c r="J219" s="210">
        <f t="shared" si="149"/>
        <v>0</v>
      </c>
      <c r="K219" s="210">
        <f t="shared" si="149"/>
        <v>0</v>
      </c>
      <c r="L219" s="210">
        <f t="shared" si="149"/>
        <v>0</v>
      </c>
      <c r="M219" s="210">
        <f t="shared" si="149"/>
        <v>0</v>
      </c>
      <c r="N219" s="210">
        <f t="shared" si="149"/>
        <v>1</v>
      </c>
      <c r="O219" s="210">
        <f t="shared" si="149"/>
        <v>0</v>
      </c>
      <c r="P219" s="210">
        <f t="shared" si="149"/>
        <v>0</v>
      </c>
      <c r="Q219" s="210">
        <f t="shared" si="149"/>
        <v>0</v>
      </c>
      <c r="R219" s="210">
        <f t="shared" si="149"/>
        <v>0</v>
      </c>
      <c r="S219" s="210">
        <f t="shared" si="149"/>
        <v>0</v>
      </c>
      <c r="T219" s="212">
        <f>1</f>
        <v>1</v>
      </c>
      <c r="U219" s="206"/>
      <c r="V219" s="206"/>
      <c r="W219" s="206"/>
      <c r="X219" s="206"/>
      <c r="Y219" s="206"/>
      <c r="Z219" s="206"/>
      <c r="AA219" s="206"/>
      <c r="AB219" s="211" t="s">
        <v>415</v>
      </c>
      <c r="AC219" s="210">
        <v>0</v>
      </c>
      <c r="AD219" s="210">
        <f t="shared" ref="AD219:AS221" si="150">AD206</f>
        <v>1</v>
      </c>
      <c r="AE219" s="210">
        <f t="shared" si="150"/>
        <v>0</v>
      </c>
      <c r="AF219" s="210">
        <f t="shared" si="150"/>
        <v>1</v>
      </c>
      <c r="AG219" s="210">
        <f t="shared" si="150"/>
        <v>0</v>
      </c>
      <c r="AH219" s="217">
        <f t="shared" si="150"/>
        <v>0</v>
      </c>
      <c r="AI219" s="210">
        <f t="shared" si="150"/>
        <v>0</v>
      </c>
      <c r="AJ219" s="210">
        <f t="shared" si="150"/>
        <v>0</v>
      </c>
      <c r="AK219" s="210">
        <f t="shared" si="150"/>
        <v>0</v>
      </c>
      <c r="AL219" s="210">
        <f t="shared" si="150"/>
        <v>0</v>
      </c>
      <c r="AM219" s="210">
        <f t="shared" si="150"/>
        <v>1</v>
      </c>
      <c r="AN219" s="210">
        <f t="shared" si="150"/>
        <v>0</v>
      </c>
      <c r="AO219" s="210">
        <f t="shared" si="150"/>
        <v>0</v>
      </c>
      <c r="AP219" s="210">
        <f t="shared" si="150"/>
        <v>0</v>
      </c>
      <c r="AQ219" s="210">
        <f t="shared" si="150"/>
        <v>0</v>
      </c>
      <c r="AR219" s="210">
        <f t="shared" si="150"/>
        <v>0</v>
      </c>
      <c r="AS219" s="210">
        <f t="shared" si="150"/>
        <v>0</v>
      </c>
      <c r="AT219" s="212"/>
      <c r="AU219" s="206"/>
      <c r="AV219" s="206"/>
    </row>
    <row r="220" spans="1:48" ht="15.75" thickBot="1" x14ac:dyDescent="0.3">
      <c r="A220" s="206"/>
      <c r="B220" s="206"/>
      <c r="C220" s="211" t="s">
        <v>440</v>
      </c>
      <c r="D220" s="210">
        <v>0</v>
      </c>
      <c r="E220" s="210">
        <f t="shared" si="149"/>
        <v>1</v>
      </c>
      <c r="F220" s="210">
        <f t="shared" si="149"/>
        <v>0</v>
      </c>
      <c r="G220" s="217">
        <f t="shared" si="149"/>
        <v>0</v>
      </c>
      <c r="H220" s="210">
        <f t="shared" si="149"/>
        <v>1</v>
      </c>
      <c r="I220" s="210">
        <f t="shared" si="149"/>
        <v>0</v>
      </c>
      <c r="J220" s="210">
        <f t="shared" si="149"/>
        <v>0</v>
      </c>
      <c r="K220" s="210">
        <f t="shared" si="149"/>
        <v>0</v>
      </c>
      <c r="L220" s="210">
        <f t="shared" si="149"/>
        <v>0</v>
      </c>
      <c r="M220" s="210">
        <f t="shared" si="149"/>
        <v>0</v>
      </c>
      <c r="N220" s="210">
        <f t="shared" si="149"/>
        <v>0</v>
      </c>
      <c r="O220" s="210">
        <f t="shared" si="149"/>
        <v>1</v>
      </c>
      <c r="P220" s="210">
        <f t="shared" si="149"/>
        <v>0</v>
      </c>
      <c r="Q220" s="210">
        <f t="shared" si="149"/>
        <v>0</v>
      </c>
      <c r="R220" s="210">
        <f t="shared" si="149"/>
        <v>0</v>
      </c>
      <c r="S220" s="210">
        <f t="shared" si="149"/>
        <v>0</v>
      </c>
      <c r="T220" s="212"/>
      <c r="U220" s="206"/>
      <c r="V220" s="206"/>
      <c r="W220" s="206"/>
      <c r="X220" s="206"/>
      <c r="Y220" s="206"/>
      <c r="Z220" s="206"/>
      <c r="AA220" s="206"/>
      <c r="AB220" s="211" t="s">
        <v>440</v>
      </c>
      <c r="AC220" s="210">
        <v>0</v>
      </c>
      <c r="AD220" s="210">
        <f t="shared" si="150"/>
        <v>1</v>
      </c>
      <c r="AE220" s="210">
        <f t="shared" si="150"/>
        <v>0</v>
      </c>
      <c r="AF220" s="210">
        <f t="shared" si="150"/>
        <v>0</v>
      </c>
      <c r="AG220" s="210">
        <f t="shared" si="150"/>
        <v>1</v>
      </c>
      <c r="AH220" s="217">
        <f t="shared" si="150"/>
        <v>0</v>
      </c>
      <c r="AI220" s="210">
        <f t="shared" si="150"/>
        <v>0</v>
      </c>
      <c r="AJ220" s="210">
        <f t="shared" si="150"/>
        <v>0</v>
      </c>
      <c r="AK220" s="210">
        <f t="shared" si="150"/>
        <v>0</v>
      </c>
      <c r="AL220" s="210">
        <f t="shared" si="150"/>
        <v>0</v>
      </c>
      <c r="AM220" s="210">
        <f t="shared" si="150"/>
        <v>0</v>
      </c>
      <c r="AN220" s="210">
        <f t="shared" si="150"/>
        <v>1</v>
      </c>
      <c r="AO220" s="210">
        <f t="shared" si="150"/>
        <v>0</v>
      </c>
      <c r="AP220" s="210">
        <f t="shared" si="150"/>
        <v>0</v>
      </c>
      <c r="AQ220" s="210">
        <f t="shared" si="150"/>
        <v>0</v>
      </c>
      <c r="AR220" s="210">
        <f t="shared" si="150"/>
        <v>0</v>
      </c>
      <c r="AS220" s="210">
        <f t="shared" si="150"/>
        <v>0</v>
      </c>
      <c r="AT220" s="212"/>
      <c r="AU220" s="206"/>
      <c r="AV220" s="206"/>
    </row>
    <row r="221" spans="1:48" ht="15.75" thickBot="1" x14ac:dyDescent="0.3">
      <c r="A221" s="206"/>
      <c r="B221" s="206"/>
      <c r="C221" s="202" t="s">
        <v>441</v>
      </c>
      <c r="D221" s="203">
        <v>0</v>
      </c>
      <c r="E221" s="203">
        <f>E208-E216*$I$208</f>
        <v>0.33333333333333337</v>
      </c>
      <c r="F221" s="203">
        <f t="shared" ref="F221:S221" si="151">F208-F216*$I$208</f>
        <v>0.25</v>
      </c>
      <c r="G221" s="207">
        <f t="shared" si="151"/>
        <v>0.5</v>
      </c>
      <c r="H221" s="203">
        <f t="shared" si="151"/>
        <v>-0.5</v>
      </c>
      <c r="I221" s="203">
        <f t="shared" si="151"/>
        <v>0</v>
      </c>
      <c r="J221" s="203">
        <f t="shared" si="151"/>
        <v>0</v>
      </c>
      <c r="K221" s="203">
        <f t="shared" si="151"/>
        <v>-8.3333333333333329E-2</v>
      </c>
      <c r="L221" s="203">
        <f t="shared" si="151"/>
        <v>0</v>
      </c>
      <c r="M221" s="203">
        <f t="shared" si="151"/>
        <v>0</v>
      </c>
      <c r="N221" s="203">
        <f t="shared" si="151"/>
        <v>0</v>
      </c>
      <c r="O221" s="203">
        <f t="shared" si="151"/>
        <v>0</v>
      </c>
      <c r="P221" s="203">
        <f t="shared" si="151"/>
        <v>1</v>
      </c>
      <c r="Q221" s="203">
        <f t="shared" si="151"/>
        <v>0</v>
      </c>
      <c r="R221" s="203">
        <f t="shared" si="151"/>
        <v>0</v>
      </c>
      <c r="S221" s="203">
        <f t="shared" si="151"/>
        <v>0.58333333333333337</v>
      </c>
      <c r="T221" s="204">
        <f>E221/G221</f>
        <v>0.66666666666666674</v>
      </c>
      <c r="U221" s="206"/>
      <c r="V221" s="206"/>
      <c r="W221" s="206"/>
      <c r="X221" s="206"/>
      <c r="Y221" s="206"/>
      <c r="Z221" s="206"/>
      <c r="AA221" s="206"/>
      <c r="AB221" s="211" t="s">
        <v>441</v>
      </c>
      <c r="AC221" s="210">
        <v>0</v>
      </c>
      <c r="AD221" s="210">
        <f t="shared" si="150"/>
        <v>1</v>
      </c>
      <c r="AE221" s="210">
        <f t="shared" si="150"/>
        <v>0</v>
      </c>
      <c r="AF221" s="210">
        <f t="shared" si="150"/>
        <v>0</v>
      </c>
      <c r="AG221" s="210">
        <f t="shared" si="150"/>
        <v>0</v>
      </c>
      <c r="AH221" s="217">
        <f t="shared" si="150"/>
        <v>1</v>
      </c>
      <c r="AI221" s="210">
        <f t="shared" si="150"/>
        <v>0</v>
      </c>
      <c r="AJ221" s="210">
        <f t="shared" si="150"/>
        <v>0</v>
      </c>
      <c r="AK221" s="210">
        <f t="shared" si="150"/>
        <v>0</v>
      </c>
      <c r="AL221" s="210">
        <f t="shared" si="150"/>
        <v>0</v>
      </c>
      <c r="AM221" s="210">
        <f t="shared" si="150"/>
        <v>0</v>
      </c>
      <c r="AN221" s="210">
        <f t="shared" si="150"/>
        <v>0</v>
      </c>
      <c r="AO221" s="210">
        <f t="shared" si="150"/>
        <v>1</v>
      </c>
      <c r="AP221" s="210">
        <f t="shared" si="150"/>
        <v>0</v>
      </c>
      <c r="AQ221" s="210">
        <f t="shared" si="150"/>
        <v>0</v>
      </c>
      <c r="AR221" s="210">
        <f t="shared" si="150"/>
        <v>0</v>
      </c>
      <c r="AS221" s="210">
        <f t="shared" si="150"/>
        <v>0</v>
      </c>
      <c r="AT221" s="212">
        <v>1</v>
      </c>
      <c r="AU221" s="206"/>
      <c r="AV221" s="206"/>
    </row>
    <row r="222" spans="1:48" x14ac:dyDescent="0.25">
      <c r="A222" s="206"/>
      <c r="B222" s="206"/>
      <c r="C222" s="211" t="s">
        <v>446</v>
      </c>
      <c r="D222" s="210">
        <v>0</v>
      </c>
      <c r="E222" s="210">
        <f t="shared" ref="E222:S224" si="152">E209</f>
        <v>1</v>
      </c>
      <c r="F222" s="210">
        <f t="shared" si="152"/>
        <v>0</v>
      </c>
      <c r="G222" s="217">
        <f t="shared" si="152"/>
        <v>0</v>
      </c>
      <c r="H222" s="210">
        <f t="shared" si="152"/>
        <v>0</v>
      </c>
      <c r="I222" s="210">
        <f t="shared" si="152"/>
        <v>0</v>
      </c>
      <c r="J222" s="210">
        <f t="shared" si="152"/>
        <v>0</v>
      </c>
      <c r="K222" s="210">
        <f t="shared" si="152"/>
        <v>0</v>
      </c>
      <c r="L222" s="210">
        <f t="shared" si="152"/>
        <v>0</v>
      </c>
      <c r="M222" s="210">
        <f t="shared" si="152"/>
        <v>0</v>
      </c>
      <c r="N222" s="210">
        <f t="shared" si="152"/>
        <v>0</v>
      </c>
      <c r="O222" s="210">
        <f t="shared" si="152"/>
        <v>0</v>
      </c>
      <c r="P222" s="210">
        <f t="shared" si="152"/>
        <v>0</v>
      </c>
      <c r="Q222" s="210">
        <f t="shared" si="152"/>
        <v>1</v>
      </c>
      <c r="R222" s="210">
        <f t="shared" si="152"/>
        <v>0</v>
      </c>
      <c r="S222" s="210">
        <f t="shared" si="152"/>
        <v>-1</v>
      </c>
      <c r="T222" s="212"/>
      <c r="U222" s="206"/>
      <c r="V222" s="206"/>
      <c r="W222" s="206"/>
      <c r="X222" s="206"/>
      <c r="Y222" s="206"/>
      <c r="Z222" s="206"/>
      <c r="AA222" s="206"/>
      <c r="AB222" s="211" t="s">
        <v>446</v>
      </c>
      <c r="AC222" s="210">
        <v>0</v>
      </c>
      <c r="AD222" s="210">
        <f t="shared" ref="AD222:AS222" si="153">AD209-AD217*$AI$209</f>
        <v>0.7142857142857143</v>
      </c>
      <c r="AE222" s="210">
        <f t="shared" si="153"/>
        <v>0</v>
      </c>
      <c r="AF222" s="210">
        <f t="shared" si="153"/>
        <v>-1.7142857142857142</v>
      </c>
      <c r="AG222" s="210">
        <f t="shared" si="153"/>
        <v>0.42857142857142855</v>
      </c>
      <c r="AH222" s="217">
        <f t="shared" si="153"/>
        <v>0.8571428571428571</v>
      </c>
      <c r="AI222" s="210">
        <f t="shared" si="153"/>
        <v>0</v>
      </c>
      <c r="AJ222" s="210">
        <f t="shared" si="153"/>
        <v>0</v>
      </c>
      <c r="AK222" s="210">
        <f t="shared" si="153"/>
        <v>-0.14285714285714285</v>
      </c>
      <c r="AL222" s="210">
        <f t="shared" si="153"/>
        <v>0</v>
      </c>
      <c r="AM222" s="210">
        <f t="shared" si="153"/>
        <v>0</v>
      </c>
      <c r="AN222" s="210">
        <f t="shared" si="153"/>
        <v>0</v>
      </c>
      <c r="AO222" s="210">
        <f t="shared" si="153"/>
        <v>0</v>
      </c>
      <c r="AP222" s="210">
        <f t="shared" si="153"/>
        <v>1</v>
      </c>
      <c r="AQ222" s="210">
        <f t="shared" si="153"/>
        <v>-0.8571428571428571</v>
      </c>
      <c r="AR222" s="210">
        <f t="shared" si="153"/>
        <v>0</v>
      </c>
      <c r="AS222" s="210">
        <f t="shared" si="153"/>
        <v>0.8571428571428571</v>
      </c>
      <c r="AT222" s="212">
        <f>AD222/AH222</f>
        <v>0.83333333333333337</v>
      </c>
      <c r="AU222" s="206"/>
      <c r="AV222" s="206"/>
    </row>
    <row r="223" spans="1:48" x14ac:dyDescent="0.25">
      <c r="A223" s="206"/>
      <c r="B223" s="206"/>
      <c r="C223" s="211" t="s">
        <v>458</v>
      </c>
      <c r="D223" s="210">
        <v>0</v>
      </c>
      <c r="E223" s="210">
        <f t="shared" si="152"/>
        <v>0</v>
      </c>
      <c r="F223" s="210">
        <f t="shared" si="152"/>
        <v>1</v>
      </c>
      <c r="G223" s="217">
        <f t="shared" si="152"/>
        <v>0</v>
      </c>
      <c r="H223" s="210">
        <f t="shared" si="152"/>
        <v>0</v>
      </c>
      <c r="I223" s="210">
        <f t="shared" si="152"/>
        <v>0</v>
      </c>
      <c r="J223" s="210">
        <f t="shared" si="152"/>
        <v>0</v>
      </c>
      <c r="K223" s="210">
        <f t="shared" si="152"/>
        <v>0</v>
      </c>
      <c r="L223" s="210">
        <f t="shared" si="152"/>
        <v>0</v>
      </c>
      <c r="M223" s="210">
        <f t="shared" si="152"/>
        <v>0</v>
      </c>
      <c r="N223" s="210">
        <f t="shared" si="152"/>
        <v>0</v>
      </c>
      <c r="O223" s="210">
        <f t="shared" si="152"/>
        <v>0</v>
      </c>
      <c r="P223" s="210">
        <f t="shared" si="152"/>
        <v>0</v>
      </c>
      <c r="Q223" s="210">
        <f t="shared" si="152"/>
        <v>0</v>
      </c>
      <c r="R223" s="210">
        <f t="shared" si="152"/>
        <v>1</v>
      </c>
      <c r="S223" s="210">
        <f t="shared" si="152"/>
        <v>0</v>
      </c>
      <c r="T223" s="212"/>
      <c r="U223" s="206"/>
      <c r="V223" s="206"/>
      <c r="W223" s="206"/>
      <c r="X223" s="206"/>
      <c r="Y223" s="206"/>
      <c r="Z223" s="206"/>
      <c r="AA223" s="206"/>
      <c r="AB223" s="211" t="s">
        <v>9</v>
      </c>
      <c r="AC223" s="210">
        <v>3</v>
      </c>
      <c r="AD223" s="210">
        <f t="shared" ref="AD223:AS224" si="154">AD210</f>
        <v>1</v>
      </c>
      <c r="AE223" s="210">
        <f t="shared" si="154"/>
        <v>1</v>
      </c>
      <c r="AF223" s="210">
        <f t="shared" si="154"/>
        <v>0</v>
      </c>
      <c r="AG223" s="210">
        <f t="shared" si="154"/>
        <v>0</v>
      </c>
      <c r="AH223" s="217">
        <f t="shared" si="154"/>
        <v>0</v>
      </c>
      <c r="AI223" s="210">
        <f t="shared" si="154"/>
        <v>0</v>
      </c>
      <c r="AJ223" s="210">
        <f t="shared" si="154"/>
        <v>0</v>
      </c>
      <c r="AK223" s="210">
        <f t="shared" si="154"/>
        <v>0</v>
      </c>
      <c r="AL223" s="210">
        <f t="shared" si="154"/>
        <v>0</v>
      </c>
      <c r="AM223" s="210">
        <f t="shared" si="154"/>
        <v>0</v>
      </c>
      <c r="AN223" s="210">
        <f t="shared" si="154"/>
        <v>0</v>
      </c>
      <c r="AO223" s="210">
        <f t="shared" si="154"/>
        <v>0</v>
      </c>
      <c r="AP223" s="210">
        <f t="shared" si="154"/>
        <v>0</v>
      </c>
      <c r="AQ223" s="210">
        <f t="shared" si="154"/>
        <v>-1</v>
      </c>
      <c r="AR223" s="210">
        <f t="shared" si="154"/>
        <v>0</v>
      </c>
      <c r="AS223" s="210">
        <f t="shared" si="154"/>
        <v>1</v>
      </c>
      <c r="AT223" s="212"/>
      <c r="AU223" s="206"/>
      <c r="AV223" s="206"/>
    </row>
    <row r="224" spans="1:48" ht="15.75" thickBot="1" x14ac:dyDescent="0.3">
      <c r="A224" s="206"/>
      <c r="B224" s="206"/>
      <c r="C224" s="213" t="s">
        <v>13</v>
      </c>
      <c r="D224" s="218">
        <v>13</v>
      </c>
      <c r="E224" s="210">
        <f t="shared" si="152"/>
        <v>0</v>
      </c>
      <c r="F224" s="210">
        <f t="shared" si="152"/>
        <v>0</v>
      </c>
      <c r="G224" s="219">
        <f t="shared" si="152"/>
        <v>0</v>
      </c>
      <c r="H224" s="210">
        <f t="shared" si="152"/>
        <v>0</v>
      </c>
      <c r="I224" s="210">
        <f t="shared" si="152"/>
        <v>0</v>
      </c>
      <c r="J224" s="210">
        <f t="shared" si="152"/>
        <v>1</v>
      </c>
      <c r="K224" s="210">
        <f t="shared" si="152"/>
        <v>0</v>
      </c>
      <c r="L224" s="210">
        <f t="shared" si="152"/>
        <v>0</v>
      </c>
      <c r="M224" s="210">
        <f t="shared" si="152"/>
        <v>0</v>
      </c>
      <c r="N224" s="210">
        <f t="shared" si="152"/>
        <v>0</v>
      </c>
      <c r="O224" s="210">
        <f t="shared" si="152"/>
        <v>0</v>
      </c>
      <c r="P224" s="210">
        <f t="shared" si="152"/>
        <v>0</v>
      </c>
      <c r="Q224" s="210">
        <f t="shared" si="152"/>
        <v>0</v>
      </c>
      <c r="R224" s="210">
        <f t="shared" si="152"/>
        <v>0</v>
      </c>
      <c r="S224" s="210">
        <f t="shared" si="152"/>
        <v>1</v>
      </c>
      <c r="T224" s="214"/>
      <c r="U224" s="206"/>
      <c r="V224" s="206"/>
      <c r="W224" s="206"/>
      <c r="X224" s="206"/>
      <c r="Y224" s="206"/>
      <c r="Z224" s="206"/>
      <c r="AA224" s="206"/>
      <c r="AB224" s="213" t="s">
        <v>468</v>
      </c>
      <c r="AC224" s="218">
        <v>0</v>
      </c>
      <c r="AD224" s="210">
        <f t="shared" si="154"/>
        <v>0</v>
      </c>
      <c r="AE224" s="210">
        <f t="shared" si="154"/>
        <v>0</v>
      </c>
      <c r="AF224" s="210">
        <f t="shared" si="154"/>
        <v>1</v>
      </c>
      <c r="AG224" s="210">
        <f t="shared" si="154"/>
        <v>0</v>
      </c>
      <c r="AH224" s="219">
        <f t="shared" si="154"/>
        <v>0</v>
      </c>
      <c r="AI224" s="210">
        <f t="shared" si="154"/>
        <v>0</v>
      </c>
      <c r="AJ224" s="210">
        <f t="shared" si="154"/>
        <v>0</v>
      </c>
      <c r="AK224" s="210">
        <f t="shared" si="154"/>
        <v>0</v>
      </c>
      <c r="AL224" s="210">
        <f t="shared" si="154"/>
        <v>0</v>
      </c>
      <c r="AM224" s="210">
        <f t="shared" si="154"/>
        <v>0</v>
      </c>
      <c r="AN224" s="210">
        <f t="shared" si="154"/>
        <v>0</v>
      </c>
      <c r="AO224" s="210">
        <f t="shared" si="154"/>
        <v>0</v>
      </c>
      <c r="AP224" s="210">
        <f t="shared" si="154"/>
        <v>0</v>
      </c>
      <c r="AQ224" s="210">
        <f t="shared" si="154"/>
        <v>0</v>
      </c>
      <c r="AR224" s="210">
        <f t="shared" si="154"/>
        <v>1</v>
      </c>
      <c r="AS224" s="210">
        <f t="shared" si="154"/>
        <v>0</v>
      </c>
      <c r="AT224" s="214"/>
      <c r="AU224" s="206"/>
      <c r="AV224" s="206"/>
    </row>
    <row r="225" spans="1:48" ht="15.75" thickBot="1" x14ac:dyDescent="0.3">
      <c r="A225" s="206"/>
      <c r="B225" s="206"/>
      <c r="C225" s="206"/>
      <c r="D225" s="202"/>
      <c r="E225" s="203" t="s">
        <v>237</v>
      </c>
      <c r="F225" s="203">
        <f>SUMPRODUCT($D$216:$D$224,F216:F224)-F214</f>
        <v>-4.5</v>
      </c>
      <c r="G225" s="203">
        <f t="shared" ref="G225:S225" si="155">SUMPRODUCT($D$216:$D$224,G216:G224)-G214</f>
        <v>-9</v>
      </c>
      <c r="H225" s="203">
        <f t="shared" si="155"/>
        <v>0</v>
      </c>
      <c r="I225" s="203">
        <f t="shared" si="155"/>
        <v>0</v>
      </c>
      <c r="J225" s="203">
        <f t="shared" si="155"/>
        <v>0</v>
      </c>
      <c r="K225" s="203">
        <f t="shared" si="155"/>
        <v>0.5</v>
      </c>
      <c r="L225" s="203">
        <f t="shared" si="155"/>
        <v>0</v>
      </c>
      <c r="M225" s="203">
        <f t="shared" si="155"/>
        <v>0</v>
      </c>
      <c r="N225" s="203">
        <f t="shared" si="155"/>
        <v>0</v>
      </c>
      <c r="O225" s="203">
        <f t="shared" si="155"/>
        <v>0</v>
      </c>
      <c r="P225" s="203">
        <f t="shared" si="155"/>
        <v>0</v>
      </c>
      <c r="Q225" s="203">
        <f t="shared" si="155"/>
        <v>0</v>
      </c>
      <c r="R225" s="203">
        <f t="shared" si="155"/>
        <v>0</v>
      </c>
      <c r="S225" s="203">
        <f t="shared" si="155"/>
        <v>9.5</v>
      </c>
      <c r="T225" s="206"/>
      <c r="U225" s="206"/>
      <c r="V225" s="206"/>
      <c r="W225" s="206"/>
      <c r="X225" s="206"/>
      <c r="Y225" s="206"/>
      <c r="Z225" s="206"/>
      <c r="AA225" s="206"/>
      <c r="AB225" s="206"/>
      <c r="AC225" s="202"/>
      <c r="AD225" s="203" t="s">
        <v>237</v>
      </c>
      <c r="AE225" s="203">
        <f t="shared" ref="AE225:AS225" si="156">SUMPRODUCT($AC$216:$AC$224,AE216:AE224)-AE214</f>
        <v>0</v>
      </c>
      <c r="AF225" s="203">
        <f t="shared" si="156"/>
        <v>16.285714285714285</v>
      </c>
      <c r="AG225" s="203">
        <f t="shared" si="156"/>
        <v>-8.5714285714285712</v>
      </c>
      <c r="AH225" s="203">
        <f t="shared" si="156"/>
        <v>-17.142857142857142</v>
      </c>
      <c r="AI225" s="203">
        <f t="shared" si="156"/>
        <v>0</v>
      </c>
      <c r="AJ225" s="203">
        <f t="shared" si="156"/>
        <v>0</v>
      </c>
      <c r="AK225" s="203">
        <f t="shared" si="156"/>
        <v>1.857142857142857</v>
      </c>
      <c r="AL225" s="203">
        <f t="shared" si="156"/>
        <v>0</v>
      </c>
      <c r="AM225" s="203">
        <f t="shared" si="156"/>
        <v>0</v>
      </c>
      <c r="AN225" s="203">
        <f t="shared" si="156"/>
        <v>0</v>
      </c>
      <c r="AO225" s="203">
        <f t="shared" si="156"/>
        <v>0</v>
      </c>
      <c r="AP225" s="203">
        <f t="shared" si="156"/>
        <v>0</v>
      </c>
      <c r="AQ225" s="203">
        <f t="shared" si="156"/>
        <v>8.1428571428571423</v>
      </c>
      <c r="AR225" s="203">
        <f t="shared" si="156"/>
        <v>0</v>
      </c>
      <c r="AS225" s="203">
        <f t="shared" si="156"/>
        <v>9991.8571428571431</v>
      </c>
      <c r="AT225" s="206"/>
      <c r="AU225" s="206"/>
      <c r="AV225" s="206"/>
    </row>
    <row r="226" spans="1:48" ht="15.75" thickBot="1" x14ac:dyDescent="0.3">
      <c r="A226" s="206"/>
      <c r="B226" s="206"/>
      <c r="C226" s="206"/>
      <c r="D226" s="206"/>
      <c r="E226" s="206"/>
      <c r="F226" s="206"/>
      <c r="G226" s="206"/>
      <c r="H226" s="206"/>
      <c r="I226" s="206"/>
      <c r="J226" s="206"/>
      <c r="K226" s="206"/>
      <c r="L226" s="206"/>
      <c r="M226" s="206"/>
      <c r="N226" s="206"/>
      <c r="O226" s="206"/>
      <c r="P226" s="206"/>
      <c r="Q226" s="206"/>
      <c r="R226" s="206"/>
      <c r="S226" s="206"/>
      <c r="T226" s="206"/>
      <c r="U226" s="206"/>
      <c r="V226" s="206"/>
      <c r="W226" s="206"/>
      <c r="X226" s="206"/>
      <c r="Y226" s="206"/>
      <c r="Z226" s="206"/>
      <c r="AA226" s="206"/>
      <c r="AB226" s="206"/>
      <c r="AC226" s="206"/>
      <c r="AD226" s="206"/>
      <c r="AE226" s="206"/>
      <c r="AF226" s="206"/>
      <c r="AG226" s="206"/>
      <c r="AH226" s="206"/>
      <c r="AI226" s="206"/>
      <c r="AJ226" s="206"/>
      <c r="AK226" s="206"/>
      <c r="AL226" s="206"/>
      <c r="AM226" s="206"/>
      <c r="AN226" s="206"/>
      <c r="AO226" s="206"/>
      <c r="AP226" s="206"/>
      <c r="AQ226" s="206"/>
      <c r="AR226" s="206"/>
      <c r="AS226" s="206"/>
      <c r="AT226" s="206"/>
      <c r="AU226" s="206"/>
      <c r="AV226" s="206"/>
    </row>
    <row r="227" spans="1:48" ht="15.75" thickBot="1" x14ac:dyDescent="0.3">
      <c r="A227" s="206"/>
      <c r="B227" s="206"/>
      <c r="C227" s="210"/>
      <c r="D227" s="210"/>
      <c r="E227" s="202" t="s">
        <v>155</v>
      </c>
      <c r="F227" s="203">
        <v>3</v>
      </c>
      <c r="G227" s="203">
        <v>6</v>
      </c>
      <c r="H227" s="203">
        <v>3</v>
      </c>
      <c r="I227" s="203">
        <v>6</v>
      </c>
      <c r="J227" s="203">
        <v>13</v>
      </c>
      <c r="K227" s="203">
        <v>0</v>
      </c>
      <c r="L227" s="203">
        <v>0</v>
      </c>
      <c r="M227" s="203">
        <v>0</v>
      </c>
      <c r="N227" s="203">
        <v>0</v>
      </c>
      <c r="O227" s="203">
        <v>0</v>
      </c>
      <c r="P227" s="203">
        <v>0</v>
      </c>
      <c r="Q227" s="203">
        <v>0</v>
      </c>
      <c r="R227" s="203"/>
      <c r="S227" s="204">
        <v>0</v>
      </c>
      <c r="T227" s="206"/>
      <c r="U227" s="206"/>
      <c r="V227" s="206"/>
      <c r="W227" s="206"/>
      <c r="X227" s="206"/>
      <c r="Y227" s="206"/>
      <c r="Z227" s="206"/>
      <c r="AA227" s="206"/>
      <c r="AB227" s="210"/>
      <c r="AC227" s="210"/>
      <c r="AD227" s="202" t="s">
        <v>155</v>
      </c>
      <c r="AE227" s="203">
        <v>3</v>
      </c>
      <c r="AF227" s="203">
        <v>6</v>
      </c>
      <c r="AG227" s="203">
        <v>3</v>
      </c>
      <c r="AH227" s="203">
        <v>6</v>
      </c>
      <c r="AI227" s="203">
        <v>13</v>
      </c>
      <c r="AJ227" s="203">
        <v>0</v>
      </c>
      <c r="AK227" s="203">
        <v>0</v>
      </c>
      <c r="AL227" s="203">
        <v>0</v>
      </c>
      <c r="AM227" s="203">
        <v>0</v>
      </c>
      <c r="AN227" s="203">
        <v>0</v>
      </c>
      <c r="AO227" s="203">
        <v>0</v>
      </c>
      <c r="AP227" s="203">
        <v>0</v>
      </c>
      <c r="AQ227" s="203">
        <v>0</v>
      </c>
      <c r="AR227" s="203">
        <v>0</v>
      </c>
      <c r="AS227" s="204">
        <v>-10000</v>
      </c>
      <c r="AT227" s="206"/>
      <c r="AU227" s="206"/>
      <c r="AV227" s="206"/>
    </row>
    <row r="228" spans="1:48" ht="15.75" thickBot="1" x14ac:dyDescent="0.3">
      <c r="A228" s="206"/>
      <c r="B228" s="206"/>
      <c r="C228" s="202" t="s">
        <v>435</v>
      </c>
      <c r="D228" s="203" t="s">
        <v>436</v>
      </c>
      <c r="E228" s="203" t="s">
        <v>437</v>
      </c>
      <c r="F228" s="203" t="s">
        <v>438</v>
      </c>
      <c r="G228" s="203" t="s">
        <v>439</v>
      </c>
      <c r="H228" s="203" t="s">
        <v>11</v>
      </c>
      <c r="I228" s="203" t="s">
        <v>12</v>
      </c>
      <c r="J228" s="203" t="s">
        <v>13</v>
      </c>
      <c r="K228" s="203" t="s">
        <v>234</v>
      </c>
      <c r="L228" s="203" t="s">
        <v>235</v>
      </c>
      <c r="M228" s="203" t="s">
        <v>236</v>
      </c>
      <c r="N228" s="203" t="s">
        <v>415</v>
      </c>
      <c r="O228" s="203" t="s">
        <v>440</v>
      </c>
      <c r="P228" s="203" t="s">
        <v>441</v>
      </c>
      <c r="Q228" s="203" t="s">
        <v>446</v>
      </c>
      <c r="R228" s="203" t="s">
        <v>458</v>
      </c>
      <c r="S228" s="203" t="s">
        <v>468</v>
      </c>
      <c r="T228" s="204" t="s">
        <v>442</v>
      </c>
      <c r="U228" s="206"/>
      <c r="V228" s="206"/>
      <c r="W228" s="206"/>
      <c r="X228" s="206"/>
      <c r="Y228" s="206"/>
      <c r="Z228" s="206"/>
      <c r="AA228" s="206"/>
      <c r="AB228" s="202" t="s">
        <v>435</v>
      </c>
      <c r="AC228" s="203" t="s">
        <v>436</v>
      </c>
      <c r="AD228" s="203" t="s">
        <v>437</v>
      </c>
      <c r="AE228" s="203" t="s">
        <v>438</v>
      </c>
      <c r="AF228" s="203" t="s">
        <v>439</v>
      </c>
      <c r="AG228" s="203" t="s">
        <v>11</v>
      </c>
      <c r="AH228" s="203" t="s">
        <v>12</v>
      </c>
      <c r="AI228" s="203" t="s">
        <v>13</v>
      </c>
      <c r="AJ228" s="203" t="s">
        <v>234</v>
      </c>
      <c r="AK228" s="203" t="s">
        <v>235</v>
      </c>
      <c r="AL228" s="203" t="s">
        <v>236</v>
      </c>
      <c r="AM228" s="203" t="s">
        <v>415</v>
      </c>
      <c r="AN228" s="203" t="s">
        <v>440</v>
      </c>
      <c r="AO228" s="203" t="s">
        <v>441</v>
      </c>
      <c r="AP228" s="203" t="s">
        <v>446</v>
      </c>
      <c r="AQ228" s="203" t="s">
        <v>458</v>
      </c>
      <c r="AR228" s="203" t="s">
        <v>468</v>
      </c>
      <c r="AS228" s="203" t="s">
        <v>459</v>
      </c>
      <c r="AT228" s="204" t="s">
        <v>442</v>
      </c>
      <c r="AU228" s="206"/>
      <c r="AV228" s="206"/>
    </row>
    <row r="229" spans="1:48" x14ac:dyDescent="0.25">
      <c r="A229" s="206"/>
      <c r="B229" s="206"/>
      <c r="C229" s="211" t="s">
        <v>12</v>
      </c>
      <c r="D229" s="210">
        <v>6</v>
      </c>
      <c r="E229" s="210">
        <f>E216-E234*$G$216</f>
        <v>1</v>
      </c>
      <c r="F229" s="210">
        <f t="shared" ref="F229:S229" si="157">F216-F234*$G$216</f>
        <v>0</v>
      </c>
      <c r="G229" s="210">
        <f t="shared" si="157"/>
        <v>0</v>
      </c>
      <c r="H229" s="216">
        <f t="shared" si="157"/>
        <v>0</v>
      </c>
      <c r="I229" s="210">
        <f t="shared" si="157"/>
        <v>1</v>
      </c>
      <c r="J229" s="210">
        <f t="shared" si="157"/>
        <v>0</v>
      </c>
      <c r="K229" s="210">
        <f t="shared" si="157"/>
        <v>0</v>
      </c>
      <c r="L229" s="210">
        <f t="shared" si="157"/>
        <v>0</v>
      </c>
      <c r="M229" s="210">
        <f t="shared" si="157"/>
        <v>0</v>
      </c>
      <c r="N229" s="210">
        <f t="shared" si="157"/>
        <v>0</v>
      </c>
      <c r="O229" s="210">
        <f t="shared" si="157"/>
        <v>0</v>
      </c>
      <c r="P229" s="210">
        <f t="shared" si="157"/>
        <v>1</v>
      </c>
      <c r="Q229" s="210">
        <f t="shared" si="157"/>
        <v>0</v>
      </c>
      <c r="R229" s="210">
        <f t="shared" si="157"/>
        <v>0</v>
      </c>
      <c r="S229" s="210">
        <f t="shared" si="157"/>
        <v>0</v>
      </c>
      <c r="T229" s="212"/>
      <c r="U229" s="206"/>
      <c r="V229" s="206"/>
      <c r="W229" s="206"/>
      <c r="X229" s="206"/>
      <c r="Y229" s="206"/>
      <c r="Z229" s="206"/>
      <c r="AA229" s="206"/>
      <c r="AB229" s="211" t="s">
        <v>12</v>
      </c>
      <c r="AC229" s="210">
        <v>6</v>
      </c>
      <c r="AD229" s="210">
        <f t="shared" ref="AD229:AS229" si="158">AD216/$AH$216</f>
        <v>0.5</v>
      </c>
      <c r="AE229" s="210">
        <f t="shared" si="158"/>
        <v>0</v>
      </c>
      <c r="AF229" s="216">
        <f t="shared" si="158"/>
        <v>-1</v>
      </c>
      <c r="AG229" s="210">
        <f t="shared" si="158"/>
        <v>0.5</v>
      </c>
      <c r="AH229" s="210">
        <f t="shared" si="158"/>
        <v>1</v>
      </c>
      <c r="AI229" s="210">
        <f t="shared" si="158"/>
        <v>0</v>
      </c>
      <c r="AJ229" s="210">
        <f t="shared" si="158"/>
        <v>5.5555555555555552E-2</v>
      </c>
      <c r="AK229" s="210">
        <f t="shared" si="158"/>
        <v>-5.5555555555555552E-2</v>
      </c>
      <c r="AL229" s="210">
        <f t="shared" si="158"/>
        <v>0</v>
      </c>
      <c r="AM229" s="210">
        <f t="shared" si="158"/>
        <v>0</v>
      </c>
      <c r="AN229" s="210">
        <f t="shared" si="158"/>
        <v>0</v>
      </c>
      <c r="AO229" s="210">
        <f t="shared" si="158"/>
        <v>0</v>
      </c>
      <c r="AP229" s="210">
        <f t="shared" si="158"/>
        <v>0</v>
      </c>
      <c r="AQ229" s="210">
        <f t="shared" si="158"/>
        <v>-0.5</v>
      </c>
      <c r="AR229" s="210">
        <f t="shared" si="158"/>
        <v>0</v>
      </c>
      <c r="AS229" s="210">
        <f t="shared" si="158"/>
        <v>0.5</v>
      </c>
      <c r="AT229" s="212"/>
      <c r="AU229" s="206"/>
      <c r="AV229" s="206"/>
    </row>
    <row r="230" spans="1:48" x14ac:dyDescent="0.25">
      <c r="A230" s="206"/>
      <c r="B230" s="206"/>
      <c r="C230" s="211" t="s">
        <v>235</v>
      </c>
      <c r="D230" s="210">
        <v>0</v>
      </c>
      <c r="E230" s="210">
        <f>E217-E234*$G$217</f>
        <v>5.9999999999999991</v>
      </c>
      <c r="F230" s="210">
        <f t="shared" ref="F230:S230" si="159">F217-F234*$G$217</f>
        <v>0</v>
      </c>
      <c r="G230" s="210">
        <f t="shared" si="159"/>
        <v>0</v>
      </c>
      <c r="H230" s="217">
        <f t="shared" si="159"/>
        <v>9</v>
      </c>
      <c r="I230" s="210">
        <f t="shared" si="159"/>
        <v>0</v>
      </c>
      <c r="J230" s="210">
        <f t="shared" si="159"/>
        <v>0</v>
      </c>
      <c r="K230" s="210">
        <f t="shared" si="159"/>
        <v>2</v>
      </c>
      <c r="L230" s="210">
        <f t="shared" si="159"/>
        <v>1</v>
      </c>
      <c r="M230" s="210">
        <f t="shared" si="159"/>
        <v>0</v>
      </c>
      <c r="N230" s="210">
        <f t="shared" si="159"/>
        <v>0</v>
      </c>
      <c r="O230" s="210">
        <f t="shared" si="159"/>
        <v>0</v>
      </c>
      <c r="P230" s="210">
        <f t="shared" si="159"/>
        <v>-18</v>
      </c>
      <c r="Q230" s="210">
        <f t="shared" si="159"/>
        <v>0</v>
      </c>
      <c r="R230" s="210">
        <f t="shared" si="159"/>
        <v>0</v>
      </c>
      <c r="S230" s="210">
        <f t="shared" si="159"/>
        <v>-21</v>
      </c>
      <c r="T230" s="212">
        <f>E230/H230</f>
        <v>0.66666666666666652</v>
      </c>
      <c r="U230" s="206"/>
      <c r="V230" s="206"/>
      <c r="W230" s="206"/>
      <c r="X230" s="206"/>
      <c r="Y230" s="206"/>
      <c r="Z230" s="206"/>
      <c r="AA230" s="206"/>
      <c r="AB230" s="211" t="s">
        <v>13</v>
      </c>
      <c r="AC230" s="210">
        <v>13</v>
      </c>
      <c r="AD230" s="210">
        <f t="shared" ref="AD230:AS230" si="160">AD217-AD229*$AH$217</f>
        <v>0.71428571428571419</v>
      </c>
      <c r="AE230" s="210">
        <f t="shared" si="160"/>
        <v>0</v>
      </c>
      <c r="AF230" s="217">
        <f t="shared" si="160"/>
        <v>0.8571428571428571</v>
      </c>
      <c r="AG230" s="210">
        <f t="shared" si="160"/>
        <v>0</v>
      </c>
      <c r="AH230" s="210">
        <f t="shared" si="160"/>
        <v>0</v>
      </c>
      <c r="AI230" s="210">
        <f t="shared" si="160"/>
        <v>1</v>
      </c>
      <c r="AJ230" s="210">
        <f t="shared" si="160"/>
        <v>4.7619047619047616E-2</v>
      </c>
      <c r="AK230" s="210">
        <f t="shared" si="160"/>
        <v>9.5238095238095233E-2</v>
      </c>
      <c r="AL230" s="210">
        <f t="shared" si="160"/>
        <v>0</v>
      </c>
      <c r="AM230" s="210">
        <f t="shared" si="160"/>
        <v>0</v>
      </c>
      <c r="AN230" s="210">
        <f t="shared" si="160"/>
        <v>0</v>
      </c>
      <c r="AO230" s="210">
        <f t="shared" si="160"/>
        <v>0</v>
      </c>
      <c r="AP230" s="210">
        <f t="shared" si="160"/>
        <v>0</v>
      </c>
      <c r="AQ230" s="210">
        <f t="shared" si="160"/>
        <v>0.42857142857142855</v>
      </c>
      <c r="AR230" s="210">
        <f t="shared" si="160"/>
        <v>0</v>
      </c>
      <c r="AS230" s="210">
        <f t="shared" si="160"/>
        <v>-0.42857142857142855</v>
      </c>
      <c r="AT230" s="212">
        <f>AD230/AF230</f>
        <v>0.83333333333333326</v>
      </c>
      <c r="AU230" s="206"/>
      <c r="AV230" s="206"/>
    </row>
    <row r="231" spans="1:48" ht="15.75" thickBot="1" x14ac:dyDescent="0.3">
      <c r="A231" s="206"/>
      <c r="B231" s="206"/>
      <c r="C231" s="211" t="s">
        <v>236</v>
      </c>
      <c r="D231" s="210">
        <v>0</v>
      </c>
      <c r="E231" s="210">
        <f t="shared" ref="E231:S231" si="161">E218</f>
        <v>1</v>
      </c>
      <c r="F231" s="210">
        <f t="shared" si="161"/>
        <v>1</v>
      </c>
      <c r="G231" s="210">
        <f t="shared" si="161"/>
        <v>0</v>
      </c>
      <c r="H231" s="217">
        <f t="shared" si="161"/>
        <v>0</v>
      </c>
      <c r="I231" s="210">
        <f t="shared" si="161"/>
        <v>0</v>
      </c>
      <c r="J231" s="210">
        <f t="shared" si="161"/>
        <v>0</v>
      </c>
      <c r="K231" s="210">
        <f t="shared" si="161"/>
        <v>0</v>
      </c>
      <c r="L231" s="210">
        <f t="shared" si="161"/>
        <v>0</v>
      </c>
      <c r="M231" s="210">
        <f t="shared" si="161"/>
        <v>1</v>
      </c>
      <c r="N231" s="210">
        <f t="shared" si="161"/>
        <v>0</v>
      </c>
      <c r="O231" s="210">
        <f t="shared" si="161"/>
        <v>0</v>
      </c>
      <c r="P231" s="210">
        <f t="shared" si="161"/>
        <v>0</v>
      </c>
      <c r="Q231" s="210">
        <f t="shared" si="161"/>
        <v>0</v>
      </c>
      <c r="R231" s="210">
        <f t="shared" si="161"/>
        <v>0</v>
      </c>
      <c r="S231" s="210">
        <f t="shared" si="161"/>
        <v>0</v>
      </c>
      <c r="T231" s="212"/>
      <c r="U231" s="206"/>
      <c r="V231" s="206"/>
      <c r="W231" s="206"/>
      <c r="X231" s="206"/>
      <c r="Y231" s="206"/>
      <c r="Z231" s="206"/>
      <c r="AA231" s="206"/>
      <c r="AB231" s="211" t="s">
        <v>236</v>
      </c>
      <c r="AC231" s="210">
        <v>0</v>
      </c>
      <c r="AD231" s="210">
        <f>AD218</f>
        <v>0</v>
      </c>
      <c r="AE231" s="210">
        <f t="shared" ref="AE231:AS231" si="162">AE218</f>
        <v>0</v>
      </c>
      <c r="AF231" s="217">
        <f t="shared" si="162"/>
        <v>0</v>
      </c>
      <c r="AG231" s="210">
        <f t="shared" si="162"/>
        <v>0</v>
      </c>
      <c r="AH231" s="210">
        <f t="shared" si="162"/>
        <v>0</v>
      </c>
      <c r="AI231" s="210">
        <f t="shared" si="162"/>
        <v>0</v>
      </c>
      <c r="AJ231" s="210">
        <f t="shared" si="162"/>
        <v>0</v>
      </c>
      <c r="AK231" s="210">
        <f t="shared" si="162"/>
        <v>0</v>
      </c>
      <c r="AL231" s="210">
        <f t="shared" si="162"/>
        <v>1</v>
      </c>
      <c r="AM231" s="210">
        <f t="shared" si="162"/>
        <v>0</v>
      </c>
      <c r="AN231" s="210">
        <f t="shared" si="162"/>
        <v>0</v>
      </c>
      <c r="AO231" s="210">
        <f t="shared" si="162"/>
        <v>0</v>
      </c>
      <c r="AP231" s="210">
        <f t="shared" si="162"/>
        <v>0</v>
      </c>
      <c r="AQ231" s="210">
        <f t="shared" si="162"/>
        <v>1</v>
      </c>
      <c r="AR231" s="210">
        <f t="shared" si="162"/>
        <v>0</v>
      </c>
      <c r="AS231" s="210">
        <f t="shared" si="162"/>
        <v>-1</v>
      </c>
      <c r="AT231" s="212"/>
      <c r="AU231" s="206"/>
      <c r="AV231" s="206"/>
    </row>
    <row r="232" spans="1:48" ht="15.75" thickBot="1" x14ac:dyDescent="0.3">
      <c r="A232" s="206"/>
      <c r="B232" s="206"/>
      <c r="C232" s="202" t="s">
        <v>415</v>
      </c>
      <c r="D232" s="203">
        <v>0</v>
      </c>
      <c r="E232" s="203">
        <f>E219-E234*$G$219</f>
        <v>0.33333333333333326</v>
      </c>
      <c r="F232" s="203">
        <f t="shared" ref="F232:S232" si="163">F219-F234*$G$219</f>
        <v>-0.5</v>
      </c>
      <c r="G232" s="203">
        <f t="shared" si="163"/>
        <v>0</v>
      </c>
      <c r="H232" s="207">
        <f t="shared" si="163"/>
        <v>1</v>
      </c>
      <c r="I232" s="203">
        <f t="shared" si="163"/>
        <v>0</v>
      </c>
      <c r="J232" s="203">
        <f t="shared" si="163"/>
        <v>0</v>
      </c>
      <c r="K232" s="203">
        <f t="shared" si="163"/>
        <v>0.16666666666666666</v>
      </c>
      <c r="L232" s="203">
        <f t="shared" si="163"/>
        <v>0</v>
      </c>
      <c r="M232" s="203">
        <f t="shared" si="163"/>
        <v>0</v>
      </c>
      <c r="N232" s="203">
        <f t="shared" si="163"/>
        <v>1</v>
      </c>
      <c r="O232" s="203">
        <f t="shared" si="163"/>
        <v>0</v>
      </c>
      <c r="P232" s="203">
        <f t="shared" si="163"/>
        <v>-2</v>
      </c>
      <c r="Q232" s="203">
        <f t="shared" si="163"/>
        <v>0</v>
      </c>
      <c r="R232" s="203">
        <f t="shared" si="163"/>
        <v>0</v>
      </c>
      <c r="S232" s="203">
        <f t="shared" si="163"/>
        <v>-1.1666666666666667</v>
      </c>
      <c r="T232" s="204">
        <f>E232/H232</f>
        <v>0.33333333333333326</v>
      </c>
      <c r="U232" s="206"/>
      <c r="V232" s="206"/>
      <c r="W232" s="206"/>
      <c r="X232" s="206"/>
      <c r="Y232" s="206"/>
      <c r="Z232" s="206"/>
      <c r="AA232" s="206"/>
      <c r="AB232" s="211" t="s">
        <v>415</v>
      </c>
      <c r="AC232" s="210">
        <v>0</v>
      </c>
      <c r="AD232" s="210">
        <f t="shared" ref="AD232:AS233" si="164">AD219</f>
        <v>1</v>
      </c>
      <c r="AE232" s="210">
        <f t="shared" si="164"/>
        <v>0</v>
      </c>
      <c r="AF232" s="217">
        <f t="shared" si="164"/>
        <v>1</v>
      </c>
      <c r="AG232" s="210">
        <f t="shared" si="164"/>
        <v>0</v>
      </c>
      <c r="AH232" s="210">
        <f t="shared" si="164"/>
        <v>0</v>
      </c>
      <c r="AI232" s="210">
        <f t="shared" si="164"/>
        <v>0</v>
      </c>
      <c r="AJ232" s="210">
        <f t="shared" si="164"/>
        <v>0</v>
      </c>
      <c r="AK232" s="210">
        <f t="shared" si="164"/>
        <v>0</v>
      </c>
      <c r="AL232" s="210">
        <f t="shared" si="164"/>
        <v>0</v>
      </c>
      <c r="AM232" s="210">
        <f t="shared" si="164"/>
        <v>1</v>
      </c>
      <c r="AN232" s="210">
        <f t="shared" si="164"/>
        <v>0</v>
      </c>
      <c r="AO232" s="210">
        <f t="shared" si="164"/>
        <v>0</v>
      </c>
      <c r="AP232" s="210">
        <f t="shared" si="164"/>
        <v>0</v>
      </c>
      <c r="AQ232" s="210">
        <f t="shared" si="164"/>
        <v>0</v>
      </c>
      <c r="AR232" s="210">
        <f t="shared" si="164"/>
        <v>0</v>
      </c>
      <c r="AS232" s="210">
        <f t="shared" si="164"/>
        <v>0</v>
      </c>
      <c r="AT232" s="212">
        <v>1</v>
      </c>
      <c r="AU232" s="206"/>
      <c r="AV232" s="206"/>
    </row>
    <row r="233" spans="1:48" x14ac:dyDescent="0.25">
      <c r="A233" s="206"/>
      <c r="B233" s="206"/>
      <c r="C233" s="211" t="s">
        <v>440</v>
      </c>
      <c r="D233" s="210">
        <v>0</v>
      </c>
      <c r="E233" s="210">
        <f>E220</f>
        <v>1</v>
      </c>
      <c r="F233" s="210">
        <f t="shared" ref="F233:S233" si="165">F220</f>
        <v>0</v>
      </c>
      <c r="G233" s="210">
        <f t="shared" si="165"/>
        <v>0</v>
      </c>
      <c r="H233" s="217">
        <f t="shared" si="165"/>
        <v>1</v>
      </c>
      <c r="I233" s="210">
        <f t="shared" si="165"/>
        <v>0</v>
      </c>
      <c r="J233" s="210">
        <f t="shared" si="165"/>
        <v>0</v>
      </c>
      <c r="K233" s="210">
        <f t="shared" si="165"/>
        <v>0</v>
      </c>
      <c r="L233" s="210">
        <f t="shared" si="165"/>
        <v>0</v>
      </c>
      <c r="M233" s="210">
        <f t="shared" si="165"/>
        <v>0</v>
      </c>
      <c r="N233" s="210">
        <f t="shared" si="165"/>
        <v>0</v>
      </c>
      <c r="O233" s="210">
        <f t="shared" si="165"/>
        <v>1</v>
      </c>
      <c r="P233" s="210">
        <f t="shared" si="165"/>
        <v>0</v>
      </c>
      <c r="Q233" s="210">
        <f t="shared" si="165"/>
        <v>0</v>
      </c>
      <c r="R233" s="210">
        <f t="shared" si="165"/>
        <v>0</v>
      </c>
      <c r="S233" s="210">
        <f t="shared" si="165"/>
        <v>0</v>
      </c>
      <c r="T233" s="212">
        <f>1</f>
        <v>1</v>
      </c>
      <c r="U233" s="206"/>
      <c r="V233" s="206"/>
      <c r="W233" s="206"/>
      <c r="X233" s="206"/>
      <c r="Y233" s="206"/>
      <c r="Z233" s="206"/>
      <c r="AA233" s="206"/>
      <c r="AB233" s="211" t="s">
        <v>440</v>
      </c>
      <c r="AC233" s="210">
        <v>0</v>
      </c>
      <c r="AD233" s="210">
        <f t="shared" si="164"/>
        <v>1</v>
      </c>
      <c r="AE233" s="210">
        <f t="shared" si="164"/>
        <v>0</v>
      </c>
      <c r="AF233" s="217">
        <f t="shared" si="164"/>
        <v>0</v>
      </c>
      <c r="AG233" s="210">
        <f t="shared" si="164"/>
        <v>1</v>
      </c>
      <c r="AH233" s="210">
        <f t="shared" si="164"/>
        <v>0</v>
      </c>
      <c r="AI233" s="210">
        <f t="shared" si="164"/>
        <v>0</v>
      </c>
      <c r="AJ233" s="210">
        <f t="shared" si="164"/>
        <v>0</v>
      </c>
      <c r="AK233" s="210">
        <f t="shared" si="164"/>
        <v>0</v>
      </c>
      <c r="AL233" s="210">
        <f t="shared" si="164"/>
        <v>0</v>
      </c>
      <c r="AM233" s="210">
        <f t="shared" si="164"/>
        <v>0</v>
      </c>
      <c r="AN233" s="210">
        <f t="shared" si="164"/>
        <v>1</v>
      </c>
      <c r="AO233" s="210">
        <f t="shared" si="164"/>
        <v>0</v>
      </c>
      <c r="AP233" s="210">
        <f t="shared" si="164"/>
        <v>0</v>
      </c>
      <c r="AQ233" s="210">
        <f t="shared" si="164"/>
        <v>0</v>
      </c>
      <c r="AR233" s="210">
        <f t="shared" si="164"/>
        <v>0</v>
      </c>
      <c r="AS233" s="210">
        <f t="shared" si="164"/>
        <v>0</v>
      </c>
      <c r="AT233" s="212"/>
      <c r="AU233" s="206"/>
      <c r="AV233" s="206"/>
    </row>
    <row r="234" spans="1:48" x14ac:dyDescent="0.25">
      <c r="A234" s="206"/>
      <c r="B234" s="206"/>
      <c r="C234" s="211" t="s">
        <v>10</v>
      </c>
      <c r="D234" s="210">
        <v>6</v>
      </c>
      <c r="E234" s="210">
        <f>E221/$G$221</f>
        <v>0.66666666666666674</v>
      </c>
      <c r="F234" s="210">
        <f t="shared" ref="F234:S234" si="166">F221/$G$221</f>
        <v>0.5</v>
      </c>
      <c r="G234" s="210">
        <f t="shared" si="166"/>
        <v>1</v>
      </c>
      <c r="H234" s="217">
        <f>H221/$G$221</f>
        <v>-1</v>
      </c>
      <c r="I234" s="210">
        <f t="shared" si="166"/>
        <v>0</v>
      </c>
      <c r="J234" s="210">
        <f t="shared" si="166"/>
        <v>0</v>
      </c>
      <c r="K234" s="210">
        <f t="shared" si="166"/>
        <v>-0.16666666666666666</v>
      </c>
      <c r="L234" s="210">
        <f t="shared" si="166"/>
        <v>0</v>
      </c>
      <c r="M234" s="210">
        <f t="shared" si="166"/>
        <v>0</v>
      </c>
      <c r="N234" s="210">
        <f t="shared" si="166"/>
        <v>0</v>
      </c>
      <c r="O234" s="210">
        <f t="shared" si="166"/>
        <v>0</v>
      </c>
      <c r="P234" s="210">
        <f t="shared" si="166"/>
        <v>2</v>
      </c>
      <c r="Q234" s="210">
        <f t="shared" si="166"/>
        <v>0</v>
      </c>
      <c r="R234" s="210">
        <f t="shared" si="166"/>
        <v>0</v>
      </c>
      <c r="S234" s="210">
        <f t="shared" si="166"/>
        <v>1.1666666666666667</v>
      </c>
      <c r="T234" s="212"/>
      <c r="U234" s="206"/>
      <c r="V234" s="206"/>
      <c r="W234" s="206"/>
      <c r="X234" s="206"/>
      <c r="Y234" s="206"/>
      <c r="Z234" s="206"/>
      <c r="AA234" s="206"/>
      <c r="AB234" s="211" t="s">
        <v>441</v>
      </c>
      <c r="AC234" s="210">
        <v>0</v>
      </c>
      <c r="AD234" s="210">
        <f t="shared" ref="AD234:AS234" si="167">AD221-AD229*$AH$221</f>
        <v>0.5</v>
      </c>
      <c r="AE234" s="210">
        <f t="shared" si="167"/>
        <v>0</v>
      </c>
      <c r="AF234" s="217">
        <f t="shared" si="167"/>
        <v>1</v>
      </c>
      <c r="AG234" s="210">
        <f t="shared" si="167"/>
        <v>-0.5</v>
      </c>
      <c r="AH234" s="210">
        <f t="shared" si="167"/>
        <v>0</v>
      </c>
      <c r="AI234" s="210">
        <f t="shared" si="167"/>
        <v>0</v>
      </c>
      <c r="AJ234" s="210">
        <f t="shared" si="167"/>
        <v>-5.5555555555555552E-2</v>
      </c>
      <c r="AK234" s="210">
        <f t="shared" si="167"/>
        <v>5.5555555555555552E-2</v>
      </c>
      <c r="AL234" s="210">
        <f t="shared" si="167"/>
        <v>0</v>
      </c>
      <c r="AM234" s="210">
        <f t="shared" si="167"/>
        <v>0</v>
      </c>
      <c r="AN234" s="210">
        <f t="shared" si="167"/>
        <v>0</v>
      </c>
      <c r="AO234" s="210">
        <f t="shared" si="167"/>
        <v>1</v>
      </c>
      <c r="AP234" s="210">
        <f t="shared" si="167"/>
        <v>0</v>
      </c>
      <c r="AQ234" s="210">
        <f t="shared" si="167"/>
        <v>0.5</v>
      </c>
      <c r="AR234" s="210">
        <f t="shared" si="167"/>
        <v>0</v>
      </c>
      <c r="AS234" s="210">
        <f t="shared" si="167"/>
        <v>-0.5</v>
      </c>
      <c r="AT234" s="212">
        <f>AD234/AF234</f>
        <v>0.5</v>
      </c>
      <c r="AU234" s="206"/>
      <c r="AV234" s="206"/>
    </row>
    <row r="235" spans="1:48" x14ac:dyDescent="0.25">
      <c r="A235" s="206"/>
      <c r="B235" s="206"/>
      <c r="C235" s="211" t="s">
        <v>446</v>
      </c>
      <c r="D235" s="210">
        <v>0</v>
      </c>
      <c r="E235" s="210">
        <f>E222</f>
        <v>1</v>
      </c>
      <c r="F235" s="210">
        <f t="shared" ref="F235:S235" si="168">F222</f>
        <v>0</v>
      </c>
      <c r="G235" s="210">
        <f t="shared" si="168"/>
        <v>0</v>
      </c>
      <c r="H235" s="217">
        <f t="shared" si="168"/>
        <v>0</v>
      </c>
      <c r="I235" s="210">
        <f t="shared" si="168"/>
        <v>0</v>
      </c>
      <c r="J235" s="210">
        <f t="shared" si="168"/>
        <v>0</v>
      </c>
      <c r="K235" s="210">
        <f t="shared" si="168"/>
        <v>0</v>
      </c>
      <c r="L235" s="210">
        <f t="shared" si="168"/>
        <v>0</v>
      </c>
      <c r="M235" s="210">
        <f t="shared" si="168"/>
        <v>0</v>
      </c>
      <c r="N235" s="210">
        <f t="shared" si="168"/>
        <v>0</v>
      </c>
      <c r="O235" s="210">
        <f t="shared" si="168"/>
        <v>0</v>
      </c>
      <c r="P235" s="210">
        <f t="shared" si="168"/>
        <v>0</v>
      </c>
      <c r="Q235" s="210">
        <f t="shared" si="168"/>
        <v>1</v>
      </c>
      <c r="R235" s="210">
        <f t="shared" si="168"/>
        <v>0</v>
      </c>
      <c r="S235" s="210">
        <f t="shared" si="168"/>
        <v>-1</v>
      </c>
      <c r="T235" s="212"/>
      <c r="U235" s="206"/>
      <c r="V235" s="206"/>
      <c r="W235" s="206"/>
      <c r="X235" s="206"/>
      <c r="Y235" s="206"/>
      <c r="Z235" s="206"/>
      <c r="AA235" s="206"/>
      <c r="AB235" s="211" t="s">
        <v>446</v>
      </c>
      <c r="AC235" s="210">
        <v>0</v>
      </c>
      <c r="AD235" s="210">
        <f t="shared" ref="AD235:AS235" si="169">AD222-AD229*$AH$222</f>
        <v>0.28571428571428575</v>
      </c>
      <c r="AE235" s="210">
        <f t="shared" si="169"/>
        <v>0</v>
      </c>
      <c r="AF235" s="217">
        <f t="shared" si="169"/>
        <v>-0.8571428571428571</v>
      </c>
      <c r="AG235" s="210">
        <f t="shared" si="169"/>
        <v>0</v>
      </c>
      <c r="AH235" s="210">
        <f t="shared" si="169"/>
        <v>0</v>
      </c>
      <c r="AI235" s="210">
        <f t="shared" si="169"/>
        <v>0</v>
      </c>
      <c r="AJ235" s="210">
        <f t="shared" si="169"/>
        <v>-4.7619047619047616E-2</v>
      </c>
      <c r="AK235" s="210">
        <f t="shared" si="169"/>
        <v>-9.5238095238095233E-2</v>
      </c>
      <c r="AL235" s="210">
        <f t="shared" si="169"/>
        <v>0</v>
      </c>
      <c r="AM235" s="210">
        <f t="shared" si="169"/>
        <v>0</v>
      </c>
      <c r="AN235" s="210">
        <f t="shared" si="169"/>
        <v>0</v>
      </c>
      <c r="AO235" s="210">
        <f t="shared" si="169"/>
        <v>0</v>
      </c>
      <c r="AP235" s="210">
        <f t="shared" si="169"/>
        <v>1</v>
      </c>
      <c r="AQ235" s="210">
        <f t="shared" si="169"/>
        <v>-0.42857142857142855</v>
      </c>
      <c r="AR235" s="210">
        <f t="shared" si="169"/>
        <v>0</v>
      </c>
      <c r="AS235" s="210">
        <f t="shared" si="169"/>
        <v>0.42857142857142855</v>
      </c>
      <c r="AT235" s="212"/>
      <c r="AU235" s="206"/>
      <c r="AV235" s="206"/>
    </row>
    <row r="236" spans="1:48" ht="15.75" thickBot="1" x14ac:dyDescent="0.3">
      <c r="A236" s="206"/>
      <c r="B236" s="206"/>
      <c r="C236" s="211" t="s">
        <v>458</v>
      </c>
      <c r="D236" s="210">
        <v>0</v>
      </c>
      <c r="E236" s="210">
        <f t="shared" ref="E236:S237" si="170">E223</f>
        <v>0</v>
      </c>
      <c r="F236" s="210">
        <f t="shared" si="170"/>
        <v>1</v>
      </c>
      <c r="G236" s="210">
        <f t="shared" si="170"/>
        <v>0</v>
      </c>
      <c r="H236" s="217">
        <f t="shared" si="170"/>
        <v>0</v>
      </c>
      <c r="I236" s="210">
        <f t="shared" si="170"/>
        <v>0</v>
      </c>
      <c r="J236" s="210">
        <f t="shared" si="170"/>
        <v>0</v>
      </c>
      <c r="K236" s="210">
        <f t="shared" si="170"/>
        <v>0</v>
      </c>
      <c r="L236" s="210">
        <f t="shared" si="170"/>
        <v>0</v>
      </c>
      <c r="M236" s="210">
        <f t="shared" si="170"/>
        <v>0</v>
      </c>
      <c r="N236" s="210">
        <f t="shared" si="170"/>
        <v>0</v>
      </c>
      <c r="O236" s="210">
        <f t="shared" si="170"/>
        <v>0</v>
      </c>
      <c r="P236" s="210">
        <f t="shared" si="170"/>
        <v>0</v>
      </c>
      <c r="Q236" s="210">
        <f t="shared" si="170"/>
        <v>0</v>
      </c>
      <c r="R236" s="210">
        <f t="shared" si="170"/>
        <v>1</v>
      </c>
      <c r="S236" s="210">
        <f t="shared" si="170"/>
        <v>0</v>
      </c>
      <c r="T236" s="212"/>
      <c r="U236" s="206"/>
      <c r="V236" s="206"/>
      <c r="W236" s="206"/>
      <c r="X236" s="206"/>
      <c r="Y236" s="206"/>
      <c r="Z236" s="206"/>
      <c r="AA236" s="206"/>
      <c r="AB236" s="211" t="s">
        <v>9</v>
      </c>
      <c r="AC236" s="210">
        <v>3</v>
      </c>
      <c r="AD236" s="210">
        <f t="shared" ref="AD236:AS237" si="171">AD223</f>
        <v>1</v>
      </c>
      <c r="AE236" s="210">
        <f t="shared" si="171"/>
        <v>1</v>
      </c>
      <c r="AF236" s="217">
        <f t="shared" si="171"/>
        <v>0</v>
      </c>
      <c r="AG236" s="210">
        <f t="shared" si="171"/>
        <v>0</v>
      </c>
      <c r="AH236" s="210">
        <f t="shared" si="171"/>
        <v>0</v>
      </c>
      <c r="AI236" s="210">
        <f t="shared" si="171"/>
        <v>0</v>
      </c>
      <c r="AJ236" s="210">
        <f t="shared" si="171"/>
        <v>0</v>
      </c>
      <c r="AK236" s="210">
        <f t="shared" si="171"/>
        <v>0</v>
      </c>
      <c r="AL236" s="210">
        <f t="shared" si="171"/>
        <v>0</v>
      </c>
      <c r="AM236" s="210">
        <f t="shared" si="171"/>
        <v>0</v>
      </c>
      <c r="AN236" s="210">
        <f t="shared" si="171"/>
        <v>0</v>
      </c>
      <c r="AO236" s="210">
        <f t="shared" si="171"/>
        <v>0</v>
      </c>
      <c r="AP236" s="210">
        <f t="shared" si="171"/>
        <v>0</v>
      </c>
      <c r="AQ236" s="210">
        <f t="shared" si="171"/>
        <v>-1</v>
      </c>
      <c r="AR236" s="210">
        <f t="shared" si="171"/>
        <v>0</v>
      </c>
      <c r="AS236" s="210">
        <f t="shared" si="171"/>
        <v>1</v>
      </c>
      <c r="AT236" s="212"/>
      <c r="AU236" s="206"/>
      <c r="AV236" s="206"/>
    </row>
    <row r="237" spans="1:48" ht="15.75" thickBot="1" x14ac:dyDescent="0.3">
      <c r="A237" s="206"/>
      <c r="B237" s="206"/>
      <c r="C237" s="213" t="s">
        <v>13</v>
      </c>
      <c r="D237" s="218">
        <v>13</v>
      </c>
      <c r="E237" s="210">
        <f t="shared" si="170"/>
        <v>0</v>
      </c>
      <c r="F237" s="210">
        <f t="shared" si="170"/>
        <v>0</v>
      </c>
      <c r="G237" s="210">
        <f t="shared" si="170"/>
        <v>0</v>
      </c>
      <c r="H237" s="219">
        <f t="shared" si="170"/>
        <v>0</v>
      </c>
      <c r="I237" s="210">
        <f t="shared" si="170"/>
        <v>0</v>
      </c>
      <c r="J237" s="210">
        <f t="shared" si="170"/>
        <v>1</v>
      </c>
      <c r="K237" s="210">
        <f t="shared" si="170"/>
        <v>0</v>
      </c>
      <c r="L237" s="210">
        <f t="shared" si="170"/>
        <v>0</v>
      </c>
      <c r="M237" s="210">
        <f t="shared" si="170"/>
        <v>0</v>
      </c>
      <c r="N237" s="210">
        <f t="shared" si="170"/>
        <v>0</v>
      </c>
      <c r="O237" s="210">
        <f t="shared" si="170"/>
        <v>0</v>
      </c>
      <c r="P237" s="210">
        <f t="shared" si="170"/>
        <v>0</v>
      </c>
      <c r="Q237" s="210">
        <f t="shared" si="170"/>
        <v>0</v>
      </c>
      <c r="R237" s="210">
        <f t="shared" si="170"/>
        <v>0</v>
      </c>
      <c r="S237" s="210">
        <f t="shared" si="170"/>
        <v>1</v>
      </c>
      <c r="T237" s="214"/>
      <c r="U237" s="206"/>
      <c r="V237" s="206"/>
      <c r="W237" s="206"/>
      <c r="X237" s="206"/>
      <c r="Y237" s="206"/>
      <c r="Z237" s="206"/>
      <c r="AA237" s="206"/>
      <c r="AB237" s="202" t="s">
        <v>468</v>
      </c>
      <c r="AC237" s="203">
        <v>0</v>
      </c>
      <c r="AD237" s="203">
        <f t="shared" si="171"/>
        <v>0</v>
      </c>
      <c r="AE237" s="203">
        <f t="shared" si="171"/>
        <v>0</v>
      </c>
      <c r="AF237" s="207">
        <f t="shared" si="171"/>
        <v>1</v>
      </c>
      <c r="AG237" s="203">
        <f t="shared" si="171"/>
        <v>0</v>
      </c>
      <c r="AH237" s="203">
        <f t="shared" si="171"/>
        <v>0</v>
      </c>
      <c r="AI237" s="203">
        <f t="shared" si="171"/>
        <v>0</v>
      </c>
      <c r="AJ237" s="203">
        <f t="shared" si="171"/>
        <v>0</v>
      </c>
      <c r="AK237" s="203">
        <f t="shared" si="171"/>
        <v>0</v>
      </c>
      <c r="AL237" s="203">
        <f t="shared" si="171"/>
        <v>0</v>
      </c>
      <c r="AM237" s="203">
        <f t="shared" si="171"/>
        <v>0</v>
      </c>
      <c r="AN237" s="203">
        <f t="shared" si="171"/>
        <v>0</v>
      </c>
      <c r="AO237" s="203">
        <f t="shared" si="171"/>
        <v>0</v>
      </c>
      <c r="AP237" s="203">
        <f t="shared" si="171"/>
        <v>0</v>
      </c>
      <c r="AQ237" s="203">
        <f t="shared" si="171"/>
        <v>0</v>
      </c>
      <c r="AR237" s="203">
        <f t="shared" si="171"/>
        <v>1</v>
      </c>
      <c r="AS237" s="203">
        <f t="shared" si="171"/>
        <v>0</v>
      </c>
      <c r="AT237" s="204">
        <v>0</v>
      </c>
      <c r="AU237" s="206"/>
      <c r="AV237" s="206"/>
    </row>
    <row r="238" spans="1:48" ht="15.75" thickBot="1" x14ac:dyDescent="0.3">
      <c r="A238" s="206"/>
      <c r="B238" s="206"/>
      <c r="C238" s="206"/>
      <c r="D238" s="202"/>
      <c r="E238" s="203" t="s">
        <v>237</v>
      </c>
      <c r="F238" s="203">
        <f>SUMPRODUCT($D$229:$D$237,F229:F237)-F227</f>
        <v>0</v>
      </c>
      <c r="G238" s="203">
        <f t="shared" ref="G238:S238" si="172">SUMPRODUCT($D$229:$D$237,G229:G237)-G227</f>
        <v>0</v>
      </c>
      <c r="H238" s="203">
        <f t="shared" si="172"/>
        <v>-9</v>
      </c>
      <c r="I238" s="203">
        <f t="shared" si="172"/>
        <v>0</v>
      </c>
      <c r="J238" s="203">
        <f t="shared" si="172"/>
        <v>0</v>
      </c>
      <c r="K238" s="203">
        <f t="shared" si="172"/>
        <v>-1</v>
      </c>
      <c r="L238" s="203">
        <f t="shared" si="172"/>
        <v>0</v>
      </c>
      <c r="M238" s="203">
        <f t="shared" si="172"/>
        <v>0</v>
      </c>
      <c r="N238" s="203">
        <f t="shared" si="172"/>
        <v>0</v>
      </c>
      <c r="O238" s="203">
        <f t="shared" si="172"/>
        <v>0</v>
      </c>
      <c r="P238" s="203">
        <f t="shared" si="172"/>
        <v>18</v>
      </c>
      <c r="Q238" s="203">
        <f t="shared" si="172"/>
        <v>0</v>
      </c>
      <c r="R238" s="203">
        <f t="shared" si="172"/>
        <v>0</v>
      </c>
      <c r="S238" s="203">
        <f t="shared" si="172"/>
        <v>20</v>
      </c>
      <c r="T238" s="206"/>
      <c r="U238" s="206"/>
      <c r="V238" s="206"/>
      <c r="W238" s="206"/>
      <c r="X238" s="206"/>
      <c r="Y238" s="206"/>
      <c r="Z238" s="206"/>
      <c r="AA238" s="206"/>
      <c r="AB238" s="206"/>
      <c r="AC238" s="202"/>
      <c r="AD238" s="203" t="s">
        <v>237</v>
      </c>
      <c r="AE238" s="203">
        <f t="shared" ref="AE238:AS238" si="173">SUMPRODUCT($AC$229:$AC$237,AE229:AE237)-AE227</f>
        <v>0</v>
      </c>
      <c r="AF238" s="203">
        <f t="shared" si="173"/>
        <v>-0.85714285714285765</v>
      </c>
      <c r="AG238" s="203">
        <f t="shared" si="173"/>
        <v>0</v>
      </c>
      <c r="AH238" s="203">
        <f t="shared" si="173"/>
        <v>0</v>
      </c>
      <c r="AI238" s="203">
        <f t="shared" si="173"/>
        <v>0</v>
      </c>
      <c r="AJ238" s="203">
        <f t="shared" si="173"/>
        <v>0.95238095238095233</v>
      </c>
      <c r="AK238" s="203">
        <f t="shared" si="173"/>
        <v>0.90476190476190488</v>
      </c>
      <c r="AL238" s="203">
        <f t="shared" si="173"/>
        <v>0</v>
      </c>
      <c r="AM238" s="203">
        <f t="shared" si="173"/>
        <v>0</v>
      </c>
      <c r="AN238" s="203">
        <f t="shared" si="173"/>
        <v>0</v>
      </c>
      <c r="AO238" s="203">
        <f t="shared" si="173"/>
        <v>0</v>
      </c>
      <c r="AP238" s="203">
        <f t="shared" si="173"/>
        <v>0</v>
      </c>
      <c r="AQ238" s="203">
        <f t="shared" si="173"/>
        <v>-0.42857142857142883</v>
      </c>
      <c r="AR238" s="203">
        <f t="shared" si="173"/>
        <v>0</v>
      </c>
      <c r="AS238" s="203">
        <f t="shared" si="173"/>
        <v>10000.428571428571</v>
      </c>
      <c r="AT238" s="206"/>
      <c r="AU238" s="206"/>
      <c r="AV238" s="206"/>
    </row>
    <row r="239" spans="1:48" ht="15.75" thickBot="1" x14ac:dyDescent="0.3">
      <c r="A239" s="206"/>
      <c r="B239" s="206"/>
      <c r="C239" s="206"/>
      <c r="D239" s="206"/>
      <c r="E239" s="206"/>
      <c r="F239" s="206"/>
      <c r="G239" s="206"/>
      <c r="H239" s="206"/>
      <c r="I239" s="206"/>
      <c r="J239" s="206"/>
      <c r="K239" s="206"/>
      <c r="L239" s="206"/>
      <c r="M239" s="206"/>
      <c r="N239" s="206"/>
      <c r="O239" s="206"/>
      <c r="P239" s="206"/>
      <c r="Q239" s="206"/>
      <c r="R239" s="206"/>
      <c r="S239" s="206"/>
      <c r="T239" s="206"/>
      <c r="U239" s="206"/>
      <c r="V239" s="206"/>
      <c r="W239" s="206"/>
      <c r="X239" s="206"/>
      <c r="Y239" s="206"/>
      <c r="Z239" s="206"/>
      <c r="AA239" s="206"/>
      <c r="AB239" s="206"/>
      <c r="AC239" s="206"/>
      <c r="AD239" s="206"/>
      <c r="AE239" s="206"/>
      <c r="AF239" s="206"/>
      <c r="AG239" s="206"/>
      <c r="AH239" s="206"/>
      <c r="AI239" s="206"/>
      <c r="AJ239" s="206"/>
      <c r="AK239" s="206"/>
      <c r="AL239" s="206"/>
      <c r="AM239" s="206"/>
      <c r="AN239" s="206"/>
      <c r="AO239" s="206"/>
      <c r="AP239" s="206"/>
      <c r="AQ239" s="206"/>
      <c r="AR239" s="206"/>
      <c r="AS239" s="206"/>
      <c r="AT239" s="206"/>
      <c r="AU239" s="206"/>
      <c r="AV239" s="206"/>
    </row>
    <row r="240" spans="1:48" ht="15.75" thickBot="1" x14ac:dyDescent="0.3">
      <c r="A240" s="206"/>
      <c r="B240" s="206"/>
      <c r="C240" s="210"/>
      <c r="D240" s="210"/>
      <c r="E240" s="202" t="s">
        <v>155</v>
      </c>
      <c r="F240" s="203">
        <v>3</v>
      </c>
      <c r="G240" s="203">
        <v>6</v>
      </c>
      <c r="H240" s="203">
        <v>3</v>
      </c>
      <c r="I240" s="203">
        <v>6</v>
      </c>
      <c r="J240" s="203">
        <v>13</v>
      </c>
      <c r="K240" s="203">
        <v>0</v>
      </c>
      <c r="L240" s="203">
        <v>0</v>
      </c>
      <c r="M240" s="203">
        <v>0</v>
      </c>
      <c r="N240" s="203">
        <v>0</v>
      </c>
      <c r="O240" s="203">
        <v>0</v>
      </c>
      <c r="P240" s="203">
        <v>0</v>
      </c>
      <c r="Q240" s="203">
        <v>0</v>
      </c>
      <c r="R240" s="203"/>
      <c r="S240" s="204">
        <v>0</v>
      </c>
      <c r="T240" s="206"/>
      <c r="U240" s="206"/>
      <c r="V240" s="206"/>
      <c r="W240" s="206"/>
      <c r="X240" s="206"/>
      <c r="Y240" s="206"/>
      <c r="Z240" s="206"/>
      <c r="AA240" s="206"/>
      <c r="AB240" s="210"/>
      <c r="AC240" s="210"/>
      <c r="AD240" s="202" t="s">
        <v>155</v>
      </c>
      <c r="AE240" s="203">
        <v>3</v>
      </c>
      <c r="AF240" s="203">
        <v>6</v>
      </c>
      <c r="AG240" s="203">
        <v>3</v>
      </c>
      <c r="AH240" s="203">
        <v>6</v>
      </c>
      <c r="AI240" s="203">
        <v>13</v>
      </c>
      <c r="AJ240" s="203">
        <v>0</v>
      </c>
      <c r="AK240" s="203">
        <v>0</v>
      </c>
      <c r="AL240" s="203">
        <v>0</v>
      </c>
      <c r="AM240" s="203">
        <v>0</v>
      </c>
      <c r="AN240" s="203">
        <v>0</v>
      </c>
      <c r="AO240" s="203">
        <v>0</v>
      </c>
      <c r="AP240" s="203">
        <v>0</v>
      </c>
      <c r="AQ240" s="203">
        <v>0</v>
      </c>
      <c r="AR240" s="203">
        <v>0</v>
      </c>
      <c r="AS240" s="204">
        <v>-10000</v>
      </c>
      <c r="AT240" s="206"/>
      <c r="AU240" s="206"/>
      <c r="AV240" s="206"/>
    </row>
    <row r="241" spans="1:48" ht="15.75" thickBot="1" x14ac:dyDescent="0.3">
      <c r="A241" s="206"/>
      <c r="B241" s="206"/>
      <c r="C241" s="202" t="s">
        <v>435</v>
      </c>
      <c r="D241" s="203" t="s">
        <v>436</v>
      </c>
      <c r="E241" s="203" t="s">
        <v>437</v>
      </c>
      <c r="F241" s="203" t="s">
        <v>438</v>
      </c>
      <c r="G241" s="203" t="s">
        <v>439</v>
      </c>
      <c r="H241" s="203" t="s">
        <v>11</v>
      </c>
      <c r="I241" s="203" t="s">
        <v>12</v>
      </c>
      <c r="J241" s="203" t="s">
        <v>13</v>
      </c>
      <c r="K241" s="203" t="s">
        <v>234</v>
      </c>
      <c r="L241" s="203" t="s">
        <v>235</v>
      </c>
      <c r="M241" s="203" t="s">
        <v>236</v>
      </c>
      <c r="N241" s="203" t="s">
        <v>415</v>
      </c>
      <c r="O241" s="203" t="s">
        <v>440</v>
      </c>
      <c r="P241" s="203" t="s">
        <v>441</v>
      </c>
      <c r="Q241" s="203" t="s">
        <v>446</v>
      </c>
      <c r="R241" s="203" t="s">
        <v>458</v>
      </c>
      <c r="S241" s="203" t="s">
        <v>468</v>
      </c>
      <c r="T241" s="204" t="s">
        <v>442</v>
      </c>
      <c r="U241" s="206"/>
      <c r="V241" s="206"/>
      <c r="W241" s="206"/>
      <c r="X241" s="206"/>
      <c r="Y241" s="206"/>
      <c r="Z241" s="206"/>
      <c r="AA241" s="206"/>
      <c r="AB241" s="202" t="s">
        <v>435</v>
      </c>
      <c r="AC241" s="203" t="s">
        <v>436</v>
      </c>
      <c r="AD241" s="203" t="s">
        <v>437</v>
      </c>
      <c r="AE241" s="203" t="s">
        <v>438</v>
      </c>
      <c r="AF241" s="203" t="s">
        <v>439</v>
      </c>
      <c r="AG241" s="203" t="s">
        <v>11</v>
      </c>
      <c r="AH241" s="203" t="s">
        <v>12</v>
      </c>
      <c r="AI241" s="203" t="s">
        <v>13</v>
      </c>
      <c r="AJ241" s="203" t="s">
        <v>234</v>
      </c>
      <c r="AK241" s="203" t="s">
        <v>235</v>
      </c>
      <c r="AL241" s="203" t="s">
        <v>236</v>
      </c>
      <c r="AM241" s="203" t="s">
        <v>415</v>
      </c>
      <c r="AN241" s="203" t="s">
        <v>440</v>
      </c>
      <c r="AO241" s="203" t="s">
        <v>441</v>
      </c>
      <c r="AP241" s="203" t="s">
        <v>446</v>
      </c>
      <c r="AQ241" s="203" t="s">
        <v>458</v>
      </c>
      <c r="AR241" s="203" t="s">
        <v>468</v>
      </c>
      <c r="AS241" s="203" t="s">
        <v>459</v>
      </c>
      <c r="AT241" s="204" t="s">
        <v>442</v>
      </c>
      <c r="AU241" s="206"/>
      <c r="AV241" s="206"/>
    </row>
    <row r="242" spans="1:48" x14ac:dyDescent="0.25">
      <c r="A242" s="206"/>
      <c r="B242" s="206"/>
      <c r="C242" s="211" t="s">
        <v>12</v>
      </c>
      <c r="D242" s="210">
        <v>6</v>
      </c>
      <c r="E242" s="210">
        <f>E229</f>
        <v>1</v>
      </c>
      <c r="F242" s="216">
        <f t="shared" ref="F242:S242" si="174">F229</f>
        <v>0</v>
      </c>
      <c r="G242" s="210">
        <f t="shared" si="174"/>
        <v>0</v>
      </c>
      <c r="H242" s="210">
        <f t="shared" si="174"/>
        <v>0</v>
      </c>
      <c r="I242" s="210">
        <f t="shared" si="174"/>
        <v>1</v>
      </c>
      <c r="J242" s="210">
        <f t="shared" si="174"/>
        <v>0</v>
      </c>
      <c r="K242" s="210">
        <f t="shared" si="174"/>
        <v>0</v>
      </c>
      <c r="L242" s="210">
        <f t="shared" si="174"/>
        <v>0</v>
      </c>
      <c r="M242" s="210">
        <f t="shared" si="174"/>
        <v>0</v>
      </c>
      <c r="N242" s="210">
        <f t="shared" si="174"/>
        <v>0</v>
      </c>
      <c r="O242" s="210">
        <f t="shared" si="174"/>
        <v>0</v>
      </c>
      <c r="P242" s="210">
        <f t="shared" si="174"/>
        <v>1</v>
      </c>
      <c r="Q242" s="210">
        <f t="shared" si="174"/>
        <v>0</v>
      </c>
      <c r="R242" s="210">
        <f t="shared" si="174"/>
        <v>0</v>
      </c>
      <c r="S242" s="210">
        <f t="shared" si="174"/>
        <v>0</v>
      </c>
      <c r="T242" s="210"/>
      <c r="U242" s="206"/>
      <c r="V242" s="206"/>
      <c r="W242" s="206"/>
      <c r="X242" s="206"/>
      <c r="Y242" s="206"/>
      <c r="Z242" s="206"/>
      <c r="AA242" s="206"/>
      <c r="AB242" s="211" t="s">
        <v>12</v>
      </c>
      <c r="AC242" s="210">
        <v>6</v>
      </c>
      <c r="AD242" s="210">
        <f t="shared" ref="AD242:AS242" si="175">AD229-AD250*$AF$229</f>
        <v>0.5</v>
      </c>
      <c r="AE242" s="210">
        <f t="shared" si="175"/>
        <v>0</v>
      </c>
      <c r="AF242" s="210">
        <f t="shared" si="175"/>
        <v>0</v>
      </c>
      <c r="AG242" s="210">
        <f t="shared" si="175"/>
        <v>0.5</v>
      </c>
      <c r="AH242" s="210">
        <f t="shared" si="175"/>
        <v>1</v>
      </c>
      <c r="AI242" s="210">
        <f t="shared" si="175"/>
        <v>0</v>
      </c>
      <c r="AJ242" s="210">
        <f t="shared" si="175"/>
        <v>5.5555555555555552E-2</v>
      </c>
      <c r="AK242" s="210">
        <f t="shared" si="175"/>
        <v>-5.5555555555555552E-2</v>
      </c>
      <c r="AL242" s="210">
        <f t="shared" si="175"/>
        <v>0</v>
      </c>
      <c r="AM242" s="210">
        <f t="shared" si="175"/>
        <v>0</v>
      </c>
      <c r="AN242" s="210">
        <f t="shared" si="175"/>
        <v>0</v>
      </c>
      <c r="AO242" s="210">
        <f t="shared" si="175"/>
        <v>0</v>
      </c>
      <c r="AP242" s="210">
        <f t="shared" si="175"/>
        <v>0</v>
      </c>
      <c r="AQ242" s="216">
        <f t="shared" si="175"/>
        <v>-0.5</v>
      </c>
      <c r="AR242" s="210">
        <f t="shared" si="175"/>
        <v>1</v>
      </c>
      <c r="AS242" s="210">
        <f t="shared" si="175"/>
        <v>0.5</v>
      </c>
      <c r="AT242" s="212"/>
      <c r="AU242" s="206"/>
      <c r="AV242" s="206"/>
    </row>
    <row r="243" spans="1:48" ht="15.75" thickBot="1" x14ac:dyDescent="0.3">
      <c r="A243" s="206"/>
      <c r="B243" s="206"/>
      <c r="C243" s="211" t="s">
        <v>235</v>
      </c>
      <c r="D243" s="210">
        <v>0</v>
      </c>
      <c r="E243" s="210">
        <f>E230-E245*$H$230</f>
        <v>3</v>
      </c>
      <c r="F243" s="217">
        <f t="shared" ref="F243:S243" si="176">F230-F245*$H$230</f>
        <v>4.5</v>
      </c>
      <c r="G243" s="210">
        <f t="shared" si="176"/>
        <v>0</v>
      </c>
      <c r="H243" s="210">
        <f t="shared" si="176"/>
        <v>0</v>
      </c>
      <c r="I243" s="210">
        <f t="shared" si="176"/>
        <v>0</v>
      </c>
      <c r="J243" s="210">
        <f t="shared" si="176"/>
        <v>0</v>
      </c>
      <c r="K243" s="210">
        <f t="shared" si="176"/>
        <v>0.5</v>
      </c>
      <c r="L243" s="210">
        <f t="shared" si="176"/>
        <v>1</v>
      </c>
      <c r="M243" s="210">
        <f t="shared" si="176"/>
        <v>0</v>
      </c>
      <c r="N243" s="210">
        <f t="shared" si="176"/>
        <v>-9</v>
      </c>
      <c r="O243" s="210">
        <f t="shared" si="176"/>
        <v>0</v>
      </c>
      <c r="P243" s="210">
        <f t="shared" si="176"/>
        <v>0</v>
      </c>
      <c r="Q243" s="210">
        <f t="shared" si="176"/>
        <v>0</v>
      </c>
      <c r="R243" s="210">
        <f t="shared" si="176"/>
        <v>0</v>
      </c>
      <c r="S243" s="210">
        <f t="shared" si="176"/>
        <v>-10.5</v>
      </c>
      <c r="T243" s="212">
        <f>E243/F243</f>
        <v>0.66666666666666663</v>
      </c>
      <c r="U243" s="206"/>
      <c r="V243" s="206"/>
      <c r="W243" s="206"/>
      <c r="X243" s="206"/>
      <c r="Y243" s="206"/>
      <c r="Z243" s="206"/>
      <c r="AA243" s="206"/>
      <c r="AB243" s="211" t="s">
        <v>13</v>
      </c>
      <c r="AC243" s="210">
        <v>13</v>
      </c>
      <c r="AD243" s="210">
        <f t="shared" ref="AD243:AS243" si="177">AD230-AD250*$AF$230</f>
        <v>0.71428571428571419</v>
      </c>
      <c r="AE243" s="210">
        <f t="shared" si="177"/>
        <v>0</v>
      </c>
      <c r="AF243" s="210">
        <f t="shared" si="177"/>
        <v>0</v>
      </c>
      <c r="AG243" s="210">
        <f t="shared" si="177"/>
        <v>0</v>
      </c>
      <c r="AH243" s="210">
        <f t="shared" si="177"/>
        <v>0</v>
      </c>
      <c r="AI243" s="210">
        <f t="shared" si="177"/>
        <v>1</v>
      </c>
      <c r="AJ243" s="210">
        <f t="shared" si="177"/>
        <v>4.7619047619047616E-2</v>
      </c>
      <c r="AK243" s="210">
        <f t="shared" si="177"/>
        <v>9.5238095238095233E-2</v>
      </c>
      <c r="AL243" s="210">
        <f t="shared" si="177"/>
        <v>0</v>
      </c>
      <c r="AM243" s="210">
        <f t="shared" si="177"/>
        <v>0</v>
      </c>
      <c r="AN243" s="210">
        <f t="shared" si="177"/>
        <v>0</v>
      </c>
      <c r="AO243" s="210">
        <f t="shared" si="177"/>
        <v>0</v>
      </c>
      <c r="AP243" s="210">
        <f t="shared" si="177"/>
        <v>0</v>
      </c>
      <c r="AQ243" s="217">
        <f t="shared" si="177"/>
        <v>0.42857142857142855</v>
      </c>
      <c r="AR243" s="210">
        <f t="shared" si="177"/>
        <v>-0.8571428571428571</v>
      </c>
      <c r="AS243" s="210">
        <f t="shared" si="177"/>
        <v>-0.42857142857142855</v>
      </c>
      <c r="AT243" s="212">
        <f>AD243/AQ243</f>
        <v>1.6666666666666665</v>
      </c>
      <c r="AU243" s="206"/>
      <c r="AV243" s="206"/>
    </row>
    <row r="244" spans="1:48" ht="15.75" thickBot="1" x14ac:dyDescent="0.3">
      <c r="A244" s="206"/>
      <c r="B244" s="206"/>
      <c r="C244" s="211" t="s">
        <v>236</v>
      </c>
      <c r="D244" s="210">
        <v>0</v>
      </c>
      <c r="E244" s="210">
        <f>E231</f>
        <v>1</v>
      </c>
      <c r="F244" s="217">
        <f t="shared" ref="F244:S244" si="178">F231</f>
        <v>1</v>
      </c>
      <c r="G244" s="210">
        <f t="shared" si="178"/>
        <v>0</v>
      </c>
      <c r="H244" s="210">
        <f t="shared" si="178"/>
        <v>0</v>
      </c>
      <c r="I244" s="210">
        <f t="shared" si="178"/>
        <v>0</v>
      </c>
      <c r="J244" s="210">
        <f t="shared" si="178"/>
        <v>0</v>
      </c>
      <c r="K244" s="210">
        <f t="shared" si="178"/>
        <v>0</v>
      </c>
      <c r="L244" s="210">
        <f t="shared" si="178"/>
        <v>0</v>
      </c>
      <c r="M244" s="210">
        <f t="shared" si="178"/>
        <v>1</v>
      </c>
      <c r="N244" s="210">
        <f t="shared" si="178"/>
        <v>0</v>
      </c>
      <c r="O244" s="210">
        <f t="shared" si="178"/>
        <v>0</v>
      </c>
      <c r="P244" s="210">
        <f t="shared" si="178"/>
        <v>0</v>
      </c>
      <c r="Q244" s="210">
        <f t="shared" si="178"/>
        <v>0</v>
      </c>
      <c r="R244" s="210">
        <f t="shared" si="178"/>
        <v>0</v>
      </c>
      <c r="S244" s="210">
        <f t="shared" si="178"/>
        <v>0</v>
      </c>
      <c r="T244" s="212">
        <v>1</v>
      </c>
      <c r="U244" s="206"/>
      <c r="V244" s="206"/>
      <c r="W244" s="206"/>
      <c r="X244" s="206"/>
      <c r="Y244" s="206"/>
      <c r="Z244" s="206"/>
      <c r="AA244" s="206"/>
      <c r="AB244" s="202" t="s">
        <v>236</v>
      </c>
      <c r="AC244" s="203">
        <v>0</v>
      </c>
      <c r="AD244" s="203">
        <f>AD231</f>
        <v>0</v>
      </c>
      <c r="AE244" s="203">
        <f t="shared" ref="AE244:AS244" si="179">AE231</f>
        <v>0</v>
      </c>
      <c r="AF244" s="203">
        <f t="shared" si="179"/>
        <v>0</v>
      </c>
      <c r="AG244" s="203">
        <f t="shared" si="179"/>
        <v>0</v>
      </c>
      <c r="AH244" s="203">
        <f t="shared" si="179"/>
        <v>0</v>
      </c>
      <c r="AI244" s="203">
        <f t="shared" si="179"/>
        <v>0</v>
      </c>
      <c r="AJ244" s="203">
        <f t="shared" si="179"/>
        <v>0</v>
      </c>
      <c r="AK244" s="203">
        <f t="shared" si="179"/>
        <v>0</v>
      </c>
      <c r="AL244" s="203">
        <f t="shared" si="179"/>
        <v>1</v>
      </c>
      <c r="AM244" s="203">
        <f t="shared" si="179"/>
        <v>0</v>
      </c>
      <c r="AN244" s="203">
        <f t="shared" si="179"/>
        <v>0</v>
      </c>
      <c r="AO244" s="203">
        <f t="shared" si="179"/>
        <v>0</v>
      </c>
      <c r="AP244" s="203">
        <f t="shared" si="179"/>
        <v>0</v>
      </c>
      <c r="AQ244" s="207">
        <f t="shared" si="179"/>
        <v>1</v>
      </c>
      <c r="AR244" s="203">
        <f t="shared" si="179"/>
        <v>0</v>
      </c>
      <c r="AS244" s="203">
        <f t="shared" si="179"/>
        <v>-1</v>
      </c>
      <c r="AT244" s="204">
        <v>0</v>
      </c>
      <c r="AU244" s="206"/>
      <c r="AV244" s="206"/>
    </row>
    <row r="245" spans="1:48" x14ac:dyDescent="0.25">
      <c r="A245" s="206"/>
      <c r="B245" s="206"/>
      <c r="C245" s="211" t="s">
        <v>11</v>
      </c>
      <c r="D245" s="210">
        <v>3</v>
      </c>
      <c r="E245" s="210">
        <f>E232/$H$232</f>
        <v>0.33333333333333326</v>
      </c>
      <c r="F245" s="217">
        <f t="shared" ref="F245:S245" si="180">F232/$H$232</f>
        <v>-0.5</v>
      </c>
      <c r="G245" s="210">
        <f t="shared" si="180"/>
        <v>0</v>
      </c>
      <c r="H245" s="210">
        <f t="shared" si="180"/>
        <v>1</v>
      </c>
      <c r="I245" s="210">
        <f t="shared" si="180"/>
        <v>0</v>
      </c>
      <c r="J245" s="210">
        <f t="shared" si="180"/>
        <v>0</v>
      </c>
      <c r="K245" s="210">
        <f t="shared" si="180"/>
        <v>0.16666666666666666</v>
      </c>
      <c r="L245" s="210">
        <f t="shared" si="180"/>
        <v>0</v>
      </c>
      <c r="M245" s="210">
        <f t="shared" si="180"/>
        <v>0</v>
      </c>
      <c r="N245" s="210">
        <f t="shared" si="180"/>
        <v>1</v>
      </c>
      <c r="O245" s="210">
        <f t="shared" si="180"/>
        <v>0</v>
      </c>
      <c r="P245" s="210">
        <f t="shared" si="180"/>
        <v>-2</v>
      </c>
      <c r="Q245" s="210">
        <f t="shared" si="180"/>
        <v>0</v>
      </c>
      <c r="R245" s="210">
        <f t="shared" si="180"/>
        <v>0</v>
      </c>
      <c r="S245" s="210">
        <f t="shared" si="180"/>
        <v>-1.1666666666666667</v>
      </c>
      <c r="T245" s="212"/>
      <c r="U245" s="206"/>
      <c r="V245" s="206"/>
      <c r="W245" s="206"/>
      <c r="X245" s="206"/>
      <c r="Y245" s="206"/>
      <c r="Z245" s="206"/>
      <c r="AA245" s="206"/>
      <c r="AB245" s="211" t="s">
        <v>415</v>
      </c>
      <c r="AC245" s="210">
        <v>0</v>
      </c>
      <c r="AD245" s="210">
        <f t="shared" ref="AD245:AS245" si="181">AD232-AD250*$AF$232</f>
        <v>1</v>
      </c>
      <c r="AE245" s="210">
        <f t="shared" si="181"/>
        <v>0</v>
      </c>
      <c r="AF245" s="210">
        <f t="shared" si="181"/>
        <v>0</v>
      </c>
      <c r="AG245" s="210">
        <f t="shared" si="181"/>
        <v>0</v>
      </c>
      <c r="AH245" s="210">
        <f t="shared" si="181"/>
        <v>0</v>
      </c>
      <c r="AI245" s="210">
        <f t="shared" si="181"/>
        <v>0</v>
      </c>
      <c r="AJ245" s="210">
        <f t="shared" si="181"/>
        <v>0</v>
      </c>
      <c r="AK245" s="210">
        <f t="shared" si="181"/>
        <v>0</v>
      </c>
      <c r="AL245" s="210">
        <f t="shared" si="181"/>
        <v>0</v>
      </c>
      <c r="AM245" s="210">
        <f t="shared" si="181"/>
        <v>1</v>
      </c>
      <c r="AN245" s="210">
        <f t="shared" si="181"/>
        <v>0</v>
      </c>
      <c r="AO245" s="210">
        <f t="shared" si="181"/>
        <v>0</v>
      </c>
      <c r="AP245" s="210">
        <f t="shared" si="181"/>
        <v>0</v>
      </c>
      <c r="AQ245" s="217">
        <f t="shared" si="181"/>
        <v>0</v>
      </c>
      <c r="AR245" s="210">
        <f t="shared" si="181"/>
        <v>-1</v>
      </c>
      <c r="AS245" s="210">
        <f t="shared" si="181"/>
        <v>0</v>
      </c>
      <c r="AT245" s="212"/>
      <c r="AU245" s="206"/>
      <c r="AV245" s="206"/>
    </row>
    <row r="246" spans="1:48" x14ac:dyDescent="0.25">
      <c r="A246" s="206"/>
      <c r="B246" s="206"/>
      <c r="C246" s="211" t="s">
        <v>440</v>
      </c>
      <c r="D246" s="210">
        <v>0</v>
      </c>
      <c r="E246" s="210">
        <f>E233-E245*$H$233</f>
        <v>0.66666666666666674</v>
      </c>
      <c r="F246" s="217">
        <f t="shared" ref="F246:S246" si="182">F233-F245*$H$233</f>
        <v>0.5</v>
      </c>
      <c r="G246" s="210">
        <f t="shared" si="182"/>
        <v>0</v>
      </c>
      <c r="H246" s="210">
        <f t="shared" si="182"/>
        <v>0</v>
      </c>
      <c r="I246" s="210">
        <f t="shared" si="182"/>
        <v>0</v>
      </c>
      <c r="J246" s="210">
        <f t="shared" si="182"/>
        <v>0</v>
      </c>
      <c r="K246" s="210">
        <f t="shared" si="182"/>
        <v>-0.16666666666666666</v>
      </c>
      <c r="L246" s="210">
        <f t="shared" si="182"/>
        <v>0</v>
      </c>
      <c r="M246" s="210">
        <f t="shared" si="182"/>
        <v>0</v>
      </c>
      <c r="N246" s="210">
        <f t="shared" si="182"/>
        <v>-1</v>
      </c>
      <c r="O246" s="210">
        <f t="shared" si="182"/>
        <v>1</v>
      </c>
      <c r="P246" s="210">
        <f t="shared" si="182"/>
        <v>2</v>
      </c>
      <c r="Q246" s="210">
        <f t="shared" si="182"/>
        <v>0</v>
      </c>
      <c r="R246" s="210">
        <f t="shared" si="182"/>
        <v>0</v>
      </c>
      <c r="S246" s="210">
        <f t="shared" si="182"/>
        <v>1.1666666666666667</v>
      </c>
      <c r="T246" s="212">
        <f>E246/F246</f>
        <v>1.3333333333333335</v>
      </c>
      <c r="U246" s="206"/>
      <c r="V246" s="206"/>
      <c r="W246" s="206"/>
      <c r="X246" s="206"/>
      <c r="Y246" s="206"/>
      <c r="Z246" s="206"/>
      <c r="AA246" s="206"/>
      <c r="AB246" s="211" t="s">
        <v>440</v>
      </c>
      <c r="AC246" s="210">
        <v>0</v>
      </c>
      <c r="AD246" s="210">
        <f>AD233</f>
        <v>1</v>
      </c>
      <c r="AE246" s="210">
        <f t="shared" ref="AE246:AS246" si="183">AE233</f>
        <v>0</v>
      </c>
      <c r="AF246" s="210">
        <f t="shared" si="183"/>
        <v>0</v>
      </c>
      <c r="AG246" s="210">
        <f t="shared" si="183"/>
        <v>1</v>
      </c>
      <c r="AH246" s="210">
        <f t="shared" si="183"/>
        <v>0</v>
      </c>
      <c r="AI246" s="210">
        <f t="shared" si="183"/>
        <v>0</v>
      </c>
      <c r="AJ246" s="210">
        <f t="shared" si="183"/>
        <v>0</v>
      </c>
      <c r="AK246" s="210">
        <f t="shared" si="183"/>
        <v>0</v>
      </c>
      <c r="AL246" s="210">
        <f t="shared" si="183"/>
        <v>0</v>
      </c>
      <c r="AM246" s="210">
        <f t="shared" si="183"/>
        <v>0</v>
      </c>
      <c r="AN246" s="210">
        <f t="shared" si="183"/>
        <v>1</v>
      </c>
      <c r="AO246" s="210">
        <f t="shared" si="183"/>
        <v>0</v>
      </c>
      <c r="AP246" s="210">
        <f t="shared" si="183"/>
        <v>0</v>
      </c>
      <c r="AQ246" s="217">
        <f t="shared" si="183"/>
        <v>0</v>
      </c>
      <c r="AR246" s="210">
        <f t="shared" si="183"/>
        <v>0</v>
      </c>
      <c r="AS246" s="210">
        <f t="shared" si="183"/>
        <v>0</v>
      </c>
      <c r="AT246" s="212"/>
      <c r="AU246" s="206"/>
      <c r="AV246" s="206"/>
    </row>
    <row r="247" spans="1:48" x14ac:dyDescent="0.25">
      <c r="A247" s="206"/>
      <c r="B247" s="206"/>
      <c r="C247" s="211" t="s">
        <v>10</v>
      </c>
      <c r="D247" s="210">
        <v>6</v>
      </c>
      <c r="E247" s="210">
        <f>E234-E245*$H$234</f>
        <v>1</v>
      </c>
      <c r="F247" s="217">
        <f t="shared" ref="F247:S247" si="184">F234-F245*$H$234</f>
        <v>0</v>
      </c>
      <c r="G247" s="210">
        <f t="shared" si="184"/>
        <v>1</v>
      </c>
      <c r="H247" s="210">
        <f t="shared" si="184"/>
        <v>0</v>
      </c>
      <c r="I247" s="210">
        <f t="shared" si="184"/>
        <v>0</v>
      </c>
      <c r="J247" s="210">
        <f t="shared" si="184"/>
        <v>0</v>
      </c>
      <c r="K247" s="210">
        <f t="shared" si="184"/>
        <v>0</v>
      </c>
      <c r="L247" s="210">
        <f t="shared" si="184"/>
        <v>0</v>
      </c>
      <c r="M247" s="210">
        <f t="shared" si="184"/>
        <v>0</v>
      </c>
      <c r="N247" s="210">
        <f t="shared" si="184"/>
        <v>1</v>
      </c>
      <c r="O247" s="210">
        <f t="shared" si="184"/>
        <v>0</v>
      </c>
      <c r="P247" s="210">
        <f t="shared" si="184"/>
        <v>0</v>
      </c>
      <c r="Q247" s="210">
        <f t="shared" si="184"/>
        <v>0</v>
      </c>
      <c r="R247" s="210">
        <f t="shared" si="184"/>
        <v>0</v>
      </c>
      <c r="S247" s="210">
        <f t="shared" si="184"/>
        <v>0</v>
      </c>
      <c r="T247" s="212"/>
      <c r="U247" s="206"/>
      <c r="V247" s="206"/>
      <c r="W247" s="206"/>
      <c r="X247" s="206"/>
      <c r="Y247" s="206"/>
      <c r="Z247" s="206"/>
      <c r="AA247" s="206"/>
      <c r="AB247" s="211" t="s">
        <v>441</v>
      </c>
      <c r="AC247" s="210">
        <v>0</v>
      </c>
      <c r="AD247" s="210">
        <f t="shared" ref="AD247:AS247" si="185">AD234-AD250*$AF$234</f>
        <v>0.5</v>
      </c>
      <c r="AE247" s="210">
        <f t="shared" si="185"/>
        <v>0</v>
      </c>
      <c r="AF247" s="210">
        <f t="shared" si="185"/>
        <v>0</v>
      </c>
      <c r="AG247" s="210">
        <f t="shared" si="185"/>
        <v>-0.5</v>
      </c>
      <c r="AH247" s="210">
        <f t="shared" si="185"/>
        <v>0</v>
      </c>
      <c r="AI247" s="210">
        <f t="shared" si="185"/>
        <v>0</v>
      </c>
      <c r="AJ247" s="210">
        <f t="shared" si="185"/>
        <v>-5.5555555555555552E-2</v>
      </c>
      <c r="AK247" s="210">
        <f t="shared" si="185"/>
        <v>5.5555555555555552E-2</v>
      </c>
      <c r="AL247" s="210">
        <f t="shared" si="185"/>
        <v>0</v>
      </c>
      <c r="AM247" s="210">
        <f t="shared" si="185"/>
        <v>0</v>
      </c>
      <c r="AN247" s="210">
        <f t="shared" si="185"/>
        <v>0</v>
      </c>
      <c r="AO247" s="210">
        <f t="shared" si="185"/>
        <v>1</v>
      </c>
      <c r="AP247" s="210">
        <f t="shared" si="185"/>
        <v>0</v>
      </c>
      <c r="AQ247" s="217">
        <f t="shared" si="185"/>
        <v>0.5</v>
      </c>
      <c r="AR247" s="210">
        <f t="shared" si="185"/>
        <v>-1</v>
      </c>
      <c r="AS247" s="210">
        <f t="shared" si="185"/>
        <v>-0.5</v>
      </c>
      <c r="AT247" s="212">
        <f>1</f>
        <v>1</v>
      </c>
      <c r="AU247" s="206"/>
      <c r="AV247" s="206"/>
    </row>
    <row r="248" spans="1:48" ht="15.75" thickBot="1" x14ac:dyDescent="0.3">
      <c r="A248" s="206"/>
      <c r="B248" s="206"/>
      <c r="C248" s="211" t="s">
        <v>446</v>
      </c>
      <c r="D248" s="210">
        <v>0</v>
      </c>
      <c r="E248" s="210">
        <f>E235</f>
        <v>1</v>
      </c>
      <c r="F248" s="217">
        <f t="shared" ref="F248:S248" si="186">F235</f>
        <v>0</v>
      </c>
      <c r="G248" s="210">
        <f t="shared" si="186"/>
        <v>0</v>
      </c>
      <c r="H248" s="210">
        <f t="shared" si="186"/>
        <v>0</v>
      </c>
      <c r="I248" s="210">
        <f t="shared" si="186"/>
        <v>0</v>
      </c>
      <c r="J248" s="210">
        <f t="shared" si="186"/>
        <v>0</v>
      </c>
      <c r="K248" s="210">
        <f t="shared" si="186"/>
        <v>0</v>
      </c>
      <c r="L248" s="210">
        <f t="shared" si="186"/>
        <v>0</v>
      </c>
      <c r="M248" s="210">
        <f t="shared" si="186"/>
        <v>0</v>
      </c>
      <c r="N248" s="210">
        <f t="shared" si="186"/>
        <v>0</v>
      </c>
      <c r="O248" s="210">
        <f t="shared" si="186"/>
        <v>0</v>
      </c>
      <c r="P248" s="210">
        <f t="shared" si="186"/>
        <v>0</v>
      </c>
      <c r="Q248" s="210">
        <f t="shared" si="186"/>
        <v>1</v>
      </c>
      <c r="R248" s="210">
        <f t="shared" si="186"/>
        <v>0</v>
      </c>
      <c r="S248" s="210">
        <f t="shared" si="186"/>
        <v>-1</v>
      </c>
      <c r="T248" s="212"/>
      <c r="U248" s="206"/>
      <c r="V248" s="206"/>
      <c r="W248" s="206"/>
      <c r="X248" s="206"/>
      <c r="Y248" s="206"/>
      <c r="Z248" s="206"/>
      <c r="AA248" s="206"/>
      <c r="AB248" s="211" t="s">
        <v>446</v>
      </c>
      <c r="AC248" s="210">
        <v>0</v>
      </c>
      <c r="AD248" s="210">
        <f t="shared" ref="AD248:AS248" si="187">AD235-AD250*$AF$235</f>
        <v>0.28571428571428575</v>
      </c>
      <c r="AE248" s="210">
        <f t="shared" si="187"/>
        <v>0</v>
      </c>
      <c r="AF248" s="210">
        <f t="shared" si="187"/>
        <v>0</v>
      </c>
      <c r="AG248" s="210">
        <f t="shared" si="187"/>
        <v>0</v>
      </c>
      <c r="AH248" s="210">
        <f t="shared" si="187"/>
        <v>0</v>
      </c>
      <c r="AI248" s="210">
        <f t="shared" si="187"/>
        <v>0</v>
      </c>
      <c r="AJ248" s="210">
        <f t="shared" si="187"/>
        <v>-4.7619047619047616E-2</v>
      </c>
      <c r="AK248" s="210">
        <f t="shared" si="187"/>
        <v>-9.5238095238095233E-2</v>
      </c>
      <c r="AL248" s="210">
        <f t="shared" si="187"/>
        <v>0</v>
      </c>
      <c r="AM248" s="210">
        <f t="shared" si="187"/>
        <v>0</v>
      </c>
      <c r="AN248" s="210">
        <f t="shared" si="187"/>
        <v>0</v>
      </c>
      <c r="AO248" s="210">
        <f t="shared" si="187"/>
        <v>0</v>
      </c>
      <c r="AP248" s="210">
        <f t="shared" si="187"/>
        <v>1</v>
      </c>
      <c r="AQ248" s="217">
        <f t="shared" si="187"/>
        <v>-0.42857142857142855</v>
      </c>
      <c r="AR248" s="210">
        <f t="shared" si="187"/>
        <v>0.8571428571428571</v>
      </c>
      <c r="AS248" s="210">
        <f t="shared" si="187"/>
        <v>0.42857142857142855</v>
      </c>
      <c r="AT248" s="212"/>
      <c r="AU248" s="206"/>
      <c r="AV248" s="206"/>
    </row>
    <row r="249" spans="1:48" ht="15.75" thickBot="1" x14ac:dyDescent="0.3">
      <c r="A249" s="206"/>
      <c r="B249" s="206"/>
      <c r="C249" s="202" t="s">
        <v>458</v>
      </c>
      <c r="D249" s="203">
        <v>0</v>
      </c>
      <c r="E249" s="203">
        <f t="shared" ref="E249:S250" si="188">E236</f>
        <v>0</v>
      </c>
      <c r="F249" s="207">
        <f t="shared" si="188"/>
        <v>1</v>
      </c>
      <c r="G249" s="203">
        <f t="shared" si="188"/>
        <v>0</v>
      </c>
      <c r="H249" s="203">
        <f t="shared" si="188"/>
        <v>0</v>
      </c>
      <c r="I249" s="203">
        <f t="shared" si="188"/>
        <v>0</v>
      </c>
      <c r="J249" s="203">
        <f t="shared" si="188"/>
        <v>0</v>
      </c>
      <c r="K249" s="203">
        <f t="shared" si="188"/>
        <v>0</v>
      </c>
      <c r="L249" s="203">
        <f t="shared" si="188"/>
        <v>0</v>
      </c>
      <c r="M249" s="203">
        <f t="shared" si="188"/>
        <v>0</v>
      </c>
      <c r="N249" s="203">
        <f t="shared" si="188"/>
        <v>0</v>
      </c>
      <c r="O249" s="203">
        <f t="shared" si="188"/>
        <v>0</v>
      </c>
      <c r="P249" s="203">
        <f t="shared" si="188"/>
        <v>0</v>
      </c>
      <c r="Q249" s="203">
        <f t="shared" si="188"/>
        <v>0</v>
      </c>
      <c r="R249" s="203">
        <f t="shared" si="188"/>
        <v>1</v>
      </c>
      <c r="S249" s="203">
        <f t="shared" si="188"/>
        <v>0</v>
      </c>
      <c r="T249" s="204">
        <f>0</f>
        <v>0</v>
      </c>
      <c r="U249" s="206"/>
      <c r="V249" s="206"/>
      <c r="W249" s="206"/>
      <c r="X249" s="206"/>
      <c r="Y249" s="206"/>
      <c r="Z249" s="206"/>
      <c r="AA249" s="206"/>
      <c r="AB249" s="211" t="s">
        <v>9</v>
      </c>
      <c r="AC249" s="210">
        <v>3</v>
      </c>
      <c r="AD249" s="210">
        <f>AD236</f>
        <v>1</v>
      </c>
      <c r="AE249" s="210">
        <f t="shared" ref="AE249:AS249" si="189">AE236</f>
        <v>1</v>
      </c>
      <c r="AF249" s="210">
        <f t="shared" si="189"/>
        <v>0</v>
      </c>
      <c r="AG249" s="210">
        <f t="shared" si="189"/>
        <v>0</v>
      </c>
      <c r="AH249" s="210">
        <f t="shared" si="189"/>
        <v>0</v>
      </c>
      <c r="AI249" s="210">
        <f t="shared" si="189"/>
        <v>0</v>
      </c>
      <c r="AJ249" s="210">
        <f t="shared" si="189"/>
        <v>0</v>
      </c>
      <c r="AK249" s="210">
        <f t="shared" si="189"/>
        <v>0</v>
      </c>
      <c r="AL249" s="210">
        <f t="shared" si="189"/>
        <v>0</v>
      </c>
      <c r="AM249" s="210">
        <f t="shared" si="189"/>
        <v>0</v>
      </c>
      <c r="AN249" s="210">
        <f t="shared" si="189"/>
        <v>0</v>
      </c>
      <c r="AO249" s="210">
        <f t="shared" si="189"/>
        <v>0</v>
      </c>
      <c r="AP249" s="210">
        <f t="shared" si="189"/>
        <v>0</v>
      </c>
      <c r="AQ249" s="217">
        <f t="shared" si="189"/>
        <v>-1</v>
      </c>
      <c r="AR249" s="210">
        <f t="shared" si="189"/>
        <v>0</v>
      </c>
      <c r="AS249" s="210">
        <f t="shared" si="189"/>
        <v>1</v>
      </c>
      <c r="AT249" s="212"/>
      <c r="AU249" s="206"/>
      <c r="AV249" s="206"/>
    </row>
    <row r="250" spans="1:48" ht="15.75" thickBot="1" x14ac:dyDescent="0.3">
      <c r="A250" s="206"/>
      <c r="B250" s="206"/>
      <c r="C250" s="213" t="s">
        <v>13</v>
      </c>
      <c r="D250" s="218">
        <v>13</v>
      </c>
      <c r="E250" s="210">
        <f t="shared" si="188"/>
        <v>0</v>
      </c>
      <c r="F250" s="219">
        <f t="shared" si="188"/>
        <v>0</v>
      </c>
      <c r="G250" s="210">
        <f t="shared" si="188"/>
        <v>0</v>
      </c>
      <c r="H250" s="210">
        <f t="shared" si="188"/>
        <v>0</v>
      </c>
      <c r="I250" s="210">
        <f t="shared" si="188"/>
        <v>0</v>
      </c>
      <c r="J250" s="210">
        <f t="shared" si="188"/>
        <v>1</v>
      </c>
      <c r="K250" s="210">
        <f t="shared" si="188"/>
        <v>0</v>
      </c>
      <c r="L250" s="210">
        <f t="shared" si="188"/>
        <v>0</v>
      </c>
      <c r="M250" s="210">
        <f t="shared" si="188"/>
        <v>0</v>
      </c>
      <c r="N250" s="210">
        <f t="shared" si="188"/>
        <v>0</v>
      </c>
      <c r="O250" s="210">
        <f t="shared" si="188"/>
        <v>0</v>
      </c>
      <c r="P250" s="210">
        <f t="shared" si="188"/>
        <v>0</v>
      </c>
      <c r="Q250" s="210">
        <f t="shared" si="188"/>
        <v>0</v>
      </c>
      <c r="R250" s="210">
        <f t="shared" si="188"/>
        <v>0</v>
      </c>
      <c r="S250" s="210">
        <f t="shared" si="188"/>
        <v>1</v>
      </c>
      <c r="T250" s="214"/>
      <c r="U250" s="206"/>
      <c r="V250" s="206"/>
      <c r="W250" s="206"/>
      <c r="X250" s="206"/>
      <c r="Y250" s="206"/>
      <c r="Z250" s="206"/>
      <c r="AA250" s="206"/>
      <c r="AB250" s="213" t="s">
        <v>10</v>
      </c>
      <c r="AC250" s="218">
        <v>6</v>
      </c>
      <c r="AD250" s="218">
        <f t="shared" ref="AD250:AS250" si="190">AD237/$AF$237</f>
        <v>0</v>
      </c>
      <c r="AE250" s="218">
        <f t="shared" si="190"/>
        <v>0</v>
      </c>
      <c r="AF250" s="218">
        <f t="shared" si="190"/>
        <v>1</v>
      </c>
      <c r="AG250" s="218">
        <f t="shared" si="190"/>
        <v>0</v>
      </c>
      <c r="AH250" s="218">
        <f t="shared" si="190"/>
        <v>0</v>
      </c>
      <c r="AI250" s="218">
        <f t="shared" si="190"/>
        <v>0</v>
      </c>
      <c r="AJ250" s="218">
        <f t="shared" si="190"/>
        <v>0</v>
      </c>
      <c r="AK250" s="218">
        <f t="shared" si="190"/>
        <v>0</v>
      </c>
      <c r="AL250" s="218">
        <f t="shared" si="190"/>
        <v>0</v>
      </c>
      <c r="AM250" s="218">
        <f t="shared" si="190"/>
        <v>0</v>
      </c>
      <c r="AN250" s="218">
        <f t="shared" si="190"/>
        <v>0</v>
      </c>
      <c r="AO250" s="218">
        <f t="shared" si="190"/>
        <v>0</v>
      </c>
      <c r="AP250" s="218">
        <f t="shared" si="190"/>
        <v>0</v>
      </c>
      <c r="AQ250" s="219">
        <f t="shared" si="190"/>
        <v>0</v>
      </c>
      <c r="AR250" s="218">
        <f t="shared" si="190"/>
        <v>1</v>
      </c>
      <c r="AS250" s="218">
        <f t="shared" si="190"/>
        <v>0</v>
      </c>
      <c r="AT250" s="214"/>
      <c r="AU250" s="206"/>
      <c r="AV250" s="206"/>
    </row>
    <row r="251" spans="1:48" ht="15.75" thickBot="1" x14ac:dyDescent="0.3">
      <c r="A251" s="206"/>
      <c r="B251" s="206"/>
      <c r="C251" s="206"/>
      <c r="D251" s="202"/>
      <c r="E251" s="203" t="s">
        <v>237</v>
      </c>
      <c r="F251" s="203">
        <f>SUMPRODUCT($D$242:$D$250,F242:F250)-F240</f>
        <v>-4.5</v>
      </c>
      <c r="G251" s="203">
        <f t="shared" ref="G251:S251" si="191">SUMPRODUCT($D$242:$D$250,G242:G250)-G240</f>
        <v>0</v>
      </c>
      <c r="H251" s="203">
        <f t="shared" si="191"/>
        <v>0</v>
      </c>
      <c r="I251" s="203">
        <f t="shared" si="191"/>
        <v>0</v>
      </c>
      <c r="J251" s="203">
        <f t="shared" si="191"/>
        <v>0</v>
      </c>
      <c r="K251" s="203">
        <f t="shared" si="191"/>
        <v>0.5</v>
      </c>
      <c r="L251" s="203">
        <f t="shared" si="191"/>
        <v>0</v>
      </c>
      <c r="M251" s="203">
        <f t="shared" si="191"/>
        <v>0</v>
      </c>
      <c r="N251" s="203">
        <f t="shared" si="191"/>
        <v>9</v>
      </c>
      <c r="O251" s="203">
        <f t="shared" si="191"/>
        <v>0</v>
      </c>
      <c r="P251" s="203">
        <f t="shared" si="191"/>
        <v>0</v>
      </c>
      <c r="Q251" s="203">
        <f t="shared" si="191"/>
        <v>0</v>
      </c>
      <c r="R251" s="203">
        <f t="shared" si="191"/>
        <v>0</v>
      </c>
      <c r="S251" s="203">
        <f t="shared" si="191"/>
        <v>9.5</v>
      </c>
      <c r="T251" s="206"/>
      <c r="U251" s="206"/>
      <c r="V251" s="206"/>
      <c r="W251" s="206"/>
      <c r="X251" s="206"/>
      <c r="Y251" s="206"/>
      <c r="Z251" s="206"/>
      <c r="AA251" s="206"/>
      <c r="AB251" s="206"/>
      <c r="AC251" s="202"/>
      <c r="AD251" s="203" t="s">
        <v>237</v>
      </c>
      <c r="AE251" s="203">
        <f t="shared" ref="AE251:AS251" si="192">SUMPRODUCT($AC$242:$AC$250,AE242:AE250)-AE240</f>
        <v>0</v>
      </c>
      <c r="AF251" s="203">
        <f t="shared" si="192"/>
        <v>0</v>
      </c>
      <c r="AG251" s="203">
        <f t="shared" si="192"/>
        <v>0</v>
      </c>
      <c r="AH251" s="203">
        <f t="shared" si="192"/>
        <v>0</v>
      </c>
      <c r="AI251" s="203">
        <f t="shared" si="192"/>
        <v>0</v>
      </c>
      <c r="AJ251" s="203">
        <f t="shared" si="192"/>
        <v>0.95238095238095233</v>
      </c>
      <c r="AK251" s="203">
        <f t="shared" si="192"/>
        <v>0.90476190476190488</v>
      </c>
      <c r="AL251" s="203">
        <f t="shared" si="192"/>
        <v>0</v>
      </c>
      <c r="AM251" s="203">
        <f t="shared" si="192"/>
        <v>0</v>
      </c>
      <c r="AN251" s="203">
        <f t="shared" si="192"/>
        <v>0</v>
      </c>
      <c r="AO251" s="203">
        <f t="shared" si="192"/>
        <v>0</v>
      </c>
      <c r="AP251" s="203">
        <f t="shared" si="192"/>
        <v>0</v>
      </c>
      <c r="AQ251" s="203">
        <f t="shared" si="192"/>
        <v>-0.42857142857142883</v>
      </c>
      <c r="AR251" s="203">
        <f t="shared" si="192"/>
        <v>0.85714285714285765</v>
      </c>
      <c r="AS251" s="203">
        <f t="shared" si="192"/>
        <v>10000.428571428571</v>
      </c>
      <c r="AT251" s="206"/>
      <c r="AU251" s="206"/>
      <c r="AV251" s="206"/>
    </row>
    <row r="252" spans="1:48" ht="15.75" thickBot="1" x14ac:dyDescent="0.3">
      <c r="A252" s="206"/>
      <c r="B252" s="206"/>
      <c r="C252" s="206"/>
      <c r="D252" s="206"/>
      <c r="E252" s="206"/>
      <c r="F252" s="206"/>
      <c r="G252" s="206"/>
      <c r="H252" s="206"/>
      <c r="I252" s="206"/>
      <c r="J252" s="206"/>
      <c r="K252" s="206"/>
      <c r="L252" s="206"/>
      <c r="M252" s="206"/>
      <c r="N252" s="206"/>
      <c r="O252" s="206"/>
      <c r="P252" s="206"/>
      <c r="Q252" s="206"/>
      <c r="R252" s="206"/>
      <c r="S252" s="206"/>
      <c r="T252" s="206"/>
      <c r="U252" s="206"/>
      <c r="V252" s="206"/>
      <c r="W252" s="206"/>
      <c r="X252" s="206"/>
      <c r="Y252" s="206"/>
      <c r="Z252" s="206"/>
      <c r="AA252" s="206"/>
      <c r="AB252" s="206"/>
      <c r="AC252" s="206"/>
      <c r="AD252" s="206"/>
      <c r="AE252" s="206"/>
      <c r="AF252" s="206"/>
      <c r="AG252" s="206"/>
      <c r="AH252" s="206"/>
      <c r="AI252" s="206"/>
      <c r="AJ252" s="206"/>
      <c r="AK252" s="206"/>
      <c r="AL252" s="206"/>
      <c r="AM252" s="206"/>
      <c r="AN252" s="206"/>
      <c r="AO252" s="206"/>
      <c r="AP252" s="206"/>
      <c r="AQ252" s="206"/>
      <c r="AR252" s="206"/>
      <c r="AS252" s="206"/>
      <c r="AT252" s="206"/>
      <c r="AU252" s="206"/>
      <c r="AV252" s="206"/>
    </row>
    <row r="253" spans="1:48" ht="15.75" thickBot="1" x14ac:dyDescent="0.3">
      <c r="A253" s="206"/>
      <c r="B253" s="206"/>
      <c r="C253" s="210"/>
      <c r="D253" s="210"/>
      <c r="E253" s="202" t="s">
        <v>155</v>
      </c>
      <c r="F253" s="203">
        <v>3</v>
      </c>
      <c r="G253" s="203">
        <v>6</v>
      </c>
      <c r="H253" s="203">
        <v>3</v>
      </c>
      <c r="I253" s="203">
        <v>6</v>
      </c>
      <c r="J253" s="203">
        <v>13</v>
      </c>
      <c r="K253" s="203">
        <v>0</v>
      </c>
      <c r="L253" s="203">
        <v>0</v>
      </c>
      <c r="M253" s="203">
        <v>0</v>
      </c>
      <c r="N253" s="203">
        <v>0</v>
      </c>
      <c r="O253" s="203">
        <v>0</v>
      </c>
      <c r="P253" s="203">
        <v>0</v>
      </c>
      <c r="Q253" s="203">
        <v>0</v>
      </c>
      <c r="R253" s="203"/>
      <c r="S253" s="204">
        <v>0</v>
      </c>
      <c r="T253" s="206"/>
      <c r="U253" s="206"/>
      <c r="V253" s="206"/>
      <c r="W253" s="206"/>
      <c r="X253" s="206"/>
      <c r="Y253" s="206"/>
      <c r="Z253" s="206"/>
      <c r="AA253" s="206"/>
      <c r="AB253" s="210"/>
      <c r="AC253" s="210"/>
      <c r="AD253" s="202" t="s">
        <v>155</v>
      </c>
      <c r="AE253" s="203">
        <v>3</v>
      </c>
      <c r="AF253" s="203">
        <v>6</v>
      </c>
      <c r="AG253" s="203">
        <v>3</v>
      </c>
      <c r="AH253" s="203">
        <v>6</v>
      </c>
      <c r="AI253" s="203">
        <v>13</v>
      </c>
      <c r="AJ253" s="203">
        <v>0</v>
      </c>
      <c r="AK253" s="203">
        <v>0</v>
      </c>
      <c r="AL253" s="203">
        <v>0</v>
      </c>
      <c r="AM253" s="203">
        <v>0</v>
      </c>
      <c r="AN253" s="203">
        <v>0</v>
      </c>
      <c r="AO253" s="203">
        <v>0</v>
      </c>
      <c r="AP253" s="203">
        <v>0</v>
      </c>
      <c r="AQ253" s="203">
        <v>0</v>
      </c>
      <c r="AR253" s="203">
        <v>0</v>
      </c>
      <c r="AS253" s="204">
        <v>-10000</v>
      </c>
      <c r="AT253" s="206"/>
      <c r="AU253" s="206"/>
      <c r="AV253" s="206"/>
    </row>
    <row r="254" spans="1:48" ht="15.75" thickBot="1" x14ac:dyDescent="0.3">
      <c r="A254" s="206"/>
      <c r="B254" s="206"/>
      <c r="C254" s="202" t="s">
        <v>435</v>
      </c>
      <c r="D254" s="203" t="s">
        <v>436</v>
      </c>
      <c r="E254" s="203" t="s">
        <v>437</v>
      </c>
      <c r="F254" s="203" t="s">
        <v>438</v>
      </c>
      <c r="G254" s="203" t="s">
        <v>439</v>
      </c>
      <c r="H254" s="203" t="s">
        <v>11</v>
      </c>
      <c r="I254" s="203" t="s">
        <v>12</v>
      </c>
      <c r="J254" s="203" t="s">
        <v>13</v>
      </c>
      <c r="K254" s="203" t="s">
        <v>234</v>
      </c>
      <c r="L254" s="203" t="s">
        <v>235</v>
      </c>
      <c r="M254" s="203" t="s">
        <v>236</v>
      </c>
      <c r="N254" s="203" t="s">
        <v>415</v>
      </c>
      <c r="O254" s="203" t="s">
        <v>440</v>
      </c>
      <c r="P254" s="203" t="s">
        <v>441</v>
      </c>
      <c r="Q254" s="203" t="s">
        <v>446</v>
      </c>
      <c r="R254" s="203" t="s">
        <v>458</v>
      </c>
      <c r="S254" s="203" t="s">
        <v>468</v>
      </c>
      <c r="T254" s="204" t="s">
        <v>442</v>
      </c>
      <c r="U254" s="206"/>
      <c r="V254" s="206"/>
      <c r="W254" s="206"/>
      <c r="X254" s="206"/>
      <c r="Y254" s="206"/>
      <c r="Z254" s="206"/>
      <c r="AA254" s="206"/>
      <c r="AB254" s="202" t="s">
        <v>435</v>
      </c>
      <c r="AC254" s="203" t="s">
        <v>436</v>
      </c>
      <c r="AD254" s="203" t="s">
        <v>437</v>
      </c>
      <c r="AE254" s="203" t="s">
        <v>438</v>
      </c>
      <c r="AF254" s="203" t="s">
        <v>439</v>
      </c>
      <c r="AG254" s="203" t="s">
        <v>11</v>
      </c>
      <c r="AH254" s="203" t="s">
        <v>12</v>
      </c>
      <c r="AI254" s="203" t="s">
        <v>13</v>
      </c>
      <c r="AJ254" s="203" t="s">
        <v>234</v>
      </c>
      <c r="AK254" s="203" t="s">
        <v>235</v>
      </c>
      <c r="AL254" s="203" t="s">
        <v>236</v>
      </c>
      <c r="AM254" s="203" t="s">
        <v>415</v>
      </c>
      <c r="AN254" s="203" t="s">
        <v>440</v>
      </c>
      <c r="AO254" s="203" t="s">
        <v>441</v>
      </c>
      <c r="AP254" s="203" t="s">
        <v>446</v>
      </c>
      <c r="AQ254" s="203" t="s">
        <v>458</v>
      </c>
      <c r="AR254" s="203" t="s">
        <v>468</v>
      </c>
      <c r="AS254" s="203" t="s">
        <v>459</v>
      </c>
      <c r="AT254" s="204" t="s">
        <v>442</v>
      </c>
      <c r="AU254" s="206"/>
      <c r="AV254" s="206"/>
    </row>
    <row r="255" spans="1:48" x14ac:dyDescent="0.25">
      <c r="A255" s="206"/>
      <c r="B255" s="206"/>
      <c r="C255" s="211" t="s">
        <v>12</v>
      </c>
      <c r="D255" s="210">
        <v>6</v>
      </c>
      <c r="E255" s="210">
        <f>E242</f>
        <v>1</v>
      </c>
      <c r="F255" s="210">
        <f t="shared" ref="F255:S255" si="193">F242</f>
        <v>0</v>
      </c>
      <c r="G255" s="210">
        <f t="shared" si="193"/>
        <v>0</v>
      </c>
      <c r="H255" s="210">
        <f t="shared" si="193"/>
        <v>0</v>
      </c>
      <c r="I255" s="210">
        <f t="shared" si="193"/>
        <v>1</v>
      </c>
      <c r="J255" s="210">
        <f t="shared" si="193"/>
        <v>0</v>
      </c>
      <c r="K255" s="210">
        <f t="shared" si="193"/>
        <v>0</v>
      </c>
      <c r="L255" s="210">
        <f t="shared" si="193"/>
        <v>0</v>
      </c>
      <c r="M255" s="210">
        <f t="shared" si="193"/>
        <v>0</v>
      </c>
      <c r="N255" s="210">
        <f t="shared" si="193"/>
        <v>0</v>
      </c>
      <c r="O255" s="210">
        <f t="shared" si="193"/>
        <v>0</v>
      </c>
      <c r="P255" s="210">
        <f t="shared" si="193"/>
        <v>1</v>
      </c>
      <c r="Q255" s="210">
        <f t="shared" si="193"/>
        <v>0</v>
      </c>
      <c r="R255" s="210">
        <f t="shared" si="193"/>
        <v>0</v>
      </c>
      <c r="S255" s="210">
        <f t="shared" si="193"/>
        <v>0</v>
      </c>
      <c r="T255" s="212"/>
      <c r="U255" s="206"/>
      <c r="V255" s="206"/>
      <c r="W255" s="206"/>
      <c r="X255" s="206"/>
      <c r="Y255" s="206"/>
      <c r="Z255" s="206"/>
      <c r="AA255" s="206"/>
      <c r="AB255" s="211" t="s">
        <v>12</v>
      </c>
      <c r="AC255" s="210">
        <v>6</v>
      </c>
      <c r="AD255" s="210">
        <f t="shared" ref="AD255:AS255" si="194">AD242-AD257*$AQ$242</f>
        <v>0.5</v>
      </c>
      <c r="AE255" s="210">
        <f t="shared" si="194"/>
        <v>0</v>
      </c>
      <c r="AF255" s="210">
        <f t="shared" si="194"/>
        <v>0</v>
      </c>
      <c r="AG255" s="210">
        <f t="shared" si="194"/>
        <v>0.5</v>
      </c>
      <c r="AH255" s="210">
        <f t="shared" si="194"/>
        <v>1</v>
      </c>
      <c r="AI255" s="210">
        <f t="shared" si="194"/>
        <v>0</v>
      </c>
      <c r="AJ255" s="210">
        <f t="shared" si="194"/>
        <v>5.5555555555555552E-2</v>
      </c>
      <c r="AK255" s="210">
        <f t="shared" si="194"/>
        <v>-5.5555555555555552E-2</v>
      </c>
      <c r="AL255" s="210">
        <f t="shared" si="194"/>
        <v>0.5</v>
      </c>
      <c r="AM255" s="210">
        <f t="shared" si="194"/>
        <v>0</v>
      </c>
      <c r="AN255" s="210">
        <f t="shared" si="194"/>
        <v>0</v>
      </c>
      <c r="AO255" s="210">
        <f t="shared" si="194"/>
        <v>0</v>
      </c>
      <c r="AP255" s="210">
        <f t="shared" si="194"/>
        <v>0</v>
      </c>
      <c r="AQ255" s="210">
        <f t="shared" si="194"/>
        <v>0</v>
      </c>
      <c r="AR255" s="210">
        <f t="shared" si="194"/>
        <v>1</v>
      </c>
      <c r="AS255" s="210">
        <f t="shared" si="194"/>
        <v>0</v>
      </c>
      <c r="AT255" s="212"/>
      <c r="AU255" s="206"/>
      <c r="AV255" s="206"/>
    </row>
    <row r="256" spans="1:48" x14ac:dyDescent="0.25">
      <c r="A256" s="206"/>
      <c r="B256" s="206"/>
      <c r="C256" s="211" t="s">
        <v>235</v>
      </c>
      <c r="D256" s="210">
        <v>0</v>
      </c>
      <c r="E256" s="210">
        <f>E243-E262*$F$243</f>
        <v>3</v>
      </c>
      <c r="F256" s="210">
        <f t="shared" ref="F256:S256" si="195">F243-F262*$F$243</f>
        <v>0</v>
      </c>
      <c r="G256" s="210">
        <f t="shared" si="195"/>
        <v>0</v>
      </c>
      <c r="H256" s="210">
        <f t="shared" si="195"/>
        <v>0</v>
      </c>
      <c r="I256" s="210">
        <f t="shared" si="195"/>
        <v>0</v>
      </c>
      <c r="J256" s="210">
        <f t="shared" si="195"/>
        <v>0</v>
      </c>
      <c r="K256" s="210">
        <f t="shared" si="195"/>
        <v>0.5</v>
      </c>
      <c r="L256" s="210">
        <f t="shared" si="195"/>
        <v>1</v>
      </c>
      <c r="M256" s="210">
        <f t="shared" si="195"/>
        <v>0</v>
      </c>
      <c r="N256" s="210">
        <f t="shared" si="195"/>
        <v>-9</v>
      </c>
      <c r="O256" s="210">
        <f t="shared" si="195"/>
        <v>0</v>
      </c>
      <c r="P256" s="210">
        <f t="shared" si="195"/>
        <v>0</v>
      </c>
      <c r="Q256" s="210">
        <f t="shared" si="195"/>
        <v>0</v>
      </c>
      <c r="R256" s="210">
        <f t="shared" si="195"/>
        <v>-4.5</v>
      </c>
      <c r="S256" s="210">
        <f t="shared" si="195"/>
        <v>-10.5</v>
      </c>
      <c r="T256" s="212"/>
      <c r="U256" s="206"/>
      <c r="V256" s="206"/>
      <c r="W256" s="206"/>
      <c r="X256" s="206"/>
      <c r="Y256" s="206"/>
      <c r="Z256" s="206"/>
      <c r="AA256" s="206"/>
      <c r="AB256" s="211" t="s">
        <v>13</v>
      </c>
      <c r="AC256" s="210">
        <v>13</v>
      </c>
      <c r="AD256" s="210">
        <f t="shared" ref="AD256:AS256" si="196">AD243-AD257*$AQ$243</f>
        <v>0.71428571428571419</v>
      </c>
      <c r="AE256" s="210">
        <f t="shared" si="196"/>
        <v>0</v>
      </c>
      <c r="AF256" s="210">
        <f t="shared" si="196"/>
        <v>0</v>
      </c>
      <c r="AG256" s="210">
        <f t="shared" si="196"/>
        <v>0</v>
      </c>
      <c r="AH256" s="210">
        <f t="shared" si="196"/>
        <v>0</v>
      </c>
      <c r="AI256" s="210">
        <f t="shared" si="196"/>
        <v>1</v>
      </c>
      <c r="AJ256" s="210">
        <f t="shared" si="196"/>
        <v>4.7619047619047616E-2</v>
      </c>
      <c r="AK256" s="210">
        <f t="shared" si="196"/>
        <v>9.5238095238095233E-2</v>
      </c>
      <c r="AL256" s="210">
        <f t="shared" si="196"/>
        <v>-0.42857142857142855</v>
      </c>
      <c r="AM256" s="210">
        <f t="shared" si="196"/>
        <v>0</v>
      </c>
      <c r="AN256" s="210">
        <f t="shared" si="196"/>
        <v>0</v>
      </c>
      <c r="AO256" s="210">
        <f t="shared" si="196"/>
        <v>0</v>
      </c>
      <c r="AP256" s="210">
        <f t="shared" si="196"/>
        <v>0</v>
      </c>
      <c r="AQ256" s="210">
        <f t="shared" si="196"/>
        <v>0</v>
      </c>
      <c r="AR256" s="210">
        <f t="shared" si="196"/>
        <v>-0.8571428571428571</v>
      </c>
      <c r="AS256" s="210">
        <f t="shared" si="196"/>
        <v>0</v>
      </c>
      <c r="AT256" s="212"/>
      <c r="AU256" s="206"/>
      <c r="AV256" s="206"/>
    </row>
    <row r="257" spans="1:48" x14ac:dyDescent="0.25">
      <c r="A257" s="206"/>
      <c r="B257" s="206"/>
      <c r="C257" s="211" t="s">
        <v>236</v>
      </c>
      <c r="D257" s="210">
        <v>0</v>
      </c>
      <c r="E257" s="210">
        <f>E244-E262*$F$244</f>
        <v>1</v>
      </c>
      <c r="F257" s="210">
        <f t="shared" ref="F257:S257" si="197">F244-F262*$F$244</f>
        <v>0</v>
      </c>
      <c r="G257" s="210">
        <f t="shared" si="197"/>
        <v>0</v>
      </c>
      <c r="H257" s="210">
        <f t="shared" si="197"/>
        <v>0</v>
      </c>
      <c r="I257" s="210">
        <f t="shared" si="197"/>
        <v>0</v>
      </c>
      <c r="J257" s="210">
        <f t="shared" si="197"/>
        <v>0</v>
      </c>
      <c r="K257" s="210">
        <f t="shared" si="197"/>
        <v>0</v>
      </c>
      <c r="L257" s="210">
        <f t="shared" si="197"/>
        <v>0</v>
      </c>
      <c r="M257" s="210">
        <f t="shared" si="197"/>
        <v>1</v>
      </c>
      <c r="N257" s="210">
        <f t="shared" si="197"/>
        <v>0</v>
      </c>
      <c r="O257" s="210">
        <f t="shared" si="197"/>
        <v>0</v>
      </c>
      <c r="P257" s="210">
        <f t="shared" si="197"/>
        <v>0</v>
      </c>
      <c r="Q257" s="210">
        <f t="shared" si="197"/>
        <v>0</v>
      </c>
      <c r="R257" s="210">
        <f t="shared" si="197"/>
        <v>-1</v>
      </c>
      <c r="S257" s="210">
        <f t="shared" si="197"/>
        <v>0</v>
      </c>
      <c r="T257" s="212"/>
      <c r="U257" s="206"/>
      <c r="V257" s="206"/>
      <c r="W257" s="206"/>
      <c r="X257" s="206"/>
      <c r="Y257" s="206"/>
      <c r="Z257" s="206"/>
      <c r="AA257" s="206"/>
      <c r="AB257" s="211" t="s">
        <v>458</v>
      </c>
      <c r="AC257" s="210">
        <v>0</v>
      </c>
      <c r="AD257" s="210">
        <f t="shared" ref="AD257:AS257" si="198">AD244/$AQ$244</f>
        <v>0</v>
      </c>
      <c r="AE257" s="210">
        <f t="shared" si="198"/>
        <v>0</v>
      </c>
      <c r="AF257" s="210">
        <f t="shared" si="198"/>
        <v>0</v>
      </c>
      <c r="AG257" s="210">
        <f t="shared" si="198"/>
        <v>0</v>
      </c>
      <c r="AH257" s="210">
        <f t="shared" si="198"/>
        <v>0</v>
      </c>
      <c r="AI257" s="210">
        <f t="shared" si="198"/>
        <v>0</v>
      </c>
      <c r="AJ257" s="210">
        <f t="shared" si="198"/>
        <v>0</v>
      </c>
      <c r="AK257" s="210">
        <f t="shared" si="198"/>
        <v>0</v>
      </c>
      <c r="AL257" s="210">
        <f t="shared" si="198"/>
        <v>1</v>
      </c>
      <c r="AM257" s="210">
        <f t="shared" si="198"/>
        <v>0</v>
      </c>
      <c r="AN257" s="210">
        <f t="shared" si="198"/>
        <v>0</v>
      </c>
      <c r="AO257" s="210">
        <f t="shared" si="198"/>
        <v>0</v>
      </c>
      <c r="AP257" s="210">
        <f t="shared" si="198"/>
        <v>0</v>
      </c>
      <c r="AQ257" s="210">
        <f t="shared" si="198"/>
        <v>1</v>
      </c>
      <c r="AR257" s="210">
        <f t="shared" si="198"/>
        <v>0</v>
      </c>
      <c r="AS257" s="210">
        <f t="shared" si="198"/>
        <v>-1</v>
      </c>
      <c r="AT257" s="212"/>
      <c r="AU257" s="206"/>
      <c r="AV257" s="206"/>
    </row>
    <row r="258" spans="1:48" x14ac:dyDescent="0.25">
      <c r="A258" s="206"/>
      <c r="B258" s="206"/>
      <c r="C258" s="211" t="s">
        <v>11</v>
      </c>
      <c r="D258" s="210">
        <v>3</v>
      </c>
      <c r="E258" s="210">
        <f>E245-E262*$F$245</f>
        <v>0.33333333333333326</v>
      </c>
      <c r="F258" s="210">
        <f t="shared" ref="F258:S258" si="199">F245-F262*$F$245</f>
        <v>0</v>
      </c>
      <c r="G258" s="210">
        <f t="shared" si="199"/>
        <v>0</v>
      </c>
      <c r="H258" s="210">
        <f t="shared" si="199"/>
        <v>1</v>
      </c>
      <c r="I258" s="210">
        <f t="shared" si="199"/>
        <v>0</v>
      </c>
      <c r="J258" s="210">
        <f t="shared" si="199"/>
        <v>0</v>
      </c>
      <c r="K258" s="210">
        <f t="shared" si="199"/>
        <v>0.16666666666666666</v>
      </c>
      <c r="L258" s="210">
        <f t="shared" si="199"/>
        <v>0</v>
      </c>
      <c r="M258" s="210">
        <f t="shared" si="199"/>
        <v>0</v>
      </c>
      <c r="N258" s="210">
        <f t="shared" si="199"/>
        <v>1</v>
      </c>
      <c r="O258" s="210">
        <f t="shared" si="199"/>
        <v>0</v>
      </c>
      <c r="P258" s="210">
        <f t="shared" si="199"/>
        <v>-2</v>
      </c>
      <c r="Q258" s="210">
        <f t="shared" si="199"/>
        <v>0</v>
      </c>
      <c r="R258" s="210">
        <f t="shared" si="199"/>
        <v>0.5</v>
      </c>
      <c r="S258" s="210">
        <f t="shared" si="199"/>
        <v>-1.1666666666666667</v>
      </c>
      <c r="T258" s="212"/>
      <c r="U258" s="206"/>
      <c r="V258" s="206"/>
      <c r="W258" s="206"/>
      <c r="X258" s="206"/>
      <c r="Y258" s="206"/>
      <c r="Z258" s="206"/>
      <c r="AA258" s="206"/>
      <c r="AB258" s="211" t="s">
        <v>415</v>
      </c>
      <c r="AC258" s="210">
        <v>0</v>
      </c>
      <c r="AD258" s="210">
        <f>AD245</f>
        <v>1</v>
      </c>
      <c r="AE258" s="210">
        <f t="shared" ref="AE258:AS259" si="200">AE245</f>
        <v>0</v>
      </c>
      <c r="AF258" s="210">
        <f t="shared" si="200"/>
        <v>0</v>
      </c>
      <c r="AG258" s="210">
        <f t="shared" si="200"/>
        <v>0</v>
      </c>
      <c r="AH258" s="210">
        <f t="shared" si="200"/>
        <v>0</v>
      </c>
      <c r="AI258" s="210">
        <f t="shared" si="200"/>
        <v>0</v>
      </c>
      <c r="AJ258" s="210">
        <f t="shared" si="200"/>
        <v>0</v>
      </c>
      <c r="AK258" s="210">
        <f t="shared" si="200"/>
        <v>0</v>
      </c>
      <c r="AL258" s="210">
        <f t="shared" si="200"/>
        <v>0</v>
      </c>
      <c r="AM258" s="210">
        <f t="shared" si="200"/>
        <v>1</v>
      </c>
      <c r="AN258" s="210">
        <f t="shared" si="200"/>
        <v>0</v>
      </c>
      <c r="AO258" s="210">
        <f t="shared" si="200"/>
        <v>0</v>
      </c>
      <c r="AP258" s="210">
        <f t="shared" si="200"/>
        <v>0</v>
      </c>
      <c r="AQ258" s="210">
        <f t="shared" si="200"/>
        <v>0</v>
      </c>
      <c r="AR258" s="210">
        <f t="shared" si="200"/>
        <v>-1</v>
      </c>
      <c r="AS258" s="210">
        <f t="shared" si="200"/>
        <v>0</v>
      </c>
      <c r="AT258" s="212"/>
      <c r="AU258" s="206"/>
      <c r="AV258" s="206"/>
    </row>
    <row r="259" spans="1:48" x14ac:dyDescent="0.25">
      <c r="A259" s="206"/>
      <c r="B259" s="206"/>
      <c r="C259" s="211" t="s">
        <v>440</v>
      </c>
      <c r="D259" s="210">
        <v>0</v>
      </c>
      <c r="E259" s="210">
        <f>E246-E262*$F$246</f>
        <v>0.66666666666666674</v>
      </c>
      <c r="F259" s="210">
        <f t="shared" ref="F259:S259" si="201">F246-F262*$F$246</f>
        <v>0</v>
      </c>
      <c r="G259" s="210">
        <f t="shared" si="201"/>
        <v>0</v>
      </c>
      <c r="H259" s="210">
        <f t="shared" si="201"/>
        <v>0</v>
      </c>
      <c r="I259" s="210">
        <f t="shared" si="201"/>
        <v>0</v>
      </c>
      <c r="J259" s="210">
        <f t="shared" si="201"/>
        <v>0</v>
      </c>
      <c r="K259" s="210">
        <f t="shared" si="201"/>
        <v>-0.16666666666666666</v>
      </c>
      <c r="L259" s="210">
        <f t="shared" si="201"/>
        <v>0</v>
      </c>
      <c r="M259" s="210">
        <f t="shared" si="201"/>
        <v>0</v>
      </c>
      <c r="N259" s="210">
        <f t="shared" si="201"/>
        <v>-1</v>
      </c>
      <c r="O259" s="210">
        <f t="shared" si="201"/>
        <v>1</v>
      </c>
      <c r="P259" s="210">
        <f t="shared" si="201"/>
        <v>2</v>
      </c>
      <c r="Q259" s="210">
        <f t="shared" si="201"/>
        <v>0</v>
      </c>
      <c r="R259" s="210">
        <f t="shared" si="201"/>
        <v>-0.5</v>
      </c>
      <c r="S259" s="210">
        <f t="shared" si="201"/>
        <v>1.1666666666666667</v>
      </c>
      <c r="T259" s="212"/>
      <c r="U259" s="206"/>
      <c r="V259" s="206"/>
      <c r="W259" s="206"/>
      <c r="X259" s="206"/>
      <c r="Y259" s="206"/>
      <c r="Z259" s="206"/>
      <c r="AA259" s="206"/>
      <c r="AB259" s="211" t="s">
        <v>440</v>
      </c>
      <c r="AC259" s="210">
        <v>0</v>
      </c>
      <c r="AD259" s="210">
        <f>AD246</f>
        <v>1</v>
      </c>
      <c r="AE259" s="210">
        <f t="shared" si="200"/>
        <v>0</v>
      </c>
      <c r="AF259" s="210">
        <f t="shared" si="200"/>
        <v>0</v>
      </c>
      <c r="AG259" s="210">
        <f t="shared" si="200"/>
        <v>1</v>
      </c>
      <c r="AH259" s="210">
        <f t="shared" si="200"/>
        <v>0</v>
      </c>
      <c r="AI259" s="210">
        <f t="shared" si="200"/>
        <v>0</v>
      </c>
      <c r="AJ259" s="210">
        <f t="shared" si="200"/>
        <v>0</v>
      </c>
      <c r="AK259" s="210">
        <f t="shared" si="200"/>
        <v>0</v>
      </c>
      <c r="AL259" s="210">
        <f t="shared" si="200"/>
        <v>0</v>
      </c>
      <c r="AM259" s="210">
        <f t="shared" si="200"/>
        <v>0</v>
      </c>
      <c r="AN259" s="210">
        <f t="shared" si="200"/>
        <v>1</v>
      </c>
      <c r="AO259" s="210">
        <f t="shared" si="200"/>
        <v>0</v>
      </c>
      <c r="AP259" s="210">
        <f t="shared" si="200"/>
        <v>0</v>
      </c>
      <c r="AQ259" s="210">
        <f t="shared" si="200"/>
        <v>0</v>
      </c>
      <c r="AR259" s="210">
        <f t="shared" si="200"/>
        <v>0</v>
      </c>
      <c r="AS259" s="210">
        <f t="shared" si="200"/>
        <v>0</v>
      </c>
      <c r="AT259" s="212"/>
      <c r="AU259" s="206"/>
      <c r="AV259" s="206"/>
    </row>
    <row r="260" spans="1:48" x14ac:dyDescent="0.25">
      <c r="A260" s="206"/>
      <c r="B260" s="206"/>
      <c r="C260" s="211" t="s">
        <v>10</v>
      </c>
      <c r="D260" s="210">
        <v>6</v>
      </c>
      <c r="E260" s="210">
        <f>E247</f>
        <v>1</v>
      </c>
      <c r="F260" s="210">
        <f t="shared" ref="F260:S261" si="202">F247</f>
        <v>0</v>
      </c>
      <c r="G260" s="210">
        <f t="shared" si="202"/>
        <v>1</v>
      </c>
      <c r="H260" s="210">
        <f t="shared" si="202"/>
        <v>0</v>
      </c>
      <c r="I260" s="210">
        <f t="shared" si="202"/>
        <v>0</v>
      </c>
      <c r="J260" s="210">
        <f t="shared" si="202"/>
        <v>0</v>
      </c>
      <c r="K260" s="210">
        <f t="shared" si="202"/>
        <v>0</v>
      </c>
      <c r="L260" s="210">
        <f t="shared" si="202"/>
        <v>0</v>
      </c>
      <c r="M260" s="210">
        <f t="shared" si="202"/>
        <v>0</v>
      </c>
      <c r="N260" s="210">
        <f t="shared" si="202"/>
        <v>1</v>
      </c>
      <c r="O260" s="210">
        <f t="shared" si="202"/>
        <v>0</v>
      </c>
      <c r="P260" s="210">
        <f t="shared" si="202"/>
        <v>0</v>
      </c>
      <c r="Q260" s="210">
        <f t="shared" si="202"/>
        <v>0</v>
      </c>
      <c r="R260" s="210">
        <f t="shared" si="202"/>
        <v>0</v>
      </c>
      <c r="S260" s="210">
        <f t="shared" si="202"/>
        <v>0</v>
      </c>
      <c r="T260" s="212"/>
      <c r="U260" s="206"/>
      <c r="V260" s="206"/>
      <c r="W260" s="206"/>
      <c r="X260" s="206"/>
      <c r="Y260" s="206"/>
      <c r="Z260" s="206"/>
      <c r="AA260" s="206"/>
      <c r="AB260" s="211" t="s">
        <v>441</v>
      </c>
      <c r="AC260" s="210">
        <v>0</v>
      </c>
      <c r="AD260" s="210">
        <f t="shared" ref="AD260:AS260" si="203">AD247-AD257*$AQ$247</f>
        <v>0.5</v>
      </c>
      <c r="AE260" s="210">
        <f t="shared" si="203"/>
        <v>0</v>
      </c>
      <c r="AF260" s="210">
        <f t="shared" si="203"/>
        <v>0</v>
      </c>
      <c r="AG260" s="210">
        <f t="shared" si="203"/>
        <v>-0.5</v>
      </c>
      <c r="AH260" s="210">
        <f t="shared" si="203"/>
        <v>0</v>
      </c>
      <c r="AI260" s="210">
        <f t="shared" si="203"/>
        <v>0</v>
      </c>
      <c r="AJ260" s="210">
        <f t="shared" si="203"/>
        <v>-5.5555555555555552E-2</v>
      </c>
      <c r="AK260" s="210">
        <f t="shared" si="203"/>
        <v>5.5555555555555552E-2</v>
      </c>
      <c r="AL260" s="210">
        <f t="shared" si="203"/>
        <v>-0.5</v>
      </c>
      <c r="AM260" s="210">
        <f t="shared" si="203"/>
        <v>0</v>
      </c>
      <c r="AN260" s="210">
        <f t="shared" si="203"/>
        <v>0</v>
      </c>
      <c r="AO260" s="210">
        <f t="shared" si="203"/>
        <v>1</v>
      </c>
      <c r="AP260" s="210">
        <f t="shared" si="203"/>
        <v>0</v>
      </c>
      <c r="AQ260" s="210">
        <f t="shared" si="203"/>
        <v>0</v>
      </c>
      <c r="AR260" s="210">
        <f t="shared" si="203"/>
        <v>-1</v>
      </c>
      <c r="AS260" s="210">
        <f t="shared" si="203"/>
        <v>0</v>
      </c>
      <c r="AT260" s="212"/>
      <c r="AU260" s="206"/>
      <c r="AV260" s="206"/>
    </row>
    <row r="261" spans="1:48" x14ac:dyDescent="0.25">
      <c r="A261" s="206"/>
      <c r="B261" s="206"/>
      <c r="C261" s="211" t="s">
        <v>446</v>
      </c>
      <c r="D261" s="210">
        <v>0</v>
      </c>
      <c r="E261" s="210">
        <f>E248</f>
        <v>1</v>
      </c>
      <c r="F261" s="210">
        <f t="shared" si="202"/>
        <v>0</v>
      </c>
      <c r="G261" s="210">
        <f t="shared" si="202"/>
        <v>0</v>
      </c>
      <c r="H261" s="210">
        <f t="shared" si="202"/>
        <v>0</v>
      </c>
      <c r="I261" s="210">
        <f t="shared" si="202"/>
        <v>0</v>
      </c>
      <c r="J261" s="210">
        <f t="shared" si="202"/>
        <v>0</v>
      </c>
      <c r="K261" s="210">
        <f t="shared" si="202"/>
        <v>0</v>
      </c>
      <c r="L261" s="210">
        <f t="shared" si="202"/>
        <v>0</v>
      </c>
      <c r="M261" s="210">
        <f t="shared" si="202"/>
        <v>0</v>
      </c>
      <c r="N261" s="210">
        <f t="shared" si="202"/>
        <v>0</v>
      </c>
      <c r="O261" s="210">
        <f t="shared" si="202"/>
        <v>0</v>
      </c>
      <c r="P261" s="210">
        <f t="shared" si="202"/>
        <v>0</v>
      </c>
      <c r="Q261" s="210">
        <f t="shared" si="202"/>
        <v>1</v>
      </c>
      <c r="R261" s="210">
        <f t="shared" si="202"/>
        <v>0</v>
      </c>
      <c r="S261" s="210">
        <f t="shared" si="202"/>
        <v>-1</v>
      </c>
      <c r="T261" s="212"/>
      <c r="U261" s="206"/>
      <c r="V261" s="206"/>
      <c r="W261" s="206"/>
      <c r="X261" s="206"/>
      <c r="Y261" s="206"/>
      <c r="Z261" s="206"/>
      <c r="AA261" s="206"/>
      <c r="AB261" s="211" t="s">
        <v>446</v>
      </c>
      <c r="AC261" s="210">
        <v>0</v>
      </c>
      <c r="AD261" s="210">
        <f t="shared" ref="AD261:AS261" si="204">AD248-AD257*$AQ$248</f>
        <v>0.28571428571428575</v>
      </c>
      <c r="AE261" s="210">
        <f t="shared" si="204"/>
        <v>0</v>
      </c>
      <c r="AF261" s="210">
        <f t="shared" si="204"/>
        <v>0</v>
      </c>
      <c r="AG261" s="210">
        <f t="shared" si="204"/>
        <v>0</v>
      </c>
      <c r="AH261" s="210">
        <f t="shared" si="204"/>
        <v>0</v>
      </c>
      <c r="AI261" s="210">
        <f t="shared" si="204"/>
        <v>0</v>
      </c>
      <c r="AJ261" s="210">
        <f t="shared" si="204"/>
        <v>-4.7619047619047616E-2</v>
      </c>
      <c r="AK261" s="210">
        <f t="shared" si="204"/>
        <v>-9.5238095238095233E-2</v>
      </c>
      <c r="AL261" s="210">
        <f t="shared" si="204"/>
        <v>0.42857142857142855</v>
      </c>
      <c r="AM261" s="210">
        <f t="shared" si="204"/>
        <v>0</v>
      </c>
      <c r="AN261" s="210">
        <f t="shared" si="204"/>
        <v>0</v>
      </c>
      <c r="AO261" s="210">
        <f t="shared" si="204"/>
        <v>0</v>
      </c>
      <c r="AP261" s="210">
        <f t="shared" si="204"/>
        <v>1</v>
      </c>
      <c r="AQ261" s="210">
        <f t="shared" si="204"/>
        <v>0</v>
      </c>
      <c r="AR261" s="210">
        <f t="shared" si="204"/>
        <v>0.8571428571428571</v>
      </c>
      <c r="AS261" s="210">
        <f t="shared" si="204"/>
        <v>0</v>
      </c>
      <c r="AT261" s="212"/>
      <c r="AU261" s="206"/>
      <c r="AV261" s="206"/>
    </row>
    <row r="262" spans="1:48" x14ac:dyDescent="0.25">
      <c r="A262" s="206"/>
      <c r="B262" s="206"/>
      <c r="C262" s="211" t="s">
        <v>9</v>
      </c>
      <c r="D262" s="210">
        <v>3</v>
      </c>
      <c r="E262" s="210">
        <f>E249/$F$249</f>
        <v>0</v>
      </c>
      <c r="F262" s="210">
        <f t="shared" ref="F262:S262" si="205">F249/$F$249</f>
        <v>1</v>
      </c>
      <c r="G262" s="210">
        <f t="shared" si="205"/>
        <v>0</v>
      </c>
      <c r="H262" s="210">
        <f t="shared" si="205"/>
        <v>0</v>
      </c>
      <c r="I262" s="210">
        <f t="shared" si="205"/>
        <v>0</v>
      </c>
      <c r="J262" s="210">
        <f t="shared" si="205"/>
        <v>0</v>
      </c>
      <c r="K262" s="210">
        <f t="shared" si="205"/>
        <v>0</v>
      </c>
      <c r="L262" s="210">
        <f t="shared" si="205"/>
        <v>0</v>
      </c>
      <c r="M262" s="210">
        <f t="shared" si="205"/>
        <v>0</v>
      </c>
      <c r="N262" s="210">
        <f t="shared" si="205"/>
        <v>0</v>
      </c>
      <c r="O262" s="210">
        <f t="shared" si="205"/>
        <v>0</v>
      </c>
      <c r="P262" s="210">
        <f t="shared" si="205"/>
        <v>0</v>
      </c>
      <c r="Q262" s="210">
        <f t="shared" si="205"/>
        <v>0</v>
      </c>
      <c r="R262" s="210">
        <f t="shared" si="205"/>
        <v>1</v>
      </c>
      <c r="S262" s="210">
        <f t="shared" si="205"/>
        <v>0</v>
      </c>
      <c r="T262" s="212"/>
      <c r="U262" s="206"/>
      <c r="V262" s="206"/>
      <c r="W262" s="206"/>
      <c r="X262" s="206"/>
      <c r="Y262" s="206"/>
      <c r="Z262" s="206"/>
      <c r="AA262" s="206"/>
      <c r="AB262" s="211" t="s">
        <v>9</v>
      </c>
      <c r="AC262" s="210">
        <v>3</v>
      </c>
      <c r="AD262" s="210">
        <f t="shared" ref="AD262:AS262" si="206">AD249-AD257*$AQ$249</f>
        <v>1</v>
      </c>
      <c r="AE262" s="210">
        <f t="shared" si="206"/>
        <v>1</v>
      </c>
      <c r="AF262" s="210">
        <f t="shared" si="206"/>
        <v>0</v>
      </c>
      <c r="AG262" s="210">
        <f t="shared" si="206"/>
        <v>0</v>
      </c>
      <c r="AH262" s="210">
        <f t="shared" si="206"/>
        <v>0</v>
      </c>
      <c r="AI262" s="210">
        <f t="shared" si="206"/>
        <v>0</v>
      </c>
      <c r="AJ262" s="210">
        <f t="shared" si="206"/>
        <v>0</v>
      </c>
      <c r="AK262" s="210">
        <f t="shared" si="206"/>
        <v>0</v>
      </c>
      <c r="AL262" s="210">
        <f t="shared" si="206"/>
        <v>1</v>
      </c>
      <c r="AM262" s="210">
        <f t="shared" si="206"/>
        <v>0</v>
      </c>
      <c r="AN262" s="210">
        <f t="shared" si="206"/>
        <v>0</v>
      </c>
      <c r="AO262" s="210">
        <f t="shared" si="206"/>
        <v>0</v>
      </c>
      <c r="AP262" s="210">
        <f t="shared" si="206"/>
        <v>0</v>
      </c>
      <c r="AQ262" s="210">
        <f t="shared" si="206"/>
        <v>0</v>
      </c>
      <c r="AR262" s="210">
        <f t="shared" si="206"/>
        <v>0</v>
      </c>
      <c r="AS262" s="210">
        <f t="shared" si="206"/>
        <v>0</v>
      </c>
      <c r="AT262" s="212"/>
      <c r="AU262" s="206"/>
      <c r="AV262" s="206"/>
    </row>
    <row r="263" spans="1:48" ht="15.75" thickBot="1" x14ac:dyDescent="0.3">
      <c r="A263" s="206"/>
      <c r="B263" s="206"/>
      <c r="C263" s="213" t="s">
        <v>13</v>
      </c>
      <c r="D263" s="218">
        <v>13</v>
      </c>
      <c r="E263" s="218">
        <f>E250</f>
        <v>0</v>
      </c>
      <c r="F263" s="218">
        <f t="shared" ref="F263:S263" si="207">F250</f>
        <v>0</v>
      </c>
      <c r="G263" s="218">
        <f t="shared" si="207"/>
        <v>0</v>
      </c>
      <c r="H263" s="218">
        <f t="shared" si="207"/>
        <v>0</v>
      </c>
      <c r="I263" s="218">
        <f t="shared" si="207"/>
        <v>0</v>
      </c>
      <c r="J263" s="218">
        <f t="shared" si="207"/>
        <v>1</v>
      </c>
      <c r="K263" s="218">
        <f t="shared" si="207"/>
        <v>0</v>
      </c>
      <c r="L263" s="218">
        <f t="shared" si="207"/>
        <v>0</v>
      </c>
      <c r="M263" s="218">
        <f t="shared" si="207"/>
        <v>0</v>
      </c>
      <c r="N263" s="218">
        <f t="shared" si="207"/>
        <v>0</v>
      </c>
      <c r="O263" s="218">
        <f t="shared" si="207"/>
        <v>0</v>
      </c>
      <c r="P263" s="218">
        <f t="shared" si="207"/>
        <v>0</v>
      </c>
      <c r="Q263" s="218">
        <f t="shared" si="207"/>
        <v>0</v>
      </c>
      <c r="R263" s="218">
        <f t="shared" si="207"/>
        <v>0</v>
      </c>
      <c r="S263" s="218">
        <f t="shared" si="207"/>
        <v>1</v>
      </c>
      <c r="T263" s="214"/>
      <c r="U263" s="206"/>
      <c r="V263" s="206"/>
      <c r="W263" s="206"/>
      <c r="X263" s="206"/>
      <c r="Y263" s="206"/>
      <c r="Z263" s="206"/>
      <c r="AA263" s="206"/>
      <c r="AB263" s="213" t="s">
        <v>10</v>
      </c>
      <c r="AC263" s="218">
        <v>6</v>
      </c>
      <c r="AD263" s="218">
        <f>AD250</f>
        <v>0</v>
      </c>
      <c r="AE263" s="218">
        <f t="shared" ref="AE263:AS263" si="208">AE250</f>
        <v>0</v>
      </c>
      <c r="AF263" s="218">
        <f t="shared" si="208"/>
        <v>1</v>
      </c>
      <c r="AG263" s="218">
        <f t="shared" si="208"/>
        <v>0</v>
      </c>
      <c r="AH263" s="218">
        <f t="shared" si="208"/>
        <v>0</v>
      </c>
      <c r="AI263" s="218">
        <f t="shared" si="208"/>
        <v>0</v>
      </c>
      <c r="AJ263" s="218">
        <f t="shared" si="208"/>
        <v>0</v>
      </c>
      <c r="AK263" s="218">
        <f t="shared" si="208"/>
        <v>0</v>
      </c>
      <c r="AL263" s="218">
        <f t="shared" si="208"/>
        <v>0</v>
      </c>
      <c r="AM263" s="218">
        <f t="shared" si="208"/>
        <v>0</v>
      </c>
      <c r="AN263" s="218">
        <f t="shared" si="208"/>
        <v>0</v>
      </c>
      <c r="AO263" s="218">
        <f t="shared" si="208"/>
        <v>0</v>
      </c>
      <c r="AP263" s="218">
        <f t="shared" si="208"/>
        <v>0</v>
      </c>
      <c r="AQ263" s="218">
        <f t="shared" si="208"/>
        <v>0</v>
      </c>
      <c r="AR263" s="218">
        <f t="shared" si="208"/>
        <v>1</v>
      </c>
      <c r="AS263" s="218">
        <f t="shared" si="208"/>
        <v>0</v>
      </c>
      <c r="AT263" s="214"/>
      <c r="AU263" s="206"/>
      <c r="AV263" s="206"/>
    </row>
    <row r="264" spans="1:48" ht="15.75" thickBot="1" x14ac:dyDescent="0.3">
      <c r="A264" s="206"/>
      <c r="B264" s="206"/>
      <c r="C264" s="206"/>
      <c r="D264" s="202"/>
      <c r="E264" s="203" t="s">
        <v>237</v>
      </c>
      <c r="F264" s="203">
        <f>SUMPRODUCT($D$255:$D$263,F255:F263)-F253</f>
        <v>0</v>
      </c>
      <c r="G264" s="203">
        <f t="shared" ref="G264:S264" si="209">SUMPRODUCT($D$255:$D$263,G255:G263)-G253</f>
        <v>0</v>
      </c>
      <c r="H264" s="203">
        <f t="shared" si="209"/>
        <v>0</v>
      </c>
      <c r="I264" s="203">
        <f t="shared" si="209"/>
        <v>0</v>
      </c>
      <c r="J264" s="203">
        <f t="shared" si="209"/>
        <v>0</v>
      </c>
      <c r="K264" s="203">
        <f t="shared" si="209"/>
        <v>0.5</v>
      </c>
      <c r="L264" s="203">
        <f t="shared" si="209"/>
        <v>0</v>
      </c>
      <c r="M264" s="203">
        <f t="shared" si="209"/>
        <v>0</v>
      </c>
      <c r="N264" s="203">
        <f t="shared" si="209"/>
        <v>9</v>
      </c>
      <c r="O264" s="203">
        <f t="shared" si="209"/>
        <v>0</v>
      </c>
      <c r="P264" s="203">
        <f t="shared" si="209"/>
        <v>0</v>
      </c>
      <c r="Q264" s="203">
        <f t="shared" si="209"/>
        <v>0</v>
      </c>
      <c r="R264" s="203">
        <f t="shared" si="209"/>
        <v>4.5</v>
      </c>
      <c r="S264" s="203">
        <f t="shared" si="209"/>
        <v>9.5</v>
      </c>
      <c r="T264" s="206"/>
      <c r="U264" s="206"/>
      <c r="V264" s="206"/>
      <c r="W264" s="206"/>
      <c r="X264" s="206"/>
      <c r="Y264" s="206"/>
      <c r="Z264" s="206"/>
      <c r="AA264" s="206"/>
      <c r="AB264" s="206"/>
      <c r="AC264" s="202"/>
      <c r="AD264" s="203" t="s">
        <v>237</v>
      </c>
      <c r="AE264" s="203">
        <f t="shared" ref="AE264:AS264" si="210">SUMPRODUCT($AC$255:$AC$263,AE255:AE263)-AE253</f>
        <v>0</v>
      </c>
      <c r="AF264" s="203">
        <f t="shared" si="210"/>
        <v>0</v>
      </c>
      <c r="AG264" s="203">
        <f t="shared" si="210"/>
        <v>0</v>
      </c>
      <c r="AH264" s="203">
        <f t="shared" si="210"/>
        <v>0</v>
      </c>
      <c r="AI264" s="203">
        <f t="shared" si="210"/>
        <v>0</v>
      </c>
      <c r="AJ264" s="203">
        <f t="shared" si="210"/>
        <v>0.95238095238095233</v>
      </c>
      <c r="AK264" s="203">
        <f t="shared" si="210"/>
        <v>0.90476190476190488</v>
      </c>
      <c r="AL264" s="203">
        <f t="shared" si="210"/>
        <v>0.42857142857142883</v>
      </c>
      <c r="AM264" s="203">
        <f t="shared" si="210"/>
        <v>0</v>
      </c>
      <c r="AN264" s="203">
        <f t="shared" si="210"/>
        <v>0</v>
      </c>
      <c r="AO264" s="203">
        <f t="shared" si="210"/>
        <v>0</v>
      </c>
      <c r="AP264" s="203">
        <f t="shared" si="210"/>
        <v>0</v>
      </c>
      <c r="AQ264" s="203">
        <f t="shared" si="210"/>
        <v>0</v>
      </c>
      <c r="AR264" s="203">
        <f t="shared" si="210"/>
        <v>0.85714285714285765</v>
      </c>
      <c r="AS264" s="203">
        <f t="shared" si="210"/>
        <v>10000</v>
      </c>
      <c r="AT264" s="206"/>
      <c r="AU264" s="206"/>
      <c r="AV264" s="206"/>
    </row>
    <row r="265" spans="1:48" x14ac:dyDescent="0.25">
      <c r="A265" s="206"/>
      <c r="B265" s="206"/>
      <c r="C265" s="206"/>
      <c r="D265" s="206"/>
      <c r="E265" s="206"/>
      <c r="F265" s="206"/>
      <c r="G265" s="206"/>
      <c r="H265" s="206"/>
      <c r="I265" s="206"/>
      <c r="J265" s="206"/>
      <c r="K265" s="206"/>
      <c r="L265" s="206"/>
      <c r="M265" s="206"/>
      <c r="N265" s="206"/>
      <c r="O265" s="206"/>
      <c r="P265" s="206"/>
      <c r="Q265" s="206"/>
      <c r="R265" s="206"/>
      <c r="S265" s="206"/>
      <c r="T265" s="206"/>
      <c r="U265" s="206"/>
      <c r="V265" s="206"/>
      <c r="W265" s="206"/>
      <c r="X265" s="206"/>
      <c r="Y265" s="206"/>
      <c r="Z265" s="206"/>
      <c r="AA265" s="206"/>
      <c r="AB265" s="206"/>
      <c r="AC265" s="206"/>
      <c r="AD265" s="206"/>
      <c r="AE265" s="206"/>
      <c r="AF265" s="206"/>
      <c r="AG265" s="206"/>
      <c r="AH265" s="206"/>
      <c r="AI265" s="206"/>
      <c r="AJ265" s="206"/>
      <c r="AK265" s="206"/>
      <c r="AL265" s="206"/>
      <c r="AM265" s="206"/>
      <c r="AN265" s="206"/>
      <c r="AO265" s="206"/>
      <c r="AP265" s="206"/>
      <c r="AQ265" s="206"/>
      <c r="AR265" s="206"/>
      <c r="AS265" s="206"/>
      <c r="AT265" s="206"/>
      <c r="AU265" s="206"/>
      <c r="AV265" s="206"/>
    </row>
    <row r="266" spans="1:48" x14ac:dyDescent="0.25">
      <c r="A266" s="206"/>
      <c r="B266" s="206"/>
      <c r="C266" s="206"/>
      <c r="D266" s="206"/>
      <c r="E266" s="206"/>
      <c r="F266" s="206"/>
      <c r="G266" s="206"/>
      <c r="H266" s="206"/>
      <c r="I266" s="206"/>
      <c r="J266" s="206"/>
      <c r="K266" s="206"/>
      <c r="L266" s="206"/>
      <c r="M266" s="206"/>
      <c r="N266" s="206"/>
      <c r="O266" s="206"/>
      <c r="P266" s="206"/>
      <c r="Q266" s="206"/>
      <c r="R266" s="206"/>
      <c r="S266" s="206"/>
      <c r="T266" s="206"/>
      <c r="U266" s="206"/>
      <c r="V266" s="206"/>
      <c r="W266" s="206"/>
      <c r="X266" s="206"/>
      <c r="Y266" s="206"/>
      <c r="Z266" s="206"/>
      <c r="AA266" s="206"/>
      <c r="AB266" s="206"/>
      <c r="AC266" s="206"/>
      <c r="AD266" s="206"/>
      <c r="AE266" s="206"/>
      <c r="AF266" s="206"/>
      <c r="AG266" s="206"/>
      <c r="AH266" s="206"/>
      <c r="AI266" s="206"/>
      <c r="AJ266" s="206"/>
      <c r="AK266" s="206"/>
      <c r="AL266" s="206"/>
      <c r="AM266" s="206"/>
      <c r="AN266" s="206"/>
      <c r="AO266" s="206"/>
      <c r="AP266" s="206"/>
      <c r="AQ266" s="206"/>
      <c r="AR266" s="206"/>
      <c r="AS266" s="206"/>
      <c r="AT266" s="206"/>
      <c r="AU266" s="206"/>
      <c r="AV266" s="206"/>
    </row>
    <row r="267" spans="1:48" ht="15.75" thickBot="1" x14ac:dyDescent="0.3">
      <c r="A267" s="206"/>
      <c r="B267" s="206"/>
      <c r="C267" s="206" t="s">
        <v>460</v>
      </c>
      <c r="D267" s="206"/>
      <c r="E267" s="206"/>
      <c r="F267" s="206"/>
      <c r="G267" s="206"/>
      <c r="H267" s="206"/>
      <c r="I267" s="206"/>
      <c r="J267" s="206"/>
      <c r="K267" s="206"/>
      <c r="L267" s="206"/>
      <c r="M267" s="206"/>
      <c r="N267" s="206"/>
      <c r="O267" s="206"/>
      <c r="P267" s="206"/>
      <c r="Q267" s="206"/>
      <c r="R267" s="206"/>
      <c r="S267" s="206"/>
      <c r="T267" s="206"/>
      <c r="U267" s="206"/>
      <c r="V267" s="206"/>
      <c r="W267" s="206"/>
      <c r="X267" s="206"/>
      <c r="Y267" s="206"/>
      <c r="Z267" s="206"/>
      <c r="AA267" s="206"/>
      <c r="AB267" s="206" t="s">
        <v>460</v>
      </c>
      <c r="AC267" s="206"/>
      <c r="AD267" s="206"/>
      <c r="AE267" s="206"/>
      <c r="AF267" s="206"/>
      <c r="AG267" s="206"/>
      <c r="AH267" s="206"/>
      <c r="AI267" s="206"/>
      <c r="AJ267" s="206"/>
      <c r="AK267" s="206"/>
      <c r="AL267" s="206"/>
      <c r="AM267" s="206"/>
      <c r="AN267" s="206"/>
      <c r="AO267" s="206"/>
      <c r="AP267" s="206"/>
      <c r="AQ267" s="206"/>
      <c r="AR267" s="206"/>
      <c r="AS267" s="206"/>
      <c r="AT267" s="206"/>
      <c r="AU267" s="206"/>
      <c r="AV267" s="206"/>
    </row>
    <row r="268" spans="1:48" x14ac:dyDescent="0.25">
      <c r="A268" s="206"/>
      <c r="B268" s="206"/>
      <c r="C268" s="206"/>
      <c r="D268" s="220" t="s">
        <v>461</v>
      </c>
      <c r="E268" s="221">
        <f>SUMPRODUCT(D255:D263,E255:E263)</f>
        <v>13</v>
      </c>
      <c r="F268" s="221" t="s">
        <v>10</v>
      </c>
      <c r="G268" s="221">
        <v>1</v>
      </c>
      <c r="H268" s="221" t="s">
        <v>12</v>
      </c>
      <c r="I268" s="222">
        <v>1</v>
      </c>
      <c r="J268" s="206"/>
      <c r="K268" s="206"/>
      <c r="L268" s="206"/>
      <c r="M268" s="206"/>
      <c r="N268" s="206"/>
      <c r="O268" s="206"/>
      <c r="P268" s="206"/>
      <c r="Q268" s="206"/>
      <c r="R268" s="206"/>
      <c r="S268" s="206"/>
      <c r="T268" s="206"/>
      <c r="U268" s="206"/>
      <c r="V268" s="206"/>
      <c r="W268" s="206"/>
      <c r="X268" s="206"/>
      <c r="Y268" s="206"/>
      <c r="Z268" s="206"/>
      <c r="AA268" s="206"/>
      <c r="AB268" s="206"/>
      <c r="AC268" s="220" t="s">
        <v>461</v>
      </c>
      <c r="AD268" s="221">
        <f>SUMPRODUCT(AC255:AC263,AD255:AD263)</f>
        <v>15.285714285714285</v>
      </c>
      <c r="AE268" s="221" t="s">
        <v>10</v>
      </c>
      <c r="AF268" s="221">
        <v>0</v>
      </c>
      <c r="AG268" s="221" t="s">
        <v>12</v>
      </c>
      <c r="AH268" s="222">
        <f>AD255</f>
        <v>0.5</v>
      </c>
      <c r="AI268" s="206"/>
      <c r="AJ268" s="206"/>
      <c r="AK268" s="206"/>
      <c r="AL268" s="206"/>
      <c r="AM268" s="206"/>
      <c r="AN268" s="206"/>
      <c r="AO268" s="206"/>
      <c r="AP268" s="206"/>
      <c r="AQ268" s="206"/>
      <c r="AR268" s="206"/>
      <c r="AS268" s="206"/>
      <c r="AT268" s="206"/>
      <c r="AU268" s="206"/>
      <c r="AV268" s="206"/>
    </row>
    <row r="269" spans="1:48" ht="15.75" thickBot="1" x14ac:dyDescent="0.3">
      <c r="A269" s="206"/>
      <c r="B269" s="206"/>
      <c r="C269" s="206"/>
      <c r="D269" s="223" t="s">
        <v>9</v>
      </c>
      <c r="E269" s="224">
        <v>0</v>
      </c>
      <c r="F269" s="224" t="s">
        <v>11</v>
      </c>
      <c r="G269" s="224">
        <f>E258</f>
        <v>0.33333333333333326</v>
      </c>
      <c r="H269" s="224" t="s">
        <v>13</v>
      </c>
      <c r="I269" s="225">
        <f>E263</f>
        <v>0</v>
      </c>
      <c r="J269" s="206"/>
      <c r="K269" s="206"/>
      <c r="L269" s="206"/>
      <c r="M269" s="206"/>
      <c r="N269" s="206"/>
      <c r="O269" s="206"/>
      <c r="P269" s="206"/>
      <c r="Q269" s="206"/>
      <c r="R269" s="206"/>
      <c r="S269" s="206"/>
      <c r="T269" s="206"/>
      <c r="U269" s="206"/>
      <c r="V269" s="206"/>
      <c r="W269" s="206"/>
      <c r="X269" s="206"/>
      <c r="Y269" s="206"/>
      <c r="Z269" s="206"/>
      <c r="AA269" s="206"/>
      <c r="AB269" s="206"/>
      <c r="AC269" s="223" t="s">
        <v>9</v>
      </c>
      <c r="AD269" s="224">
        <v>1</v>
      </c>
      <c r="AE269" s="224" t="s">
        <v>11</v>
      </c>
      <c r="AF269" s="224">
        <v>0</v>
      </c>
      <c r="AG269" s="224" t="s">
        <v>13</v>
      </c>
      <c r="AH269" s="225">
        <f>AD256</f>
        <v>0.71428571428571419</v>
      </c>
      <c r="AI269" s="206"/>
      <c r="AJ269" s="206"/>
      <c r="AK269" s="206"/>
      <c r="AL269" s="206"/>
      <c r="AM269" s="206"/>
      <c r="AN269" s="206"/>
      <c r="AO269" s="206"/>
      <c r="AP269" s="206"/>
      <c r="AQ269" s="206"/>
      <c r="AR269" s="206"/>
      <c r="AS269" s="206"/>
      <c r="AT269" s="206"/>
      <c r="AU269" s="206"/>
      <c r="AV269" s="206"/>
    </row>
    <row r="270" spans="1:48" x14ac:dyDescent="0.25">
      <c r="A270" s="206"/>
      <c r="B270" s="206"/>
      <c r="C270" s="206"/>
      <c r="D270" s="206"/>
      <c r="E270" s="206"/>
      <c r="F270" s="206"/>
      <c r="G270" s="206"/>
      <c r="H270" s="206"/>
      <c r="I270" s="206"/>
      <c r="J270" s="206"/>
      <c r="K270" s="206"/>
      <c r="L270" s="206"/>
      <c r="M270" s="206"/>
      <c r="N270" s="206"/>
      <c r="O270" s="206"/>
      <c r="P270" s="206"/>
      <c r="Q270" s="206"/>
      <c r="R270" s="206"/>
      <c r="S270" s="206"/>
      <c r="T270" s="206"/>
      <c r="U270" s="206"/>
      <c r="V270" s="206"/>
      <c r="W270" s="206"/>
      <c r="X270" s="206"/>
      <c r="Y270" s="206"/>
      <c r="Z270" s="206"/>
      <c r="AA270" s="206"/>
      <c r="AB270" s="206"/>
      <c r="AC270" s="206"/>
      <c r="AD270" s="206"/>
      <c r="AE270" s="206"/>
      <c r="AF270" s="206"/>
      <c r="AG270" s="206"/>
      <c r="AH270" s="206"/>
      <c r="AI270" s="206"/>
      <c r="AJ270" s="206"/>
      <c r="AK270" s="206"/>
      <c r="AL270" s="206"/>
      <c r="AM270" s="206"/>
      <c r="AN270" s="206"/>
      <c r="AO270" s="206"/>
      <c r="AP270" s="206"/>
      <c r="AQ270" s="206"/>
      <c r="AR270" s="206"/>
      <c r="AS270" s="206"/>
      <c r="AT270" s="206"/>
      <c r="AU270" s="206"/>
      <c r="AV270" s="206"/>
    </row>
    <row r="271" spans="1:48" ht="15.75" thickBot="1" x14ac:dyDescent="0.3">
      <c r="A271" s="206"/>
      <c r="B271" s="206" t="s">
        <v>469</v>
      </c>
      <c r="C271" s="206" t="s">
        <v>465</v>
      </c>
      <c r="D271" s="206"/>
      <c r="E271" s="206"/>
      <c r="F271" s="206"/>
      <c r="G271" s="206"/>
      <c r="H271" s="206"/>
      <c r="I271" s="206"/>
      <c r="J271" s="206"/>
      <c r="K271" s="206"/>
      <c r="L271" s="206"/>
      <c r="M271" s="206"/>
      <c r="N271" s="206"/>
      <c r="O271" s="206"/>
      <c r="P271" s="206"/>
      <c r="Q271" s="206"/>
      <c r="R271" s="206"/>
      <c r="S271" s="206"/>
      <c r="T271" s="206"/>
      <c r="U271" s="206"/>
      <c r="V271" s="206"/>
      <c r="W271" s="206"/>
      <c r="X271" s="206"/>
      <c r="Y271" s="206"/>
      <c r="Z271" s="206"/>
      <c r="AA271" s="206" t="s">
        <v>470</v>
      </c>
      <c r="AB271" s="206" t="s">
        <v>463</v>
      </c>
      <c r="AC271" s="206"/>
      <c r="AD271" s="206"/>
      <c r="AE271" s="206"/>
      <c r="AF271" s="206"/>
      <c r="AG271" s="206"/>
      <c r="AH271" s="206"/>
      <c r="AI271" s="206"/>
      <c r="AJ271" s="206"/>
      <c r="AK271" s="206"/>
      <c r="AL271" s="206"/>
      <c r="AM271" s="206"/>
      <c r="AN271" s="206"/>
      <c r="AO271" s="206"/>
      <c r="AP271" s="206"/>
      <c r="AQ271" s="206"/>
      <c r="AR271" s="206"/>
      <c r="AS271" s="206"/>
      <c r="AT271" s="206"/>
      <c r="AU271" s="206"/>
      <c r="AV271" s="206"/>
    </row>
    <row r="272" spans="1:48" x14ac:dyDescent="0.25">
      <c r="A272" s="206"/>
      <c r="B272" s="208" t="s">
        <v>449</v>
      </c>
      <c r="C272" s="209" t="s">
        <v>450</v>
      </c>
      <c r="D272" s="206"/>
      <c r="E272" s="206"/>
      <c r="F272" s="206"/>
      <c r="G272" s="206"/>
      <c r="H272" s="206"/>
      <c r="I272" s="206"/>
      <c r="J272" s="206"/>
      <c r="K272" s="206"/>
      <c r="L272" s="206"/>
      <c r="M272" s="206"/>
      <c r="N272" s="206"/>
      <c r="O272" s="206"/>
      <c r="P272" s="206"/>
      <c r="Q272" s="206"/>
      <c r="R272" s="206"/>
      <c r="S272" s="206"/>
      <c r="T272" s="206"/>
      <c r="U272" s="206"/>
      <c r="V272" s="206"/>
      <c r="W272" s="206"/>
      <c r="X272" s="206"/>
      <c r="Y272" s="206"/>
      <c r="Z272" s="206"/>
      <c r="AA272" s="208" t="s">
        <v>449</v>
      </c>
      <c r="AB272" s="209" t="s">
        <v>450</v>
      </c>
      <c r="AC272" s="206"/>
      <c r="AD272" s="206"/>
      <c r="AE272" s="206"/>
      <c r="AF272" s="206"/>
      <c r="AG272" s="206"/>
      <c r="AH272" s="206"/>
      <c r="AI272" s="206"/>
      <c r="AJ272" s="206"/>
      <c r="AK272" s="206"/>
      <c r="AL272" s="206"/>
      <c r="AM272" s="206"/>
      <c r="AN272" s="206"/>
      <c r="AO272" s="206"/>
      <c r="AP272" s="206"/>
      <c r="AQ272" s="206"/>
      <c r="AR272" s="206"/>
      <c r="AS272" s="206"/>
      <c r="AT272" s="206"/>
      <c r="AU272" s="206"/>
      <c r="AV272" s="206"/>
    </row>
    <row r="273" spans="1:48" x14ac:dyDescent="0.25">
      <c r="A273" s="206"/>
      <c r="B273" s="211" t="s">
        <v>451</v>
      </c>
      <c r="C273" s="212"/>
      <c r="D273" s="206"/>
      <c r="E273" s="206"/>
      <c r="F273" s="206"/>
      <c r="G273" s="206"/>
      <c r="H273" s="206"/>
      <c r="I273" s="206"/>
      <c r="J273" s="206"/>
      <c r="K273" s="206"/>
      <c r="L273" s="206"/>
      <c r="M273" s="206"/>
      <c r="N273" s="206"/>
      <c r="O273" s="206"/>
      <c r="P273" s="206"/>
      <c r="Q273" s="206"/>
      <c r="R273" s="206"/>
      <c r="S273" s="206"/>
      <c r="T273" s="206"/>
      <c r="U273" s="206"/>
      <c r="V273" s="206"/>
      <c r="W273" s="206"/>
      <c r="X273" s="206"/>
      <c r="Y273" s="206"/>
      <c r="Z273" s="206"/>
      <c r="AA273" s="211" t="s">
        <v>451</v>
      </c>
      <c r="AB273" s="212"/>
      <c r="AC273" s="206"/>
      <c r="AD273" s="206"/>
      <c r="AE273" s="206"/>
      <c r="AF273" s="206"/>
      <c r="AG273" s="206"/>
      <c r="AH273" s="206"/>
      <c r="AI273" s="206"/>
      <c r="AJ273" s="206"/>
      <c r="AK273" s="206"/>
      <c r="AL273" s="206"/>
      <c r="AM273" s="206"/>
      <c r="AN273" s="206"/>
      <c r="AO273" s="206"/>
      <c r="AP273" s="206"/>
      <c r="AQ273" s="206"/>
      <c r="AR273" s="206"/>
      <c r="AS273" s="206"/>
      <c r="AT273" s="206"/>
      <c r="AU273" s="206"/>
      <c r="AV273" s="206"/>
    </row>
    <row r="274" spans="1:48" x14ac:dyDescent="0.25">
      <c r="A274" s="206"/>
      <c r="B274" s="211"/>
      <c r="C274" s="212" t="s">
        <v>452</v>
      </c>
      <c r="D274" s="206"/>
      <c r="E274" s="206"/>
      <c r="F274" s="206"/>
      <c r="G274" s="206"/>
      <c r="H274" s="206"/>
      <c r="I274" s="206"/>
      <c r="J274" s="206"/>
      <c r="K274" s="206"/>
      <c r="L274" s="206"/>
      <c r="M274" s="206"/>
      <c r="N274" s="206"/>
      <c r="O274" s="206"/>
      <c r="P274" s="206"/>
      <c r="Q274" s="206"/>
      <c r="R274" s="206"/>
      <c r="S274" s="206"/>
      <c r="T274" s="206"/>
      <c r="U274" s="206"/>
      <c r="V274" s="206"/>
      <c r="W274" s="206"/>
      <c r="X274" s="206"/>
      <c r="Y274" s="206"/>
      <c r="Z274" s="206"/>
      <c r="AA274" s="211"/>
      <c r="AB274" s="212" t="s">
        <v>452</v>
      </c>
      <c r="AC274" s="206"/>
      <c r="AD274" s="206"/>
      <c r="AE274" s="206"/>
      <c r="AF274" s="206"/>
      <c r="AG274" s="206"/>
      <c r="AH274" s="206"/>
      <c r="AI274" s="206"/>
      <c r="AJ274" s="206"/>
      <c r="AK274" s="206"/>
      <c r="AL274" s="206"/>
      <c r="AM274" s="206"/>
      <c r="AN274" s="206"/>
      <c r="AO274" s="206"/>
      <c r="AP274" s="206"/>
      <c r="AQ274" s="206"/>
      <c r="AR274" s="206"/>
      <c r="AS274" s="206"/>
      <c r="AT274" s="206"/>
      <c r="AU274" s="206"/>
      <c r="AV274" s="206"/>
    </row>
    <row r="275" spans="1:48" x14ac:dyDescent="0.25">
      <c r="A275" s="206"/>
      <c r="B275" s="211"/>
      <c r="C275" s="212" t="s">
        <v>453</v>
      </c>
      <c r="D275" s="206"/>
      <c r="E275" s="206"/>
      <c r="F275" s="206"/>
      <c r="G275" s="206"/>
      <c r="H275" s="206"/>
      <c r="I275" s="206"/>
      <c r="J275" s="206"/>
      <c r="K275" s="206"/>
      <c r="L275" s="206"/>
      <c r="M275" s="206"/>
      <c r="N275" s="206"/>
      <c r="O275" s="206"/>
      <c r="P275" s="206"/>
      <c r="Q275" s="206"/>
      <c r="R275" s="206"/>
      <c r="S275" s="206"/>
      <c r="T275" s="206"/>
      <c r="U275" s="206"/>
      <c r="V275" s="206"/>
      <c r="W275" s="206"/>
      <c r="X275" s="206"/>
      <c r="Y275" s="206"/>
      <c r="Z275" s="206"/>
      <c r="AA275" s="211"/>
      <c r="AB275" s="212" t="s">
        <v>453</v>
      </c>
      <c r="AC275" s="206"/>
      <c r="AD275" s="206"/>
      <c r="AE275" s="206"/>
      <c r="AF275" s="206"/>
      <c r="AG275" s="206"/>
      <c r="AH275" s="206"/>
      <c r="AI275" s="206"/>
      <c r="AJ275" s="206"/>
      <c r="AK275" s="206"/>
      <c r="AL275" s="206"/>
      <c r="AM275" s="206"/>
      <c r="AN275" s="206"/>
      <c r="AO275" s="206"/>
      <c r="AP275" s="206"/>
      <c r="AQ275" s="206"/>
      <c r="AR275" s="206"/>
      <c r="AS275" s="206"/>
      <c r="AT275" s="206"/>
      <c r="AU275" s="206"/>
      <c r="AV275" s="206"/>
    </row>
    <row r="276" spans="1:48" x14ac:dyDescent="0.25">
      <c r="A276" s="206"/>
      <c r="B276" s="211"/>
      <c r="C276" s="212" t="s">
        <v>454</v>
      </c>
      <c r="D276" s="206"/>
      <c r="E276" s="206"/>
      <c r="F276" s="206"/>
      <c r="G276" s="206"/>
      <c r="H276" s="206"/>
      <c r="I276" s="206"/>
      <c r="J276" s="206"/>
      <c r="K276" s="206"/>
      <c r="L276" s="206"/>
      <c r="M276" s="206"/>
      <c r="N276" s="206"/>
      <c r="O276" s="206"/>
      <c r="P276" s="206"/>
      <c r="Q276" s="206"/>
      <c r="R276" s="206"/>
      <c r="S276" s="206"/>
      <c r="T276" s="206"/>
      <c r="U276" s="206"/>
      <c r="V276" s="206"/>
      <c r="W276" s="206"/>
      <c r="X276" s="206"/>
      <c r="Y276" s="206"/>
      <c r="Z276" s="206"/>
      <c r="AA276" s="211"/>
      <c r="AB276" s="212" t="s">
        <v>454</v>
      </c>
      <c r="AC276" s="206"/>
      <c r="AD276" s="206"/>
      <c r="AE276" s="206"/>
      <c r="AF276" s="206"/>
      <c r="AG276" s="206"/>
      <c r="AH276" s="206"/>
      <c r="AI276" s="206"/>
      <c r="AJ276" s="206"/>
      <c r="AK276" s="206"/>
      <c r="AL276" s="206"/>
      <c r="AM276" s="206"/>
      <c r="AN276" s="206"/>
      <c r="AO276" s="206"/>
      <c r="AP276" s="206"/>
      <c r="AQ276" s="206"/>
      <c r="AR276" s="206"/>
      <c r="AS276" s="206"/>
      <c r="AT276" s="206"/>
      <c r="AU276" s="206"/>
      <c r="AV276" s="206"/>
    </row>
    <row r="277" spans="1:48" x14ac:dyDescent="0.25">
      <c r="A277" s="206"/>
      <c r="B277" s="211"/>
      <c r="C277" s="212" t="s">
        <v>455</v>
      </c>
      <c r="D277" s="206"/>
      <c r="E277" s="206"/>
      <c r="F277" s="206"/>
      <c r="G277" s="206"/>
      <c r="H277" s="206"/>
      <c r="I277" s="206"/>
      <c r="J277" s="206"/>
      <c r="K277" s="206"/>
      <c r="L277" s="206"/>
      <c r="M277" s="206"/>
      <c r="N277" s="206"/>
      <c r="O277" s="206"/>
      <c r="P277" s="206"/>
      <c r="Q277" s="206"/>
      <c r="R277" s="206"/>
      <c r="S277" s="206"/>
      <c r="T277" s="206"/>
      <c r="U277" s="206"/>
      <c r="V277" s="206"/>
      <c r="W277" s="206"/>
      <c r="X277" s="206"/>
      <c r="Y277" s="206"/>
      <c r="Z277" s="206"/>
      <c r="AA277" s="211"/>
      <c r="AB277" s="212" t="s">
        <v>456</v>
      </c>
      <c r="AC277" s="206"/>
      <c r="AD277" s="206"/>
      <c r="AE277" s="206"/>
      <c r="AF277" s="206"/>
      <c r="AG277" s="206"/>
      <c r="AH277" s="206"/>
      <c r="AI277" s="206"/>
      <c r="AJ277" s="206"/>
      <c r="AK277" s="206"/>
      <c r="AL277" s="206"/>
      <c r="AM277" s="206"/>
      <c r="AN277" s="206"/>
      <c r="AO277" s="206"/>
      <c r="AP277" s="206"/>
      <c r="AQ277" s="206"/>
      <c r="AR277" s="206"/>
      <c r="AS277" s="206"/>
      <c r="AT277" s="206"/>
      <c r="AU277" s="206"/>
      <c r="AV277" s="206"/>
    </row>
    <row r="278" spans="1:48" x14ac:dyDescent="0.25">
      <c r="A278" s="206"/>
      <c r="B278" s="211"/>
      <c r="C278" s="212" t="s">
        <v>471</v>
      </c>
      <c r="D278" s="206"/>
      <c r="E278" s="206"/>
      <c r="F278" s="206"/>
      <c r="G278" s="206"/>
      <c r="H278" s="206"/>
      <c r="I278" s="206"/>
      <c r="J278" s="206"/>
      <c r="K278" s="206"/>
      <c r="L278" s="206"/>
      <c r="M278" s="206"/>
      <c r="N278" s="206"/>
      <c r="O278" s="206"/>
      <c r="P278" s="206"/>
      <c r="Q278" s="206"/>
      <c r="R278" s="206"/>
      <c r="S278" s="206"/>
      <c r="T278" s="206"/>
      <c r="U278" s="206"/>
      <c r="V278" s="206"/>
      <c r="W278" s="206"/>
      <c r="X278" s="206"/>
      <c r="Y278" s="206"/>
      <c r="Z278" s="206"/>
      <c r="AA278" s="211"/>
      <c r="AB278" s="212" t="s">
        <v>472</v>
      </c>
      <c r="AC278" s="206"/>
      <c r="AD278" s="206"/>
      <c r="AE278" s="206"/>
      <c r="AF278" s="206"/>
      <c r="AG278" s="206"/>
      <c r="AH278" s="206"/>
      <c r="AI278" s="206"/>
      <c r="AJ278" s="206"/>
      <c r="AK278" s="206"/>
      <c r="AL278" s="206"/>
      <c r="AM278" s="206"/>
      <c r="AN278" s="206"/>
      <c r="AO278" s="206"/>
      <c r="AP278" s="206"/>
      <c r="AQ278" s="206"/>
      <c r="AR278" s="206"/>
      <c r="AS278" s="206"/>
      <c r="AT278" s="206"/>
      <c r="AU278" s="206"/>
      <c r="AV278" s="206"/>
    </row>
    <row r="279" spans="1:48" ht="15.75" thickBot="1" x14ac:dyDescent="0.3">
      <c r="A279" s="206"/>
      <c r="B279" s="213"/>
      <c r="C279" s="214" t="s">
        <v>457</v>
      </c>
      <c r="D279" s="206"/>
      <c r="E279" s="206"/>
      <c r="F279" s="206"/>
      <c r="G279" s="206"/>
      <c r="H279" s="206"/>
      <c r="I279" s="206"/>
      <c r="J279" s="206"/>
      <c r="K279" s="206"/>
      <c r="L279" s="206"/>
      <c r="M279" s="206"/>
      <c r="N279" s="206"/>
      <c r="O279" s="206"/>
      <c r="P279" s="206"/>
      <c r="Q279" s="206"/>
      <c r="R279" s="206"/>
      <c r="S279" s="206"/>
      <c r="T279" s="206"/>
      <c r="U279" s="206"/>
      <c r="V279" s="206"/>
      <c r="W279" s="206"/>
      <c r="X279" s="206"/>
      <c r="Y279" s="206"/>
      <c r="Z279" s="206"/>
      <c r="AA279" s="213"/>
      <c r="AB279" s="214" t="s">
        <v>457</v>
      </c>
      <c r="AC279" s="206"/>
      <c r="AD279" s="206"/>
      <c r="AE279" s="206"/>
      <c r="AF279" s="206"/>
      <c r="AG279" s="206"/>
      <c r="AH279" s="206"/>
      <c r="AI279" s="206"/>
      <c r="AJ279" s="206"/>
      <c r="AK279" s="206"/>
      <c r="AL279" s="206"/>
      <c r="AM279" s="206"/>
      <c r="AN279" s="206"/>
      <c r="AO279" s="206"/>
      <c r="AP279" s="206"/>
      <c r="AQ279" s="206"/>
      <c r="AR279" s="206"/>
      <c r="AS279" s="206"/>
      <c r="AT279" s="206"/>
      <c r="AU279" s="206"/>
      <c r="AV279" s="206"/>
    </row>
    <row r="280" spans="1:48" ht="15.75" thickBot="1" x14ac:dyDescent="0.3">
      <c r="A280" s="206"/>
      <c r="B280" s="206"/>
      <c r="C280" s="206"/>
      <c r="D280" s="206"/>
      <c r="E280" s="206"/>
      <c r="F280" s="206"/>
      <c r="G280" s="206"/>
      <c r="H280" s="206"/>
      <c r="I280" s="206"/>
      <c r="J280" s="206"/>
      <c r="K280" s="206"/>
      <c r="L280" s="206"/>
      <c r="M280" s="206"/>
      <c r="N280" s="206"/>
      <c r="O280" s="206"/>
      <c r="P280" s="206"/>
      <c r="Q280" s="206"/>
      <c r="R280" s="206"/>
      <c r="S280" s="206"/>
      <c r="T280" s="206"/>
      <c r="U280" s="206"/>
      <c r="V280" s="206"/>
      <c r="W280" s="206"/>
      <c r="X280" s="206"/>
      <c r="Y280" s="206"/>
      <c r="Z280" s="206"/>
      <c r="AA280" s="206"/>
      <c r="AB280" s="206"/>
      <c r="AC280" s="206"/>
      <c r="AD280" s="206"/>
      <c r="AE280" s="206"/>
      <c r="AF280" s="206"/>
      <c r="AG280" s="206"/>
      <c r="AH280" s="206"/>
      <c r="AI280" s="206"/>
      <c r="AJ280" s="206"/>
      <c r="AK280" s="206"/>
      <c r="AL280" s="206"/>
      <c r="AM280" s="206"/>
      <c r="AN280" s="206"/>
      <c r="AO280" s="206"/>
      <c r="AP280" s="206"/>
      <c r="AQ280" s="206"/>
      <c r="AR280" s="206"/>
      <c r="AS280" s="206"/>
      <c r="AT280" s="206"/>
      <c r="AU280" s="206"/>
      <c r="AV280" s="206"/>
    </row>
    <row r="281" spans="1:48" ht="15.75" thickBot="1" x14ac:dyDescent="0.3">
      <c r="A281" s="206"/>
      <c r="B281" s="206"/>
      <c r="C281" s="206"/>
      <c r="D281" s="206"/>
      <c r="E281" s="206"/>
      <c r="F281" s="206"/>
      <c r="G281" s="206"/>
      <c r="H281" s="206"/>
      <c r="I281" s="206"/>
      <c r="J281" s="206"/>
      <c r="K281" s="206"/>
      <c r="L281" s="206"/>
      <c r="M281" s="206"/>
      <c r="N281" s="206"/>
      <c r="O281" s="206"/>
      <c r="P281" s="206"/>
      <c r="Q281" s="206"/>
      <c r="R281" s="206"/>
      <c r="S281" s="206"/>
      <c r="T281" s="206"/>
      <c r="U281" s="206"/>
      <c r="V281" s="206"/>
      <c r="W281" s="206"/>
      <c r="X281" s="206"/>
      <c r="Y281" s="206"/>
      <c r="Z281" s="206"/>
      <c r="AA281" s="206"/>
      <c r="AB281" s="210"/>
      <c r="AC281" s="210"/>
      <c r="AD281" s="202" t="s">
        <v>155</v>
      </c>
      <c r="AE281" s="203">
        <v>3</v>
      </c>
      <c r="AF281" s="203">
        <v>6</v>
      </c>
      <c r="AG281" s="203">
        <v>3</v>
      </c>
      <c r="AH281" s="203">
        <v>6</v>
      </c>
      <c r="AI281" s="203">
        <v>13</v>
      </c>
      <c r="AJ281" s="203">
        <v>0</v>
      </c>
      <c r="AK281" s="203">
        <v>0</v>
      </c>
      <c r="AL281" s="203">
        <v>0</v>
      </c>
      <c r="AM281" s="203">
        <v>0</v>
      </c>
      <c r="AN281" s="203">
        <v>0</v>
      </c>
      <c r="AO281" s="203">
        <v>0</v>
      </c>
      <c r="AP281" s="203">
        <v>0</v>
      </c>
      <c r="AQ281" s="203">
        <v>0</v>
      </c>
      <c r="AR281" s="203">
        <v>0</v>
      </c>
      <c r="AS281" s="203">
        <v>-10000</v>
      </c>
      <c r="AT281" s="204">
        <v>-10000</v>
      </c>
      <c r="AU281" s="206"/>
      <c r="AV281" s="206"/>
    </row>
    <row r="282" spans="1:48" ht="15.75" thickBot="1" x14ac:dyDescent="0.3">
      <c r="A282" s="206"/>
      <c r="B282" s="206"/>
      <c r="C282" s="210"/>
      <c r="D282" s="210"/>
      <c r="E282" s="202" t="s">
        <v>155</v>
      </c>
      <c r="F282" s="203">
        <v>3</v>
      </c>
      <c r="G282" s="203">
        <v>6</v>
      </c>
      <c r="H282" s="203">
        <v>3</v>
      </c>
      <c r="I282" s="203">
        <v>6</v>
      </c>
      <c r="J282" s="203">
        <v>13</v>
      </c>
      <c r="K282" s="203">
        <v>0</v>
      </c>
      <c r="L282" s="203">
        <v>0</v>
      </c>
      <c r="M282" s="203">
        <v>0</v>
      </c>
      <c r="N282" s="203">
        <v>0</v>
      </c>
      <c r="O282" s="203">
        <v>0</v>
      </c>
      <c r="P282" s="203">
        <v>0</v>
      </c>
      <c r="Q282" s="203">
        <v>0</v>
      </c>
      <c r="R282" s="203">
        <v>0</v>
      </c>
      <c r="S282" s="203">
        <v>0</v>
      </c>
      <c r="T282" s="204">
        <v>-10000</v>
      </c>
      <c r="U282" s="206"/>
      <c r="V282" s="206"/>
      <c r="W282" s="206"/>
      <c r="X282" s="206"/>
      <c r="Y282" s="206"/>
      <c r="Z282" s="206"/>
      <c r="AA282" s="206"/>
      <c r="AB282" s="202" t="s">
        <v>435</v>
      </c>
      <c r="AC282" s="203" t="s">
        <v>436</v>
      </c>
      <c r="AD282" s="203" t="s">
        <v>437</v>
      </c>
      <c r="AE282" s="203" t="s">
        <v>438</v>
      </c>
      <c r="AF282" s="203" t="s">
        <v>439</v>
      </c>
      <c r="AG282" s="203" t="s">
        <v>11</v>
      </c>
      <c r="AH282" s="203" t="s">
        <v>12</v>
      </c>
      <c r="AI282" s="203" t="s">
        <v>13</v>
      </c>
      <c r="AJ282" s="203" t="s">
        <v>234</v>
      </c>
      <c r="AK282" s="203" t="s">
        <v>235</v>
      </c>
      <c r="AL282" s="203" t="s">
        <v>236</v>
      </c>
      <c r="AM282" s="203" t="s">
        <v>415</v>
      </c>
      <c r="AN282" s="203" t="s">
        <v>440</v>
      </c>
      <c r="AO282" s="203" t="s">
        <v>441</v>
      </c>
      <c r="AP282" s="203" t="s">
        <v>446</v>
      </c>
      <c r="AQ282" s="203" t="s">
        <v>458</v>
      </c>
      <c r="AR282" s="203" t="s">
        <v>468</v>
      </c>
      <c r="AS282" s="203" t="s">
        <v>459</v>
      </c>
      <c r="AT282" s="203" t="s">
        <v>473</v>
      </c>
      <c r="AU282" s="204" t="s">
        <v>442</v>
      </c>
      <c r="AV282" s="206"/>
    </row>
    <row r="283" spans="1:48" ht="15.75" thickBot="1" x14ac:dyDescent="0.3">
      <c r="A283" s="206"/>
      <c r="B283" s="206"/>
      <c r="C283" s="202" t="s">
        <v>435</v>
      </c>
      <c r="D283" s="203" t="s">
        <v>436</v>
      </c>
      <c r="E283" s="203" t="s">
        <v>437</v>
      </c>
      <c r="F283" s="203" t="s">
        <v>438</v>
      </c>
      <c r="G283" s="203" t="s">
        <v>439</v>
      </c>
      <c r="H283" s="203" t="s">
        <v>11</v>
      </c>
      <c r="I283" s="203" t="s">
        <v>12</v>
      </c>
      <c r="J283" s="203" t="s">
        <v>13</v>
      </c>
      <c r="K283" s="203" t="s">
        <v>234</v>
      </c>
      <c r="L283" s="203" t="s">
        <v>235</v>
      </c>
      <c r="M283" s="203" t="s">
        <v>236</v>
      </c>
      <c r="N283" s="203" t="s">
        <v>415</v>
      </c>
      <c r="O283" s="203" t="s">
        <v>440</v>
      </c>
      <c r="P283" s="203" t="s">
        <v>441</v>
      </c>
      <c r="Q283" s="203" t="s">
        <v>446</v>
      </c>
      <c r="R283" s="203" t="s">
        <v>458</v>
      </c>
      <c r="S283" s="203" t="s">
        <v>468</v>
      </c>
      <c r="T283" s="203" t="s">
        <v>459</v>
      </c>
      <c r="U283" s="204" t="s">
        <v>442</v>
      </c>
      <c r="V283" s="206"/>
      <c r="W283" s="206"/>
      <c r="X283" s="206"/>
      <c r="Y283" s="206"/>
      <c r="Z283" s="206"/>
      <c r="AA283" s="206"/>
      <c r="AB283" s="211" t="s">
        <v>234</v>
      </c>
      <c r="AC283" s="210">
        <v>0</v>
      </c>
      <c r="AD283" s="210">
        <v>8</v>
      </c>
      <c r="AE283" s="210">
        <v>-3</v>
      </c>
      <c r="AF283" s="216">
        <v>-6</v>
      </c>
      <c r="AG283" s="210">
        <v>6</v>
      </c>
      <c r="AH283" s="210">
        <v>12</v>
      </c>
      <c r="AI283" s="210">
        <v>7</v>
      </c>
      <c r="AJ283" s="210">
        <v>1</v>
      </c>
      <c r="AK283" s="210"/>
      <c r="AL283" s="210"/>
      <c r="AM283" s="210"/>
      <c r="AN283" s="210"/>
      <c r="AO283" s="210"/>
      <c r="AP283" s="210"/>
      <c r="AQ283" s="210"/>
      <c r="AR283" s="210"/>
      <c r="AS283" s="210"/>
      <c r="AT283" s="210"/>
      <c r="AU283" s="212"/>
      <c r="AV283" s="206"/>
    </row>
    <row r="284" spans="1:48" ht="15.75" thickBot="1" x14ac:dyDescent="0.3">
      <c r="A284" s="206"/>
      <c r="B284" s="206"/>
      <c r="C284" s="211" t="s">
        <v>234</v>
      </c>
      <c r="D284" s="210">
        <v>0</v>
      </c>
      <c r="E284" s="210">
        <v>8</v>
      </c>
      <c r="F284" s="210">
        <v>-3</v>
      </c>
      <c r="G284" s="210">
        <v>-6</v>
      </c>
      <c r="H284" s="210">
        <v>6</v>
      </c>
      <c r="I284" s="210">
        <v>12</v>
      </c>
      <c r="J284" s="216">
        <v>7</v>
      </c>
      <c r="K284" s="210">
        <v>1</v>
      </c>
      <c r="L284" s="210"/>
      <c r="M284" s="210"/>
      <c r="N284" s="210"/>
      <c r="O284" s="210"/>
      <c r="P284" s="210"/>
      <c r="Q284" s="210"/>
      <c r="R284" s="210"/>
      <c r="S284" s="210"/>
      <c r="T284" s="210"/>
      <c r="U284" s="212">
        <f>E284/J284</f>
        <v>1.1428571428571428</v>
      </c>
      <c r="V284" s="206"/>
      <c r="W284" s="206"/>
      <c r="X284" s="206"/>
      <c r="Y284" s="206"/>
      <c r="Z284" s="206"/>
      <c r="AA284" s="206"/>
      <c r="AB284" s="202" t="s">
        <v>235</v>
      </c>
      <c r="AC284" s="203">
        <v>0</v>
      </c>
      <c r="AD284" s="203">
        <v>8</v>
      </c>
      <c r="AE284" s="203">
        <v>6</v>
      </c>
      <c r="AF284" s="207">
        <v>12</v>
      </c>
      <c r="AG284" s="203">
        <v>-3</v>
      </c>
      <c r="AH284" s="203">
        <v>-6</v>
      </c>
      <c r="AI284" s="203">
        <v>7</v>
      </c>
      <c r="AJ284" s="203"/>
      <c r="AK284" s="203">
        <v>1</v>
      </c>
      <c r="AL284" s="203"/>
      <c r="AM284" s="203"/>
      <c r="AN284" s="203"/>
      <c r="AO284" s="203"/>
      <c r="AP284" s="203"/>
      <c r="AQ284" s="203"/>
      <c r="AR284" s="203"/>
      <c r="AS284" s="203"/>
      <c r="AT284" s="203"/>
      <c r="AU284" s="204">
        <f>AD284/AF284</f>
        <v>0.66666666666666663</v>
      </c>
      <c r="AV284" s="206"/>
    </row>
    <row r="285" spans="1:48" x14ac:dyDescent="0.25">
      <c r="A285" s="206"/>
      <c r="B285" s="206"/>
      <c r="C285" s="211" t="s">
        <v>235</v>
      </c>
      <c r="D285" s="210">
        <v>0</v>
      </c>
      <c r="E285" s="210">
        <v>8</v>
      </c>
      <c r="F285" s="210">
        <v>6</v>
      </c>
      <c r="G285" s="210">
        <v>12</v>
      </c>
      <c r="H285" s="210">
        <v>-3</v>
      </c>
      <c r="I285" s="210">
        <v>-6</v>
      </c>
      <c r="J285" s="217">
        <v>7</v>
      </c>
      <c r="K285" s="210"/>
      <c r="L285" s="210">
        <v>1</v>
      </c>
      <c r="M285" s="210"/>
      <c r="N285" s="210"/>
      <c r="O285" s="210"/>
      <c r="P285" s="210"/>
      <c r="Q285" s="210"/>
      <c r="R285" s="210"/>
      <c r="S285" s="210"/>
      <c r="T285" s="210"/>
      <c r="U285" s="212">
        <f t="shared" ref="U285:U292" si="211">E285/J285</f>
        <v>1.1428571428571428</v>
      </c>
      <c r="V285" s="206"/>
      <c r="W285" s="206"/>
      <c r="X285" s="206"/>
      <c r="Y285" s="206"/>
      <c r="Z285" s="206"/>
      <c r="AA285" s="206"/>
      <c r="AB285" s="211" t="s">
        <v>236</v>
      </c>
      <c r="AC285" s="210">
        <v>0</v>
      </c>
      <c r="AD285" s="210">
        <v>1</v>
      </c>
      <c r="AE285" s="210">
        <v>1</v>
      </c>
      <c r="AF285" s="217"/>
      <c r="AG285" s="210"/>
      <c r="AH285" s="210"/>
      <c r="AI285" s="210"/>
      <c r="AJ285" s="210"/>
      <c r="AK285" s="210"/>
      <c r="AL285" s="210">
        <v>1</v>
      </c>
      <c r="AM285" s="210"/>
      <c r="AN285" s="210"/>
      <c r="AO285" s="210"/>
      <c r="AP285" s="210"/>
      <c r="AQ285" s="210"/>
      <c r="AR285" s="210"/>
      <c r="AS285" s="210"/>
      <c r="AT285" s="210"/>
      <c r="AU285" s="212"/>
      <c r="AV285" s="206"/>
    </row>
    <row r="286" spans="1:48" x14ac:dyDescent="0.25">
      <c r="A286" s="206"/>
      <c r="B286" s="206"/>
      <c r="C286" s="211" t="s">
        <v>236</v>
      </c>
      <c r="D286" s="210">
        <v>0</v>
      </c>
      <c r="E286" s="210">
        <v>1</v>
      </c>
      <c r="F286" s="210">
        <v>1</v>
      </c>
      <c r="G286" s="210"/>
      <c r="H286" s="210"/>
      <c r="I286" s="210"/>
      <c r="J286" s="217"/>
      <c r="K286" s="210"/>
      <c r="L286" s="210"/>
      <c r="M286" s="210">
        <v>1</v>
      </c>
      <c r="N286" s="210"/>
      <c r="O286" s="210"/>
      <c r="P286" s="210"/>
      <c r="Q286" s="210"/>
      <c r="R286" s="210"/>
      <c r="S286" s="210"/>
      <c r="T286" s="210"/>
      <c r="U286" s="212"/>
      <c r="V286" s="206"/>
      <c r="W286" s="206"/>
      <c r="X286" s="206"/>
      <c r="Y286" s="206"/>
      <c r="Z286" s="206"/>
      <c r="AA286" s="206"/>
      <c r="AB286" s="211" t="s">
        <v>415</v>
      </c>
      <c r="AC286" s="210">
        <v>0</v>
      </c>
      <c r="AD286" s="210">
        <v>1</v>
      </c>
      <c r="AE286" s="210"/>
      <c r="AF286" s="217">
        <v>1</v>
      </c>
      <c r="AG286" s="210"/>
      <c r="AH286" s="210"/>
      <c r="AI286" s="210"/>
      <c r="AJ286" s="210"/>
      <c r="AK286" s="210"/>
      <c r="AL286" s="210"/>
      <c r="AM286" s="210">
        <v>1</v>
      </c>
      <c r="AN286" s="210"/>
      <c r="AO286" s="210"/>
      <c r="AP286" s="210"/>
      <c r="AQ286" s="210"/>
      <c r="AR286" s="210"/>
      <c r="AS286" s="210"/>
      <c r="AT286" s="210"/>
      <c r="AU286" s="212">
        <v>1</v>
      </c>
      <c r="AV286" s="206"/>
    </row>
    <row r="287" spans="1:48" x14ac:dyDescent="0.25">
      <c r="A287" s="206"/>
      <c r="B287" s="206"/>
      <c r="C287" s="211" t="s">
        <v>415</v>
      </c>
      <c r="D287" s="210">
        <v>0</v>
      </c>
      <c r="E287" s="210">
        <v>1</v>
      </c>
      <c r="F287" s="210"/>
      <c r="G287" s="210">
        <v>1</v>
      </c>
      <c r="H287" s="210"/>
      <c r="I287" s="210"/>
      <c r="J287" s="217"/>
      <c r="K287" s="210"/>
      <c r="L287" s="210"/>
      <c r="M287" s="210"/>
      <c r="N287" s="210">
        <v>1</v>
      </c>
      <c r="O287" s="210"/>
      <c r="P287" s="210"/>
      <c r="Q287" s="210"/>
      <c r="R287" s="210"/>
      <c r="S287" s="210"/>
      <c r="T287" s="210"/>
      <c r="U287" s="212"/>
      <c r="V287" s="206"/>
      <c r="W287" s="206"/>
      <c r="X287" s="206"/>
      <c r="Y287" s="206"/>
      <c r="Z287" s="206"/>
      <c r="AA287" s="206"/>
      <c r="AB287" s="211" t="s">
        <v>440</v>
      </c>
      <c r="AC287" s="210">
        <v>0</v>
      </c>
      <c r="AD287" s="210">
        <v>1</v>
      </c>
      <c r="AE287" s="210"/>
      <c r="AF287" s="217"/>
      <c r="AG287" s="210">
        <v>1</v>
      </c>
      <c r="AH287" s="210"/>
      <c r="AI287" s="210"/>
      <c r="AJ287" s="210"/>
      <c r="AK287" s="210"/>
      <c r="AL287" s="210"/>
      <c r="AM287" s="210"/>
      <c r="AN287" s="210">
        <v>1</v>
      </c>
      <c r="AO287" s="210"/>
      <c r="AP287" s="210"/>
      <c r="AQ287" s="210"/>
      <c r="AR287" s="210"/>
      <c r="AS287" s="210"/>
      <c r="AT287" s="210"/>
      <c r="AU287" s="212"/>
      <c r="AV287" s="206"/>
    </row>
    <row r="288" spans="1:48" x14ac:dyDescent="0.25">
      <c r="A288" s="206"/>
      <c r="B288" s="206"/>
      <c r="C288" s="211" t="s">
        <v>440</v>
      </c>
      <c r="D288" s="210">
        <v>0</v>
      </c>
      <c r="E288" s="210">
        <v>1</v>
      </c>
      <c r="F288" s="210"/>
      <c r="G288" s="210"/>
      <c r="H288" s="210">
        <v>1</v>
      </c>
      <c r="I288" s="210"/>
      <c r="J288" s="217"/>
      <c r="K288" s="210"/>
      <c r="L288" s="210"/>
      <c r="M288" s="210"/>
      <c r="N288" s="210"/>
      <c r="O288" s="210">
        <v>1</v>
      </c>
      <c r="P288" s="210"/>
      <c r="Q288" s="210"/>
      <c r="R288" s="210"/>
      <c r="S288" s="210"/>
      <c r="T288" s="210"/>
      <c r="U288" s="212"/>
      <c r="V288" s="206"/>
      <c r="W288" s="206"/>
      <c r="X288" s="206"/>
      <c r="Y288" s="206"/>
      <c r="Z288" s="206"/>
      <c r="AA288" s="206"/>
      <c r="AB288" s="211" t="s">
        <v>441</v>
      </c>
      <c r="AC288" s="210">
        <v>0</v>
      </c>
      <c r="AD288" s="210">
        <v>1</v>
      </c>
      <c r="AE288" s="210"/>
      <c r="AF288" s="217"/>
      <c r="AG288" s="210"/>
      <c r="AH288" s="210">
        <v>1</v>
      </c>
      <c r="AI288" s="210"/>
      <c r="AJ288" s="210"/>
      <c r="AK288" s="210"/>
      <c r="AL288" s="210"/>
      <c r="AM288" s="210"/>
      <c r="AN288" s="210"/>
      <c r="AO288" s="210">
        <v>1</v>
      </c>
      <c r="AP288" s="210"/>
      <c r="AQ288" s="210"/>
      <c r="AR288" s="210"/>
      <c r="AS288" s="210"/>
      <c r="AT288" s="210"/>
      <c r="AU288" s="212"/>
      <c r="AV288" s="206"/>
    </row>
    <row r="289" spans="1:48" x14ac:dyDescent="0.25">
      <c r="A289" s="206"/>
      <c r="B289" s="206"/>
      <c r="C289" s="211" t="s">
        <v>441</v>
      </c>
      <c r="D289" s="210">
        <v>0</v>
      </c>
      <c r="E289" s="210">
        <v>1</v>
      </c>
      <c r="F289" s="210"/>
      <c r="G289" s="210"/>
      <c r="H289" s="210"/>
      <c r="I289" s="210">
        <v>1</v>
      </c>
      <c r="J289" s="217"/>
      <c r="K289" s="210"/>
      <c r="L289" s="210"/>
      <c r="M289" s="210"/>
      <c r="N289" s="210"/>
      <c r="O289" s="210"/>
      <c r="P289" s="210">
        <v>1</v>
      </c>
      <c r="Q289" s="210"/>
      <c r="R289" s="210"/>
      <c r="S289" s="210"/>
      <c r="T289" s="210"/>
      <c r="U289" s="212"/>
      <c r="V289" s="206"/>
      <c r="W289" s="206"/>
      <c r="X289" s="206"/>
      <c r="Y289" s="206"/>
      <c r="Z289" s="206"/>
      <c r="AA289" s="206"/>
      <c r="AB289" s="211" t="s">
        <v>446</v>
      </c>
      <c r="AC289" s="210">
        <v>0</v>
      </c>
      <c r="AD289" s="210">
        <v>1</v>
      </c>
      <c r="AE289" s="210"/>
      <c r="AF289" s="217"/>
      <c r="AG289" s="210"/>
      <c r="AH289" s="210"/>
      <c r="AI289" s="210">
        <v>1</v>
      </c>
      <c r="AJ289" s="210"/>
      <c r="AK289" s="210"/>
      <c r="AL289" s="210"/>
      <c r="AM289" s="210"/>
      <c r="AN289" s="210"/>
      <c r="AO289" s="210"/>
      <c r="AP289" s="210">
        <v>1</v>
      </c>
      <c r="AQ289" s="210"/>
      <c r="AR289" s="210"/>
      <c r="AS289" s="210"/>
      <c r="AT289" s="210"/>
      <c r="AU289" s="212"/>
      <c r="AV289" s="206"/>
    </row>
    <row r="290" spans="1:48" x14ac:dyDescent="0.25">
      <c r="A290" s="206"/>
      <c r="B290" s="206"/>
      <c r="C290" s="211" t="s">
        <v>446</v>
      </c>
      <c r="D290" s="210">
        <v>0</v>
      </c>
      <c r="E290" s="210">
        <v>1</v>
      </c>
      <c r="F290" s="210"/>
      <c r="G290" s="210"/>
      <c r="H290" s="210"/>
      <c r="I290" s="210"/>
      <c r="J290" s="217">
        <v>1</v>
      </c>
      <c r="K290" s="210"/>
      <c r="L290" s="210"/>
      <c r="M290" s="210"/>
      <c r="N290" s="210"/>
      <c r="O290" s="210"/>
      <c r="P290" s="210"/>
      <c r="Q290" s="210">
        <v>1</v>
      </c>
      <c r="R290" s="210"/>
      <c r="S290" s="210"/>
      <c r="T290" s="210"/>
      <c r="U290" s="212">
        <f t="shared" si="211"/>
        <v>1</v>
      </c>
      <c r="V290" s="206"/>
      <c r="W290" s="206"/>
      <c r="X290" s="206"/>
      <c r="Y290" s="206"/>
      <c r="Z290" s="206"/>
      <c r="AA290" s="206"/>
      <c r="AB290" s="211" t="s">
        <v>459</v>
      </c>
      <c r="AC290" s="210">
        <v>-10000</v>
      </c>
      <c r="AD290" s="210">
        <v>1</v>
      </c>
      <c r="AE290" s="210">
        <v>1</v>
      </c>
      <c r="AF290" s="217"/>
      <c r="AG290" s="210"/>
      <c r="AH290" s="210"/>
      <c r="AI290" s="210"/>
      <c r="AJ290" s="210"/>
      <c r="AK290" s="210"/>
      <c r="AL290" s="210"/>
      <c r="AM290" s="210"/>
      <c r="AN290" s="210"/>
      <c r="AO290" s="210"/>
      <c r="AP290" s="210"/>
      <c r="AQ290" s="210">
        <v>-1</v>
      </c>
      <c r="AR290" s="210"/>
      <c r="AS290" s="210">
        <v>1</v>
      </c>
      <c r="AT290" s="210"/>
      <c r="AU290" s="212"/>
      <c r="AV290" s="206"/>
    </row>
    <row r="291" spans="1:48" ht="15.75" thickBot="1" x14ac:dyDescent="0.3">
      <c r="A291" s="206"/>
      <c r="B291" s="206"/>
      <c r="C291" s="211" t="s">
        <v>458</v>
      </c>
      <c r="D291" s="210">
        <v>0</v>
      </c>
      <c r="E291" s="210">
        <v>0</v>
      </c>
      <c r="F291" s="210">
        <v>1</v>
      </c>
      <c r="G291" s="210"/>
      <c r="H291" s="210"/>
      <c r="I291" s="210"/>
      <c r="J291" s="217"/>
      <c r="K291" s="210"/>
      <c r="L291" s="210"/>
      <c r="M291" s="210"/>
      <c r="N291" s="210"/>
      <c r="O291" s="210"/>
      <c r="P291" s="210"/>
      <c r="Q291" s="210"/>
      <c r="R291" s="210">
        <v>1</v>
      </c>
      <c r="S291" s="210"/>
      <c r="T291" s="210"/>
      <c r="U291" s="212"/>
      <c r="V291" s="206"/>
      <c r="W291" s="206"/>
      <c r="X291" s="206"/>
      <c r="Y291" s="206"/>
      <c r="Z291" s="206"/>
      <c r="AA291" s="206"/>
      <c r="AB291" s="213" t="s">
        <v>473</v>
      </c>
      <c r="AC291" s="218">
        <v>-10000</v>
      </c>
      <c r="AD291" s="218">
        <v>1</v>
      </c>
      <c r="AE291" s="218"/>
      <c r="AF291" s="219">
        <v>1</v>
      </c>
      <c r="AG291" s="218"/>
      <c r="AH291" s="218"/>
      <c r="AI291" s="218"/>
      <c r="AJ291" s="218"/>
      <c r="AK291" s="218"/>
      <c r="AL291" s="218"/>
      <c r="AM291" s="218"/>
      <c r="AN291" s="218"/>
      <c r="AO291" s="218"/>
      <c r="AP291" s="218"/>
      <c r="AQ291" s="218"/>
      <c r="AR291" s="218">
        <v>-1</v>
      </c>
      <c r="AS291" s="218"/>
      <c r="AT291" s="218">
        <v>1</v>
      </c>
      <c r="AU291" s="214">
        <v>1</v>
      </c>
      <c r="AV291" s="206"/>
    </row>
    <row r="292" spans="1:48" ht="15.75" thickBot="1" x14ac:dyDescent="0.3">
      <c r="A292" s="206"/>
      <c r="B292" s="206"/>
      <c r="C292" s="202" t="s">
        <v>459</v>
      </c>
      <c r="D292" s="203">
        <v>-10000</v>
      </c>
      <c r="E292" s="203">
        <v>1</v>
      </c>
      <c r="F292" s="203"/>
      <c r="G292" s="203"/>
      <c r="H292" s="203"/>
      <c r="I292" s="203"/>
      <c r="J292" s="207">
        <v>1</v>
      </c>
      <c r="K292" s="203"/>
      <c r="L292" s="203"/>
      <c r="M292" s="203"/>
      <c r="N292" s="203"/>
      <c r="O292" s="203"/>
      <c r="P292" s="203"/>
      <c r="Q292" s="203"/>
      <c r="R292" s="203"/>
      <c r="S292" s="203">
        <v>-1</v>
      </c>
      <c r="T292" s="203">
        <v>1</v>
      </c>
      <c r="U292" s="204">
        <f t="shared" si="211"/>
        <v>1</v>
      </c>
      <c r="V292" s="206"/>
      <c r="W292" s="206"/>
      <c r="X292" s="206"/>
      <c r="Y292" s="206"/>
      <c r="Z292" s="206"/>
      <c r="AA292" s="206"/>
      <c r="AB292" s="206"/>
      <c r="AC292" s="213"/>
      <c r="AD292" s="218" t="s">
        <v>237</v>
      </c>
      <c r="AE292" s="218">
        <f t="shared" ref="AE292:AT292" si="212">SUMPRODUCT($AC$283:$AC$291,AE283:AE291)-AE281</f>
        <v>-10003</v>
      </c>
      <c r="AF292" s="218">
        <f t="shared" si="212"/>
        <v>-10006</v>
      </c>
      <c r="AG292" s="218">
        <f t="shared" si="212"/>
        <v>-3</v>
      </c>
      <c r="AH292" s="218">
        <f t="shared" si="212"/>
        <v>-6</v>
      </c>
      <c r="AI292" s="218">
        <f t="shared" si="212"/>
        <v>-13</v>
      </c>
      <c r="AJ292" s="218">
        <f t="shared" si="212"/>
        <v>0</v>
      </c>
      <c r="AK292" s="218">
        <f t="shared" si="212"/>
        <v>0</v>
      </c>
      <c r="AL292" s="218">
        <f t="shared" si="212"/>
        <v>0</v>
      </c>
      <c r="AM292" s="218">
        <f t="shared" si="212"/>
        <v>0</v>
      </c>
      <c r="AN292" s="218">
        <f t="shared" si="212"/>
        <v>0</v>
      </c>
      <c r="AO292" s="218">
        <f t="shared" si="212"/>
        <v>0</v>
      </c>
      <c r="AP292" s="218">
        <f t="shared" si="212"/>
        <v>0</v>
      </c>
      <c r="AQ292" s="218">
        <f t="shared" si="212"/>
        <v>10000</v>
      </c>
      <c r="AR292" s="218">
        <f t="shared" si="212"/>
        <v>10000</v>
      </c>
      <c r="AS292" s="218">
        <f t="shared" si="212"/>
        <v>0</v>
      </c>
      <c r="AT292" s="218">
        <f t="shared" si="212"/>
        <v>0</v>
      </c>
      <c r="AU292" s="206"/>
      <c r="AV292" s="206"/>
    </row>
    <row r="293" spans="1:48" ht="15.75" thickBot="1" x14ac:dyDescent="0.3">
      <c r="A293" s="206"/>
      <c r="B293" s="206"/>
      <c r="C293" s="206"/>
      <c r="D293" s="213"/>
      <c r="E293" s="218" t="s">
        <v>237</v>
      </c>
      <c r="F293" s="218">
        <f>SUMPRODUCT($D$284:$D$292,F284:F292)-F282</f>
        <v>-3</v>
      </c>
      <c r="G293" s="218">
        <f t="shared" ref="G293:T293" si="213">SUMPRODUCT($D$284:$D$292,G284:G292)-G282</f>
        <v>-6</v>
      </c>
      <c r="H293" s="218">
        <f t="shared" si="213"/>
        <v>-3</v>
      </c>
      <c r="I293" s="218">
        <f t="shared" si="213"/>
        <v>-6</v>
      </c>
      <c r="J293" s="218">
        <f t="shared" si="213"/>
        <v>-10013</v>
      </c>
      <c r="K293" s="218">
        <f t="shared" si="213"/>
        <v>0</v>
      </c>
      <c r="L293" s="218">
        <f t="shared" si="213"/>
        <v>0</v>
      </c>
      <c r="M293" s="218">
        <f t="shared" si="213"/>
        <v>0</v>
      </c>
      <c r="N293" s="218">
        <f t="shared" si="213"/>
        <v>0</v>
      </c>
      <c r="O293" s="218">
        <f t="shared" si="213"/>
        <v>0</v>
      </c>
      <c r="P293" s="218">
        <f t="shared" si="213"/>
        <v>0</v>
      </c>
      <c r="Q293" s="218">
        <f t="shared" si="213"/>
        <v>0</v>
      </c>
      <c r="R293" s="218">
        <f t="shared" si="213"/>
        <v>0</v>
      </c>
      <c r="S293" s="218">
        <f t="shared" si="213"/>
        <v>10000</v>
      </c>
      <c r="T293" s="218">
        <f t="shared" si="213"/>
        <v>0</v>
      </c>
      <c r="U293" s="206"/>
      <c r="V293" s="206"/>
      <c r="W293" s="206"/>
      <c r="X293" s="206"/>
      <c r="Y293" s="206"/>
      <c r="Z293" s="206"/>
      <c r="AA293" s="206"/>
      <c r="AB293" s="206"/>
      <c r="AC293" s="206"/>
      <c r="AD293" s="206"/>
      <c r="AE293" s="206"/>
      <c r="AF293" s="206"/>
      <c r="AG293" s="206"/>
      <c r="AH293" s="206"/>
      <c r="AI293" s="206"/>
      <c r="AJ293" s="206"/>
      <c r="AK293" s="206"/>
      <c r="AL293" s="206"/>
      <c r="AM293" s="206"/>
      <c r="AN293" s="206"/>
      <c r="AO293" s="206"/>
      <c r="AP293" s="206"/>
      <c r="AQ293" s="206"/>
      <c r="AR293" s="206"/>
      <c r="AS293" s="206"/>
      <c r="AT293" s="206"/>
      <c r="AU293" s="206"/>
      <c r="AV293" s="206"/>
    </row>
    <row r="294" spans="1:48" ht="15.75" thickBot="1" x14ac:dyDescent="0.3">
      <c r="A294" s="206"/>
      <c r="B294" s="206"/>
      <c r="C294" s="206"/>
      <c r="D294" s="206"/>
      <c r="E294" s="206"/>
      <c r="F294" s="206"/>
      <c r="G294" s="206"/>
      <c r="H294" s="206"/>
      <c r="I294" s="206"/>
      <c r="J294" s="206"/>
      <c r="K294" s="206"/>
      <c r="L294" s="206"/>
      <c r="M294" s="206"/>
      <c r="N294" s="206"/>
      <c r="O294" s="206"/>
      <c r="P294" s="206"/>
      <c r="Q294" s="206"/>
      <c r="R294" s="206"/>
      <c r="S294" s="206"/>
      <c r="T294" s="206"/>
      <c r="U294" s="206"/>
      <c r="V294" s="206"/>
      <c r="W294" s="206"/>
      <c r="X294" s="206"/>
      <c r="Y294" s="206"/>
      <c r="Z294" s="206"/>
      <c r="AA294" s="206"/>
      <c r="AB294" s="210"/>
      <c r="AC294" s="210"/>
      <c r="AD294" s="202" t="s">
        <v>155</v>
      </c>
      <c r="AE294" s="203">
        <v>3</v>
      </c>
      <c r="AF294" s="203">
        <v>6</v>
      </c>
      <c r="AG294" s="203">
        <v>3</v>
      </c>
      <c r="AH294" s="203">
        <v>6</v>
      </c>
      <c r="AI294" s="203">
        <v>13</v>
      </c>
      <c r="AJ294" s="203">
        <v>0</v>
      </c>
      <c r="AK294" s="203">
        <v>0</v>
      </c>
      <c r="AL294" s="203">
        <v>0</v>
      </c>
      <c r="AM294" s="203">
        <v>0</v>
      </c>
      <c r="AN294" s="203">
        <v>0</v>
      </c>
      <c r="AO294" s="203">
        <v>0</v>
      </c>
      <c r="AP294" s="203">
        <v>0</v>
      </c>
      <c r="AQ294" s="203">
        <v>0</v>
      </c>
      <c r="AR294" s="203">
        <v>0</v>
      </c>
      <c r="AS294" s="203">
        <v>-10000</v>
      </c>
      <c r="AT294" s="204">
        <v>-10000</v>
      </c>
      <c r="AU294" s="206"/>
      <c r="AV294" s="206"/>
    </row>
    <row r="295" spans="1:48" ht="15.75" thickBot="1" x14ac:dyDescent="0.3">
      <c r="A295" s="206"/>
      <c r="B295" s="206"/>
      <c r="C295" s="210"/>
      <c r="D295" s="210"/>
      <c r="E295" s="202" t="s">
        <v>155</v>
      </c>
      <c r="F295" s="203">
        <v>3</v>
      </c>
      <c r="G295" s="203">
        <v>6</v>
      </c>
      <c r="H295" s="203">
        <v>3</v>
      </c>
      <c r="I295" s="203">
        <v>6</v>
      </c>
      <c r="J295" s="203">
        <v>13</v>
      </c>
      <c r="K295" s="203">
        <v>0</v>
      </c>
      <c r="L295" s="203">
        <v>0</v>
      </c>
      <c r="M295" s="203">
        <v>0</v>
      </c>
      <c r="N295" s="203">
        <v>0</v>
      </c>
      <c r="O295" s="203">
        <v>0</v>
      </c>
      <c r="P295" s="203">
        <v>0</v>
      </c>
      <c r="Q295" s="203">
        <v>0</v>
      </c>
      <c r="R295" s="203">
        <v>0</v>
      </c>
      <c r="S295" s="203">
        <v>0</v>
      </c>
      <c r="T295" s="204">
        <v>-10000</v>
      </c>
      <c r="U295" s="206"/>
      <c r="V295" s="206"/>
      <c r="W295" s="206"/>
      <c r="X295" s="206"/>
      <c r="Y295" s="206"/>
      <c r="Z295" s="206"/>
      <c r="AA295" s="206"/>
      <c r="AB295" s="202" t="s">
        <v>435</v>
      </c>
      <c r="AC295" s="203" t="s">
        <v>436</v>
      </c>
      <c r="AD295" s="203" t="s">
        <v>437</v>
      </c>
      <c r="AE295" s="203" t="s">
        <v>438</v>
      </c>
      <c r="AF295" s="203" t="s">
        <v>439</v>
      </c>
      <c r="AG295" s="203" t="s">
        <v>11</v>
      </c>
      <c r="AH295" s="203" t="s">
        <v>12</v>
      </c>
      <c r="AI295" s="203" t="s">
        <v>13</v>
      </c>
      <c r="AJ295" s="203" t="s">
        <v>234</v>
      </c>
      <c r="AK295" s="203" t="s">
        <v>235</v>
      </c>
      <c r="AL295" s="203" t="s">
        <v>236</v>
      </c>
      <c r="AM295" s="203" t="s">
        <v>415</v>
      </c>
      <c r="AN295" s="203" t="s">
        <v>440</v>
      </c>
      <c r="AO295" s="203" t="s">
        <v>441</v>
      </c>
      <c r="AP295" s="203" t="s">
        <v>446</v>
      </c>
      <c r="AQ295" s="203" t="s">
        <v>458</v>
      </c>
      <c r="AR295" s="203" t="s">
        <v>468</v>
      </c>
      <c r="AS295" s="203" t="s">
        <v>459</v>
      </c>
      <c r="AT295" s="203" t="s">
        <v>473</v>
      </c>
      <c r="AU295" s="204" t="s">
        <v>442</v>
      </c>
      <c r="AV295" s="206"/>
    </row>
    <row r="296" spans="1:48" ht="15.75" thickBot="1" x14ac:dyDescent="0.3">
      <c r="A296" s="206"/>
      <c r="B296" s="206"/>
      <c r="C296" s="202" t="s">
        <v>435</v>
      </c>
      <c r="D296" s="203" t="s">
        <v>436</v>
      </c>
      <c r="E296" s="203" t="s">
        <v>437</v>
      </c>
      <c r="F296" s="203" t="s">
        <v>438</v>
      </c>
      <c r="G296" s="203" t="s">
        <v>439</v>
      </c>
      <c r="H296" s="203" t="s">
        <v>11</v>
      </c>
      <c r="I296" s="203" t="s">
        <v>12</v>
      </c>
      <c r="J296" s="203" t="s">
        <v>13</v>
      </c>
      <c r="K296" s="203" t="s">
        <v>234</v>
      </c>
      <c r="L296" s="203" t="s">
        <v>235</v>
      </c>
      <c r="M296" s="203" t="s">
        <v>236</v>
      </c>
      <c r="N296" s="203" t="s">
        <v>415</v>
      </c>
      <c r="O296" s="203" t="s">
        <v>440</v>
      </c>
      <c r="P296" s="203" t="s">
        <v>441</v>
      </c>
      <c r="Q296" s="203" t="s">
        <v>446</v>
      </c>
      <c r="R296" s="203" t="s">
        <v>458</v>
      </c>
      <c r="S296" s="203" t="s">
        <v>468</v>
      </c>
      <c r="T296" s="203" t="s">
        <v>459</v>
      </c>
      <c r="U296" s="204" t="s">
        <v>442</v>
      </c>
      <c r="V296" s="206"/>
      <c r="W296" s="206"/>
      <c r="X296" s="206"/>
      <c r="Y296" s="206"/>
      <c r="Z296" s="206"/>
      <c r="AA296" s="206"/>
      <c r="AB296" s="211" t="s">
        <v>234</v>
      </c>
      <c r="AC296" s="210">
        <v>0</v>
      </c>
      <c r="AD296" s="210">
        <f t="shared" ref="AD296:AT296" si="214">AD283-AD297*$AF$283</f>
        <v>12</v>
      </c>
      <c r="AE296" s="210">
        <f t="shared" si="214"/>
        <v>0</v>
      </c>
      <c r="AF296" s="210">
        <f t="shared" si="214"/>
        <v>0</v>
      </c>
      <c r="AG296" s="210">
        <f t="shared" si="214"/>
        <v>4.5</v>
      </c>
      <c r="AH296" s="216">
        <f t="shared" si="214"/>
        <v>9</v>
      </c>
      <c r="AI296" s="210">
        <f t="shared" si="214"/>
        <v>10.5</v>
      </c>
      <c r="AJ296" s="210">
        <f t="shared" si="214"/>
        <v>1</v>
      </c>
      <c r="AK296" s="210">
        <f t="shared" si="214"/>
        <v>0.5</v>
      </c>
      <c r="AL296" s="210">
        <f t="shared" si="214"/>
        <v>0</v>
      </c>
      <c r="AM296" s="210">
        <f t="shared" si="214"/>
        <v>0</v>
      </c>
      <c r="AN296" s="210">
        <f t="shared" si="214"/>
        <v>0</v>
      </c>
      <c r="AO296" s="210">
        <f t="shared" si="214"/>
        <v>0</v>
      </c>
      <c r="AP296" s="210">
        <f t="shared" si="214"/>
        <v>0</v>
      </c>
      <c r="AQ296" s="210">
        <f t="shared" si="214"/>
        <v>0</v>
      </c>
      <c r="AR296" s="210">
        <f t="shared" si="214"/>
        <v>0</v>
      </c>
      <c r="AS296" s="210">
        <f t="shared" si="214"/>
        <v>0</v>
      </c>
      <c r="AT296" s="210">
        <f t="shared" si="214"/>
        <v>0</v>
      </c>
      <c r="AU296" s="212">
        <f>AD296/AH296</f>
        <v>1.3333333333333333</v>
      </c>
      <c r="AV296" s="206"/>
    </row>
    <row r="297" spans="1:48" x14ac:dyDescent="0.25">
      <c r="A297" s="206"/>
      <c r="B297" s="206"/>
      <c r="C297" s="211" t="s">
        <v>234</v>
      </c>
      <c r="D297" s="210">
        <v>0</v>
      </c>
      <c r="E297" s="210">
        <f>E284-E305*$J$284</f>
        <v>1</v>
      </c>
      <c r="F297" s="210">
        <f t="shared" ref="F297:T297" si="215">F284-F305*$J$284</f>
        <v>-3</v>
      </c>
      <c r="G297" s="210">
        <f t="shared" si="215"/>
        <v>-6</v>
      </c>
      <c r="H297" s="210">
        <f t="shared" si="215"/>
        <v>6</v>
      </c>
      <c r="I297" s="210">
        <f t="shared" si="215"/>
        <v>12</v>
      </c>
      <c r="J297" s="210">
        <f t="shared" si="215"/>
        <v>0</v>
      </c>
      <c r="K297" s="210">
        <f t="shared" si="215"/>
        <v>1</v>
      </c>
      <c r="L297" s="210">
        <f t="shared" si="215"/>
        <v>0</v>
      </c>
      <c r="M297" s="210">
        <f t="shared" si="215"/>
        <v>0</v>
      </c>
      <c r="N297" s="210">
        <f t="shared" si="215"/>
        <v>0</v>
      </c>
      <c r="O297" s="210">
        <f t="shared" si="215"/>
        <v>0</v>
      </c>
      <c r="P297" s="210">
        <f t="shared" si="215"/>
        <v>0</v>
      </c>
      <c r="Q297" s="210">
        <f t="shared" si="215"/>
        <v>0</v>
      </c>
      <c r="R297" s="210">
        <f t="shared" si="215"/>
        <v>0</v>
      </c>
      <c r="S297" s="216">
        <f t="shared" si="215"/>
        <v>7</v>
      </c>
      <c r="T297" s="210">
        <f t="shared" si="215"/>
        <v>-7</v>
      </c>
      <c r="U297" s="212">
        <f>E297/S297</f>
        <v>0.14285714285714285</v>
      </c>
      <c r="V297" s="206"/>
      <c r="W297" s="206"/>
      <c r="X297" s="206"/>
      <c r="Y297" s="206"/>
      <c r="Z297" s="206"/>
      <c r="AA297" s="206"/>
      <c r="AB297" s="211" t="s">
        <v>10</v>
      </c>
      <c r="AC297" s="210">
        <v>6</v>
      </c>
      <c r="AD297" s="210">
        <f t="shared" ref="AD297:AT297" si="216">AD284/$AF$284</f>
        <v>0.66666666666666663</v>
      </c>
      <c r="AE297" s="210">
        <f t="shared" si="216"/>
        <v>0.5</v>
      </c>
      <c r="AF297" s="210">
        <f t="shared" si="216"/>
        <v>1</v>
      </c>
      <c r="AG297" s="210">
        <f t="shared" si="216"/>
        <v>-0.25</v>
      </c>
      <c r="AH297" s="217">
        <f t="shared" si="216"/>
        <v>-0.5</v>
      </c>
      <c r="AI297" s="210">
        <f t="shared" si="216"/>
        <v>0.58333333333333337</v>
      </c>
      <c r="AJ297" s="210">
        <f t="shared" si="216"/>
        <v>0</v>
      </c>
      <c r="AK297" s="210">
        <f t="shared" si="216"/>
        <v>8.3333333333333329E-2</v>
      </c>
      <c r="AL297" s="210">
        <f t="shared" si="216"/>
        <v>0</v>
      </c>
      <c r="AM297" s="210">
        <f t="shared" si="216"/>
        <v>0</v>
      </c>
      <c r="AN297" s="210">
        <f t="shared" si="216"/>
        <v>0</v>
      </c>
      <c r="AO297" s="210">
        <f t="shared" si="216"/>
        <v>0</v>
      </c>
      <c r="AP297" s="210">
        <f t="shared" si="216"/>
        <v>0</v>
      </c>
      <c r="AQ297" s="210">
        <f t="shared" si="216"/>
        <v>0</v>
      </c>
      <c r="AR297" s="210">
        <f t="shared" si="216"/>
        <v>0</v>
      </c>
      <c r="AS297" s="210">
        <f t="shared" si="216"/>
        <v>0</v>
      </c>
      <c r="AT297" s="210">
        <f t="shared" si="216"/>
        <v>0</v>
      </c>
      <c r="AU297" s="212"/>
      <c r="AV297" s="206"/>
    </row>
    <row r="298" spans="1:48" x14ac:dyDescent="0.25">
      <c r="A298" s="206"/>
      <c r="B298" s="206"/>
      <c r="C298" s="211" t="s">
        <v>235</v>
      </c>
      <c r="D298" s="210">
        <v>0</v>
      </c>
      <c r="E298" s="210">
        <f>E285-E305*$J$285</f>
        <v>1</v>
      </c>
      <c r="F298" s="210">
        <f t="shared" ref="F298:T298" si="217">F285-F305*$J$285</f>
        <v>6</v>
      </c>
      <c r="G298" s="210">
        <f t="shared" si="217"/>
        <v>12</v>
      </c>
      <c r="H298" s="210">
        <f t="shared" si="217"/>
        <v>-3</v>
      </c>
      <c r="I298" s="210">
        <f t="shared" si="217"/>
        <v>-6</v>
      </c>
      <c r="J298" s="210">
        <f t="shared" si="217"/>
        <v>0</v>
      </c>
      <c r="K298" s="210">
        <f t="shared" si="217"/>
        <v>0</v>
      </c>
      <c r="L298" s="210">
        <f t="shared" si="217"/>
        <v>1</v>
      </c>
      <c r="M298" s="210">
        <f t="shared" si="217"/>
        <v>0</v>
      </c>
      <c r="N298" s="210">
        <f t="shared" si="217"/>
        <v>0</v>
      </c>
      <c r="O298" s="210">
        <f t="shared" si="217"/>
        <v>0</v>
      </c>
      <c r="P298" s="210">
        <f t="shared" si="217"/>
        <v>0</v>
      </c>
      <c r="Q298" s="210">
        <f t="shared" si="217"/>
        <v>0</v>
      </c>
      <c r="R298" s="210">
        <f t="shared" si="217"/>
        <v>0</v>
      </c>
      <c r="S298" s="217">
        <f t="shared" si="217"/>
        <v>7</v>
      </c>
      <c r="T298" s="210">
        <f t="shared" si="217"/>
        <v>-7</v>
      </c>
      <c r="U298" s="212">
        <f t="shared" ref="U298:U303" si="218">E298/S298</f>
        <v>0.14285714285714285</v>
      </c>
      <c r="V298" s="206"/>
      <c r="W298" s="206"/>
      <c r="X298" s="206"/>
      <c r="Y298" s="206"/>
      <c r="Z298" s="206"/>
      <c r="AA298" s="206"/>
      <c r="AB298" s="211" t="s">
        <v>236</v>
      </c>
      <c r="AC298" s="210">
        <v>0</v>
      </c>
      <c r="AD298" s="210">
        <f>AD285</f>
        <v>1</v>
      </c>
      <c r="AE298" s="210">
        <f t="shared" ref="AE298:AT298" si="219">AE285</f>
        <v>1</v>
      </c>
      <c r="AF298" s="210">
        <f t="shared" si="219"/>
        <v>0</v>
      </c>
      <c r="AG298" s="210">
        <f t="shared" si="219"/>
        <v>0</v>
      </c>
      <c r="AH298" s="217">
        <f t="shared" si="219"/>
        <v>0</v>
      </c>
      <c r="AI298" s="210">
        <f t="shared" si="219"/>
        <v>0</v>
      </c>
      <c r="AJ298" s="210">
        <f t="shared" si="219"/>
        <v>0</v>
      </c>
      <c r="AK298" s="210">
        <f t="shared" si="219"/>
        <v>0</v>
      </c>
      <c r="AL298" s="210">
        <f t="shared" si="219"/>
        <v>1</v>
      </c>
      <c r="AM298" s="210">
        <f t="shared" si="219"/>
        <v>0</v>
      </c>
      <c r="AN298" s="210">
        <f t="shared" si="219"/>
        <v>0</v>
      </c>
      <c r="AO298" s="210">
        <f t="shared" si="219"/>
        <v>0</v>
      </c>
      <c r="AP298" s="210">
        <f t="shared" si="219"/>
        <v>0</v>
      </c>
      <c r="AQ298" s="210">
        <f t="shared" si="219"/>
        <v>0</v>
      </c>
      <c r="AR298" s="210">
        <f t="shared" si="219"/>
        <v>0</v>
      </c>
      <c r="AS298" s="210">
        <f t="shared" si="219"/>
        <v>0</v>
      </c>
      <c r="AT298" s="210">
        <f t="shared" si="219"/>
        <v>0</v>
      </c>
      <c r="AU298" s="212"/>
      <c r="AV298" s="206"/>
    </row>
    <row r="299" spans="1:48" x14ac:dyDescent="0.25">
      <c r="A299" s="206"/>
      <c r="B299" s="206"/>
      <c r="C299" s="211" t="s">
        <v>236</v>
      </c>
      <c r="D299" s="210">
        <v>0</v>
      </c>
      <c r="E299" s="210">
        <f t="shared" ref="E299:T302" si="220">E286</f>
        <v>1</v>
      </c>
      <c r="F299" s="210">
        <f t="shared" si="220"/>
        <v>1</v>
      </c>
      <c r="G299" s="210">
        <f t="shared" si="220"/>
        <v>0</v>
      </c>
      <c r="H299" s="210">
        <f t="shared" si="220"/>
        <v>0</v>
      </c>
      <c r="I299" s="210">
        <f t="shared" si="220"/>
        <v>0</v>
      </c>
      <c r="J299" s="210">
        <f t="shared" si="220"/>
        <v>0</v>
      </c>
      <c r="K299" s="210">
        <f t="shared" si="220"/>
        <v>0</v>
      </c>
      <c r="L299" s="210">
        <f t="shared" si="220"/>
        <v>0</v>
      </c>
      <c r="M299" s="210">
        <f t="shared" si="220"/>
        <v>1</v>
      </c>
      <c r="N299" s="210">
        <f t="shared" si="220"/>
        <v>0</v>
      </c>
      <c r="O299" s="210">
        <f t="shared" si="220"/>
        <v>0</v>
      </c>
      <c r="P299" s="210">
        <f t="shared" si="220"/>
        <v>0</v>
      </c>
      <c r="Q299" s="210">
        <f t="shared" si="220"/>
        <v>0</v>
      </c>
      <c r="R299" s="210">
        <f t="shared" si="220"/>
        <v>0</v>
      </c>
      <c r="S299" s="217">
        <f t="shared" si="220"/>
        <v>0</v>
      </c>
      <c r="T299" s="210">
        <f t="shared" si="220"/>
        <v>0</v>
      </c>
      <c r="U299" s="212"/>
      <c r="V299" s="206"/>
      <c r="W299" s="206"/>
      <c r="X299" s="206"/>
      <c r="Y299" s="206"/>
      <c r="Z299" s="206"/>
      <c r="AA299" s="206"/>
      <c r="AB299" s="211" t="s">
        <v>415</v>
      </c>
      <c r="AC299" s="210">
        <v>0</v>
      </c>
      <c r="AD299" s="210">
        <f t="shared" ref="AD299:AT299" si="221">AD286-AD297*$AF$286</f>
        <v>0.33333333333333337</v>
      </c>
      <c r="AE299" s="210">
        <f t="shared" si="221"/>
        <v>-0.5</v>
      </c>
      <c r="AF299" s="210">
        <f t="shared" si="221"/>
        <v>0</v>
      </c>
      <c r="AG299" s="210">
        <f t="shared" si="221"/>
        <v>0.25</v>
      </c>
      <c r="AH299" s="217">
        <f t="shared" si="221"/>
        <v>0.5</v>
      </c>
      <c r="AI299" s="210">
        <f t="shared" si="221"/>
        <v>-0.58333333333333337</v>
      </c>
      <c r="AJ299" s="210">
        <f t="shared" si="221"/>
        <v>0</v>
      </c>
      <c r="AK299" s="210">
        <f t="shared" si="221"/>
        <v>-8.3333333333333329E-2</v>
      </c>
      <c r="AL299" s="210">
        <f t="shared" si="221"/>
        <v>0</v>
      </c>
      <c r="AM299" s="210">
        <f t="shared" si="221"/>
        <v>1</v>
      </c>
      <c r="AN299" s="210">
        <f t="shared" si="221"/>
        <v>0</v>
      </c>
      <c r="AO299" s="210">
        <f t="shared" si="221"/>
        <v>0</v>
      </c>
      <c r="AP299" s="210">
        <f t="shared" si="221"/>
        <v>0</v>
      </c>
      <c r="AQ299" s="210">
        <f t="shared" si="221"/>
        <v>0</v>
      </c>
      <c r="AR299" s="210">
        <f t="shared" si="221"/>
        <v>0</v>
      </c>
      <c r="AS299" s="210">
        <f t="shared" si="221"/>
        <v>0</v>
      </c>
      <c r="AT299" s="210">
        <f t="shared" si="221"/>
        <v>0</v>
      </c>
      <c r="AU299" s="212">
        <f>AD299/AH299</f>
        <v>0.66666666666666674</v>
      </c>
      <c r="AV299" s="206"/>
    </row>
    <row r="300" spans="1:48" x14ac:dyDescent="0.25">
      <c r="A300" s="206"/>
      <c r="B300" s="206"/>
      <c r="C300" s="211" t="s">
        <v>415</v>
      </c>
      <c r="D300" s="210">
        <v>0</v>
      </c>
      <c r="E300" s="210">
        <f t="shared" si="220"/>
        <v>1</v>
      </c>
      <c r="F300" s="210">
        <f t="shared" si="220"/>
        <v>0</v>
      </c>
      <c r="G300" s="210">
        <f t="shared" si="220"/>
        <v>1</v>
      </c>
      <c r="H300" s="210">
        <f t="shared" si="220"/>
        <v>0</v>
      </c>
      <c r="I300" s="210">
        <f t="shared" si="220"/>
        <v>0</v>
      </c>
      <c r="J300" s="210">
        <f t="shared" si="220"/>
        <v>0</v>
      </c>
      <c r="K300" s="210">
        <f t="shared" si="220"/>
        <v>0</v>
      </c>
      <c r="L300" s="210">
        <f t="shared" si="220"/>
        <v>0</v>
      </c>
      <c r="M300" s="210">
        <f t="shared" si="220"/>
        <v>0</v>
      </c>
      <c r="N300" s="210">
        <f t="shared" si="220"/>
        <v>1</v>
      </c>
      <c r="O300" s="210">
        <f t="shared" si="220"/>
        <v>0</v>
      </c>
      <c r="P300" s="210">
        <f t="shared" si="220"/>
        <v>0</v>
      </c>
      <c r="Q300" s="210">
        <f t="shared" si="220"/>
        <v>0</v>
      </c>
      <c r="R300" s="210">
        <f t="shared" si="220"/>
        <v>0</v>
      </c>
      <c r="S300" s="217">
        <f t="shared" si="220"/>
        <v>0</v>
      </c>
      <c r="T300" s="210">
        <f t="shared" si="220"/>
        <v>0</v>
      </c>
      <c r="U300" s="212"/>
      <c r="V300" s="206"/>
      <c r="W300" s="206"/>
      <c r="X300" s="206"/>
      <c r="Y300" s="206"/>
      <c r="Z300" s="206"/>
      <c r="AA300" s="206"/>
      <c r="AB300" s="211" t="s">
        <v>440</v>
      </c>
      <c r="AC300" s="210">
        <v>0</v>
      </c>
      <c r="AD300" s="210">
        <f t="shared" ref="AD300:AT303" si="222">AD287</f>
        <v>1</v>
      </c>
      <c r="AE300" s="210">
        <f t="shared" si="222"/>
        <v>0</v>
      </c>
      <c r="AF300" s="210">
        <f t="shared" si="222"/>
        <v>0</v>
      </c>
      <c r="AG300" s="210">
        <f t="shared" si="222"/>
        <v>1</v>
      </c>
      <c r="AH300" s="217">
        <f t="shared" si="222"/>
        <v>0</v>
      </c>
      <c r="AI300" s="210">
        <f t="shared" si="222"/>
        <v>0</v>
      </c>
      <c r="AJ300" s="210">
        <f t="shared" si="222"/>
        <v>0</v>
      </c>
      <c r="AK300" s="210">
        <f t="shared" si="222"/>
        <v>0</v>
      </c>
      <c r="AL300" s="210">
        <f t="shared" si="222"/>
        <v>0</v>
      </c>
      <c r="AM300" s="210">
        <f t="shared" si="222"/>
        <v>0</v>
      </c>
      <c r="AN300" s="210">
        <f t="shared" si="222"/>
        <v>1</v>
      </c>
      <c r="AO300" s="210">
        <f t="shared" si="222"/>
        <v>0</v>
      </c>
      <c r="AP300" s="210">
        <f t="shared" si="222"/>
        <v>0</v>
      </c>
      <c r="AQ300" s="210">
        <f t="shared" si="222"/>
        <v>0</v>
      </c>
      <c r="AR300" s="210">
        <f t="shared" si="222"/>
        <v>0</v>
      </c>
      <c r="AS300" s="210">
        <f t="shared" si="222"/>
        <v>0</v>
      </c>
      <c r="AT300" s="210">
        <f t="shared" si="222"/>
        <v>0</v>
      </c>
      <c r="AU300" s="212"/>
      <c r="AV300" s="206"/>
    </row>
    <row r="301" spans="1:48" x14ac:dyDescent="0.25">
      <c r="A301" s="206"/>
      <c r="B301" s="206"/>
      <c r="C301" s="211" t="s">
        <v>440</v>
      </c>
      <c r="D301" s="210">
        <v>0</v>
      </c>
      <c r="E301" s="210">
        <f t="shared" si="220"/>
        <v>1</v>
      </c>
      <c r="F301" s="210">
        <f t="shared" si="220"/>
        <v>0</v>
      </c>
      <c r="G301" s="210">
        <f t="shared" si="220"/>
        <v>0</v>
      </c>
      <c r="H301" s="210">
        <f t="shared" si="220"/>
        <v>1</v>
      </c>
      <c r="I301" s="210">
        <f t="shared" si="220"/>
        <v>0</v>
      </c>
      <c r="J301" s="210">
        <f t="shared" si="220"/>
        <v>0</v>
      </c>
      <c r="K301" s="210">
        <f t="shared" si="220"/>
        <v>0</v>
      </c>
      <c r="L301" s="210">
        <f t="shared" si="220"/>
        <v>0</v>
      </c>
      <c r="M301" s="210">
        <f t="shared" si="220"/>
        <v>0</v>
      </c>
      <c r="N301" s="210">
        <f t="shared" si="220"/>
        <v>0</v>
      </c>
      <c r="O301" s="210">
        <f t="shared" si="220"/>
        <v>1</v>
      </c>
      <c r="P301" s="210">
        <f t="shared" si="220"/>
        <v>0</v>
      </c>
      <c r="Q301" s="210">
        <f t="shared" si="220"/>
        <v>0</v>
      </c>
      <c r="R301" s="210">
        <f t="shared" si="220"/>
        <v>0</v>
      </c>
      <c r="S301" s="217">
        <f t="shared" si="220"/>
        <v>0</v>
      </c>
      <c r="T301" s="210">
        <f t="shared" si="220"/>
        <v>0</v>
      </c>
      <c r="U301" s="212"/>
      <c r="V301" s="206"/>
      <c r="W301" s="206"/>
      <c r="X301" s="206"/>
      <c r="Y301" s="206"/>
      <c r="Z301" s="206"/>
      <c r="AA301" s="206"/>
      <c r="AB301" s="211" t="s">
        <v>441</v>
      </c>
      <c r="AC301" s="210">
        <v>0</v>
      </c>
      <c r="AD301" s="210">
        <f t="shared" si="222"/>
        <v>1</v>
      </c>
      <c r="AE301" s="210">
        <f t="shared" si="222"/>
        <v>0</v>
      </c>
      <c r="AF301" s="210">
        <f t="shared" si="222"/>
        <v>0</v>
      </c>
      <c r="AG301" s="210">
        <f t="shared" si="222"/>
        <v>0</v>
      </c>
      <c r="AH301" s="217">
        <f t="shared" si="222"/>
        <v>1</v>
      </c>
      <c r="AI301" s="210">
        <f t="shared" si="222"/>
        <v>0</v>
      </c>
      <c r="AJ301" s="210">
        <f t="shared" si="222"/>
        <v>0</v>
      </c>
      <c r="AK301" s="210">
        <f t="shared" si="222"/>
        <v>0</v>
      </c>
      <c r="AL301" s="210">
        <f t="shared" si="222"/>
        <v>0</v>
      </c>
      <c r="AM301" s="210">
        <f t="shared" si="222"/>
        <v>0</v>
      </c>
      <c r="AN301" s="210">
        <f t="shared" si="222"/>
        <v>0</v>
      </c>
      <c r="AO301" s="210">
        <f t="shared" si="222"/>
        <v>1</v>
      </c>
      <c r="AP301" s="210">
        <f t="shared" si="222"/>
        <v>0</v>
      </c>
      <c r="AQ301" s="210">
        <f t="shared" si="222"/>
        <v>0</v>
      </c>
      <c r="AR301" s="210">
        <f t="shared" si="222"/>
        <v>0</v>
      </c>
      <c r="AS301" s="210">
        <f t="shared" si="222"/>
        <v>0</v>
      </c>
      <c r="AT301" s="210">
        <f t="shared" si="222"/>
        <v>0</v>
      </c>
      <c r="AU301" s="212">
        <v>1</v>
      </c>
      <c r="AV301" s="206"/>
    </row>
    <row r="302" spans="1:48" ht="15.75" thickBot="1" x14ac:dyDescent="0.3">
      <c r="A302" s="206"/>
      <c r="B302" s="206"/>
      <c r="C302" s="211" t="s">
        <v>441</v>
      </c>
      <c r="D302" s="210">
        <v>0</v>
      </c>
      <c r="E302" s="210">
        <f t="shared" si="220"/>
        <v>1</v>
      </c>
      <c r="F302" s="210">
        <f t="shared" si="220"/>
        <v>0</v>
      </c>
      <c r="G302" s="210">
        <f t="shared" si="220"/>
        <v>0</v>
      </c>
      <c r="H302" s="210">
        <f t="shared" si="220"/>
        <v>0</v>
      </c>
      <c r="I302" s="210">
        <f t="shared" si="220"/>
        <v>1</v>
      </c>
      <c r="J302" s="210">
        <f t="shared" si="220"/>
        <v>0</v>
      </c>
      <c r="K302" s="210">
        <f t="shared" si="220"/>
        <v>0</v>
      </c>
      <c r="L302" s="210">
        <f t="shared" si="220"/>
        <v>0</v>
      </c>
      <c r="M302" s="210">
        <f t="shared" si="220"/>
        <v>0</v>
      </c>
      <c r="N302" s="210">
        <f t="shared" si="220"/>
        <v>0</v>
      </c>
      <c r="O302" s="210">
        <f t="shared" si="220"/>
        <v>0</v>
      </c>
      <c r="P302" s="210">
        <f t="shared" si="220"/>
        <v>1</v>
      </c>
      <c r="Q302" s="210">
        <f t="shared" si="220"/>
        <v>0</v>
      </c>
      <c r="R302" s="210">
        <f t="shared" si="220"/>
        <v>0</v>
      </c>
      <c r="S302" s="217">
        <f t="shared" si="220"/>
        <v>0</v>
      </c>
      <c r="T302" s="210">
        <f t="shared" si="220"/>
        <v>0</v>
      </c>
      <c r="U302" s="212"/>
      <c r="V302" s="206"/>
      <c r="W302" s="206"/>
      <c r="X302" s="206"/>
      <c r="Y302" s="206"/>
      <c r="Z302" s="206"/>
      <c r="AA302" s="206"/>
      <c r="AB302" s="211" t="s">
        <v>446</v>
      </c>
      <c r="AC302" s="210">
        <v>0</v>
      </c>
      <c r="AD302" s="210">
        <f t="shared" si="222"/>
        <v>1</v>
      </c>
      <c r="AE302" s="210">
        <f t="shared" si="222"/>
        <v>0</v>
      </c>
      <c r="AF302" s="210">
        <f t="shared" si="222"/>
        <v>0</v>
      </c>
      <c r="AG302" s="210">
        <f t="shared" si="222"/>
        <v>0</v>
      </c>
      <c r="AH302" s="217">
        <f t="shared" si="222"/>
        <v>0</v>
      </c>
      <c r="AI302" s="210">
        <f t="shared" si="222"/>
        <v>1</v>
      </c>
      <c r="AJ302" s="210">
        <f t="shared" si="222"/>
        <v>0</v>
      </c>
      <c r="AK302" s="210">
        <f t="shared" si="222"/>
        <v>0</v>
      </c>
      <c r="AL302" s="210">
        <f t="shared" si="222"/>
        <v>0</v>
      </c>
      <c r="AM302" s="210">
        <f t="shared" si="222"/>
        <v>0</v>
      </c>
      <c r="AN302" s="210">
        <f t="shared" si="222"/>
        <v>0</v>
      </c>
      <c r="AO302" s="210">
        <f t="shared" si="222"/>
        <v>0</v>
      </c>
      <c r="AP302" s="210">
        <f t="shared" si="222"/>
        <v>1</v>
      </c>
      <c r="AQ302" s="210">
        <f t="shared" si="222"/>
        <v>0</v>
      </c>
      <c r="AR302" s="210">
        <f t="shared" si="222"/>
        <v>0</v>
      </c>
      <c r="AS302" s="210">
        <f t="shared" si="222"/>
        <v>0</v>
      </c>
      <c r="AT302" s="210">
        <f t="shared" si="222"/>
        <v>0</v>
      </c>
      <c r="AU302" s="212"/>
      <c r="AV302" s="206"/>
    </row>
    <row r="303" spans="1:48" ht="15.75" thickBot="1" x14ac:dyDescent="0.3">
      <c r="A303" s="206"/>
      <c r="B303" s="206"/>
      <c r="C303" s="202" t="s">
        <v>446</v>
      </c>
      <c r="D303" s="203">
        <v>0</v>
      </c>
      <c r="E303" s="203">
        <f>E290-E305*$J$290</f>
        <v>0</v>
      </c>
      <c r="F303" s="203">
        <f t="shared" ref="F303:T303" si="223">F290-F305*$J$290</f>
        <v>0</v>
      </c>
      <c r="G303" s="203">
        <f t="shared" si="223"/>
        <v>0</v>
      </c>
      <c r="H303" s="203">
        <f t="shared" si="223"/>
        <v>0</v>
      </c>
      <c r="I303" s="203">
        <f t="shared" si="223"/>
        <v>0</v>
      </c>
      <c r="J303" s="203">
        <f t="shared" si="223"/>
        <v>0</v>
      </c>
      <c r="K303" s="203">
        <f t="shared" si="223"/>
        <v>0</v>
      </c>
      <c r="L303" s="203">
        <f t="shared" si="223"/>
        <v>0</v>
      </c>
      <c r="M303" s="203">
        <f t="shared" si="223"/>
        <v>0</v>
      </c>
      <c r="N303" s="203">
        <f t="shared" si="223"/>
        <v>0</v>
      </c>
      <c r="O303" s="203">
        <f t="shared" si="223"/>
        <v>0</v>
      </c>
      <c r="P303" s="203">
        <f t="shared" si="223"/>
        <v>0</v>
      </c>
      <c r="Q303" s="203">
        <f t="shared" si="223"/>
        <v>1</v>
      </c>
      <c r="R303" s="203">
        <f t="shared" si="223"/>
        <v>0</v>
      </c>
      <c r="S303" s="207">
        <f t="shared" si="223"/>
        <v>1</v>
      </c>
      <c r="T303" s="203">
        <f t="shared" si="223"/>
        <v>-1</v>
      </c>
      <c r="U303" s="204">
        <f t="shared" si="218"/>
        <v>0</v>
      </c>
      <c r="V303" s="206"/>
      <c r="W303" s="206"/>
      <c r="X303" s="206"/>
      <c r="Y303" s="206"/>
      <c r="Z303" s="206"/>
      <c r="AA303" s="206"/>
      <c r="AB303" s="211" t="s">
        <v>459</v>
      </c>
      <c r="AC303" s="210">
        <v>-10000</v>
      </c>
      <c r="AD303" s="210">
        <f t="shared" si="222"/>
        <v>1</v>
      </c>
      <c r="AE303" s="210">
        <f t="shared" si="222"/>
        <v>1</v>
      </c>
      <c r="AF303" s="210">
        <f t="shared" si="222"/>
        <v>0</v>
      </c>
      <c r="AG303" s="210">
        <f t="shared" si="222"/>
        <v>0</v>
      </c>
      <c r="AH303" s="217">
        <f t="shared" si="222"/>
        <v>0</v>
      </c>
      <c r="AI303" s="210">
        <f t="shared" si="222"/>
        <v>0</v>
      </c>
      <c r="AJ303" s="210">
        <f t="shared" si="222"/>
        <v>0</v>
      </c>
      <c r="AK303" s="210">
        <f t="shared" si="222"/>
        <v>0</v>
      </c>
      <c r="AL303" s="210">
        <f t="shared" si="222"/>
        <v>0</v>
      </c>
      <c r="AM303" s="210">
        <f t="shared" si="222"/>
        <v>0</v>
      </c>
      <c r="AN303" s="210">
        <f t="shared" si="222"/>
        <v>0</v>
      </c>
      <c r="AO303" s="210">
        <f t="shared" si="222"/>
        <v>0</v>
      </c>
      <c r="AP303" s="210">
        <f t="shared" si="222"/>
        <v>0</v>
      </c>
      <c r="AQ303" s="210">
        <f t="shared" si="222"/>
        <v>-1</v>
      </c>
      <c r="AR303" s="210">
        <f t="shared" si="222"/>
        <v>0</v>
      </c>
      <c r="AS303" s="210">
        <f t="shared" si="222"/>
        <v>1</v>
      </c>
      <c r="AT303" s="210">
        <f t="shared" si="222"/>
        <v>0</v>
      </c>
      <c r="AU303" s="212"/>
      <c r="AV303" s="206"/>
    </row>
    <row r="304" spans="1:48" ht="15.75" thickBot="1" x14ac:dyDescent="0.3">
      <c r="A304" s="206"/>
      <c r="B304" s="206"/>
      <c r="C304" s="211" t="s">
        <v>458</v>
      </c>
      <c r="D304" s="210">
        <v>0</v>
      </c>
      <c r="E304" s="210">
        <f>E291</f>
        <v>0</v>
      </c>
      <c r="F304" s="210">
        <f t="shared" ref="F304:T304" si="224">F291</f>
        <v>1</v>
      </c>
      <c r="G304" s="210">
        <f t="shared" si="224"/>
        <v>0</v>
      </c>
      <c r="H304" s="210">
        <f t="shared" si="224"/>
        <v>0</v>
      </c>
      <c r="I304" s="210">
        <f t="shared" si="224"/>
        <v>0</v>
      </c>
      <c r="J304" s="210">
        <f t="shared" si="224"/>
        <v>0</v>
      </c>
      <c r="K304" s="210">
        <f t="shared" si="224"/>
        <v>0</v>
      </c>
      <c r="L304" s="210">
        <f t="shared" si="224"/>
        <v>0</v>
      </c>
      <c r="M304" s="210">
        <f t="shared" si="224"/>
        <v>0</v>
      </c>
      <c r="N304" s="210">
        <f t="shared" si="224"/>
        <v>0</v>
      </c>
      <c r="O304" s="210">
        <f t="shared" si="224"/>
        <v>0</v>
      </c>
      <c r="P304" s="210">
        <f t="shared" si="224"/>
        <v>0</v>
      </c>
      <c r="Q304" s="210">
        <f t="shared" si="224"/>
        <v>0</v>
      </c>
      <c r="R304" s="210">
        <f t="shared" si="224"/>
        <v>1</v>
      </c>
      <c r="S304" s="217">
        <f t="shared" si="224"/>
        <v>0</v>
      </c>
      <c r="T304" s="210">
        <f t="shared" si="224"/>
        <v>0</v>
      </c>
      <c r="U304" s="212"/>
      <c r="V304" s="206"/>
      <c r="W304" s="206"/>
      <c r="X304" s="206"/>
      <c r="Y304" s="206"/>
      <c r="Z304" s="206"/>
      <c r="AA304" s="206"/>
      <c r="AB304" s="202" t="s">
        <v>473</v>
      </c>
      <c r="AC304" s="203">
        <v>-10000</v>
      </c>
      <c r="AD304" s="203">
        <f t="shared" ref="AD304:AT304" si="225">AD291-AD297*$AF$291</f>
        <v>0.33333333333333337</v>
      </c>
      <c r="AE304" s="203">
        <f t="shared" si="225"/>
        <v>-0.5</v>
      </c>
      <c r="AF304" s="203">
        <f t="shared" si="225"/>
        <v>0</v>
      </c>
      <c r="AG304" s="203">
        <f t="shared" si="225"/>
        <v>0.25</v>
      </c>
      <c r="AH304" s="207">
        <f t="shared" si="225"/>
        <v>0.5</v>
      </c>
      <c r="AI304" s="203">
        <f t="shared" si="225"/>
        <v>-0.58333333333333337</v>
      </c>
      <c r="AJ304" s="203">
        <f t="shared" si="225"/>
        <v>0</v>
      </c>
      <c r="AK304" s="203">
        <f t="shared" si="225"/>
        <v>-8.3333333333333329E-2</v>
      </c>
      <c r="AL304" s="203">
        <f t="shared" si="225"/>
        <v>0</v>
      </c>
      <c r="AM304" s="203">
        <f t="shared" si="225"/>
        <v>0</v>
      </c>
      <c r="AN304" s="203">
        <f t="shared" si="225"/>
        <v>0</v>
      </c>
      <c r="AO304" s="203">
        <f t="shared" si="225"/>
        <v>0</v>
      </c>
      <c r="AP304" s="203">
        <f t="shared" si="225"/>
        <v>0</v>
      </c>
      <c r="AQ304" s="203">
        <f t="shared" si="225"/>
        <v>0</v>
      </c>
      <c r="AR304" s="203">
        <f t="shared" si="225"/>
        <v>-1</v>
      </c>
      <c r="AS304" s="203">
        <f t="shared" si="225"/>
        <v>0</v>
      </c>
      <c r="AT304" s="203">
        <f t="shared" si="225"/>
        <v>1</v>
      </c>
      <c r="AU304" s="204">
        <f>AD304/AH304</f>
        <v>0.66666666666666674</v>
      </c>
      <c r="AV304" s="206"/>
    </row>
    <row r="305" spans="1:48" ht="15.75" thickBot="1" x14ac:dyDescent="0.3">
      <c r="A305" s="206"/>
      <c r="B305" s="206"/>
      <c r="C305" s="213" t="s">
        <v>13</v>
      </c>
      <c r="D305" s="218">
        <v>13</v>
      </c>
      <c r="E305" s="218">
        <f>E292/$J$292</f>
        <v>1</v>
      </c>
      <c r="F305" s="218">
        <f t="shared" ref="F305:T305" si="226">F292/$J$292</f>
        <v>0</v>
      </c>
      <c r="G305" s="218">
        <f t="shared" si="226"/>
        <v>0</v>
      </c>
      <c r="H305" s="218">
        <f t="shared" si="226"/>
        <v>0</v>
      </c>
      <c r="I305" s="218">
        <f t="shared" si="226"/>
        <v>0</v>
      </c>
      <c r="J305" s="218">
        <f t="shared" si="226"/>
        <v>1</v>
      </c>
      <c r="K305" s="218">
        <f t="shared" si="226"/>
        <v>0</v>
      </c>
      <c r="L305" s="218">
        <f t="shared" si="226"/>
        <v>0</v>
      </c>
      <c r="M305" s="218">
        <f t="shared" si="226"/>
        <v>0</v>
      </c>
      <c r="N305" s="218">
        <f t="shared" si="226"/>
        <v>0</v>
      </c>
      <c r="O305" s="218">
        <f t="shared" si="226"/>
        <v>0</v>
      </c>
      <c r="P305" s="218">
        <f t="shared" si="226"/>
        <v>0</v>
      </c>
      <c r="Q305" s="218">
        <f t="shared" si="226"/>
        <v>0</v>
      </c>
      <c r="R305" s="218">
        <f t="shared" si="226"/>
        <v>0</v>
      </c>
      <c r="S305" s="219">
        <f t="shared" si="226"/>
        <v>-1</v>
      </c>
      <c r="T305" s="218">
        <f t="shared" si="226"/>
        <v>1</v>
      </c>
      <c r="U305" s="212"/>
      <c r="V305" s="206"/>
      <c r="W305" s="206"/>
      <c r="X305" s="206"/>
      <c r="Y305" s="206"/>
      <c r="Z305" s="206"/>
      <c r="AA305" s="206"/>
      <c r="AB305" s="206"/>
      <c r="AC305" s="213"/>
      <c r="AD305" s="218" t="s">
        <v>237</v>
      </c>
      <c r="AE305" s="218">
        <f t="shared" ref="AE305:AT305" si="227">SUMPRODUCT($AC$296:$AC$304,AE296:AE304)-AE294</f>
        <v>-5000</v>
      </c>
      <c r="AF305" s="218">
        <f t="shared" si="227"/>
        <v>0</v>
      </c>
      <c r="AG305" s="218">
        <f t="shared" si="227"/>
        <v>-2504.5</v>
      </c>
      <c r="AH305" s="218">
        <f t="shared" si="227"/>
        <v>-5009</v>
      </c>
      <c r="AI305" s="218">
        <f t="shared" si="227"/>
        <v>5823.8333333333339</v>
      </c>
      <c r="AJ305" s="218">
        <f t="shared" si="227"/>
        <v>0</v>
      </c>
      <c r="AK305" s="218">
        <f t="shared" si="227"/>
        <v>833.83333333333326</v>
      </c>
      <c r="AL305" s="218">
        <f t="shared" si="227"/>
        <v>0</v>
      </c>
      <c r="AM305" s="218">
        <f t="shared" si="227"/>
        <v>0</v>
      </c>
      <c r="AN305" s="218">
        <f t="shared" si="227"/>
        <v>0</v>
      </c>
      <c r="AO305" s="218">
        <f t="shared" si="227"/>
        <v>0</v>
      </c>
      <c r="AP305" s="218">
        <f t="shared" si="227"/>
        <v>0</v>
      </c>
      <c r="AQ305" s="218">
        <f t="shared" si="227"/>
        <v>10000</v>
      </c>
      <c r="AR305" s="218">
        <f t="shared" si="227"/>
        <v>10000</v>
      </c>
      <c r="AS305" s="218">
        <f t="shared" si="227"/>
        <v>0</v>
      </c>
      <c r="AT305" s="218">
        <f t="shared" si="227"/>
        <v>0</v>
      </c>
      <c r="AU305" s="206"/>
      <c r="AV305" s="206"/>
    </row>
    <row r="306" spans="1:48" ht="15.75" thickBot="1" x14ac:dyDescent="0.3">
      <c r="A306" s="206"/>
      <c r="B306" s="206"/>
      <c r="C306" s="206"/>
      <c r="D306" s="202"/>
      <c r="E306" s="203" t="s">
        <v>237</v>
      </c>
      <c r="F306" s="203">
        <f>SUMPRODUCT($D$297:$D$305,F297:F305)-F295</f>
        <v>-3</v>
      </c>
      <c r="G306" s="203">
        <f t="shared" ref="G306:T306" si="228">SUMPRODUCT($D$297:$D$305,G297:G305)-G295</f>
        <v>-6</v>
      </c>
      <c r="H306" s="203">
        <f t="shared" si="228"/>
        <v>-3</v>
      </c>
      <c r="I306" s="203">
        <f t="shared" si="228"/>
        <v>-6</v>
      </c>
      <c r="J306" s="203">
        <f t="shared" si="228"/>
        <v>0</v>
      </c>
      <c r="K306" s="203">
        <f t="shared" si="228"/>
        <v>0</v>
      </c>
      <c r="L306" s="203">
        <f t="shared" si="228"/>
        <v>0</v>
      </c>
      <c r="M306" s="203">
        <f t="shared" si="228"/>
        <v>0</v>
      </c>
      <c r="N306" s="203">
        <f t="shared" si="228"/>
        <v>0</v>
      </c>
      <c r="O306" s="203">
        <f t="shared" si="228"/>
        <v>0</v>
      </c>
      <c r="P306" s="203">
        <f t="shared" si="228"/>
        <v>0</v>
      </c>
      <c r="Q306" s="203">
        <f t="shared" si="228"/>
        <v>0</v>
      </c>
      <c r="R306" s="203">
        <f t="shared" si="228"/>
        <v>0</v>
      </c>
      <c r="S306" s="203">
        <f t="shared" si="228"/>
        <v>-13</v>
      </c>
      <c r="T306" s="203">
        <f t="shared" si="228"/>
        <v>10013</v>
      </c>
      <c r="U306" s="206"/>
      <c r="V306" s="206"/>
      <c r="W306" s="206"/>
      <c r="X306" s="206"/>
      <c r="Y306" s="206"/>
      <c r="Z306" s="206"/>
      <c r="AA306" s="206"/>
      <c r="AB306" s="206"/>
      <c r="AC306" s="206"/>
      <c r="AD306" s="206"/>
      <c r="AE306" s="206"/>
      <c r="AF306" s="206"/>
      <c r="AG306" s="206"/>
      <c r="AH306" s="206"/>
      <c r="AI306" s="206"/>
      <c r="AJ306" s="206"/>
      <c r="AK306" s="206"/>
      <c r="AL306" s="206"/>
      <c r="AM306" s="206"/>
      <c r="AN306" s="206"/>
      <c r="AO306" s="206"/>
      <c r="AP306" s="206"/>
      <c r="AQ306" s="206"/>
      <c r="AR306" s="206"/>
      <c r="AS306" s="206"/>
      <c r="AT306" s="206"/>
      <c r="AU306" s="206"/>
      <c r="AV306" s="206"/>
    </row>
    <row r="307" spans="1:48" ht="15.75" thickBot="1" x14ac:dyDescent="0.3">
      <c r="A307" s="206"/>
      <c r="B307" s="206"/>
      <c r="C307" s="206"/>
      <c r="D307" s="206"/>
      <c r="E307" s="206"/>
      <c r="F307" s="206"/>
      <c r="G307" s="206"/>
      <c r="H307" s="206"/>
      <c r="I307" s="206"/>
      <c r="J307" s="206"/>
      <c r="K307" s="206"/>
      <c r="L307" s="206"/>
      <c r="M307" s="206"/>
      <c r="N307" s="206"/>
      <c r="O307" s="206"/>
      <c r="P307" s="206"/>
      <c r="Q307" s="206"/>
      <c r="R307" s="206"/>
      <c r="S307" s="206"/>
      <c r="T307" s="206"/>
      <c r="U307" s="206"/>
      <c r="V307" s="206"/>
      <c r="W307" s="206"/>
      <c r="X307" s="206"/>
      <c r="Y307" s="206"/>
      <c r="Z307" s="206"/>
      <c r="AA307" s="206"/>
      <c r="AB307" s="210"/>
      <c r="AC307" s="210"/>
      <c r="AD307" s="202" t="s">
        <v>155</v>
      </c>
      <c r="AE307" s="203">
        <v>3</v>
      </c>
      <c r="AF307" s="203">
        <v>6</v>
      </c>
      <c r="AG307" s="203">
        <v>3</v>
      </c>
      <c r="AH307" s="203">
        <v>6</v>
      </c>
      <c r="AI307" s="203">
        <v>13</v>
      </c>
      <c r="AJ307" s="203">
        <v>0</v>
      </c>
      <c r="AK307" s="203">
        <v>0</v>
      </c>
      <c r="AL307" s="203">
        <v>0</v>
      </c>
      <c r="AM307" s="203">
        <v>0</v>
      </c>
      <c r="AN307" s="203">
        <v>0</v>
      </c>
      <c r="AO307" s="203">
        <v>0</v>
      </c>
      <c r="AP307" s="203">
        <v>0</v>
      </c>
      <c r="AQ307" s="203">
        <v>0</v>
      </c>
      <c r="AR307" s="203">
        <v>0</v>
      </c>
      <c r="AS307" s="203">
        <v>-10000</v>
      </c>
      <c r="AT307" s="206"/>
      <c r="AU307" s="206"/>
      <c r="AV307" s="206"/>
    </row>
    <row r="308" spans="1:48" ht="15.75" thickBot="1" x14ac:dyDescent="0.3">
      <c r="A308" s="206"/>
      <c r="B308" s="206"/>
      <c r="C308" s="210"/>
      <c r="D308" s="210"/>
      <c r="E308" s="202" t="s">
        <v>155</v>
      </c>
      <c r="F308" s="203">
        <v>3</v>
      </c>
      <c r="G308" s="203">
        <v>6</v>
      </c>
      <c r="H308" s="203">
        <v>3</v>
      </c>
      <c r="I308" s="203">
        <v>6</v>
      </c>
      <c r="J308" s="203">
        <v>13</v>
      </c>
      <c r="K308" s="203">
        <v>0</v>
      </c>
      <c r="L308" s="203">
        <v>0</v>
      </c>
      <c r="M308" s="203">
        <v>0</v>
      </c>
      <c r="N308" s="203">
        <v>0</v>
      </c>
      <c r="O308" s="203">
        <v>0</v>
      </c>
      <c r="P308" s="203">
        <v>0</v>
      </c>
      <c r="Q308" s="203">
        <v>0</v>
      </c>
      <c r="R308" s="203">
        <v>0</v>
      </c>
      <c r="S308" s="203">
        <v>0</v>
      </c>
      <c r="T308" s="204">
        <v>-10000</v>
      </c>
      <c r="U308" s="206"/>
      <c r="V308" s="206"/>
      <c r="W308" s="206"/>
      <c r="X308" s="206"/>
      <c r="Y308" s="206"/>
      <c r="Z308" s="206"/>
      <c r="AA308" s="206"/>
      <c r="AB308" s="202" t="s">
        <v>435</v>
      </c>
      <c r="AC308" s="203" t="s">
        <v>436</v>
      </c>
      <c r="AD308" s="203" t="s">
        <v>437</v>
      </c>
      <c r="AE308" s="203" t="s">
        <v>438</v>
      </c>
      <c r="AF308" s="203" t="s">
        <v>439</v>
      </c>
      <c r="AG308" s="203" t="s">
        <v>11</v>
      </c>
      <c r="AH308" s="203" t="s">
        <v>12</v>
      </c>
      <c r="AI308" s="203" t="s">
        <v>13</v>
      </c>
      <c r="AJ308" s="203" t="s">
        <v>234</v>
      </c>
      <c r="AK308" s="203" t="s">
        <v>235</v>
      </c>
      <c r="AL308" s="203" t="s">
        <v>236</v>
      </c>
      <c r="AM308" s="203" t="s">
        <v>415</v>
      </c>
      <c r="AN308" s="203" t="s">
        <v>440</v>
      </c>
      <c r="AO308" s="203" t="s">
        <v>441</v>
      </c>
      <c r="AP308" s="203" t="s">
        <v>446</v>
      </c>
      <c r="AQ308" s="203" t="s">
        <v>458</v>
      </c>
      <c r="AR308" s="203" t="s">
        <v>468</v>
      </c>
      <c r="AS308" s="203" t="s">
        <v>459</v>
      </c>
      <c r="AT308" s="204" t="s">
        <v>442</v>
      </c>
      <c r="AU308" s="206"/>
      <c r="AV308" s="206"/>
    </row>
    <row r="309" spans="1:48" ht="15.75" thickBot="1" x14ac:dyDescent="0.3">
      <c r="A309" s="206"/>
      <c r="B309" s="206"/>
      <c r="C309" s="202" t="s">
        <v>435</v>
      </c>
      <c r="D309" s="203" t="s">
        <v>436</v>
      </c>
      <c r="E309" s="203" t="s">
        <v>437</v>
      </c>
      <c r="F309" s="203" t="s">
        <v>438</v>
      </c>
      <c r="G309" s="203" t="s">
        <v>439</v>
      </c>
      <c r="H309" s="203" t="s">
        <v>11</v>
      </c>
      <c r="I309" s="203" t="s">
        <v>12</v>
      </c>
      <c r="J309" s="203" t="s">
        <v>13</v>
      </c>
      <c r="K309" s="203" t="s">
        <v>234</v>
      </c>
      <c r="L309" s="203" t="s">
        <v>235</v>
      </c>
      <c r="M309" s="203" t="s">
        <v>236</v>
      </c>
      <c r="N309" s="203" t="s">
        <v>415</v>
      </c>
      <c r="O309" s="203" t="s">
        <v>440</v>
      </c>
      <c r="P309" s="203" t="s">
        <v>441</v>
      </c>
      <c r="Q309" s="203" t="s">
        <v>446</v>
      </c>
      <c r="R309" s="203" t="s">
        <v>458</v>
      </c>
      <c r="S309" s="203" t="s">
        <v>468</v>
      </c>
      <c r="T309" s="203" t="s">
        <v>459</v>
      </c>
      <c r="U309" s="204" t="s">
        <v>442</v>
      </c>
      <c r="V309" s="206"/>
      <c r="W309" s="206"/>
      <c r="X309" s="206"/>
      <c r="Y309" s="206"/>
      <c r="Z309" s="206"/>
      <c r="AA309" s="206"/>
      <c r="AB309" s="211" t="s">
        <v>234</v>
      </c>
      <c r="AC309" s="210">
        <v>0</v>
      </c>
      <c r="AD309" s="210">
        <f t="shared" ref="AD309:AS309" si="229">AD296-AD317*$AH$296</f>
        <v>5.9999999999999991</v>
      </c>
      <c r="AE309" s="216">
        <f t="shared" si="229"/>
        <v>9</v>
      </c>
      <c r="AF309" s="210">
        <f t="shared" si="229"/>
        <v>0</v>
      </c>
      <c r="AG309" s="210">
        <f t="shared" si="229"/>
        <v>0</v>
      </c>
      <c r="AH309" s="210">
        <f t="shared" si="229"/>
        <v>0</v>
      </c>
      <c r="AI309" s="210">
        <f t="shared" si="229"/>
        <v>21</v>
      </c>
      <c r="AJ309" s="210">
        <f t="shared" si="229"/>
        <v>1</v>
      </c>
      <c r="AK309" s="210">
        <f t="shared" si="229"/>
        <v>2</v>
      </c>
      <c r="AL309" s="210">
        <f t="shared" si="229"/>
        <v>0</v>
      </c>
      <c r="AM309" s="210">
        <f t="shared" si="229"/>
        <v>0</v>
      </c>
      <c r="AN309" s="210">
        <f t="shared" si="229"/>
        <v>0</v>
      </c>
      <c r="AO309" s="210">
        <f t="shared" si="229"/>
        <v>0</v>
      </c>
      <c r="AP309" s="210">
        <f t="shared" si="229"/>
        <v>0</v>
      </c>
      <c r="AQ309" s="210">
        <f t="shared" si="229"/>
        <v>0</v>
      </c>
      <c r="AR309" s="210">
        <f t="shared" si="229"/>
        <v>18</v>
      </c>
      <c r="AS309" s="210">
        <f t="shared" si="229"/>
        <v>0</v>
      </c>
      <c r="AT309" s="212">
        <f>AD309/AE309</f>
        <v>0.66666666666666652</v>
      </c>
      <c r="AU309" s="206"/>
      <c r="AV309" s="206"/>
    </row>
    <row r="310" spans="1:48" ht="15.75" thickBot="1" x14ac:dyDescent="0.3">
      <c r="A310" s="206"/>
      <c r="B310" s="206"/>
      <c r="C310" s="202" t="s">
        <v>234</v>
      </c>
      <c r="D310" s="203">
        <v>0</v>
      </c>
      <c r="E310" s="203">
        <f>E297-E316*$S$297</f>
        <v>1</v>
      </c>
      <c r="F310" s="203">
        <f t="shared" ref="F310:T310" si="230">F297-F316*$S$297</f>
        <v>-3</v>
      </c>
      <c r="G310" s="203">
        <f t="shared" si="230"/>
        <v>-6</v>
      </c>
      <c r="H310" s="203">
        <f t="shared" si="230"/>
        <v>6</v>
      </c>
      <c r="I310" s="207">
        <f t="shared" si="230"/>
        <v>12</v>
      </c>
      <c r="J310" s="203">
        <f t="shared" si="230"/>
        <v>0</v>
      </c>
      <c r="K310" s="203">
        <f t="shared" si="230"/>
        <v>1</v>
      </c>
      <c r="L310" s="203">
        <f t="shared" si="230"/>
        <v>0</v>
      </c>
      <c r="M310" s="203">
        <f t="shared" si="230"/>
        <v>0</v>
      </c>
      <c r="N310" s="203">
        <f t="shared" si="230"/>
        <v>0</v>
      </c>
      <c r="O310" s="203">
        <f t="shared" si="230"/>
        <v>0</v>
      </c>
      <c r="P310" s="203">
        <f t="shared" si="230"/>
        <v>0</v>
      </c>
      <c r="Q310" s="203">
        <f t="shared" si="230"/>
        <v>-7</v>
      </c>
      <c r="R310" s="203">
        <f t="shared" si="230"/>
        <v>0</v>
      </c>
      <c r="S310" s="203">
        <f t="shared" si="230"/>
        <v>0</v>
      </c>
      <c r="T310" s="203">
        <f t="shared" si="230"/>
        <v>0</v>
      </c>
      <c r="U310" s="204">
        <f>E310/I310</f>
        <v>8.3333333333333329E-2</v>
      </c>
      <c r="V310" s="206"/>
      <c r="W310" s="206"/>
      <c r="X310" s="206"/>
      <c r="Y310" s="206"/>
      <c r="Z310" s="206"/>
      <c r="AA310" s="206"/>
      <c r="AB310" s="211" t="s">
        <v>10</v>
      </c>
      <c r="AC310" s="210">
        <v>6</v>
      </c>
      <c r="AD310" s="210">
        <f t="shared" ref="AD310:AS310" si="231">AD297-AD317*$AH$297</f>
        <v>1</v>
      </c>
      <c r="AE310" s="217">
        <f t="shared" si="231"/>
        <v>0</v>
      </c>
      <c r="AF310" s="210">
        <f t="shared" si="231"/>
        <v>1</v>
      </c>
      <c r="AG310" s="210">
        <f t="shared" si="231"/>
        <v>0</v>
      </c>
      <c r="AH310" s="210">
        <f t="shared" si="231"/>
        <v>0</v>
      </c>
      <c r="AI310" s="210">
        <f t="shared" si="231"/>
        <v>0</v>
      </c>
      <c r="AJ310" s="210">
        <f t="shared" si="231"/>
        <v>0</v>
      </c>
      <c r="AK310" s="210">
        <f t="shared" si="231"/>
        <v>0</v>
      </c>
      <c r="AL310" s="210">
        <f t="shared" si="231"/>
        <v>0</v>
      </c>
      <c r="AM310" s="210">
        <f t="shared" si="231"/>
        <v>0</v>
      </c>
      <c r="AN310" s="210">
        <f t="shared" si="231"/>
        <v>0</v>
      </c>
      <c r="AO310" s="210">
        <f t="shared" si="231"/>
        <v>0</v>
      </c>
      <c r="AP310" s="210">
        <f t="shared" si="231"/>
        <v>0</v>
      </c>
      <c r="AQ310" s="210">
        <f t="shared" si="231"/>
        <v>0</v>
      </c>
      <c r="AR310" s="210">
        <f t="shared" si="231"/>
        <v>-1</v>
      </c>
      <c r="AS310" s="210">
        <f t="shared" si="231"/>
        <v>0</v>
      </c>
      <c r="AT310" s="212"/>
      <c r="AU310" s="206"/>
      <c r="AV310" s="206"/>
    </row>
    <row r="311" spans="1:48" x14ac:dyDescent="0.25">
      <c r="A311" s="206"/>
      <c r="B311" s="206"/>
      <c r="C311" s="211" t="s">
        <v>235</v>
      </c>
      <c r="D311" s="210">
        <v>0</v>
      </c>
      <c r="E311" s="210">
        <f>E298-E316*$S$298</f>
        <v>1</v>
      </c>
      <c r="F311" s="210">
        <f t="shared" ref="F311:T311" si="232">F298-F316*$S$298</f>
        <v>6</v>
      </c>
      <c r="G311" s="210">
        <f t="shared" si="232"/>
        <v>12</v>
      </c>
      <c r="H311" s="210">
        <f t="shared" si="232"/>
        <v>-3</v>
      </c>
      <c r="I311" s="217">
        <f t="shared" si="232"/>
        <v>-6</v>
      </c>
      <c r="J311" s="210">
        <f t="shared" si="232"/>
        <v>0</v>
      </c>
      <c r="K311" s="210">
        <f t="shared" si="232"/>
        <v>0</v>
      </c>
      <c r="L311" s="210">
        <f t="shared" si="232"/>
        <v>1</v>
      </c>
      <c r="M311" s="210">
        <f t="shared" si="232"/>
        <v>0</v>
      </c>
      <c r="N311" s="210">
        <f t="shared" si="232"/>
        <v>0</v>
      </c>
      <c r="O311" s="210">
        <f t="shared" si="232"/>
        <v>0</v>
      </c>
      <c r="P311" s="210">
        <f t="shared" si="232"/>
        <v>0</v>
      </c>
      <c r="Q311" s="210">
        <f t="shared" si="232"/>
        <v>-7</v>
      </c>
      <c r="R311" s="210">
        <f t="shared" si="232"/>
        <v>0</v>
      </c>
      <c r="S311" s="210">
        <f t="shared" si="232"/>
        <v>0</v>
      </c>
      <c r="T311" s="210">
        <f t="shared" si="232"/>
        <v>0</v>
      </c>
      <c r="U311" s="212"/>
      <c r="V311" s="206"/>
      <c r="W311" s="206"/>
      <c r="X311" s="206"/>
      <c r="Y311" s="206"/>
      <c r="Z311" s="206"/>
      <c r="AA311" s="206"/>
      <c r="AB311" s="211" t="s">
        <v>236</v>
      </c>
      <c r="AC311" s="210">
        <v>0</v>
      </c>
      <c r="AD311" s="210">
        <f>AD298</f>
        <v>1</v>
      </c>
      <c r="AE311" s="217">
        <f t="shared" ref="AE311:AS311" si="233">AE298</f>
        <v>1</v>
      </c>
      <c r="AF311" s="210">
        <f t="shared" si="233"/>
        <v>0</v>
      </c>
      <c r="AG311" s="210">
        <f t="shared" si="233"/>
        <v>0</v>
      </c>
      <c r="AH311" s="210">
        <f t="shared" si="233"/>
        <v>0</v>
      </c>
      <c r="AI311" s="210">
        <f t="shared" si="233"/>
        <v>0</v>
      </c>
      <c r="AJ311" s="210">
        <f t="shared" si="233"/>
        <v>0</v>
      </c>
      <c r="AK311" s="210">
        <f t="shared" si="233"/>
        <v>0</v>
      </c>
      <c r="AL311" s="210">
        <f t="shared" si="233"/>
        <v>1</v>
      </c>
      <c r="AM311" s="210">
        <f t="shared" si="233"/>
        <v>0</v>
      </c>
      <c r="AN311" s="210">
        <f t="shared" si="233"/>
        <v>0</v>
      </c>
      <c r="AO311" s="210">
        <f t="shared" si="233"/>
        <v>0</v>
      </c>
      <c r="AP311" s="210">
        <f t="shared" si="233"/>
        <v>0</v>
      </c>
      <c r="AQ311" s="210">
        <f t="shared" si="233"/>
        <v>0</v>
      </c>
      <c r="AR311" s="210">
        <f t="shared" si="233"/>
        <v>0</v>
      </c>
      <c r="AS311" s="210">
        <f t="shared" si="233"/>
        <v>0</v>
      </c>
      <c r="AT311" s="212">
        <v>1</v>
      </c>
      <c r="AU311" s="206"/>
      <c r="AV311" s="206"/>
    </row>
    <row r="312" spans="1:48" x14ac:dyDescent="0.25">
      <c r="A312" s="206"/>
      <c r="B312" s="206"/>
      <c r="C312" s="211" t="s">
        <v>236</v>
      </c>
      <c r="D312" s="210">
        <v>0</v>
      </c>
      <c r="E312" s="210">
        <f>E299</f>
        <v>1</v>
      </c>
      <c r="F312" s="210">
        <f t="shared" ref="F312:T312" si="234">F299</f>
        <v>1</v>
      </c>
      <c r="G312" s="210">
        <f t="shared" si="234"/>
        <v>0</v>
      </c>
      <c r="H312" s="210">
        <f t="shared" si="234"/>
        <v>0</v>
      </c>
      <c r="I312" s="217">
        <f t="shared" si="234"/>
        <v>0</v>
      </c>
      <c r="J312" s="210">
        <f t="shared" si="234"/>
        <v>0</v>
      </c>
      <c r="K312" s="210">
        <f t="shared" si="234"/>
        <v>0</v>
      </c>
      <c r="L312" s="210">
        <f t="shared" si="234"/>
        <v>0</v>
      </c>
      <c r="M312" s="210">
        <f t="shared" si="234"/>
        <v>1</v>
      </c>
      <c r="N312" s="210">
        <f t="shared" si="234"/>
        <v>0</v>
      </c>
      <c r="O312" s="210">
        <f t="shared" si="234"/>
        <v>0</v>
      </c>
      <c r="P312" s="210">
        <f t="shared" si="234"/>
        <v>0</v>
      </c>
      <c r="Q312" s="210">
        <f t="shared" si="234"/>
        <v>0</v>
      </c>
      <c r="R312" s="210">
        <f t="shared" si="234"/>
        <v>0</v>
      </c>
      <c r="S312" s="210">
        <f t="shared" si="234"/>
        <v>0</v>
      </c>
      <c r="T312" s="210">
        <f t="shared" si="234"/>
        <v>0</v>
      </c>
      <c r="U312" s="212"/>
      <c r="V312" s="206"/>
      <c r="W312" s="206"/>
      <c r="X312" s="206"/>
      <c r="Y312" s="206"/>
      <c r="Z312" s="206"/>
      <c r="AA312" s="206"/>
      <c r="AB312" s="211" t="s">
        <v>415</v>
      </c>
      <c r="AC312" s="210">
        <v>0</v>
      </c>
      <c r="AD312" s="210">
        <f t="shared" ref="AD312:AS312" si="235">AD299-AD317*$AH$299</f>
        <v>0</v>
      </c>
      <c r="AE312" s="217">
        <f t="shared" si="235"/>
        <v>0</v>
      </c>
      <c r="AF312" s="210">
        <f t="shared" si="235"/>
        <v>0</v>
      </c>
      <c r="AG312" s="210">
        <f t="shared" si="235"/>
        <v>0</v>
      </c>
      <c r="AH312" s="210">
        <f t="shared" si="235"/>
        <v>0</v>
      </c>
      <c r="AI312" s="210">
        <f t="shared" si="235"/>
        <v>0</v>
      </c>
      <c r="AJ312" s="210">
        <f t="shared" si="235"/>
        <v>0</v>
      </c>
      <c r="AK312" s="210">
        <f t="shared" si="235"/>
        <v>0</v>
      </c>
      <c r="AL312" s="210">
        <f t="shared" si="235"/>
        <v>0</v>
      </c>
      <c r="AM312" s="210">
        <f t="shared" si="235"/>
        <v>1</v>
      </c>
      <c r="AN312" s="210">
        <f t="shared" si="235"/>
        <v>0</v>
      </c>
      <c r="AO312" s="210">
        <f t="shared" si="235"/>
        <v>0</v>
      </c>
      <c r="AP312" s="210">
        <f t="shared" si="235"/>
        <v>0</v>
      </c>
      <c r="AQ312" s="210">
        <f t="shared" si="235"/>
        <v>0</v>
      </c>
      <c r="AR312" s="210">
        <f t="shared" si="235"/>
        <v>1</v>
      </c>
      <c r="AS312" s="210">
        <f t="shared" si="235"/>
        <v>0</v>
      </c>
      <c r="AT312" s="212"/>
      <c r="AU312" s="206"/>
      <c r="AV312" s="206"/>
    </row>
    <row r="313" spans="1:48" ht="15.75" thickBot="1" x14ac:dyDescent="0.3">
      <c r="A313" s="206"/>
      <c r="B313" s="206"/>
      <c r="C313" s="211" t="s">
        <v>415</v>
      </c>
      <c r="D313" s="210">
        <v>0</v>
      </c>
      <c r="E313" s="210">
        <f t="shared" ref="E313:T315" si="236">E300</f>
        <v>1</v>
      </c>
      <c r="F313" s="210">
        <f t="shared" si="236"/>
        <v>0</v>
      </c>
      <c r="G313" s="210">
        <f t="shared" si="236"/>
        <v>1</v>
      </c>
      <c r="H313" s="210">
        <f t="shared" si="236"/>
        <v>0</v>
      </c>
      <c r="I313" s="217">
        <f t="shared" si="236"/>
        <v>0</v>
      </c>
      <c r="J313" s="210">
        <f t="shared" si="236"/>
        <v>0</v>
      </c>
      <c r="K313" s="210">
        <f t="shared" si="236"/>
        <v>0</v>
      </c>
      <c r="L313" s="210">
        <f t="shared" si="236"/>
        <v>0</v>
      </c>
      <c r="M313" s="210">
        <f t="shared" si="236"/>
        <v>0</v>
      </c>
      <c r="N313" s="210">
        <f t="shared" si="236"/>
        <v>1</v>
      </c>
      <c r="O313" s="210">
        <f t="shared" si="236"/>
        <v>0</v>
      </c>
      <c r="P313" s="210">
        <f t="shared" si="236"/>
        <v>0</v>
      </c>
      <c r="Q313" s="210">
        <f t="shared" si="236"/>
        <v>0</v>
      </c>
      <c r="R313" s="210">
        <f t="shared" si="236"/>
        <v>0</v>
      </c>
      <c r="S313" s="210">
        <f t="shared" si="236"/>
        <v>0</v>
      </c>
      <c r="T313" s="210">
        <f t="shared" si="236"/>
        <v>0</v>
      </c>
      <c r="U313" s="212"/>
      <c r="V313" s="206"/>
      <c r="W313" s="206"/>
      <c r="X313" s="206"/>
      <c r="Y313" s="206"/>
      <c r="Z313" s="206"/>
      <c r="AA313" s="206"/>
      <c r="AB313" s="211" t="s">
        <v>440</v>
      </c>
      <c r="AC313" s="210">
        <v>0</v>
      </c>
      <c r="AD313" s="210">
        <f>AD300</f>
        <v>1</v>
      </c>
      <c r="AE313" s="217">
        <f t="shared" ref="AE313:AS313" si="237">AE300</f>
        <v>0</v>
      </c>
      <c r="AF313" s="210">
        <f t="shared" si="237"/>
        <v>0</v>
      </c>
      <c r="AG313" s="210">
        <f t="shared" si="237"/>
        <v>1</v>
      </c>
      <c r="AH313" s="210">
        <f t="shared" si="237"/>
        <v>0</v>
      </c>
      <c r="AI313" s="210">
        <f t="shared" si="237"/>
        <v>0</v>
      </c>
      <c r="AJ313" s="210">
        <f t="shared" si="237"/>
        <v>0</v>
      </c>
      <c r="AK313" s="210">
        <f t="shared" si="237"/>
        <v>0</v>
      </c>
      <c r="AL313" s="210">
        <f t="shared" si="237"/>
        <v>0</v>
      </c>
      <c r="AM313" s="210">
        <f t="shared" si="237"/>
        <v>0</v>
      </c>
      <c r="AN313" s="210">
        <f t="shared" si="237"/>
        <v>1</v>
      </c>
      <c r="AO313" s="210">
        <f t="shared" si="237"/>
        <v>0</v>
      </c>
      <c r="AP313" s="210">
        <f t="shared" si="237"/>
        <v>0</v>
      </c>
      <c r="AQ313" s="210">
        <f t="shared" si="237"/>
        <v>0</v>
      </c>
      <c r="AR313" s="210">
        <f t="shared" si="237"/>
        <v>0</v>
      </c>
      <c r="AS313" s="210">
        <f t="shared" si="237"/>
        <v>0</v>
      </c>
      <c r="AT313" s="212"/>
      <c r="AU313" s="206"/>
      <c r="AV313" s="206"/>
    </row>
    <row r="314" spans="1:48" ht="15.75" thickBot="1" x14ac:dyDescent="0.3">
      <c r="A314" s="206"/>
      <c r="B314" s="206"/>
      <c r="C314" s="211" t="s">
        <v>440</v>
      </c>
      <c r="D314" s="210">
        <v>0</v>
      </c>
      <c r="E314" s="210">
        <f t="shared" si="236"/>
        <v>1</v>
      </c>
      <c r="F314" s="210">
        <f t="shared" si="236"/>
        <v>0</v>
      </c>
      <c r="G314" s="210">
        <f t="shared" si="236"/>
        <v>0</v>
      </c>
      <c r="H314" s="210">
        <f t="shared" si="236"/>
        <v>1</v>
      </c>
      <c r="I314" s="217">
        <f t="shared" si="236"/>
        <v>0</v>
      </c>
      <c r="J314" s="210">
        <f t="shared" si="236"/>
        <v>0</v>
      </c>
      <c r="K314" s="210">
        <f t="shared" si="236"/>
        <v>0</v>
      </c>
      <c r="L314" s="210">
        <f t="shared" si="236"/>
        <v>0</v>
      </c>
      <c r="M314" s="210">
        <f t="shared" si="236"/>
        <v>0</v>
      </c>
      <c r="N314" s="210">
        <f t="shared" si="236"/>
        <v>0</v>
      </c>
      <c r="O314" s="210">
        <f t="shared" si="236"/>
        <v>1</v>
      </c>
      <c r="P314" s="210">
        <f t="shared" si="236"/>
        <v>0</v>
      </c>
      <c r="Q314" s="210">
        <f t="shared" si="236"/>
        <v>0</v>
      </c>
      <c r="R314" s="210">
        <f t="shared" si="236"/>
        <v>0</v>
      </c>
      <c r="S314" s="210">
        <f t="shared" si="236"/>
        <v>0</v>
      </c>
      <c r="T314" s="210">
        <f t="shared" si="236"/>
        <v>0</v>
      </c>
      <c r="U314" s="212"/>
      <c r="V314" s="206"/>
      <c r="W314" s="206"/>
      <c r="X314" s="206"/>
      <c r="Y314" s="206"/>
      <c r="Z314" s="206"/>
      <c r="AA314" s="206"/>
      <c r="AB314" s="202" t="s">
        <v>441</v>
      </c>
      <c r="AC314" s="203">
        <v>0</v>
      </c>
      <c r="AD314" s="203">
        <f t="shared" ref="AD314:AS314" si="238">AD301-AD317*$AH$301</f>
        <v>0.33333333333333326</v>
      </c>
      <c r="AE314" s="207">
        <f t="shared" si="238"/>
        <v>1</v>
      </c>
      <c r="AF314" s="203">
        <f t="shared" si="238"/>
        <v>0</v>
      </c>
      <c r="AG314" s="203">
        <f t="shared" si="238"/>
        <v>-0.5</v>
      </c>
      <c r="AH314" s="203">
        <f t="shared" si="238"/>
        <v>0</v>
      </c>
      <c r="AI314" s="203">
        <f t="shared" si="238"/>
        <v>1.1666666666666667</v>
      </c>
      <c r="AJ314" s="203">
        <f t="shared" si="238"/>
        <v>0</v>
      </c>
      <c r="AK314" s="203">
        <f t="shared" si="238"/>
        <v>0.16666666666666666</v>
      </c>
      <c r="AL314" s="203">
        <f t="shared" si="238"/>
        <v>0</v>
      </c>
      <c r="AM314" s="203">
        <f t="shared" si="238"/>
        <v>0</v>
      </c>
      <c r="AN314" s="203">
        <f t="shared" si="238"/>
        <v>0</v>
      </c>
      <c r="AO314" s="203">
        <f t="shared" si="238"/>
        <v>1</v>
      </c>
      <c r="AP314" s="203">
        <f t="shared" si="238"/>
        <v>0</v>
      </c>
      <c r="AQ314" s="203">
        <f t="shared" si="238"/>
        <v>0</v>
      </c>
      <c r="AR314" s="203">
        <f t="shared" si="238"/>
        <v>2</v>
      </c>
      <c r="AS314" s="203">
        <f t="shared" si="238"/>
        <v>0</v>
      </c>
      <c r="AT314" s="204">
        <f>AD314</f>
        <v>0.33333333333333326</v>
      </c>
      <c r="AU314" s="206"/>
      <c r="AV314" s="206"/>
    </row>
    <row r="315" spans="1:48" x14ac:dyDescent="0.25">
      <c r="A315" s="206"/>
      <c r="B315" s="206"/>
      <c r="C315" s="211" t="s">
        <v>441</v>
      </c>
      <c r="D315" s="210">
        <v>0</v>
      </c>
      <c r="E315" s="210">
        <f t="shared" si="236"/>
        <v>1</v>
      </c>
      <c r="F315" s="210">
        <f t="shared" si="236"/>
        <v>0</v>
      </c>
      <c r="G315" s="210">
        <f t="shared" si="236"/>
        <v>0</v>
      </c>
      <c r="H315" s="210">
        <f t="shared" si="236"/>
        <v>0</v>
      </c>
      <c r="I315" s="217">
        <f t="shared" si="236"/>
        <v>1</v>
      </c>
      <c r="J315" s="210">
        <f t="shared" si="236"/>
        <v>0</v>
      </c>
      <c r="K315" s="210">
        <f t="shared" si="236"/>
        <v>0</v>
      </c>
      <c r="L315" s="210">
        <f t="shared" si="236"/>
        <v>0</v>
      </c>
      <c r="M315" s="210">
        <f t="shared" si="236"/>
        <v>0</v>
      </c>
      <c r="N315" s="210">
        <f t="shared" si="236"/>
        <v>0</v>
      </c>
      <c r="O315" s="210">
        <f t="shared" si="236"/>
        <v>0</v>
      </c>
      <c r="P315" s="210">
        <f t="shared" si="236"/>
        <v>1</v>
      </c>
      <c r="Q315" s="210">
        <f t="shared" si="236"/>
        <v>0</v>
      </c>
      <c r="R315" s="210">
        <f t="shared" si="236"/>
        <v>0</v>
      </c>
      <c r="S315" s="210">
        <f t="shared" si="236"/>
        <v>0</v>
      </c>
      <c r="T315" s="210">
        <f t="shared" si="236"/>
        <v>0</v>
      </c>
      <c r="U315" s="212">
        <f>1</f>
        <v>1</v>
      </c>
      <c r="V315" s="206"/>
      <c r="W315" s="206"/>
      <c r="X315" s="206"/>
      <c r="Y315" s="206"/>
      <c r="Z315" s="206"/>
      <c r="AA315" s="206"/>
      <c r="AB315" s="211" t="s">
        <v>446</v>
      </c>
      <c r="AC315" s="210">
        <v>0</v>
      </c>
      <c r="AD315" s="210">
        <f>AD302</f>
        <v>1</v>
      </c>
      <c r="AE315" s="217">
        <f t="shared" ref="AE315:AS316" si="239">AE302</f>
        <v>0</v>
      </c>
      <c r="AF315" s="210">
        <f t="shared" si="239"/>
        <v>0</v>
      </c>
      <c r="AG315" s="210">
        <f t="shared" si="239"/>
        <v>0</v>
      </c>
      <c r="AH315" s="210">
        <f t="shared" si="239"/>
        <v>0</v>
      </c>
      <c r="AI315" s="210">
        <f t="shared" si="239"/>
        <v>1</v>
      </c>
      <c r="AJ315" s="210">
        <f t="shared" si="239"/>
        <v>0</v>
      </c>
      <c r="AK315" s="210">
        <f t="shared" si="239"/>
        <v>0</v>
      </c>
      <c r="AL315" s="210">
        <f t="shared" si="239"/>
        <v>0</v>
      </c>
      <c r="AM315" s="210">
        <f t="shared" si="239"/>
        <v>0</v>
      </c>
      <c r="AN315" s="210">
        <f t="shared" si="239"/>
        <v>0</v>
      </c>
      <c r="AO315" s="210">
        <f t="shared" si="239"/>
        <v>0</v>
      </c>
      <c r="AP315" s="210">
        <f t="shared" si="239"/>
        <v>1</v>
      </c>
      <c r="AQ315" s="210">
        <f t="shared" si="239"/>
        <v>0</v>
      </c>
      <c r="AR315" s="210">
        <f t="shared" si="239"/>
        <v>0</v>
      </c>
      <c r="AS315" s="210">
        <f t="shared" si="239"/>
        <v>0</v>
      </c>
      <c r="AT315" s="212"/>
      <c r="AU315" s="206"/>
      <c r="AV315" s="206"/>
    </row>
    <row r="316" spans="1:48" x14ac:dyDescent="0.25">
      <c r="A316" s="206"/>
      <c r="B316" s="206"/>
      <c r="C316" s="211" t="s">
        <v>468</v>
      </c>
      <c r="D316" s="210">
        <v>0</v>
      </c>
      <c r="E316" s="210">
        <f>E303/$S$303</f>
        <v>0</v>
      </c>
      <c r="F316" s="210">
        <f t="shared" ref="F316:T316" si="240">F303/$S$303</f>
        <v>0</v>
      </c>
      <c r="G316" s="210">
        <f t="shared" si="240"/>
        <v>0</v>
      </c>
      <c r="H316" s="210">
        <f t="shared" si="240"/>
        <v>0</v>
      </c>
      <c r="I316" s="217">
        <f t="shared" si="240"/>
        <v>0</v>
      </c>
      <c r="J316" s="210">
        <f t="shared" si="240"/>
        <v>0</v>
      </c>
      <c r="K316" s="210">
        <f t="shared" si="240"/>
        <v>0</v>
      </c>
      <c r="L316" s="210">
        <f t="shared" si="240"/>
        <v>0</v>
      </c>
      <c r="M316" s="210">
        <f t="shared" si="240"/>
        <v>0</v>
      </c>
      <c r="N316" s="210">
        <f t="shared" si="240"/>
        <v>0</v>
      </c>
      <c r="O316" s="210">
        <f t="shared" si="240"/>
        <v>0</v>
      </c>
      <c r="P316" s="210">
        <f t="shared" si="240"/>
        <v>0</v>
      </c>
      <c r="Q316" s="210">
        <f t="shared" si="240"/>
        <v>1</v>
      </c>
      <c r="R316" s="210">
        <f t="shared" si="240"/>
        <v>0</v>
      </c>
      <c r="S316" s="210">
        <f t="shared" si="240"/>
        <v>1</v>
      </c>
      <c r="T316" s="210">
        <f t="shared" si="240"/>
        <v>-1</v>
      </c>
      <c r="U316" s="212"/>
      <c r="V316" s="206"/>
      <c r="W316" s="206"/>
      <c r="X316" s="206"/>
      <c r="Y316" s="206"/>
      <c r="Z316" s="206"/>
      <c r="AA316" s="206"/>
      <c r="AB316" s="211" t="s">
        <v>459</v>
      </c>
      <c r="AC316" s="210">
        <v>-10000</v>
      </c>
      <c r="AD316" s="210">
        <f>AD303</f>
        <v>1</v>
      </c>
      <c r="AE316" s="217">
        <f t="shared" si="239"/>
        <v>1</v>
      </c>
      <c r="AF316" s="210">
        <f t="shared" si="239"/>
        <v>0</v>
      </c>
      <c r="AG316" s="210">
        <f t="shared" si="239"/>
        <v>0</v>
      </c>
      <c r="AH316" s="210">
        <f t="shared" si="239"/>
        <v>0</v>
      </c>
      <c r="AI316" s="210">
        <f t="shared" si="239"/>
        <v>0</v>
      </c>
      <c r="AJ316" s="210">
        <f t="shared" si="239"/>
        <v>0</v>
      </c>
      <c r="AK316" s="210">
        <f t="shared" si="239"/>
        <v>0</v>
      </c>
      <c r="AL316" s="210">
        <f t="shared" si="239"/>
        <v>0</v>
      </c>
      <c r="AM316" s="210">
        <f t="shared" si="239"/>
        <v>0</v>
      </c>
      <c r="AN316" s="210">
        <f t="shared" si="239"/>
        <v>0</v>
      </c>
      <c r="AO316" s="210">
        <f t="shared" si="239"/>
        <v>0</v>
      </c>
      <c r="AP316" s="210">
        <f t="shared" si="239"/>
        <v>0</v>
      </c>
      <c r="AQ316" s="210">
        <f t="shared" si="239"/>
        <v>-1</v>
      </c>
      <c r="AR316" s="210">
        <f t="shared" si="239"/>
        <v>0</v>
      </c>
      <c r="AS316" s="210">
        <f t="shared" si="239"/>
        <v>1</v>
      </c>
      <c r="AT316" s="212">
        <v>1</v>
      </c>
      <c r="AU316" s="206"/>
      <c r="AV316" s="206"/>
    </row>
    <row r="317" spans="1:48" ht="15.75" thickBot="1" x14ac:dyDescent="0.3">
      <c r="A317" s="206"/>
      <c r="B317" s="206"/>
      <c r="C317" s="211" t="s">
        <v>458</v>
      </c>
      <c r="D317" s="210">
        <v>0</v>
      </c>
      <c r="E317" s="210">
        <f>E304</f>
        <v>0</v>
      </c>
      <c r="F317" s="210">
        <f t="shared" ref="F317:T317" si="241">F304</f>
        <v>1</v>
      </c>
      <c r="G317" s="210">
        <f t="shared" si="241"/>
        <v>0</v>
      </c>
      <c r="H317" s="210">
        <f t="shared" si="241"/>
        <v>0</v>
      </c>
      <c r="I317" s="217">
        <f t="shared" si="241"/>
        <v>0</v>
      </c>
      <c r="J317" s="210">
        <f t="shared" si="241"/>
        <v>0</v>
      </c>
      <c r="K317" s="210">
        <f t="shared" si="241"/>
        <v>0</v>
      </c>
      <c r="L317" s="210">
        <f t="shared" si="241"/>
        <v>0</v>
      </c>
      <c r="M317" s="210">
        <f t="shared" si="241"/>
        <v>0</v>
      </c>
      <c r="N317" s="210">
        <f t="shared" si="241"/>
        <v>0</v>
      </c>
      <c r="O317" s="210">
        <f t="shared" si="241"/>
        <v>0</v>
      </c>
      <c r="P317" s="210">
        <f t="shared" si="241"/>
        <v>0</v>
      </c>
      <c r="Q317" s="210">
        <f t="shared" si="241"/>
        <v>0</v>
      </c>
      <c r="R317" s="210">
        <f t="shared" si="241"/>
        <v>1</v>
      </c>
      <c r="S317" s="210">
        <f t="shared" si="241"/>
        <v>0</v>
      </c>
      <c r="T317" s="210">
        <f t="shared" si="241"/>
        <v>0</v>
      </c>
      <c r="U317" s="212"/>
      <c r="V317" s="206"/>
      <c r="W317" s="206"/>
      <c r="X317" s="206"/>
      <c r="Y317" s="206"/>
      <c r="Z317" s="206"/>
      <c r="AA317" s="206"/>
      <c r="AB317" s="213" t="s">
        <v>12</v>
      </c>
      <c r="AC317" s="218">
        <v>6</v>
      </c>
      <c r="AD317" s="218">
        <f t="shared" ref="AD317:AS317" si="242">AD304/$AH$304</f>
        <v>0.66666666666666674</v>
      </c>
      <c r="AE317" s="219">
        <f t="shared" si="242"/>
        <v>-1</v>
      </c>
      <c r="AF317" s="218">
        <f t="shared" si="242"/>
        <v>0</v>
      </c>
      <c r="AG317" s="218">
        <f t="shared" si="242"/>
        <v>0.5</v>
      </c>
      <c r="AH317" s="218">
        <f t="shared" si="242"/>
        <v>1</v>
      </c>
      <c r="AI317" s="218">
        <f t="shared" si="242"/>
        <v>-1.1666666666666667</v>
      </c>
      <c r="AJ317" s="218">
        <f t="shared" si="242"/>
        <v>0</v>
      </c>
      <c r="AK317" s="218">
        <f t="shared" si="242"/>
        <v>-0.16666666666666666</v>
      </c>
      <c r="AL317" s="218">
        <f t="shared" si="242"/>
        <v>0</v>
      </c>
      <c r="AM317" s="218">
        <f t="shared" si="242"/>
        <v>0</v>
      </c>
      <c r="AN317" s="218">
        <f t="shared" si="242"/>
        <v>0</v>
      </c>
      <c r="AO317" s="218">
        <f t="shared" si="242"/>
        <v>0</v>
      </c>
      <c r="AP317" s="218">
        <f t="shared" si="242"/>
        <v>0</v>
      </c>
      <c r="AQ317" s="218">
        <f t="shared" si="242"/>
        <v>0</v>
      </c>
      <c r="AR317" s="218">
        <f t="shared" si="242"/>
        <v>-2</v>
      </c>
      <c r="AS317" s="218">
        <f t="shared" si="242"/>
        <v>0</v>
      </c>
      <c r="AT317" s="214"/>
      <c r="AU317" s="206"/>
      <c r="AV317" s="206"/>
    </row>
    <row r="318" spans="1:48" ht="15.75" thickBot="1" x14ac:dyDescent="0.3">
      <c r="A318" s="206"/>
      <c r="B318" s="206"/>
      <c r="C318" s="213" t="s">
        <v>13</v>
      </c>
      <c r="D318" s="218">
        <v>13</v>
      </c>
      <c r="E318" s="218">
        <f>E305-E316*$S$305</f>
        <v>1</v>
      </c>
      <c r="F318" s="218">
        <f t="shared" ref="F318:T318" si="243">F305-F316*$S$305</f>
        <v>0</v>
      </c>
      <c r="G318" s="218">
        <f t="shared" si="243"/>
        <v>0</v>
      </c>
      <c r="H318" s="218">
        <f t="shared" si="243"/>
        <v>0</v>
      </c>
      <c r="I318" s="219">
        <f t="shared" si="243"/>
        <v>0</v>
      </c>
      <c r="J318" s="218">
        <f t="shared" si="243"/>
        <v>1</v>
      </c>
      <c r="K318" s="218">
        <f t="shared" si="243"/>
        <v>0</v>
      </c>
      <c r="L318" s="218">
        <f t="shared" si="243"/>
        <v>0</v>
      </c>
      <c r="M318" s="218">
        <f t="shared" si="243"/>
        <v>0</v>
      </c>
      <c r="N318" s="218">
        <f t="shared" si="243"/>
        <v>0</v>
      </c>
      <c r="O318" s="218">
        <f t="shared" si="243"/>
        <v>0</v>
      </c>
      <c r="P318" s="218">
        <f t="shared" si="243"/>
        <v>0</v>
      </c>
      <c r="Q318" s="218">
        <f t="shared" si="243"/>
        <v>1</v>
      </c>
      <c r="R318" s="218">
        <f t="shared" si="243"/>
        <v>0</v>
      </c>
      <c r="S318" s="218">
        <f t="shared" si="243"/>
        <v>0</v>
      </c>
      <c r="T318" s="218">
        <f t="shared" si="243"/>
        <v>0</v>
      </c>
      <c r="U318" s="214"/>
      <c r="V318" s="206"/>
      <c r="W318" s="206"/>
      <c r="X318" s="206"/>
      <c r="Y318" s="206"/>
      <c r="Z318" s="206"/>
      <c r="AA318" s="206"/>
      <c r="AB318" s="206"/>
      <c r="AC318" s="213"/>
      <c r="AD318" s="218" t="s">
        <v>237</v>
      </c>
      <c r="AE318" s="218">
        <f t="shared" ref="AE318:AS318" si="244">SUMPRODUCT($AC$309:$AC$317,AE309:AE317)-AE307</f>
        <v>-10009</v>
      </c>
      <c r="AF318" s="218">
        <f t="shared" si="244"/>
        <v>0</v>
      </c>
      <c r="AG318" s="218">
        <f t="shared" si="244"/>
        <v>0</v>
      </c>
      <c r="AH318" s="218">
        <f t="shared" si="244"/>
        <v>0</v>
      </c>
      <c r="AI318" s="218">
        <f t="shared" si="244"/>
        <v>-20</v>
      </c>
      <c r="AJ318" s="218">
        <f t="shared" si="244"/>
        <v>0</v>
      </c>
      <c r="AK318" s="218">
        <f t="shared" si="244"/>
        <v>-1</v>
      </c>
      <c r="AL318" s="218">
        <f t="shared" si="244"/>
        <v>0</v>
      </c>
      <c r="AM318" s="218">
        <f t="shared" si="244"/>
        <v>0</v>
      </c>
      <c r="AN318" s="218">
        <f t="shared" si="244"/>
        <v>0</v>
      </c>
      <c r="AO318" s="218">
        <f t="shared" si="244"/>
        <v>0</v>
      </c>
      <c r="AP318" s="218">
        <f t="shared" si="244"/>
        <v>0</v>
      </c>
      <c r="AQ318" s="218">
        <f t="shared" si="244"/>
        <v>10000</v>
      </c>
      <c r="AR318" s="218">
        <f t="shared" si="244"/>
        <v>-18</v>
      </c>
      <c r="AS318" s="218">
        <f t="shared" si="244"/>
        <v>0</v>
      </c>
      <c r="AT318" s="206"/>
      <c r="AU318" s="206"/>
      <c r="AV318" s="206"/>
    </row>
    <row r="319" spans="1:48" ht="15.75" thickBot="1" x14ac:dyDescent="0.3">
      <c r="A319" s="206"/>
      <c r="B319" s="206"/>
      <c r="C319" s="206"/>
      <c r="D319" s="202"/>
      <c r="E319" s="203" t="s">
        <v>237</v>
      </c>
      <c r="F319" s="203">
        <f>SUMPRODUCT($D$310:$D$318,F310:F318)-F308</f>
        <v>-3</v>
      </c>
      <c r="G319" s="203">
        <f t="shared" ref="G319:T319" si="245">SUMPRODUCT($D$310:$D$318,G310:G318)-G308</f>
        <v>-6</v>
      </c>
      <c r="H319" s="203">
        <f t="shared" si="245"/>
        <v>-3</v>
      </c>
      <c r="I319" s="203">
        <f t="shared" si="245"/>
        <v>-6</v>
      </c>
      <c r="J319" s="203">
        <f t="shared" si="245"/>
        <v>0</v>
      </c>
      <c r="K319" s="203">
        <f t="shared" si="245"/>
        <v>0</v>
      </c>
      <c r="L319" s="203">
        <f t="shared" si="245"/>
        <v>0</v>
      </c>
      <c r="M319" s="203">
        <f t="shared" si="245"/>
        <v>0</v>
      </c>
      <c r="N319" s="203">
        <f t="shared" si="245"/>
        <v>0</v>
      </c>
      <c r="O319" s="203">
        <f t="shared" si="245"/>
        <v>0</v>
      </c>
      <c r="P319" s="203">
        <f t="shared" si="245"/>
        <v>0</v>
      </c>
      <c r="Q319" s="203">
        <f t="shared" si="245"/>
        <v>13</v>
      </c>
      <c r="R319" s="203">
        <f t="shared" si="245"/>
        <v>0</v>
      </c>
      <c r="S319" s="203">
        <f t="shared" si="245"/>
        <v>0</v>
      </c>
      <c r="T319" s="203">
        <f t="shared" si="245"/>
        <v>10000</v>
      </c>
      <c r="U319" s="206"/>
      <c r="V319" s="206"/>
      <c r="W319" s="206"/>
      <c r="X319" s="206"/>
      <c r="Y319" s="206"/>
      <c r="Z319" s="206"/>
      <c r="AA319" s="206"/>
      <c r="AB319" s="206"/>
      <c r="AC319" s="206"/>
      <c r="AD319" s="206"/>
      <c r="AE319" s="206"/>
      <c r="AF319" s="206"/>
      <c r="AG319" s="206"/>
      <c r="AH319" s="206"/>
      <c r="AI319" s="206"/>
      <c r="AJ319" s="206"/>
      <c r="AK319" s="206"/>
      <c r="AL319" s="206"/>
      <c r="AM319" s="206"/>
      <c r="AN319" s="206"/>
      <c r="AO319" s="206"/>
      <c r="AP319" s="206"/>
      <c r="AQ319" s="206"/>
      <c r="AR319" s="206"/>
      <c r="AS319" s="206"/>
      <c r="AT319" s="206"/>
      <c r="AU319" s="206"/>
      <c r="AV319" s="206"/>
    </row>
    <row r="320" spans="1:48" ht="15.75" thickBot="1" x14ac:dyDescent="0.3">
      <c r="A320" s="206"/>
      <c r="B320" s="206"/>
      <c r="C320" s="206"/>
      <c r="D320" s="206"/>
      <c r="E320" s="206"/>
      <c r="F320" s="206"/>
      <c r="G320" s="206"/>
      <c r="H320" s="206"/>
      <c r="I320" s="206"/>
      <c r="J320" s="206"/>
      <c r="K320" s="206"/>
      <c r="L320" s="206"/>
      <c r="M320" s="206"/>
      <c r="N320" s="206"/>
      <c r="O320" s="206"/>
      <c r="P320" s="206"/>
      <c r="Q320" s="206"/>
      <c r="R320" s="206"/>
      <c r="S320" s="206"/>
      <c r="T320" s="206"/>
      <c r="U320" s="206"/>
      <c r="V320" s="206"/>
      <c r="W320" s="206"/>
      <c r="X320" s="206"/>
      <c r="Y320" s="206"/>
      <c r="Z320" s="206"/>
      <c r="AA320" s="206"/>
      <c r="AB320" s="210"/>
      <c r="AC320" s="210"/>
      <c r="AD320" s="202" t="s">
        <v>155</v>
      </c>
      <c r="AE320" s="203">
        <v>3</v>
      </c>
      <c r="AF320" s="203">
        <v>6</v>
      </c>
      <c r="AG320" s="203">
        <v>3</v>
      </c>
      <c r="AH320" s="203">
        <v>6</v>
      </c>
      <c r="AI320" s="203">
        <v>13</v>
      </c>
      <c r="AJ320" s="203">
        <v>0</v>
      </c>
      <c r="AK320" s="203">
        <v>0</v>
      </c>
      <c r="AL320" s="203">
        <v>0</v>
      </c>
      <c r="AM320" s="203">
        <v>0</v>
      </c>
      <c r="AN320" s="203">
        <v>0</v>
      </c>
      <c r="AO320" s="203">
        <v>0</v>
      </c>
      <c r="AP320" s="203">
        <v>0</v>
      </c>
      <c r="AQ320" s="203">
        <v>0</v>
      </c>
      <c r="AR320" s="203">
        <v>0</v>
      </c>
      <c r="AS320" s="203">
        <v>-10000</v>
      </c>
      <c r="AT320" s="206"/>
      <c r="AU320" s="206"/>
      <c r="AV320" s="206"/>
    </row>
    <row r="321" spans="1:48" ht="15.75" thickBot="1" x14ac:dyDescent="0.3">
      <c r="A321" s="206"/>
      <c r="B321" s="206"/>
      <c r="C321" s="210"/>
      <c r="D321" s="210"/>
      <c r="E321" s="202" t="s">
        <v>155</v>
      </c>
      <c r="F321" s="203">
        <v>3</v>
      </c>
      <c r="G321" s="203">
        <v>6</v>
      </c>
      <c r="H321" s="203">
        <v>3</v>
      </c>
      <c r="I321" s="203">
        <v>6</v>
      </c>
      <c r="J321" s="203">
        <v>13</v>
      </c>
      <c r="K321" s="203">
        <v>0</v>
      </c>
      <c r="L321" s="203">
        <v>0</v>
      </c>
      <c r="M321" s="203">
        <v>0</v>
      </c>
      <c r="N321" s="203">
        <v>0</v>
      </c>
      <c r="O321" s="203">
        <v>0</v>
      </c>
      <c r="P321" s="203">
        <v>0</v>
      </c>
      <c r="Q321" s="203">
        <v>0</v>
      </c>
      <c r="R321" s="203">
        <v>0</v>
      </c>
      <c r="S321" s="203">
        <v>0</v>
      </c>
      <c r="T321" s="204">
        <v>-10000</v>
      </c>
      <c r="U321" s="206"/>
      <c r="V321" s="206"/>
      <c r="W321" s="206"/>
      <c r="X321" s="206"/>
      <c r="Y321" s="206"/>
      <c r="Z321" s="206"/>
      <c r="AA321" s="206"/>
      <c r="AB321" s="202" t="s">
        <v>435</v>
      </c>
      <c r="AC321" s="203" t="s">
        <v>436</v>
      </c>
      <c r="AD321" s="203" t="s">
        <v>437</v>
      </c>
      <c r="AE321" s="203" t="s">
        <v>438</v>
      </c>
      <c r="AF321" s="203" t="s">
        <v>439</v>
      </c>
      <c r="AG321" s="203" t="s">
        <v>11</v>
      </c>
      <c r="AH321" s="203" t="s">
        <v>12</v>
      </c>
      <c r="AI321" s="203" t="s">
        <v>13</v>
      </c>
      <c r="AJ321" s="203" t="s">
        <v>234</v>
      </c>
      <c r="AK321" s="203" t="s">
        <v>235</v>
      </c>
      <c r="AL321" s="203" t="s">
        <v>236</v>
      </c>
      <c r="AM321" s="203" t="s">
        <v>415</v>
      </c>
      <c r="AN321" s="203" t="s">
        <v>440</v>
      </c>
      <c r="AO321" s="203" t="s">
        <v>441</v>
      </c>
      <c r="AP321" s="203" t="s">
        <v>446</v>
      </c>
      <c r="AQ321" s="203" t="s">
        <v>458</v>
      </c>
      <c r="AR321" s="203" t="s">
        <v>468</v>
      </c>
      <c r="AS321" s="203" t="s">
        <v>459</v>
      </c>
      <c r="AT321" s="204" t="s">
        <v>442</v>
      </c>
      <c r="AU321" s="206"/>
      <c r="AV321" s="206"/>
    </row>
    <row r="322" spans="1:48" ht="15.75" thickBot="1" x14ac:dyDescent="0.3">
      <c r="A322" s="206"/>
      <c r="B322" s="206"/>
      <c r="C322" s="202" t="s">
        <v>435</v>
      </c>
      <c r="D322" s="203" t="s">
        <v>436</v>
      </c>
      <c r="E322" s="203" t="s">
        <v>437</v>
      </c>
      <c r="F322" s="203" t="s">
        <v>438</v>
      </c>
      <c r="G322" s="203" t="s">
        <v>439</v>
      </c>
      <c r="H322" s="203" t="s">
        <v>11</v>
      </c>
      <c r="I322" s="203" t="s">
        <v>12</v>
      </c>
      <c r="J322" s="203" t="s">
        <v>13</v>
      </c>
      <c r="K322" s="203" t="s">
        <v>234</v>
      </c>
      <c r="L322" s="203" t="s">
        <v>235</v>
      </c>
      <c r="M322" s="203" t="s">
        <v>236</v>
      </c>
      <c r="N322" s="203" t="s">
        <v>415</v>
      </c>
      <c r="O322" s="203" t="s">
        <v>440</v>
      </c>
      <c r="P322" s="203" t="s">
        <v>441</v>
      </c>
      <c r="Q322" s="203" t="s">
        <v>446</v>
      </c>
      <c r="R322" s="203" t="s">
        <v>458</v>
      </c>
      <c r="S322" s="203" t="s">
        <v>468</v>
      </c>
      <c r="T322" s="203" t="s">
        <v>459</v>
      </c>
      <c r="U322" s="204" t="s">
        <v>442</v>
      </c>
      <c r="V322" s="206"/>
      <c r="W322" s="206"/>
      <c r="X322" s="206"/>
      <c r="Y322" s="206"/>
      <c r="Z322" s="206"/>
      <c r="AA322" s="206"/>
      <c r="AB322" s="202" t="s">
        <v>234</v>
      </c>
      <c r="AC322" s="203">
        <v>0</v>
      </c>
      <c r="AD322" s="203">
        <f t="shared" ref="AD322:AS322" si="246">AD309-AD327*$AE$309</f>
        <v>3</v>
      </c>
      <c r="AE322" s="203">
        <f t="shared" si="246"/>
        <v>0</v>
      </c>
      <c r="AF322" s="203">
        <f t="shared" si="246"/>
        <v>0</v>
      </c>
      <c r="AG322" s="207">
        <f t="shared" si="246"/>
        <v>4.5</v>
      </c>
      <c r="AH322" s="203">
        <f t="shared" si="246"/>
        <v>0</v>
      </c>
      <c r="AI322" s="203">
        <f t="shared" si="246"/>
        <v>10.5</v>
      </c>
      <c r="AJ322" s="203">
        <f t="shared" si="246"/>
        <v>1</v>
      </c>
      <c r="AK322" s="203">
        <f t="shared" si="246"/>
        <v>0.5</v>
      </c>
      <c r="AL322" s="203">
        <f t="shared" si="246"/>
        <v>0</v>
      </c>
      <c r="AM322" s="203">
        <f t="shared" si="246"/>
        <v>0</v>
      </c>
      <c r="AN322" s="203">
        <f t="shared" si="246"/>
        <v>0</v>
      </c>
      <c r="AO322" s="203">
        <f t="shared" si="246"/>
        <v>-9</v>
      </c>
      <c r="AP322" s="203">
        <f t="shared" si="246"/>
        <v>0</v>
      </c>
      <c r="AQ322" s="203">
        <f t="shared" si="246"/>
        <v>0</v>
      </c>
      <c r="AR322" s="203">
        <f t="shared" si="246"/>
        <v>0</v>
      </c>
      <c r="AS322" s="203">
        <f t="shared" si="246"/>
        <v>0</v>
      </c>
      <c r="AT322" s="204">
        <f>AD322/AG322</f>
        <v>0.66666666666666663</v>
      </c>
      <c r="AU322" s="206"/>
      <c r="AV322" s="206"/>
    </row>
    <row r="323" spans="1:48" ht="15.75" thickBot="1" x14ac:dyDescent="0.3">
      <c r="A323" s="206"/>
      <c r="B323" s="206"/>
      <c r="C323" s="211" t="s">
        <v>12</v>
      </c>
      <c r="D323" s="210">
        <v>6</v>
      </c>
      <c r="E323" s="210">
        <f>E310/$I$310</f>
        <v>8.3333333333333329E-2</v>
      </c>
      <c r="F323" s="210">
        <f t="shared" ref="F323:T323" si="247">F310/$I$310</f>
        <v>-0.25</v>
      </c>
      <c r="G323" s="216">
        <f t="shared" si="247"/>
        <v>-0.5</v>
      </c>
      <c r="H323" s="210">
        <f t="shared" si="247"/>
        <v>0.5</v>
      </c>
      <c r="I323" s="210">
        <f t="shared" si="247"/>
        <v>1</v>
      </c>
      <c r="J323" s="210">
        <f t="shared" si="247"/>
        <v>0</v>
      </c>
      <c r="K323" s="210">
        <f t="shared" si="247"/>
        <v>8.3333333333333329E-2</v>
      </c>
      <c r="L323" s="210">
        <f t="shared" si="247"/>
        <v>0</v>
      </c>
      <c r="M323" s="210">
        <f t="shared" si="247"/>
        <v>0</v>
      </c>
      <c r="N323" s="210">
        <f t="shared" si="247"/>
        <v>0</v>
      </c>
      <c r="O323" s="210">
        <f t="shared" si="247"/>
        <v>0</v>
      </c>
      <c r="P323" s="210">
        <f t="shared" si="247"/>
        <v>0</v>
      </c>
      <c r="Q323" s="210">
        <f t="shared" si="247"/>
        <v>-0.58333333333333337</v>
      </c>
      <c r="R323" s="210">
        <f t="shared" si="247"/>
        <v>0</v>
      </c>
      <c r="S323" s="210">
        <f t="shared" si="247"/>
        <v>0</v>
      </c>
      <c r="T323" s="210">
        <f t="shared" si="247"/>
        <v>0</v>
      </c>
      <c r="U323" s="212"/>
      <c r="V323" s="206"/>
      <c r="W323" s="206"/>
      <c r="X323" s="206"/>
      <c r="Y323" s="206"/>
      <c r="Z323" s="206"/>
      <c r="AA323" s="206"/>
      <c r="AB323" s="211" t="s">
        <v>10</v>
      </c>
      <c r="AC323" s="210">
        <v>6</v>
      </c>
      <c r="AD323" s="210">
        <f>AD310</f>
        <v>1</v>
      </c>
      <c r="AE323" s="210">
        <f t="shared" ref="AE323:AS323" si="248">AE310</f>
        <v>0</v>
      </c>
      <c r="AF323" s="210">
        <f t="shared" si="248"/>
        <v>1</v>
      </c>
      <c r="AG323" s="217">
        <f t="shared" si="248"/>
        <v>0</v>
      </c>
      <c r="AH323" s="210">
        <f t="shared" si="248"/>
        <v>0</v>
      </c>
      <c r="AI323" s="210">
        <f t="shared" si="248"/>
        <v>0</v>
      </c>
      <c r="AJ323" s="210">
        <f t="shared" si="248"/>
        <v>0</v>
      </c>
      <c r="AK323" s="210">
        <f t="shared" si="248"/>
        <v>0</v>
      </c>
      <c r="AL323" s="210">
        <f t="shared" si="248"/>
        <v>0</v>
      </c>
      <c r="AM323" s="210">
        <f t="shared" si="248"/>
        <v>0</v>
      </c>
      <c r="AN323" s="210">
        <f t="shared" si="248"/>
        <v>0</v>
      </c>
      <c r="AO323" s="210">
        <f t="shared" si="248"/>
        <v>0</v>
      </c>
      <c r="AP323" s="210">
        <f t="shared" si="248"/>
        <v>0</v>
      </c>
      <c r="AQ323" s="210">
        <f t="shared" si="248"/>
        <v>0</v>
      </c>
      <c r="AR323" s="210">
        <f t="shared" si="248"/>
        <v>-1</v>
      </c>
      <c r="AS323" s="210">
        <f t="shared" si="248"/>
        <v>0</v>
      </c>
      <c r="AT323" s="212"/>
      <c r="AU323" s="206"/>
      <c r="AV323" s="206"/>
    </row>
    <row r="324" spans="1:48" ht="15.75" thickBot="1" x14ac:dyDescent="0.3">
      <c r="A324" s="206"/>
      <c r="B324" s="206"/>
      <c r="C324" s="202" t="s">
        <v>235</v>
      </c>
      <c r="D324" s="203">
        <v>0</v>
      </c>
      <c r="E324" s="203">
        <f>E311-E323*$I$311</f>
        <v>1.5</v>
      </c>
      <c r="F324" s="203">
        <f t="shared" ref="F324:T324" si="249">F311-F323*$I$311</f>
        <v>4.5</v>
      </c>
      <c r="G324" s="207">
        <f t="shared" si="249"/>
        <v>9</v>
      </c>
      <c r="H324" s="203">
        <f t="shared" si="249"/>
        <v>0</v>
      </c>
      <c r="I324" s="203">
        <f t="shared" si="249"/>
        <v>0</v>
      </c>
      <c r="J324" s="203">
        <f t="shared" si="249"/>
        <v>0</v>
      </c>
      <c r="K324" s="203">
        <f t="shared" si="249"/>
        <v>0.5</v>
      </c>
      <c r="L324" s="203">
        <f t="shared" si="249"/>
        <v>1</v>
      </c>
      <c r="M324" s="203">
        <f t="shared" si="249"/>
        <v>0</v>
      </c>
      <c r="N324" s="203">
        <f t="shared" si="249"/>
        <v>0</v>
      </c>
      <c r="O324" s="203">
        <f t="shared" si="249"/>
        <v>0</v>
      </c>
      <c r="P324" s="203">
        <f t="shared" si="249"/>
        <v>0</v>
      </c>
      <c r="Q324" s="203">
        <f t="shared" si="249"/>
        <v>-10.5</v>
      </c>
      <c r="R324" s="203">
        <f t="shared" si="249"/>
        <v>0</v>
      </c>
      <c r="S324" s="203">
        <f t="shared" si="249"/>
        <v>0</v>
      </c>
      <c r="T324" s="203">
        <f t="shared" si="249"/>
        <v>0</v>
      </c>
      <c r="U324" s="204">
        <f>E324/G324</f>
        <v>0.16666666666666666</v>
      </c>
      <c r="V324" s="206"/>
      <c r="W324" s="206"/>
      <c r="X324" s="206"/>
      <c r="Y324" s="206"/>
      <c r="Z324" s="206"/>
      <c r="AA324" s="206"/>
      <c r="AB324" s="211" t="s">
        <v>236</v>
      </c>
      <c r="AC324" s="210">
        <v>0</v>
      </c>
      <c r="AD324" s="210">
        <f t="shared" ref="AD324:AS324" si="250">AD311-AD327*$AE$311</f>
        <v>0.66666666666666674</v>
      </c>
      <c r="AE324" s="210">
        <f t="shared" si="250"/>
        <v>0</v>
      </c>
      <c r="AF324" s="210">
        <f t="shared" si="250"/>
        <v>0</v>
      </c>
      <c r="AG324" s="217">
        <f t="shared" si="250"/>
        <v>0.5</v>
      </c>
      <c r="AH324" s="210">
        <f t="shared" si="250"/>
        <v>0</v>
      </c>
      <c r="AI324" s="210">
        <f t="shared" si="250"/>
        <v>-1.1666666666666667</v>
      </c>
      <c r="AJ324" s="210">
        <f t="shared" si="250"/>
        <v>0</v>
      </c>
      <c r="AK324" s="210">
        <f t="shared" si="250"/>
        <v>-0.16666666666666666</v>
      </c>
      <c r="AL324" s="210">
        <f t="shared" si="250"/>
        <v>1</v>
      </c>
      <c r="AM324" s="210">
        <f t="shared" si="250"/>
        <v>0</v>
      </c>
      <c r="AN324" s="210">
        <f t="shared" si="250"/>
        <v>0</v>
      </c>
      <c r="AO324" s="210">
        <f t="shared" si="250"/>
        <v>-1</v>
      </c>
      <c r="AP324" s="210">
        <f t="shared" si="250"/>
        <v>0</v>
      </c>
      <c r="AQ324" s="210">
        <f t="shared" si="250"/>
        <v>0</v>
      </c>
      <c r="AR324" s="210">
        <f t="shared" si="250"/>
        <v>-2</v>
      </c>
      <c r="AS324" s="210">
        <f t="shared" si="250"/>
        <v>0</v>
      </c>
      <c r="AT324" s="212">
        <f>AD324/AG324</f>
        <v>1.3333333333333335</v>
      </c>
      <c r="AU324" s="206"/>
      <c r="AV324" s="206"/>
    </row>
    <row r="325" spans="1:48" x14ac:dyDescent="0.25">
      <c r="A325" s="206"/>
      <c r="B325" s="206"/>
      <c r="C325" s="211" t="s">
        <v>236</v>
      </c>
      <c r="D325" s="210">
        <v>0</v>
      </c>
      <c r="E325" s="210">
        <f>E312</f>
        <v>1</v>
      </c>
      <c r="F325" s="210">
        <f t="shared" ref="F325:T325" si="251">F312</f>
        <v>1</v>
      </c>
      <c r="G325" s="217">
        <f t="shared" si="251"/>
        <v>0</v>
      </c>
      <c r="H325" s="210">
        <f t="shared" si="251"/>
        <v>0</v>
      </c>
      <c r="I325" s="210">
        <f t="shared" si="251"/>
        <v>0</v>
      </c>
      <c r="J325" s="210">
        <f t="shared" si="251"/>
        <v>0</v>
      </c>
      <c r="K325" s="210">
        <f t="shared" si="251"/>
        <v>0</v>
      </c>
      <c r="L325" s="210">
        <f t="shared" si="251"/>
        <v>0</v>
      </c>
      <c r="M325" s="210">
        <f t="shared" si="251"/>
        <v>1</v>
      </c>
      <c r="N325" s="210">
        <f t="shared" si="251"/>
        <v>0</v>
      </c>
      <c r="O325" s="210">
        <f t="shared" si="251"/>
        <v>0</v>
      </c>
      <c r="P325" s="210">
        <f t="shared" si="251"/>
        <v>0</v>
      </c>
      <c r="Q325" s="210">
        <f t="shared" si="251"/>
        <v>0</v>
      </c>
      <c r="R325" s="210">
        <f t="shared" si="251"/>
        <v>0</v>
      </c>
      <c r="S325" s="210">
        <f t="shared" si="251"/>
        <v>0</v>
      </c>
      <c r="T325" s="210">
        <f t="shared" si="251"/>
        <v>0</v>
      </c>
      <c r="U325" s="212"/>
      <c r="V325" s="206"/>
      <c r="W325" s="206"/>
      <c r="X325" s="206"/>
      <c r="Y325" s="206"/>
      <c r="Z325" s="206"/>
      <c r="AA325" s="206"/>
      <c r="AB325" s="211" t="s">
        <v>415</v>
      </c>
      <c r="AC325" s="210">
        <v>0</v>
      </c>
      <c r="AD325" s="210">
        <f t="shared" ref="AD325:AS328" si="252">AD312/$AE$314</f>
        <v>0</v>
      </c>
      <c r="AE325" s="210">
        <f t="shared" si="252"/>
        <v>0</v>
      </c>
      <c r="AF325" s="210">
        <f t="shared" si="252"/>
        <v>0</v>
      </c>
      <c r="AG325" s="217">
        <f t="shared" si="252"/>
        <v>0</v>
      </c>
      <c r="AH325" s="210">
        <f t="shared" si="252"/>
        <v>0</v>
      </c>
      <c r="AI325" s="210">
        <f t="shared" si="252"/>
        <v>0</v>
      </c>
      <c r="AJ325" s="210">
        <f t="shared" si="252"/>
        <v>0</v>
      </c>
      <c r="AK325" s="210">
        <f t="shared" si="252"/>
        <v>0</v>
      </c>
      <c r="AL325" s="210">
        <f t="shared" si="252"/>
        <v>0</v>
      </c>
      <c r="AM325" s="210">
        <f t="shared" si="252"/>
        <v>1</v>
      </c>
      <c r="AN325" s="210">
        <f t="shared" si="252"/>
        <v>0</v>
      </c>
      <c r="AO325" s="210">
        <f t="shared" si="252"/>
        <v>0</v>
      </c>
      <c r="AP325" s="210">
        <f t="shared" si="252"/>
        <v>0</v>
      </c>
      <c r="AQ325" s="210">
        <f t="shared" si="252"/>
        <v>0</v>
      </c>
      <c r="AR325" s="210">
        <f t="shared" si="252"/>
        <v>1</v>
      </c>
      <c r="AS325" s="210">
        <f t="shared" si="252"/>
        <v>0</v>
      </c>
      <c r="AT325" s="212"/>
      <c r="AU325" s="206"/>
      <c r="AV325" s="206"/>
    </row>
    <row r="326" spans="1:48" x14ac:dyDescent="0.25">
      <c r="A326" s="206"/>
      <c r="B326" s="206"/>
      <c r="C326" s="211" t="s">
        <v>415</v>
      </c>
      <c r="D326" s="210">
        <v>0</v>
      </c>
      <c r="E326" s="210">
        <f t="shared" ref="E326:T327" si="253">E313</f>
        <v>1</v>
      </c>
      <c r="F326" s="210">
        <f t="shared" si="253"/>
        <v>0</v>
      </c>
      <c r="G326" s="217">
        <f t="shared" si="253"/>
        <v>1</v>
      </c>
      <c r="H326" s="210">
        <f t="shared" si="253"/>
        <v>0</v>
      </c>
      <c r="I326" s="210">
        <f t="shared" si="253"/>
        <v>0</v>
      </c>
      <c r="J326" s="210">
        <f t="shared" si="253"/>
        <v>0</v>
      </c>
      <c r="K326" s="210">
        <f t="shared" si="253"/>
        <v>0</v>
      </c>
      <c r="L326" s="210">
        <f t="shared" si="253"/>
        <v>0</v>
      </c>
      <c r="M326" s="210">
        <f t="shared" si="253"/>
        <v>0</v>
      </c>
      <c r="N326" s="210">
        <f t="shared" si="253"/>
        <v>1</v>
      </c>
      <c r="O326" s="210">
        <f t="shared" si="253"/>
        <v>0</v>
      </c>
      <c r="P326" s="210">
        <f t="shared" si="253"/>
        <v>0</v>
      </c>
      <c r="Q326" s="210">
        <f t="shared" si="253"/>
        <v>0</v>
      </c>
      <c r="R326" s="210">
        <f t="shared" si="253"/>
        <v>0</v>
      </c>
      <c r="S326" s="210">
        <f t="shared" si="253"/>
        <v>0</v>
      </c>
      <c r="T326" s="210">
        <f t="shared" si="253"/>
        <v>0</v>
      </c>
      <c r="U326" s="212">
        <v>1</v>
      </c>
      <c r="V326" s="206"/>
      <c r="W326" s="206"/>
      <c r="X326" s="206"/>
      <c r="Y326" s="206"/>
      <c r="Z326" s="206"/>
      <c r="AA326" s="206"/>
      <c r="AB326" s="211" t="s">
        <v>440</v>
      </c>
      <c r="AC326" s="210">
        <v>0</v>
      </c>
      <c r="AD326" s="210">
        <f t="shared" si="252"/>
        <v>1</v>
      </c>
      <c r="AE326" s="210">
        <f t="shared" si="252"/>
        <v>0</v>
      </c>
      <c r="AF326" s="210">
        <f t="shared" si="252"/>
        <v>0</v>
      </c>
      <c r="AG326" s="217">
        <f t="shared" si="252"/>
        <v>1</v>
      </c>
      <c r="AH326" s="210">
        <f t="shared" si="252"/>
        <v>0</v>
      </c>
      <c r="AI326" s="210">
        <f t="shared" si="252"/>
        <v>0</v>
      </c>
      <c r="AJ326" s="210">
        <f t="shared" si="252"/>
        <v>0</v>
      </c>
      <c r="AK326" s="210">
        <f t="shared" si="252"/>
        <v>0</v>
      </c>
      <c r="AL326" s="210">
        <f t="shared" si="252"/>
        <v>0</v>
      </c>
      <c r="AM326" s="210">
        <f t="shared" si="252"/>
        <v>0</v>
      </c>
      <c r="AN326" s="210">
        <f t="shared" si="252"/>
        <v>1</v>
      </c>
      <c r="AO326" s="210">
        <f t="shared" si="252"/>
        <v>0</v>
      </c>
      <c r="AP326" s="210">
        <f t="shared" si="252"/>
        <v>0</v>
      </c>
      <c r="AQ326" s="210">
        <f t="shared" si="252"/>
        <v>0</v>
      </c>
      <c r="AR326" s="210">
        <f t="shared" si="252"/>
        <v>0</v>
      </c>
      <c r="AS326" s="210">
        <f t="shared" si="252"/>
        <v>0</v>
      </c>
      <c r="AT326" s="212">
        <v>1</v>
      </c>
      <c r="AU326" s="206"/>
      <c r="AV326" s="206"/>
    </row>
    <row r="327" spans="1:48" x14ac:dyDescent="0.25">
      <c r="A327" s="206"/>
      <c r="B327" s="206"/>
      <c r="C327" s="211" t="s">
        <v>440</v>
      </c>
      <c r="D327" s="210">
        <v>0</v>
      </c>
      <c r="E327" s="210">
        <f t="shared" si="253"/>
        <v>1</v>
      </c>
      <c r="F327" s="210">
        <f t="shared" si="253"/>
        <v>0</v>
      </c>
      <c r="G327" s="217">
        <f t="shared" si="253"/>
        <v>0</v>
      </c>
      <c r="H327" s="210">
        <f t="shared" si="253"/>
        <v>1</v>
      </c>
      <c r="I327" s="210">
        <f t="shared" si="253"/>
        <v>0</v>
      </c>
      <c r="J327" s="210">
        <f t="shared" si="253"/>
        <v>0</v>
      </c>
      <c r="K327" s="210">
        <f t="shared" si="253"/>
        <v>0</v>
      </c>
      <c r="L327" s="210">
        <f t="shared" si="253"/>
        <v>0</v>
      </c>
      <c r="M327" s="210">
        <f t="shared" si="253"/>
        <v>0</v>
      </c>
      <c r="N327" s="210">
        <f t="shared" si="253"/>
        <v>0</v>
      </c>
      <c r="O327" s="210">
        <f t="shared" si="253"/>
        <v>1</v>
      </c>
      <c r="P327" s="210">
        <f t="shared" si="253"/>
        <v>0</v>
      </c>
      <c r="Q327" s="210">
        <f t="shared" si="253"/>
        <v>0</v>
      </c>
      <c r="R327" s="210">
        <f t="shared" si="253"/>
        <v>0</v>
      </c>
      <c r="S327" s="210">
        <f t="shared" si="253"/>
        <v>0</v>
      </c>
      <c r="T327" s="210">
        <f t="shared" si="253"/>
        <v>0</v>
      </c>
      <c r="U327" s="212"/>
      <c r="V327" s="206"/>
      <c r="W327" s="206"/>
      <c r="X327" s="206"/>
      <c r="Y327" s="206"/>
      <c r="Z327" s="206"/>
      <c r="AA327" s="206"/>
      <c r="AB327" s="211" t="s">
        <v>9</v>
      </c>
      <c r="AC327" s="210">
        <v>3</v>
      </c>
      <c r="AD327" s="210">
        <f t="shared" si="252"/>
        <v>0.33333333333333326</v>
      </c>
      <c r="AE327" s="210">
        <f t="shared" si="252"/>
        <v>1</v>
      </c>
      <c r="AF327" s="210">
        <f t="shared" si="252"/>
        <v>0</v>
      </c>
      <c r="AG327" s="217">
        <f t="shared" si="252"/>
        <v>-0.5</v>
      </c>
      <c r="AH327" s="210">
        <f t="shared" si="252"/>
        <v>0</v>
      </c>
      <c r="AI327" s="210">
        <f t="shared" si="252"/>
        <v>1.1666666666666667</v>
      </c>
      <c r="AJ327" s="210">
        <f t="shared" si="252"/>
        <v>0</v>
      </c>
      <c r="AK327" s="210">
        <f t="shared" si="252"/>
        <v>0.16666666666666666</v>
      </c>
      <c r="AL327" s="210">
        <f t="shared" si="252"/>
        <v>0</v>
      </c>
      <c r="AM327" s="210">
        <f t="shared" si="252"/>
        <v>0</v>
      </c>
      <c r="AN327" s="210">
        <f t="shared" si="252"/>
        <v>0</v>
      </c>
      <c r="AO327" s="210">
        <f t="shared" si="252"/>
        <v>1</v>
      </c>
      <c r="AP327" s="210">
        <f t="shared" si="252"/>
        <v>0</v>
      </c>
      <c r="AQ327" s="210">
        <f t="shared" si="252"/>
        <v>0</v>
      </c>
      <c r="AR327" s="210">
        <f t="shared" si="252"/>
        <v>2</v>
      </c>
      <c r="AS327" s="210">
        <f t="shared" si="252"/>
        <v>0</v>
      </c>
      <c r="AT327" s="212"/>
      <c r="AU327" s="206"/>
      <c r="AV327" s="206"/>
    </row>
    <row r="328" spans="1:48" x14ac:dyDescent="0.25">
      <c r="A328" s="206"/>
      <c r="B328" s="206"/>
      <c r="C328" s="211" t="s">
        <v>441</v>
      </c>
      <c r="D328" s="210">
        <v>0</v>
      </c>
      <c r="E328" s="210">
        <f>E315-E323*$I$315</f>
        <v>0.91666666666666663</v>
      </c>
      <c r="F328" s="210">
        <f t="shared" ref="F328:T328" si="254">F315-F323*$I$315</f>
        <v>0.25</v>
      </c>
      <c r="G328" s="217">
        <f t="shared" si="254"/>
        <v>0.5</v>
      </c>
      <c r="H328" s="210">
        <f t="shared" si="254"/>
        <v>-0.5</v>
      </c>
      <c r="I328" s="210">
        <f t="shared" si="254"/>
        <v>0</v>
      </c>
      <c r="J328" s="210">
        <f t="shared" si="254"/>
        <v>0</v>
      </c>
      <c r="K328" s="210">
        <f t="shared" si="254"/>
        <v>-8.3333333333333329E-2</v>
      </c>
      <c r="L328" s="210">
        <f t="shared" si="254"/>
        <v>0</v>
      </c>
      <c r="M328" s="210">
        <f t="shared" si="254"/>
        <v>0</v>
      </c>
      <c r="N328" s="210">
        <f t="shared" si="254"/>
        <v>0</v>
      </c>
      <c r="O328" s="210">
        <f t="shared" si="254"/>
        <v>0</v>
      </c>
      <c r="P328" s="210">
        <f t="shared" si="254"/>
        <v>1</v>
      </c>
      <c r="Q328" s="210">
        <f t="shared" si="254"/>
        <v>0.58333333333333337</v>
      </c>
      <c r="R328" s="210">
        <f t="shared" si="254"/>
        <v>0</v>
      </c>
      <c r="S328" s="210">
        <f t="shared" si="254"/>
        <v>0</v>
      </c>
      <c r="T328" s="210">
        <f t="shared" si="254"/>
        <v>0</v>
      </c>
      <c r="U328" s="212">
        <f>E328/G328</f>
        <v>1.8333333333333333</v>
      </c>
      <c r="V328" s="206"/>
      <c r="W328" s="206"/>
      <c r="X328" s="206"/>
      <c r="Y328" s="206"/>
      <c r="Z328" s="206"/>
      <c r="AA328" s="206"/>
      <c r="AB328" s="211" t="s">
        <v>446</v>
      </c>
      <c r="AC328" s="210">
        <v>0</v>
      </c>
      <c r="AD328" s="210">
        <f t="shared" si="252"/>
        <v>1</v>
      </c>
      <c r="AE328" s="210">
        <f t="shared" si="252"/>
        <v>0</v>
      </c>
      <c r="AF328" s="210">
        <f t="shared" si="252"/>
        <v>0</v>
      </c>
      <c r="AG328" s="217">
        <f t="shared" si="252"/>
        <v>0</v>
      </c>
      <c r="AH328" s="210">
        <f t="shared" si="252"/>
        <v>0</v>
      </c>
      <c r="AI328" s="210">
        <f t="shared" si="252"/>
        <v>1</v>
      </c>
      <c r="AJ328" s="210">
        <f t="shared" si="252"/>
        <v>0</v>
      </c>
      <c r="AK328" s="210">
        <f t="shared" si="252"/>
        <v>0</v>
      </c>
      <c r="AL328" s="210">
        <f t="shared" si="252"/>
        <v>0</v>
      </c>
      <c r="AM328" s="210">
        <f t="shared" si="252"/>
        <v>0</v>
      </c>
      <c r="AN328" s="210">
        <f t="shared" si="252"/>
        <v>0</v>
      </c>
      <c r="AO328" s="210">
        <f t="shared" si="252"/>
        <v>0</v>
      </c>
      <c r="AP328" s="210">
        <f t="shared" si="252"/>
        <v>1</v>
      </c>
      <c r="AQ328" s="210">
        <f t="shared" si="252"/>
        <v>0</v>
      </c>
      <c r="AR328" s="210">
        <f t="shared" si="252"/>
        <v>0</v>
      </c>
      <c r="AS328" s="210">
        <f t="shared" si="252"/>
        <v>0</v>
      </c>
      <c r="AT328" s="212"/>
      <c r="AU328" s="206"/>
      <c r="AV328" s="206"/>
    </row>
    <row r="329" spans="1:48" x14ac:dyDescent="0.25">
      <c r="A329" s="206"/>
      <c r="B329" s="206"/>
      <c r="C329" s="211" t="s">
        <v>468</v>
      </c>
      <c r="D329" s="210">
        <v>0</v>
      </c>
      <c r="E329" s="210">
        <f t="shared" ref="E329:T331" si="255">E316</f>
        <v>0</v>
      </c>
      <c r="F329" s="210">
        <f t="shared" si="255"/>
        <v>0</v>
      </c>
      <c r="G329" s="217">
        <f t="shared" si="255"/>
        <v>0</v>
      </c>
      <c r="H329" s="210">
        <f t="shared" si="255"/>
        <v>0</v>
      </c>
      <c r="I329" s="210">
        <f t="shared" si="255"/>
        <v>0</v>
      </c>
      <c r="J329" s="210">
        <f t="shared" si="255"/>
        <v>0</v>
      </c>
      <c r="K329" s="210">
        <f t="shared" si="255"/>
        <v>0</v>
      </c>
      <c r="L329" s="210">
        <f t="shared" si="255"/>
        <v>0</v>
      </c>
      <c r="M329" s="210">
        <f t="shared" si="255"/>
        <v>0</v>
      </c>
      <c r="N329" s="210">
        <f t="shared" si="255"/>
        <v>0</v>
      </c>
      <c r="O329" s="210">
        <f t="shared" si="255"/>
        <v>0</v>
      </c>
      <c r="P329" s="210">
        <f t="shared" si="255"/>
        <v>0</v>
      </c>
      <c r="Q329" s="210">
        <f t="shared" si="255"/>
        <v>1</v>
      </c>
      <c r="R329" s="210">
        <f t="shared" si="255"/>
        <v>0</v>
      </c>
      <c r="S329" s="210">
        <f t="shared" si="255"/>
        <v>1</v>
      </c>
      <c r="T329" s="210">
        <f t="shared" si="255"/>
        <v>-1</v>
      </c>
      <c r="U329" s="212"/>
      <c r="V329" s="206"/>
      <c r="W329" s="206"/>
      <c r="X329" s="206"/>
      <c r="Y329" s="206"/>
      <c r="Z329" s="206"/>
      <c r="AA329" s="206"/>
      <c r="AB329" s="211" t="s">
        <v>459</v>
      </c>
      <c r="AC329" s="210">
        <v>-10000</v>
      </c>
      <c r="AD329" s="210">
        <f t="shared" ref="AD329:AS329" si="256">AD316-AD327*$AE$316</f>
        <v>0.66666666666666674</v>
      </c>
      <c r="AE329" s="210">
        <f t="shared" si="256"/>
        <v>0</v>
      </c>
      <c r="AF329" s="210">
        <f t="shared" si="256"/>
        <v>0</v>
      </c>
      <c r="AG329" s="217">
        <f t="shared" si="256"/>
        <v>0.5</v>
      </c>
      <c r="AH329" s="210">
        <f t="shared" si="256"/>
        <v>0</v>
      </c>
      <c r="AI329" s="210">
        <f t="shared" si="256"/>
        <v>-1.1666666666666667</v>
      </c>
      <c r="AJ329" s="210">
        <f t="shared" si="256"/>
        <v>0</v>
      </c>
      <c r="AK329" s="210">
        <f t="shared" si="256"/>
        <v>-0.16666666666666666</v>
      </c>
      <c r="AL329" s="210">
        <f t="shared" si="256"/>
        <v>0</v>
      </c>
      <c r="AM329" s="210">
        <f t="shared" si="256"/>
        <v>0</v>
      </c>
      <c r="AN329" s="210">
        <f t="shared" si="256"/>
        <v>0</v>
      </c>
      <c r="AO329" s="210">
        <f t="shared" si="256"/>
        <v>-1</v>
      </c>
      <c r="AP329" s="210">
        <f t="shared" si="256"/>
        <v>0</v>
      </c>
      <c r="AQ329" s="210">
        <f t="shared" si="256"/>
        <v>-1</v>
      </c>
      <c r="AR329" s="210">
        <f t="shared" si="256"/>
        <v>-2</v>
      </c>
      <c r="AS329" s="210">
        <f t="shared" si="256"/>
        <v>1</v>
      </c>
      <c r="AT329" s="212">
        <f>AD329/AG329</f>
        <v>1.3333333333333335</v>
      </c>
      <c r="AU329" s="206"/>
      <c r="AV329" s="206"/>
    </row>
    <row r="330" spans="1:48" ht="15.75" thickBot="1" x14ac:dyDescent="0.3">
      <c r="A330" s="206"/>
      <c r="B330" s="206"/>
      <c r="C330" s="211" t="s">
        <v>458</v>
      </c>
      <c r="D330" s="210">
        <v>0</v>
      </c>
      <c r="E330" s="210">
        <f t="shared" si="255"/>
        <v>0</v>
      </c>
      <c r="F330" s="210">
        <f t="shared" si="255"/>
        <v>1</v>
      </c>
      <c r="G330" s="217">
        <f t="shared" si="255"/>
        <v>0</v>
      </c>
      <c r="H330" s="210">
        <f t="shared" si="255"/>
        <v>0</v>
      </c>
      <c r="I330" s="210">
        <f t="shared" si="255"/>
        <v>0</v>
      </c>
      <c r="J330" s="210">
        <f t="shared" si="255"/>
        <v>0</v>
      </c>
      <c r="K330" s="210">
        <f t="shared" si="255"/>
        <v>0</v>
      </c>
      <c r="L330" s="210">
        <f t="shared" si="255"/>
        <v>0</v>
      </c>
      <c r="M330" s="210">
        <f t="shared" si="255"/>
        <v>0</v>
      </c>
      <c r="N330" s="210">
        <f t="shared" si="255"/>
        <v>0</v>
      </c>
      <c r="O330" s="210">
        <f t="shared" si="255"/>
        <v>0</v>
      </c>
      <c r="P330" s="210">
        <f t="shared" si="255"/>
        <v>0</v>
      </c>
      <c r="Q330" s="210">
        <f t="shared" si="255"/>
        <v>0</v>
      </c>
      <c r="R330" s="210">
        <f t="shared" si="255"/>
        <v>1</v>
      </c>
      <c r="S330" s="210">
        <f t="shared" si="255"/>
        <v>0</v>
      </c>
      <c r="T330" s="210">
        <f t="shared" si="255"/>
        <v>0</v>
      </c>
      <c r="U330" s="212"/>
      <c r="V330" s="206"/>
      <c r="W330" s="206"/>
      <c r="X330" s="206"/>
      <c r="Y330" s="206"/>
      <c r="Z330" s="206"/>
      <c r="AA330" s="206"/>
      <c r="AB330" s="213" t="s">
        <v>12</v>
      </c>
      <c r="AC330" s="218">
        <v>6</v>
      </c>
      <c r="AD330" s="218">
        <f t="shared" ref="AD330:AS330" si="257">AD317-AD327*$AE$317</f>
        <v>1</v>
      </c>
      <c r="AE330" s="218">
        <f t="shared" si="257"/>
        <v>0</v>
      </c>
      <c r="AF330" s="218">
        <f t="shared" si="257"/>
        <v>0</v>
      </c>
      <c r="AG330" s="219">
        <f t="shared" si="257"/>
        <v>0</v>
      </c>
      <c r="AH330" s="218">
        <f t="shared" si="257"/>
        <v>1</v>
      </c>
      <c r="AI330" s="218">
        <f t="shared" si="257"/>
        <v>0</v>
      </c>
      <c r="AJ330" s="218">
        <f t="shared" si="257"/>
        <v>0</v>
      </c>
      <c r="AK330" s="218">
        <f t="shared" si="257"/>
        <v>0</v>
      </c>
      <c r="AL330" s="218">
        <f t="shared" si="257"/>
        <v>0</v>
      </c>
      <c r="AM330" s="218">
        <f t="shared" si="257"/>
        <v>0</v>
      </c>
      <c r="AN330" s="218">
        <f t="shared" si="257"/>
        <v>0</v>
      </c>
      <c r="AO330" s="218">
        <f t="shared" si="257"/>
        <v>1</v>
      </c>
      <c r="AP330" s="218">
        <f t="shared" si="257"/>
        <v>0</v>
      </c>
      <c r="AQ330" s="218">
        <f t="shared" si="257"/>
        <v>0</v>
      </c>
      <c r="AR330" s="218">
        <f t="shared" si="257"/>
        <v>0</v>
      </c>
      <c r="AS330" s="218">
        <f t="shared" si="257"/>
        <v>0</v>
      </c>
      <c r="AT330" s="214"/>
      <c r="AU330" s="206"/>
      <c r="AV330" s="206"/>
    </row>
    <row r="331" spans="1:48" ht="15.75" thickBot="1" x14ac:dyDescent="0.3">
      <c r="A331" s="206"/>
      <c r="B331" s="206"/>
      <c r="C331" s="213" t="s">
        <v>13</v>
      </c>
      <c r="D331" s="218">
        <v>13</v>
      </c>
      <c r="E331" s="210">
        <f t="shared" si="255"/>
        <v>1</v>
      </c>
      <c r="F331" s="210">
        <f t="shared" si="255"/>
        <v>0</v>
      </c>
      <c r="G331" s="219">
        <f t="shared" si="255"/>
        <v>0</v>
      </c>
      <c r="H331" s="210">
        <f t="shared" si="255"/>
        <v>0</v>
      </c>
      <c r="I331" s="210">
        <f t="shared" si="255"/>
        <v>0</v>
      </c>
      <c r="J331" s="210">
        <f t="shared" si="255"/>
        <v>1</v>
      </c>
      <c r="K331" s="210">
        <f t="shared" si="255"/>
        <v>0</v>
      </c>
      <c r="L331" s="210">
        <f t="shared" si="255"/>
        <v>0</v>
      </c>
      <c r="M331" s="210">
        <f t="shared" si="255"/>
        <v>0</v>
      </c>
      <c r="N331" s="210">
        <f t="shared" si="255"/>
        <v>0</v>
      </c>
      <c r="O331" s="210">
        <f t="shared" si="255"/>
        <v>0</v>
      </c>
      <c r="P331" s="210">
        <f t="shared" si="255"/>
        <v>0</v>
      </c>
      <c r="Q331" s="210">
        <f t="shared" si="255"/>
        <v>1</v>
      </c>
      <c r="R331" s="210">
        <f t="shared" si="255"/>
        <v>0</v>
      </c>
      <c r="S331" s="210">
        <f t="shared" si="255"/>
        <v>0</v>
      </c>
      <c r="T331" s="210">
        <f t="shared" si="255"/>
        <v>0</v>
      </c>
      <c r="U331" s="214"/>
      <c r="V331" s="206"/>
      <c r="W331" s="206"/>
      <c r="X331" s="206"/>
      <c r="Y331" s="206"/>
      <c r="Z331" s="206"/>
      <c r="AA331" s="206"/>
      <c r="AB331" s="206"/>
      <c r="AC331" s="213"/>
      <c r="AD331" s="218" t="s">
        <v>237</v>
      </c>
      <c r="AE331" s="218">
        <f t="shared" ref="AE331:AS331" si="258">SUMPRODUCT($AC$322:$AC$330,AE322:AE330)-AE320</f>
        <v>0</v>
      </c>
      <c r="AF331" s="218">
        <f t="shared" si="258"/>
        <v>0</v>
      </c>
      <c r="AG331" s="218">
        <f t="shared" si="258"/>
        <v>-5004.5</v>
      </c>
      <c r="AH331" s="218">
        <f t="shared" si="258"/>
        <v>0</v>
      </c>
      <c r="AI331" s="218">
        <f t="shared" si="258"/>
        <v>11657.166666666668</v>
      </c>
      <c r="AJ331" s="218">
        <f t="shared" si="258"/>
        <v>0</v>
      </c>
      <c r="AK331" s="218">
        <f t="shared" si="258"/>
        <v>1667.1666666666665</v>
      </c>
      <c r="AL331" s="218">
        <f t="shared" si="258"/>
        <v>0</v>
      </c>
      <c r="AM331" s="218">
        <f t="shared" si="258"/>
        <v>0</v>
      </c>
      <c r="AN331" s="218">
        <f t="shared" si="258"/>
        <v>0</v>
      </c>
      <c r="AO331" s="218">
        <f t="shared" si="258"/>
        <v>10009</v>
      </c>
      <c r="AP331" s="218">
        <f t="shared" si="258"/>
        <v>0</v>
      </c>
      <c r="AQ331" s="218">
        <f t="shared" si="258"/>
        <v>10000</v>
      </c>
      <c r="AR331" s="218">
        <f t="shared" si="258"/>
        <v>20000</v>
      </c>
      <c r="AS331" s="218">
        <f t="shared" si="258"/>
        <v>0</v>
      </c>
      <c r="AT331" s="206"/>
      <c r="AU331" s="206"/>
      <c r="AV331" s="206"/>
    </row>
    <row r="332" spans="1:48" ht="15.75" thickBot="1" x14ac:dyDescent="0.3">
      <c r="A332" s="206"/>
      <c r="B332" s="206"/>
      <c r="C332" s="206"/>
      <c r="D332" s="202"/>
      <c r="E332" s="203" t="s">
        <v>237</v>
      </c>
      <c r="F332" s="203">
        <f>SUMPRODUCT($D$323:$D$331,F323:F331)-F321</f>
        <v>-4.5</v>
      </c>
      <c r="G332" s="203">
        <f t="shared" ref="G332:T332" si="259">SUMPRODUCT($D$323:$D$331,G323:G331)-G321</f>
        <v>-9</v>
      </c>
      <c r="H332" s="203">
        <f t="shared" si="259"/>
        <v>0</v>
      </c>
      <c r="I332" s="203">
        <f t="shared" si="259"/>
        <v>0</v>
      </c>
      <c r="J332" s="203">
        <f t="shared" si="259"/>
        <v>0</v>
      </c>
      <c r="K332" s="203">
        <f t="shared" si="259"/>
        <v>0.5</v>
      </c>
      <c r="L332" s="203">
        <f t="shared" si="259"/>
        <v>0</v>
      </c>
      <c r="M332" s="203">
        <f t="shared" si="259"/>
        <v>0</v>
      </c>
      <c r="N332" s="203">
        <f t="shared" si="259"/>
        <v>0</v>
      </c>
      <c r="O332" s="203">
        <f t="shared" si="259"/>
        <v>0</v>
      </c>
      <c r="P332" s="203">
        <f t="shared" si="259"/>
        <v>0</v>
      </c>
      <c r="Q332" s="203">
        <f t="shared" si="259"/>
        <v>9.5</v>
      </c>
      <c r="R332" s="203">
        <f t="shared" si="259"/>
        <v>0</v>
      </c>
      <c r="S332" s="203">
        <f t="shared" si="259"/>
        <v>0</v>
      </c>
      <c r="T332" s="203">
        <f t="shared" si="259"/>
        <v>10000</v>
      </c>
      <c r="U332" s="206"/>
      <c r="V332" s="206"/>
      <c r="W332" s="206"/>
      <c r="X332" s="206"/>
      <c r="Y332" s="206"/>
      <c r="Z332" s="206"/>
      <c r="AA332" s="206"/>
      <c r="AB332" s="206"/>
      <c r="AC332" s="206"/>
      <c r="AD332" s="206"/>
      <c r="AE332" s="206"/>
      <c r="AF332" s="206"/>
      <c r="AG332" s="206"/>
      <c r="AH332" s="206"/>
      <c r="AI332" s="206"/>
      <c r="AJ332" s="206"/>
      <c r="AK332" s="206"/>
      <c r="AL332" s="206"/>
      <c r="AM332" s="206"/>
      <c r="AN332" s="206"/>
      <c r="AO332" s="206"/>
      <c r="AP332" s="206"/>
      <c r="AQ332" s="206"/>
      <c r="AR332" s="206"/>
      <c r="AS332" s="206"/>
      <c r="AT332" s="206"/>
      <c r="AU332" s="206"/>
      <c r="AV332" s="206"/>
    </row>
    <row r="333" spans="1:48" ht="15.75" thickBot="1" x14ac:dyDescent="0.3">
      <c r="A333" s="206"/>
      <c r="B333" s="206"/>
      <c r="C333" s="206"/>
      <c r="D333" s="206"/>
      <c r="E333" s="206"/>
      <c r="F333" s="206"/>
      <c r="G333" s="206"/>
      <c r="H333" s="206"/>
      <c r="I333" s="206"/>
      <c r="J333" s="206"/>
      <c r="K333" s="206"/>
      <c r="L333" s="206"/>
      <c r="M333" s="206"/>
      <c r="N333" s="206"/>
      <c r="O333" s="206"/>
      <c r="P333" s="206"/>
      <c r="Q333" s="206"/>
      <c r="R333" s="206"/>
      <c r="S333" s="206"/>
      <c r="T333" s="206"/>
      <c r="U333" s="206"/>
      <c r="V333" s="206"/>
      <c r="W333" s="206"/>
      <c r="X333" s="206"/>
      <c r="Y333" s="206"/>
      <c r="Z333" s="206"/>
      <c r="AA333" s="206"/>
      <c r="AB333" s="210"/>
      <c r="AC333" s="210"/>
      <c r="AD333" s="202" t="s">
        <v>155</v>
      </c>
      <c r="AE333" s="203">
        <v>3</v>
      </c>
      <c r="AF333" s="203">
        <v>6</v>
      </c>
      <c r="AG333" s="203">
        <v>3</v>
      </c>
      <c r="AH333" s="203">
        <v>6</v>
      </c>
      <c r="AI333" s="203">
        <v>13</v>
      </c>
      <c r="AJ333" s="203">
        <v>0</v>
      </c>
      <c r="AK333" s="203">
        <v>0</v>
      </c>
      <c r="AL333" s="203">
        <v>0</v>
      </c>
      <c r="AM333" s="203">
        <v>0</v>
      </c>
      <c r="AN333" s="203">
        <v>0</v>
      </c>
      <c r="AO333" s="203">
        <v>0</v>
      </c>
      <c r="AP333" s="203">
        <v>0</v>
      </c>
      <c r="AQ333" s="203">
        <v>0</v>
      </c>
      <c r="AR333" s="203">
        <v>0</v>
      </c>
      <c r="AS333" s="203">
        <v>-10000</v>
      </c>
      <c r="AT333" s="206"/>
      <c r="AU333" s="206"/>
      <c r="AV333" s="206"/>
    </row>
    <row r="334" spans="1:48" ht="15.75" thickBot="1" x14ac:dyDescent="0.3">
      <c r="A334" s="206"/>
      <c r="B334" s="206"/>
      <c r="C334" s="210"/>
      <c r="D334" s="210"/>
      <c r="E334" s="202" t="s">
        <v>155</v>
      </c>
      <c r="F334" s="203">
        <v>3</v>
      </c>
      <c r="G334" s="203">
        <v>6</v>
      </c>
      <c r="H334" s="203">
        <v>3</v>
      </c>
      <c r="I334" s="203">
        <v>6</v>
      </c>
      <c r="J334" s="203">
        <v>13</v>
      </c>
      <c r="K334" s="203">
        <v>0</v>
      </c>
      <c r="L334" s="203">
        <v>0</v>
      </c>
      <c r="M334" s="203">
        <v>0</v>
      </c>
      <c r="N334" s="203">
        <v>0</v>
      </c>
      <c r="O334" s="203">
        <v>0</v>
      </c>
      <c r="P334" s="203">
        <v>0</v>
      </c>
      <c r="Q334" s="203">
        <v>0</v>
      </c>
      <c r="R334" s="203">
        <v>0</v>
      </c>
      <c r="S334" s="203">
        <v>0</v>
      </c>
      <c r="T334" s="204">
        <v>-10000</v>
      </c>
      <c r="U334" s="206"/>
      <c r="V334" s="206"/>
      <c r="W334" s="206"/>
      <c r="X334" s="206"/>
      <c r="Y334" s="206"/>
      <c r="Z334" s="206"/>
      <c r="AA334" s="206"/>
      <c r="AB334" s="202" t="s">
        <v>435</v>
      </c>
      <c r="AC334" s="203" t="s">
        <v>436</v>
      </c>
      <c r="AD334" s="203" t="s">
        <v>437</v>
      </c>
      <c r="AE334" s="203" t="s">
        <v>438</v>
      </c>
      <c r="AF334" s="203" t="s">
        <v>439</v>
      </c>
      <c r="AG334" s="203" t="s">
        <v>11</v>
      </c>
      <c r="AH334" s="203" t="s">
        <v>12</v>
      </c>
      <c r="AI334" s="203" t="s">
        <v>13</v>
      </c>
      <c r="AJ334" s="203" t="s">
        <v>234</v>
      </c>
      <c r="AK334" s="203" t="s">
        <v>235</v>
      </c>
      <c r="AL334" s="203" t="s">
        <v>236</v>
      </c>
      <c r="AM334" s="203" t="s">
        <v>415</v>
      </c>
      <c r="AN334" s="203" t="s">
        <v>440</v>
      </c>
      <c r="AO334" s="203" t="s">
        <v>441</v>
      </c>
      <c r="AP334" s="203" t="s">
        <v>446</v>
      </c>
      <c r="AQ334" s="203" t="s">
        <v>458</v>
      </c>
      <c r="AR334" s="203" t="s">
        <v>468</v>
      </c>
      <c r="AS334" s="203" t="s">
        <v>459</v>
      </c>
      <c r="AT334" s="204" t="s">
        <v>442</v>
      </c>
      <c r="AU334" s="206"/>
      <c r="AV334" s="206"/>
    </row>
    <row r="335" spans="1:48" ht="15.75" thickBot="1" x14ac:dyDescent="0.3">
      <c r="A335" s="206"/>
      <c r="B335" s="206"/>
      <c r="C335" s="202" t="s">
        <v>435</v>
      </c>
      <c r="D335" s="203" t="s">
        <v>436</v>
      </c>
      <c r="E335" s="203" t="s">
        <v>437</v>
      </c>
      <c r="F335" s="203" t="s">
        <v>438</v>
      </c>
      <c r="G335" s="203" t="s">
        <v>439</v>
      </c>
      <c r="H335" s="203" t="s">
        <v>11</v>
      </c>
      <c r="I335" s="203" t="s">
        <v>12</v>
      </c>
      <c r="J335" s="203" t="s">
        <v>13</v>
      </c>
      <c r="K335" s="203" t="s">
        <v>234</v>
      </c>
      <c r="L335" s="203" t="s">
        <v>235</v>
      </c>
      <c r="M335" s="203" t="s">
        <v>236</v>
      </c>
      <c r="N335" s="203" t="s">
        <v>415</v>
      </c>
      <c r="O335" s="203" t="s">
        <v>440</v>
      </c>
      <c r="P335" s="203" t="s">
        <v>441</v>
      </c>
      <c r="Q335" s="203" t="s">
        <v>446</v>
      </c>
      <c r="R335" s="203" t="s">
        <v>458</v>
      </c>
      <c r="S335" s="203" t="s">
        <v>468</v>
      </c>
      <c r="T335" s="203" t="s">
        <v>459</v>
      </c>
      <c r="U335" s="204" t="s">
        <v>442</v>
      </c>
      <c r="V335" s="206"/>
      <c r="W335" s="206"/>
      <c r="X335" s="206"/>
      <c r="Y335" s="206"/>
      <c r="Z335" s="206"/>
      <c r="AA335" s="206"/>
      <c r="AB335" s="211" t="s">
        <v>11</v>
      </c>
      <c r="AC335" s="210">
        <v>3</v>
      </c>
      <c r="AD335" s="210">
        <f t="shared" ref="AD335:AS335" si="260">AD322/$AG$322</f>
        <v>0.66666666666666663</v>
      </c>
      <c r="AE335" s="210">
        <f t="shared" si="260"/>
        <v>0</v>
      </c>
      <c r="AF335" s="210">
        <f t="shared" si="260"/>
        <v>0</v>
      </c>
      <c r="AG335" s="210">
        <f t="shared" si="260"/>
        <v>1</v>
      </c>
      <c r="AH335" s="210">
        <f t="shared" si="260"/>
        <v>0</v>
      </c>
      <c r="AI335" s="210">
        <f t="shared" si="260"/>
        <v>2.3333333333333335</v>
      </c>
      <c r="AJ335" s="210">
        <f t="shared" si="260"/>
        <v>0.22222222222222221</v>
      </c>
      <c r="AK335" s="210">
        <f t="shared" si="260"/>
        <v>0.1111111111111111</v>
      </c>
      <c r="AL335" s="210">
        <f t="shared" si="260"/>
        <v>0</v>
      </c>
      <c r="AM335" s="210">
        <f t="shared" si="260"/>
        <v>0</v>
      </c>
      <c r="AN335" s="210">
        <f t="shared" si="260"/>
        <v>0</v>
      </c>
      <c r="AO335" s="210">
        <f t="shared" si="260"/>
        <v>-2</v>
      </c>
      <c r="AP335" s="210">
        <f t="shared" si="260"/>
        <v>0</v>
      </c>
      <c r="AQ335" s="210">
        <f t="shared" si="260"/>
        <v>0</v>
      </c>
      <c r="AR335" s="210">
        <f t="shared" si="260"/>
        <v>0</v>
      </c>
      <c r="AS335" s="210">
        <f t="shared" si="260"/>
        <v>0</v>
      </c>
      <c r="AT335" s="212"/>
      <c r="AU335" s="206"/>
      <c r="AV335" s="206"/>
    </row>
    <row r="336" spans="1:48" x14ac:dyDescent="0.25">
      <c r="A336" s="206"/>
      <c r="B336" s="206"/>
      <c r="C336" s="211" t="s">
        <v>12</v>
      </c>
      <c r="D336" s="210">
        <v>6</v>
      </c>
      <c r="E336" s="210">
        <f>E323-E337*$G$323</f>
        <v>0.16666666666666666</v>
      </c>
      <c r="F336" s="210">
        <f t="shared" ref="F336:T336" si="261">F323-F337*$G$323</f>
        <v>0</v>
      </c>
      <c r="G336" s="210">
        <f t="shared" si="261"/>
        <v>0</v>
      </c>
      <c r="H336" s="210">
        <f t="shared" si="261"/>
        <v>0.5</v>
      </c>
      <c r="I336" s="210">
        <f t="shared" si="261"/>
        <v>1</v>
      </c>
      <c r="J336" s="210">
        <f t="shared" si="261"/>
        <v>0</v>
      </c>
      <c r="K336" s="210">
        <f t="shared" si="261"/>
        <v>0.1111111111111111</v>
      </c>
      <c r="L336" s="210">
        <f t="shared" si="261"/>
        <v>5.5555555555555552E-2</v>
      </c>
      <c r="M336" s="210">
        <f t="shared" si="261"/>
        <v>0</v>
      </c>
      <c r="N336" s="210">
        <f t="shared" si="261"/>
        <v>0</v>
      </c>
      <c r="O336" s="210">
        <f t="shared" si="261"/>
        <v>0</v>
      </c>
      <c r="P336" s="210">
        <f t="shared" si="261"/>
        <v>0</v>
      </c>
      <c r="Q336" s="216">
        <f t="shared" si="261"/>
        <v>-1.1666666666666667</v>
      </c>
      <c r="R336" s="210">
        <f t="shared" si="261"/>
        <v>0</v>
      </c>
      <c r="S336" s="210">
        <f t="shared" si="261"/>
        <v>0</v>
      </c>
      <c r="T336" s="210">
        <f t="shared" si="261"/>
        <v>0</v>
      </c>
      <c r="U336" s="212"/>
      <c r="V336" s="206"/>
      <c r="W336" s="206"/>
      <c r="X336" s="206"/>
      <c r="Y336" s="206"/>
      <c r="Z336" s="206"/>
      <c r="AA336" s="206"/>
      <c r="AB336" s="211" t="s">
        <v>10</v>
      </c>
      <c r="AC336" s="210">
        <v>6</v>
      </c>
      <c r="AD336" s="210">
        <f>AD323</f>
        <v>1</v>
      </c>
      <c r="AE336" s="210">
        <f t="shared" ref="AE336:AS336" si="262">AE323</f>
        <v>0</v>
      </c>
      <c r="AF336" s="210">
        <f t="shared" si="262"/>
        <v>1</v>
      </c>
      <c r="AG336" s="210">
        <f t="shared" si="262"/>
        <v>0</v>
      </c>
      <c r="AH336" s="210">
        <f t="shared" si="262"/>
        <v>0</v>
      </c>
      <c r="AI336" s="210">
        <f t="shared" si="262"/>
        <v>0</v>
      </c>
      <c r="AJ336" s="210">
        <f t="shared" si="262"/>
        <v>0</v>
      </c>
      <c r="AK336" s="210">
        <f t="shared" si="262"/>
        <v>0</v>
      </c>
      <c r="AL336" s="210">
        <f t="shared" si="262"/>
        <v>0</v>
      </c>
      <c r="AM336" s="210">
        <f t="shared" si="262"/>
        <v>0</v>
      </c>
      <c r="AN336" s="210">
        <f t="shared" si="262"/>
        <v>0</v>
      </c>
      <c r="AO336" s="210">
        <f t="shared" si="262"/>
        <v>0</v>
      </c>
      <c r="AP336" s="210">
        <f t="shared" si="262"/>
        <v>0</v>
      </c>
      <c r="AQ336" s="210">
        <f t="shared" si="262"/>
        <v>0</v>
      </c>
      <c r="AR336" s="210">
        <f t="shared" si="262"/>
        <v>-1</v>
      </c>
      <c r="AS336" s="210">
        <f t="shared" si="262"/>
        <v>0</v>
      </c>
      <c r="AT336" s="212"/>
      <c r="AU336" s="206"/>
      <c r="AV336" s="206"/>
    </row>
    <row r="337" spans="1:48" x14ac:dyDescent="0.25">
      <c r="A337" s="206"/>
      <c r="B337" s="206"/>
      <c r="C337" s="211" t="s">
        <v>10</v>
      </c>
      <c r="D337" s="210">
        <v>6</v>
      </c>
      <c r="E337" s="210">
        <f>E324/$G$324</f>
        <v>0.16666666666666666</v>
      </c>
      <c r="F337" s="210">
        <f t="shared" ref="F337:T337" si="263">F324/$G$324</f>
        <v>0.5</v>
      </c>
      <c r="G337" s="210">
        <f t="shared" si="263"/>
        <v>1</v>
      </c>
      <c r="H337" s="210">
        <f t="shared" si="263"/>
        <v>0</v>
      </c>
      <c r="I337" s="210">
        <f t="shared" si="263"/>
        <v>0</v>
      </c>
      <c r="J337" s="210">
        <f t="shared" si="263"/>
        <v>0</v>
      </c>
      <c r="K337" s="210">
        <f t="shared" si="263"/>
        <v>5.5555555555555552E-2</v>
      </c>
      <c r="L337" s="210">
        <f t="shared" si="263"/>
        <v>0.1111111111111111</v>
      </c>
      <c r="M337" s="210">
        <f t="shared" si="263"/>
        <v>0</v>
      </c>
      <c r="N337" s="210">
        <f t="shared" si="263"/>
        <v>0</v>
      </c>
      <c r="O337" s="210">
        <f t="shared" si="263"/>
        <v>0</v>
      </c>
      <c r="P337" s="210">
        <f t="shared" si="263"/>
        <v>0</v>
      </c>
      <c r="Q337" s="217">
        <f t="shared" si="263"/>
        <v>-1.1666666666666667</v>
      </c>
      <c r="R337" s="210">
        <f t="shared" si="263"/>
        <v>0</v>
      </c>
      <c r="S337" s="210">
        <f t="shared" si="263"/>
        <v>0</v>
      </c>
      <c r="T337" s="210">
        <f t="shared" si="263"/>
        <v>0</v>
      </c>
      <c r="U337" s="212"/>
      <c r="V337" s="206"/>
      <c r="W337" s="206"/>
      <c r="X337" s="206"/>
      <c r="Y337" s="206"/>
      <c r="Z337" s="206"/>
      <c r="AA337" s="206"/>
      <c r="AB337" s="211" t="s">
        <v>236</v>
      </c>
      <c r="AC337" s="210">
        <v>0</v>
      </c>
      <c r="AD337" s="210">
        <f t="shared" ref="AD337:AS337" si="264">AD324-AD335*$AG$324</f>
        <v>0.33333333333333343</v>
      </c>
      <c r="AE337" s="210">
        <f t="shared" si="264"/>
        <v>0</v>
      </c>
      <c r="AF337" s="210">
        <f t="shared" si="264"/>
        <v>0</v>
      </c>
      <c r="AG337" s="210">
        <f t="shared" si="264"/>
        <v>0</v>
      </c>
      <c r="AH337" s="210">
        <f t="shared" si="264"/>
        <v>0</v>
      </c>
      <c r="AI337" s="210">
        <f t="shared" si="264"/>
        <v>-2.3333333333333335</v>
      </c>
      <c r="AJ337" s="210">
        <f t="shared" si="264"/>
        <v>-0.1111111111111111</v>
      </c>
      <c r="AK337" s="210">
        <f t="shared" si="264"/>
        <v>-0.22222222222222221</v>
      </c>
      <c r="AL337" s="210">
        <f t="shared" si="264"/>
        <v>1</v>
      </c>
      <c r="AM337" s="210">
        <f t="shared" si="264"/>
        <v>0</v>
      </c>
      <c r="AN337" s="210">
        <f t="shared" si="264"/>
        <v>0</v>
      </c>
      <c r="AO337" s="210">
        <f t="shared" si="264"/>
        <v>0</v>
      </c>
      <c r="AP337" s="210">
        <f t="shared" si="264"/>
        <v>0</v>
      </c>
      <c r="AQ337" s="210">
        <f t="shared" si="264"/>
        <v>0</v>
      </c>
      <c r="AR337" s="210">
        <f t="shared" si="264"/>
        <v>-2</v>
      </c>
      <c r="AS337" s="210">
        <f t="shared" si="264"/>
        <v>0</v>
      </c>
      <c r="AT337" s="212"/>
      <c r="AU337" s="206"/>
      <c r="AV337" s="206"/>
    </row>
    <row r="338" spans="1:48" x14ac:dyDescent="0.25">
      <c r="A338" s="206"/>
      <c r="B338" s="206"/>
      <c r="C338" s="211" t="s">
        <v>236</v>
      </c>
      <c r="D338" s="210">
        <v>0</v>
      </c>
      <c r="E338" s="210">
        <f>E325</f>
        <v>1</v>
      </c>
      <c r="F338" s="210">
        <f t="shared" ref="F338:T338" si="265">F325</f>
        <v>1</v>
      </c>
      <c r="G338" s="210">
        <f t="shared" si="265"/>
        <v>0</v>
      </c>
      <c r="H338" s="210">
        <f t="shared" si="265"/>
        <v>0</v>
      </c>
      <c r="I338" s="210">
        <f t="shared" si="265"/>
        <v>0</v>
      </c>
      <c r="J338" s="210">
        <f t="shared" si="265"/>
        <v>0</v>
      </c>
      <c r="K338" s="210">
        <f t="shared" si="265"/>
        <v>0</v>
      </c>
      <c r="L338" s="210">
        <f t="shared" si="265"/>
        <v>0</v>
      </c>
      <c r="M338" s="210">
        <f t="shared" si="265"/>
        <v>1</v>
      </c>
      <c r="N338" s="210">
        <f t="shared" si="265"/>
        <v>0</v>
      </c>
      <c r="O338" s="210">
        <f t="shared" si="265"/>
        <v>0</v>
      </c>
      <c r="P338" s="210">
        <f t="shared" si="265"/>
        <v>0</v>
      </c>
      <c r="Q338" s="217">
        <f t="shared" si="265"/>
        <v>0</v>
      </c>
      <c r="R338" s="210">
        <f t="shared" si="265"/>
        <v>0</v>
      </c>
      <c r="S338" s="210">
        <f t="shared" si="265"/>
        <v>0</v>
      </c>
      <c r="T338" s="210">
        <f t="shared" si="265"/>
        <v>0</v>
      </c>
      <c r="U338" s="212"/>
      <c r="V338" s="206"/>
      <c r="W338" s="206"/>
      <c r="X338" s="206"/>
      <c r="Y338" s="206"/>
      <c r="Z338" s="206"/>
      <c r="AA338" s="206"/>
      <c r="AB338" s="211" t="s">
        <v>415</v>
      </c>
      <c r="AC338" s="210">
        <v>0</v>
      </c>
      <c r="AD338" s="210">
        <f>AD325</f>
        <v>0</v>
      </c>
      <c r="AE338" s="210">
        <f t="shared" ref="AE338:AS338" si="266">AE325</f>
        <v>0</v>
      </c>
      <c r="AF338" s="210">
        <f t="shared" si="266"/>
        <v>0</v>
      </c>
      <c r="AG338" s="210">
        <f t="shared" si="266"/>
        <v>0</v>
      </c>
      <c r="AH338" s="210">
        <f t="shared" si="266"/>
        <v>0</v>
      </c>
      <c r="AI338" s="210">
        <f t="shared" si="266"/>
        <v>0</v>
      </c>
      <c r="AJ338" s="210">
        <f t="shared" si="266"/>
        <v>0</v>
      </c>
      <c r="AK338" s="210">
        <f t="shared" si="266"/>
        <v>0</v>
      </c>
      <c r="AL338" s="210">
        <f t="shared" si="266"/>
        <v>0</v>
      </c>
      <c r="AM338" s="210">
        <f t="shared" si="266"/>
        <v>1</v>
      </c>
      <c r="AN338" s="210">
        <f t="shared" si="266"/>
        <v>0</v>
      </c>
      <c r="AO338" s="210">
        <f t="shared" si="266"/>
        <v>0</v>
      </c>
      <c r="AP338" s="210">
        <f t="shared" si="266"/>
        <v>0</v>
      </c>
      <c r="AQ338" s="210">
        <f t="shared" si="266"/>
        <v>0</v>
      </c>
      <c r="AR338" s="210">
        <f t="shared" si="266"/>
        <v>1</v>
      </c>
      <c r="AS338" s="210">
        <f t="shared" si="266"/>
        <v>0</v>
      </c>
      <c r="AT338" s="212"/>
      <c r="AU338" s="206"/>
      <c r="AV338" s="206"/>
    </row>
    <row r="339" spans="1:48" x14ac:dyDescent="0.25">
      <c r="A339" s="206"/>
      <c r="B339" s="206"/>
      <c r="C339" s="211" t="s">
        <v>415</v>
      </c>
      <c r="D339" s="210">
        <v>0</v>
      </c>
      <c r="E339" s="210">
        <f>E326-E337*$G$326</f>
        <v>0.83333333333333337</v>
      </c>
      <c r="F339" s="210">
        <f t="shared" ref="F339:T339" si="267">F326-F337*$G$326</f>
        <v>-0.5</v>
      </c>
      <c r="G339" s="210">
        <f t="shared" si="267"/>
        <v>0</v>
      </c>
      <c r="H339" s="210">
        <f t="shared" si="267"/>
        <v>0</v>
      </c>
      <c r="I339" s="210">
        <f t="shared" si="267"/>
        <v>0</v>
      </c>
      <c r="J339" s="210">
        <f t="shared" si="267"/>
        <v>0</v>
      </c>
      <c r="K339" s="210">
        <f t="shared" si="267"/>
        <v>-5.5555555555555552E-2</v>
      </c>
      <c r="L339" s="210">
        <f t="shared" si="267"/>
        <v>-0.1111111111111111</v>
      </c>
      <c r="M339" s="210">
        <f t="shared" si="267"/>
        <v>0</v>
      </c>
      <c r="N339" s="210">
        <f t="shared" si="267"/>
        <v>1</v>
      </c>
      <c r="O339" s="210">
        <f t="shared" si="267"/>
        <v>0</v>
      </c>
      <c r="P339" s="210">
        <f t="shared" si="267"/>
        <v>0</v>
      </c>
      <c r="Q339" s="217">
        <f t="shared" si="267"/>
        <v>1.1666666666666667</v>
      </c>
      <c r="R339" s="210">
        <f t="shared" si="267"/>
        <v>0</v>
      </c>
      <c r="S339" s="210">
        <f t="shared" si="267"/>
        <v>0</v>
      </c>
      <c r="T339" s="210">
        <f t="shared" si="267"/>
        <v>0</v>
      </c>
      <c r="U339" s="212">
        <f>E339/Q339</f>
        <v>0.7142857142857143</v>
      </c>
      <c r="V339" s="206"/>
      <c r="W339" s="206"/>
      <c r="X339" s="206"/>
      <c r="Y339" s="206"/>
      <c r="Z339" s="206"/>
      <c r="AA339" s="206"/>
      <c r="AB339" s="211" t="s">
        <v>440</v>
      </c>
      <c r="AC339" s="210">
        <v>0</v>
      </c>
      <c r="AD339" s="210">
        <f t="shared" ref="AD339:AS339" si="268">AD326-AD335*$AG$326</f>
        <v>0.33333333333333337</v>
      </c>
      <c r="AE339" s="210">
        <f t="shared" si="268"/>
        <v>0</v>
      </c>
      <c r="AF339" s="210">
        <f t="shared" si="268"/>
        <v>0</v>
      </c>
      <c r="AG339" s="210">
        <f t="shared" si="268"/>
        <v>0</v>
      </c>
      <c r="AH339" s="210">
        <f t="shared" si="268"/>
        <v>0</v>
      </c>
      <c r="AI339" s="210">
        <f t="shared" si="268"/>
        <v>-2.3333333333333335</v>
      </c>
      <c r="AJ339" s="210">
        <f t="shared" si="268"/>
        <v>-0.22222222222222221</v>
      </c>
      <c r="AK339" s="210">
        <f t="shared" si="268"/>
        <v>-0.1111111111111111</v>
      </c>
      <c r="AL339" s="210">
        <f t="shared" si="268"/>
        <v>0</v>
      </c>
      <c r="AM339" s="210">
        <f t="shared" si="268"/>
        <v>0</v>
      </c>
      <c r="AN339" s="210">
        <f t="shared" si="268"/>
        <v>1</v>
      </c>
      <c r="AO339" s="210">
        <f t="shared" si="268"/>
        <v>2</v>
      </c>
      <c r="AP339" s="210">
        <f t="shared" si="268"/>
        <v>0</v>
      </c>
      <c r="AQ339" s="210">
        <f t="shared" si="268"/>
        <v>0</v>
      </c>
      <c r="AR339" s="210">
        <f t="shared" si="268"/>
        <v>0</v>
      </c>
      <c r="AS339" s="210">
        <f t="shared" si="268"/>
        <v>0</v>
      </c>
      <c r="AT339" s="212"/>
      <c r="AU339" s="206"/>
      <c r="AV339" s="206"/>
    </row>
    <row r="340" spans="1:48" x14ac:dyDescent="0.25">
      <c r="A340" s="206"/>
      <c r="B340" s="206"/>
      <c r="C340" s="211" t="s">
        <v>440</v>
      </c>
      <c r="D340" s="210">
        <v>0</v>
      </c>
      <c r="E340" s="210">
        <f>E327</f>
        <v>1</v>
      </c>
      <c r="F340" s="210">
        <f t="shared" ref="F340:T340" si="269">F327</f>
        <v>0</v>
      </c>
      <c r="G340" s="210">
        <f t="shared" si="269"/>
        <v>0</v>
      </c>
      <c r="H340" s="210">
        <f t="shared" si="269"/>
        <v>1</v>
      </c>
      <c r="I340" s="210">
        <f t="shared" si="269"/>
        <v>0</v>
      </c>
      <c r="J340" s="210">
        <f t="shared" si="269"/>
        <v>0</v>
      </c>
      <c r="K340" s="210">
        <f t="shared" si="269"/>
        <v>0</v>
      </c>
      <c r="L340" s="210">
        <f t="shared" si="269"/>
        <v>0</v>
      </c>
      <c r="M340" s="210">
        <f t="shared" si="269"/>
        <v>0</v>
      </c>
      <c r="N340" s="210">
        <f t="shared" si="269"/>
        <v>0</v>
      </c>
      <c r="O340" s="210">
        <f t="shared" si="269"/>
        <v>1</v>
      </c>
      <c r="P340" s="210">
        <f t="shared" si="269"/>
        <v>0</v>
      </c>
      <c r="Q340" s="217">
        <f t="shared" si="269"/>
        <v>0</v>
      </c>
      <c r="R340" s="210">
        <f t="shared" si="269"/>
        <v>0</v>
      </c>
      <c r="S340" s="210">
        <f t="shared" si="269"/>
        <v>0</v>
      </c>
      <c r="T340" s="210">
        <f t="shared" si="269"/>
        <v>0</v>
      </c>
      <c r="U340" s="212"/>
      <c r="V340" s="206"/>
      <c r="W340" s="206"/>
      <c r="X340" s="206"/>
      <c r="Y340" s="206"/>
      <c r="Z340" s="206"/>
      <c r="AA340" s="206"/>
      <c r="AB340" s="211" t="s">
        <v>9</v>
      </c>
      <c r="AC340" s="210">
        <v>3</v>
      </c>
      <c r="AD340" s="210">
        <f t="shared" ref="AD340:AS340" si="270">AD327-AD335*$AG$327</f>
        <v>0.66666666666666652</v>
      </c>
      <c r="AE340" s="210">
        <f t="shared" si="270"/>
        <v>1</v>
      </c>
      <c r="AF340" s="210">
        <f t="shared" si="270"/>
        <v>0</v>
      </c>
      <c r="AG340" s="210">
        <f t="shared" si="270"/>
        <v>0</v>
      </c>
      <c r="AH340" s="210">
        <f t="shared" si="270"/>
        <v>0</v>
      </c>
      <c r="AI340" s="210">
        <f t="shared" si="270"/>
        <v>2.3333333333333335</v>
      </c>
      <c r="AJ340" s="210">
        <f t="shared" si="270"/>
        <v>0.1111111111111111</v>
      </c>
      <c r="AK340" s="210">
        <f t="shared" si="270"/>
        <v>0.22222222222222221</v>
      </c>
      <c r="AL340" s="210">
        <f t="shared" si="270"/>
        <v>0</v>
      </c>
      <c r="AM340" s="210">
        <f t="shared" si="270"/>
        <v>0</v>
      </c>
      <c r="AN340" s="210">
        <f t="shared" si="270"/>
        <v>0</v>
      </c>
      <c r="AO340" s="210">
        <f t="shared" si="270"/>
        <v>0</v>
      </c>
      <c r="AP340" s="210">
        <f t="shared" si="270"/>
        <v>0</v>
      </c>
      <c r="AQ340" s="210">
        <f t="shared" si="270"/>
        <v>0</v>
      </c>
      <c r="AR340" s="210">
        <f t="shared" si="270"/>
        <v>2</v>
      </c>
      <c r="AS340" s="210">
        <f t="shared" si="270"/>
        <v>0</v>
      </c>
      <c r="AT340" s="212"/>
      <c r="AU340" s="206"/>
      <c r="AV340" s="206"/>
    </row>
    <row r="341" spans="1:48" ht="15.75" thickBot="1" x14ac:dyDescent="0.3">
      <c r="A341" s="206"/>
      <c r="B341" s="206"/>
      <c r="C341" s="211" t="s">
        <v>441</v>
      </c>
      <c r="D341" s="210">
        <v>0</v>
      </c>
      <c r="E341" s="210">
        <f>E328-E337*$G$328</f>
        <v>0.83333333333333326</v>
      </c>
      <c r="F341" s="210">
        <f t="shared" ref="F341:T341" si="271">F328-F337*$G$328</f>
        <v>0</v>
      </c>
      <c r="G341" s="210">
        <f t="shared" si="271"/>
        <v>0</v>
      </c>
      <c r="H341" s="210">
        <f t="shared" si="271"/>
        <v>-0.5</v>
      </c>
      <c r="I341" s="210">
        <f t="shared" si="271"/>
        <v>0</v>
      </c>
      <c r="J341" s="210">
        <f t="shared" si="271"/>
        <v>0</v>
      </c>
      <c r="K341" s="210">
        <f t="shared" si="271"/>
        <v>-0.1111111111111111</v>
      </c>
      <c r="L341" s="210">
        <f t="shared" si="271"/>
        <v>-5.5555555555555552E-2</v>
      </c>
      <c r="M341" s="210">
        <f t="shared" si="271"/>
        <v>0</v>
      </c>
      <c r="N341" s="210">
        <f t="shared" si="271"/>
        <v>0</v>
      </c>
      <c r="O341" s="210">
        <f t="shared" si="271"/>
        <v>0</v>
      </c>
      <c r="P341" s="210">
        <f t="shared" si="271"/>
        <v>1</v>
      </c>
      <c r="Q341" s="217">
        <f t="shared" si="271"/>
        <v>1.1666666666666667</v>
      </c>
      <c r="R341" s="210">
        <f t="shared" si="271"/>
        <v>0</v>
      </c>
      <c r="S341" s="210">
        <f t="shared" si="271"/>
        <v>0</v>
      </c>
      <c r="T341" s="210">
        <f t="shared" si="271"/>
        <v>0</v>
      </c>
      <c r="U341" s="212">
        <f>E341/Q341</f>
        <v>0.71428571428571419</v>
      </c>
      <c r="V341" s="206"/>
      <c r="W341" s="206"/>
      <c r="X341" s="206"/>
      <c r="Y341" s="206"/>
      <c r="Z341" s="206"/>
      <c r="AA341" s="206"/>
      <c r="AB341" s="211" t="s">
        <v>446</v>
      </c>
      <c r="AC341" s="210">
        <v>0</v>
      </c>
      <c r="AD341" s="210">
        <f>AD328</f>
        <v>1</v>
      </c>
      <c r="AE341" s="210">
        <f t="shared" ref="AE341:AS341" si="272">AE328</f>
        <v>0</v>
      </c>
      <c r="AF341" s="210">
        <f t="shared" si="272"/>
        <v>0</v>
      </c>
      <c r="AG341" s="210">
        <f t="shared" si="272"/>
        <v>0</v>
      </c>
      <c r="AH341" s="210">
        <f t="shared" si="272"/>
        <v>0</v>
      </c>
      <c r="AI341" s="210">
        <f t="shared" si="272"/>
        <v>1</v>
      </c>
      <c r="AJ341" s="210">
        <f t="shared" si="272"/>
        <v>0</v>
      </c>
      <c r="AK341" s="210">
        <f t="shared" si="272"/>
        <v>0</v>
      </c>
      <c r="AL341" s="210">
        <f t="shared" si="272"/>
        <v>0</v>
      </c>
      <c r="AM341" s="210">
        <f t="shared" si="272"/>
        <v>0</v>
      </c>
      <c r="AN341" s="210">
        <f t="shared" si="272"/>
        <v>0</v>
      </c>
      <c r="AO341" s="210">
        <f t="shared" si="272"/>
        <v>0</v>
      </c>
      <c r="AP341" s="210">
        <f t="shared" si="272"/>
        <v>1</v>
      </c>
      <c r="AQ341" s="210">
        <f t="shared" si="272"/>
        <v>0</v>
      </c>
      <c r="AR341" s="210">
        <f t="shared" si="272"/>
        <v>0</v>
      </c>
      <c r="AS341" s="210">
        <f t="shared" si="272"/>
        <v>0</v>
      </c>
      <c r="AT341" s="212"/>
      <c r="AU341" s="206"/>
      <c r="AV341" s="206"/>
    </row>
    <row r="342" spans="1:48" ht="15.75" thickBot="1" x14ac:dyDescent="0.3">
      <c r="A342" s="206"/>
      <c r="B342" s="206"/>
      <c r="C342" s="202" t="s">
        <v>468</v>
      </c>
      <c r="D342" s="203">
        <v>0</v>
      </c>
      <c r="E342" s="203">
        <f t="shared" ref="E342:T344" si="273">E329</f>
        <v>0</v>
      </c>
      <c r="F342" s="203">
        <f t="shared" si="273"/>
        <v>0</v>
      </c>
      <c r="G342" s="203">
        <f t="shared" si="273"/>
        <v>0</v>
      </c>
      <c r="H342" s="203">
        <f t="shared" si="273"/>
        <v>0</v>
      </c>
      <c r="I342" s="203">
        <f t="shared" si="273"/>
        <v>0</v>
      </c>
      <c r="J342" s="203">
        <f t="shared" si="273"/>
        <v>0</v>
      </c>
      <c r="K342" s="203">
        <f t="shared" si="273"/>
        <v>0</v>
      </c>
      <c r="L342" s="203">
        <f t="shared" si="273"/>
        <v>0</v>
      </c>
      <c r="M342" s="203">
        <f t="shared" si="273"/>
        <v>0</v>
      </c>
      <c r="N342" s="203">
        <f t="shared" si="273"/>
        <v>0</v>
      </c>
      <c r="O342" s="203">
        <f t="shared" si="273"/>
        <v>0</v>
      </c>
      <c r="P342" s="203">
        <f t="shared" si="273"/>
        <v>0</v>
      </c>
      <c r="Q342" s="207">
        <f t="shared" si="273"/>
        <v>1</v>
      </c>
      <c r="R342" s="203">
        <f t="shared" si="273"/>
        <v>0</v>
      </c>
      <c r="S342" s="203">
        <f t="shared" si="273"/>
        <v>1</v>
      </c>
      <c r="T342" s="203">
        <f t="shared" si="273"/>
        <v>-1</v>
      </c>
      <c r="U342" s="204">
        <f>0</f>
        <v>0</v>
      </c>
      <c r="V342" s="206"/>
      <c r="W342" s="206"/>
      <c r="X342" s="206"/>
      <c r="Y342" s="206"/>
      <c r="Z342" s="206"/>
      <c r="AA342" s="206"/>
      <c r="AB342" s="211" t="s">
        <v>459</v>
      </c>
      <c r="AC342" s="210">
        <v>-10000</v>
      </c>
      <c r="AD342" s="210">
        <f t="shared" ref="AD342:AS342" si="274">AD329-AD335*$AG$329</f>
        <v>0.33333333333333343</v>
      </c>
      <c r="AE342" s="210">
        <f t="shared" si="274"/>
        <v>0</v>
      </c>
      <c r="AF342" s="210">
        <f t="shared" si="274"/>
        <v>0</v>
      </c>
      <c r="AG342" s="210">
        <f t="shared" si="274"/>
        <v>0</v>
      </c>
      <c r="AH342" s="210">
        <f t="shared" si="274"/>
        <v>0</v>
      </c>
      <c r="AI342" s="210">
        <f t="shared" si="274"/>
        <v>-2.3333333333333335</v>
      </c>
      <c r="AJ342" s="210">
        <f t="shared" si="274"/>
        <v>-0.1111111111111111</v>
      </c>
      <c r="AK342" s="210">
        <f t="shared" si="274"/>
        <v>-0.22222222222222221</v>
      </c>
      <c r="AL342" s="210">
        <f t="shared" si="274"/>
        <v>0</v>
      </c>
      <c r="AM342" s="210">
        <f t="shared" si="274"/>
        <v>0</v>
      </c>
      <c r="AN342" s="210">
        <f t="shared" si="274"/>
        <v>0</v>
      </c>
      <c r="AO342" s="210">
        <f t="shared" si="274"/>
        <v>0</v>
      </c>
      <c r="AP342" s="210">
        <f t="shared" si="274"/>
        <v>0</v>
      </c>
      <c r="AQ342" s="210">
        <f t="shared" si="274"/>
        <v>-1</v>
      </c>
      <c r="AR342" s="210">
        <f t="shared" si="274"/>
        <v>-2</v>
      </c>
      <c r="AS342" s="210">
        <f t="shared" si="274"/>
        <v>1</v>
      </c>
      <c r="AT342" s="212"/>
      <c r="AU342" s="206"/>
      <c r="AV342" s="206"/>
    </row>
    <row r="343" spans="1:48" ht="15.75" thickBot="1" x14ac:dyDescent="0.3">
      <c r="A343" s="206"/>
      <c r="B343" s="206"/>
      <c r="C343" s="211" t="s">
        <v>458</v>
      </c>
      <c r="D343" s="210">
        <v>0</v>
      </c>
      <c r="E343" s="210">
        <f t="shared" si="273"/>
        <v>0</v>
      </c>
      <c r="F343" s="210">
        <f t="shared" si="273"/>
        <v>1</v>
      </c>
      <c r="G343" s="210">
        <f t="shared" si="273"/>
        <v>0</v>
      </c>
      <c r="H343" s="210">
        <f t="shared" si="273"/>
        <v>0</v>
      </c>
      <c r="I343" s="210">
        <f t="shared" si="273"/>
        <v>0</v>
      </c>
      <c r="J343" s="210">
        <f t="shared" si="273"/>
        <v>0</v>
      </c>
      <c r="K343" s="210">
        <f t="shared" si="273"/>
        <v>0</v>
      </c>
      <c r="L343" s="210">
        <f t="shared" si="273"/>
        <v>0</v>
      </c>
      <c r="M343" s="210">
        <f t="shared" si="273"/>
        <v>0</v>
      </c>
      <c r="N343" s="210">
        <f t="shared" si="273"/>
        <v>0</v>
      </c>
      <c r="O343" s="210">
        <f t="shared" si="273"/>
        <v>0</v>
      </c>
      <c r="P343" s="210">
        <f t="shared" si="273"/>
        <v>0</v>
      </c>
      <c r="Q343" s="217">
        <f t="shared" si="273"/>
        <v>0</v>
      </c>
      <c r="R343" s="210">
        <f t="shared" si="273"/>
        <v>1</v>
      </c>
      <c r="S343" s="210">
        <f t="shared" si="273"/>
        <v>0</v>
      </c>
      <c r="T343" s="210">
        <f t="shared" si="273"/>
        <v>0</v>
      </c>
      <c r="U343" s="212"/>
      <c r="V343" s="206"/>
      <c r="W343" s="206"/>
      <c r="X343" s="206"/>
      <c r="Y343" s="206"/>
      <c r="Z343" s="206"/>
      <c r="AA343" s="206"/>
      <c r="AB343" s="213" t="s">
        <v>12</v>
      </c>
      <c r="AC343" s="218">
        <v>6</v>
      </c>
      <c r="AD343" s="218">
        <f>AD330</f>
        <v>1</v>
      </c>
      <c r="AE343" s="218">
        <f t="shared" ref="AE343:AS343" si="275">AE330</f>
        <v>0</v>
      </c>
      <c r="AF343" s="218">
        <f t="shared" si="275"/>
        <v>0</v>
      </c>
      <c r="AG343" s="218">
        <f t="shared" si="275"/>
        <v>0</v>
      </c>
      <c r="AH343" s="218">
        <f t="shared" si="275"/>
        <v>1</v>
      </c>
      <c r="AI343" s="218">
        <f t="shared" si="275"/>
        <v>0</v>
      </c>
      <c r="AJ343" s="218">
        <f t="shared" si="275"/>
        <v>0</v>
      </c>
      <c r="AK343" s="218">
        <f t="shared" si="275"/>
        <v>0</v>
      </c>
      <c r="AL343" s="218">
        <f t="shared" si="275"/>
        <v>0</v>
      </c>
      <c r="AM343" s="218">
        <f t="shared" si="275"/>
        <v>0</v>
      </c>
      <c r="AN343" s="218">
        <f t="shared" si="275"/>
        <v>0</v>
      </c>
      <c r="AO343" s="218">
        <f t="shared" si="275"/>
        <v>1</v>
      </c>
      <c r="AP343" s="218">
        <f t="shared" si="275"/>
        <v>0</v>
      </c>
      <c r="AQ343" s="218">
        <f t="shared" si="275"/>
        <v>0</v>
      </c>
      <c r="AR343" s="218">
        <f t="shared" si="275"/>
        <v>0</v>
      </c>
      <c r="AS343" s="218">
        <f t="shared" si="275"/>
        <v>0</v>
      </c>
      <c r="AT343" s="214"/>
      <c r="AU343" s="206"/>
      <c r="AV343" s="206"/>
    </row>
    <row r="344" spans="1:48" ht="15.75" thickBot="1" x14ac:dyDescent="0.3">
      <c r="A344" s="206"/>
      <c r="B344" s="206"/>
      <c r="C344" s="213" t="s">
        <v>13</v>
      </c>
      <c r="D344" s="218">
        <v>13</v>
      </c>
      <c r="E344" s="210">
        <f t="shared" si="273"/>
        <v>1</v>
      </c>
      <c r="F344" s="210">
        <f t="shared" si="273"/>
        <v>0</v>
      </c>
      <c r="G344" s="210">
        <f t="shared" si="273"/>
        <v>0</v>
      </c>
      <c r="H344" s="210">
        <f t="shared" si="273"/>
        <v>0</v>
      </c>
      <c r="I344" s="210">
        <f t="shared" si="273"/>
        <v>0</v>
      </c>
      <c r="J344" s="210">
        <f t="shared" si="273"/>
        <v>1</v>
      </c>
      <c r="K344" s="210">
        <f t="shared" si="273"/>
        <v>0</v>
      </c>
      <c r="L344" s="210">
        <f t="shared" si="273"/>
        <v>0</v>
      </c>
      <c r="M344" s="210">
        <f t="shared" si="273"/>
        <v>0</v>
      </c>
      <c r="N344" s="210">
        <f t="shared" si="273"/>
        <v>0</v>
      </c>
      <c r="O344" s="210">
        <f t="shared" si="273"/>
        <v>0</v>
      </c>
      <c r="P344" s="210">
        <f t="shared" si="273"/>
        <v>0</v>
      </c>
      <c r="Q344" s="219">
        <f t="shared" si="273"/>
        <v>1</v>
      </c>
      <c r="R344" s="210">
        <f t="shared" si="273"/>
        <v>0</v>
      </c>
      <c r="S344" s="210">
        <f t="shared" si="273"/>
        <v>0</v>
      </c>
      <c r="T344" s="210">
        <f t="shared" si="273"/>
        <v>0</v>
      </c>
      <c r="U344" s="214">
        <v>1</v>
      </c>
      <c r="V344" s="206"/>
      <c r="W344" s="206"/>
      <c r="X344" s="206"/>
      <c r="Y344" s="206"/>
      <c r="Z344" s="206"/>
      <c r="AA344" s="206"/>
      <c r="AB344" s="206"/>
      <c r="AC344" s="211"/>
      <c r="AD344" s="210" t="s">
        <v>237</v>
      </c>
      <c r="AE344" s="210">
        <f t="shared" ref="AE344:AS344" si="276">SUMPRODUCT($AC$335:$AC$343,AE335:AE343)-AE333</f>
        <v>0</v>
      </c>
      <c r="AF344" s="210">
        <f t="shared" si="276"/>
        <v>0</v>
      </c>
      <c r="AG344" s="210">
        <f t="shared" si="276"/>
        <v>0</v>
      </c>
      <c r="AH344" s="218">
        <f t="shared" si="276"/>
        <v>0</v>
      </c>
      <c r="AI344" s="218">
        <f t="shared" si="276"/>
        <v>23334.333333333336</v>
      </c>
      <c r="AJ344" s="218">
        <f t="shared" si="276"/>
        <v>1112.1111111111111</v>
      </c>
      <c r="AK344" s="218">
        <f t="shared" si="276"/>
        <v>2223.2222222222222</v>
      </c>
      <c r="AL344" s="218">
        <f t="shared" si="276"/>
        <v>0</v>
      </c>
      <c r="AM344" s="218">
        <f t="shared" si="276"/>
        <v>0</v>
      </c>
      <c r="AN344" s="218">
        <f t="shared" si="276"/>
        <v>0</v>
      </c>
      <c r="AO344" s="218">
        <f t="shared" si="276"/>
        <v>0</v>
      </c>
      <c r="AP344" s="218">
        <f t="shared" si="276"/>
        <v>0</v>
      </c>
      <c r="AQ344" s="218">
        <f t="shared" si="276"/>
        <v>10000</v>
      </c>
      <c r="AR344" s="218">
        <f t="shared" si="276"/>
        <v>20000</v>
      </c>
      <c r="AS344" s="218">
        <f t="shared" si="276"/>
        <v>0</v>
      </c>
      <c r="AT344" s="206"/>
      <c r="AU344" s="206"/>
      <c r="AV344" s="206"/>
    </row>
    <row r="345" spans="1:48" ht="15.75" thickBot="1" x14ac:dyDescent="0.3">
      <c r="A345" s="206"/>
      <c r="B345" s="206"/>
      <c r="C345" s="206"/>
      <c r="D345" s="202"/>
      <c r="E345" s="203" t="s">
        <v>237</v>
      </c>
      <c r="F345" s="203">
        <f>SUMPRODUCT($D$336:$D$344,F336:F344)-F334</f>
        <v>0</v>
      </c>
      <c r="G345" s="203">
        <f t="shared" ref="G345:T345" si="277">SUMPRODUCT($D$336:$D$344,G336:G344)-G334</f>
        <v>0</v>
      </c>
      <c r="H345" s="203">
        <f t="shared" si="277"/>
        <v>0</v>
      </c>
      <c r="I345" s="203">
        <f t="shared" si="277"/>
        <v>0</v>
      </c>
      <c r="J345" s="203">
        <f t="shared" si="277"/>
        <v>0</v>
      </c>
      <c r="K345" s="203">
        <f t="shared" si="277"/>
        <v>1</v>
      </c>
      <c r="L345" s="203">
        <f t="shared" si="277"/>
        <v>1</v>
      </c>
      <c r="M345" s="203">
        <f t="shared" si="277"/>
        <v>0</v>
      </c>
      <c r="N345" s="203">
        <f t="shared" si="277"/>
        <v>0</v>
      </c>
      <c r="O345" s="203">
        <f t="shared" si="277"/>
        <v>0</v>
      </c>
      <c r="P345" s="203">
        <f t="shared" si="277"/>
        <v>0</v>
      </c>
      <c r="Q345" s="203">
        <f t="shared" si="277"/>
        <v>-1</v>
      </c>
      <c r="R345" s="203">
        <f t="shared" si="277"/>
        <v>0</v>
      </c>
      <c r="S345" s="203">
        <f t="shared" si="277"/>
        <v>0</v>
      </c>
      <c r="T345" s="203">
        <f t="shared" si="277"/>
        <v>10000</v>
      </c>
      <c r="U345" s="206"/>
      <c r="V345" s="206"/>
      <c r="W345" s="206"/>
      <c r="X345" s="206"/>
      <c r="Y345" s="206"/>
      <c r="Z345" s="206"/>
      <c r="AA345" s="206"/>
      <c r="AB345" s="208" t="s">
        <v>474</v>
      </c>
      <c r="AC345" s="215"/>
      <c r="AD345" s="215"/>
      <c r="AE345" s="215"/>
      <c r="AF345" s="215"/>
      <c r="AG345" s="209"/>
      <c r="AH345" s="206"/>
      <c r="AI345" s="206"/>
      <c r="AJ345" s="206"/>
      <c r="AK345" s="206"/>
      <c r="AL345" s="206"/>
      <c r="AM345" s="206"/>
      <c r="AN345" s="206"/>
      <c r="AO345" s="206"/>
      <c r="AP345" s="206"/>
      <c r="AQ345" s="206"/>
      <c r="AR345" s="206"/>
      <c r="AS345" s="206"/>
      <c r="AT345" s="206"/>
      <c r="AU345" s="206"/>
      <c r="AV345" s="206"/>
    </row>
    <row r="346" spans="1:48" ht="15.75" thickBot="1" x14ac:dyDescent="0.3">
      <c r="A346" s="206"/>
      <c r="B346" s="206"/>
      <c r="C346" s="206"/>
      <c r="D346" s="206"/>
      <c r="E346" s="206"/>
      <c r="F346" s="206"/>
      <c r="G346" s="206"/>
      <c r="H346" s="206"/>
      <c r="I346" s="206"/>
      <c r="J346" s="206"/>
      <c r="K346" s="206"/>
      <c r="L346" s="206"/>
      <c r="M346" s="206"/>
      <c r="N346" s="206"/>
      <c r="O346" s="206"/>
      <c r="P346" s="206"/>
      <c r="Q346" s="206"/>
      <c r="R346" s="206"/>
      <c r="S346" s="206"/>
      <c r="T346" s="206"/>
      <c r="U346" s="206"/>
      <c r="V346" s="206"/>
      <c r="W346" s="206"/>
      <c r="X346" s="206"/>
      <c r="Y346" s="206"/>
      <c r="Z346" s="206"/>
      <c r="AA346" s="206"/>
      <c r="AB346" s="211"/>
      <c r="AC346" s="210" t="s">
        <v>475</v>
      </c>
      <c r="AD346" s="210"/>
      <c r="AE346" s="210"/>
      <c r="AF346" s="210"/>
      <c r="AG346" s="212"/>
      <c r="AH346" s="206"/>
      <c r="AI346" s="206"/>
      <c r="AJ346" s="206"/>
      <c r="AK346" s="206"/>
      <c r="AL346" s="206"/>
      <c r="AM346" s="206"/>
      <c r="AN346" s="206"/>
      <c r="AO346" s="206"/>
      <c r="AP346" s="206"/>
      <c r="AQ346" s="206"/>
      <c r="AR346" s="206"/>
      <c r="AS346" s="206"/>
      <c r="AT346" s="206"/>
      <c r="AU346" s="206"/>
      <c r="AV346" s="206"/>
    </row>
    <row r="347" spans="1:48" ht="15.75" thickBot="1" x14ac:dyDescent="0.3">
      <c r="A347" s="206"/>
      <c r="B347" s="206"/>
      <c r="C347" s="210"/>
      <c r="D347" s="210"/>
      <c r="E347" s="202" t="s">
        <v>155</v>
      </c>
      <c r="F347" s="203">
        <v>3</v>
      </c>
      <c r="G347" s="203">
        <v>6</v>
      </c>
      <c r="H347" s="203">
        <v>3</v>
      </c>
      <c r="I347" s="203">
        <v>6</v>
      </c>
      <c r="J347" s="203">
        <v>13</v>
      </c>
      <c r="K347" s="203">
        <v>0</v>
      </c>
      <c r="L347" s="203">
        <v>0</v>
      </c>
      <c r="M347" s="203">
        <v>0</v>
      </c>
      <c r="N347" s="203">
        <v>0</v>
      </c>
      <c r="O347" s="203">
        <v>0</v>
      </c>
      <c r="P347" s="203">
        <v>0</v>
      </c>
      <c r="Q347" s="203">
        <v>0</v>
      </c>
      <c r="R347" s="203">
        <v>0</v>
      </c>
      <c r="S347" s="203">
        <v>0</v>
      </c>
      <c r="T347" s="204">
        <v>-10000</v>
      </c>
      <c r="U347" s="206"/>
      <c r="V347" s="206"/>
      <c r="W347" s="206"/>
      <c r="X347" s="206"/>
      <c r="Y347" s="206"/>
      <c r="Z347" s="206"/>
      <c r="AA347" s="206"/>
      <c r="AB347" s="211"/>
      <c r="AC347" s="210" t="s">
        <v>476</v>
      </c>
      <c r="AD347" s="210"/>
      <c r="AE347" s="210"/>
      <c r="AF347" s="210"/>
      <c r="AG347" s="212"/>
      <c r="AH347" s="206"/>
      <c r="AI347" s="206"/>
      <c r="AJ347" s="206"/>
      <c r="AK347" s="206"/>
      <c r="AL347" s="206"/>
      <c r="AM347" s="206"/>
      <c r="AN347" s="206"/>
      <c r="AO347" s="206"/>
      <c r="AP347" s="206"/>
      <c r="AQ347" s="206"/>
      <c r="AR347" s="206"/>
      <c r="AS347" s="206"/>
      <c r="AT347" s="206"/>
      <c r="AU347" s="206"/>
      <c r="AV347" s="206"/>
    </row>
    <row r="348" spans="1:48" ht="15.75" thickBot="1" x14ac:dyDescent="0.3">
      <c r="A348" s="206"/>
      <c r="B348" s="206"/>
      <c r="C348" s="202" t="s">
        <v>435</v>
      </c>
      <c r="D348" s="203" t="s">
        <v>436</v>
      </c>
      <c r="E348" s="203" t="s">
        <v>437</v>
      </c>
      <c r="F348" s="203" t="s">
        <v>438</v>
      </c>
      <c r="G348" s="203" t="s">
        <v>439</v>
      </c>
      <c r="H348" s="203" t="s">
        <v>11</v>
      </c>
      <c r="I348" s="203" t="s">
        <v>12</v>
      </c>
      <c r="J348" s="203" t="s">
        <v>13</v>
      </c>
      <c r="K348" s="203" t="s">
        <v>234</v>
      </c>
      <c r="L348" s="203" t="s">
        <v>235</v>
      </c>
      <c r="M348" s="203" t="s">
        <v>236</v>
      </c>
      <c r="N348" s="203" t="s">
        <v>415</v>
      </c>
      <c r="O348" s="203" t="s">
        <v>440</v>
      </c>
      <c r="P348" s="203" t="s">
        <v>441</v>
      </c>
      <c r="Q348" s="203" t="s">
        <v>446</v>
      </c>
      <c r="R348" s="203" t="s">
        <v>458</v>
      </c>
      <c r="S348" s="203" t="s">
        <v>468</v>
      </c>
      <c r="T348" s="203" t="s">
        <v>459</v>
      </c>
      <c r="U348" s="204" t="s">
        <v>442</v>
      </c>
      <c r="V348" s="206"/>
      <c r="W348" s="206"/>
      <c r="X348" s="206"/>
      <c r="Y348" s="206"/>
      <c r="Z348" s="206"/>
      <c r="AA348" s="206"/>
      <c r="AB348" s="213"/>
      <c r="AC348" s="218" t="s">
        <v>477</v>
      </c>
      <c r="AD348" s="218"/>
      <c r="AE348" s="218"/>
      <c r="AF348" s="218"/>
      <c r="AG348" s="214"/>
      <c r="AH348" s="206"/>
      <c r="AI348" s="206"/>
      <c r="AJ348" s="206"/>
      <c r="AK348" s="206"/>
      <c r="AL348" s="206"/>
      <c r="AM348" s="206"/>
      <c r="AN348" s="206"/>
      <c r="AO348" s="206"/>
      <c r="AP348" s="206"/>
      <c r="AQ348" s="206"/>
      <c r="AR348" s="206"/>
      <c r="AS348" s="206"/>
      <c r="AT348" s="206"/>
      <c r="AU348" s="206"/>
      <c r="AV348" s="206"/>
    </row>
    <row r="349" spans="1:48" x14ac:dyDescent="0.25">
      <c r="A349" s="206"/>
      <c r="B349" s="206"/>
      <c r="C349" s="211" t="s">
        <v>12</v>
      </c>
      <c r="D349" s="210">
        <v>6</v>
      </c>
      <c r="E349" s="210">
        <f>E336-E355*$Q$336</f>
        <v>0.16666666666666666</v>
      </c>
      <c r="F349" s="210">
        <f t="shared" ref="F349:T349" si="278">F336-F355*$Q$336</f>
        <v>0</v>
      </c>
      <c r="G349" s="210">
        <f t="shared" si="278"/>
        <v>0</v>
      </c>
      <c r="H349" s="210">
        <f t="shared" si="278"/>
        <v>0.5</v>
      </c>
      <c r="I349" s="210">
        <f t="shared" si="278"/>
        <v>1</v>
      </c>
      <c r="J349" s="210">
        <f t="shared" si="278"/>
        <v>0</v>
      </c>
      <c r="K349" s="210">
        <f t="shared" si="278"/>
        <v>0.1111111111111111</v>
      </c>
      <c r="L349" s="210">
        <f t="shared" si="278"/>
        <v>5.5555555555555552E-2</v>
      </c>
      <c r="M349" s="210">
        <f t="shared" si="278"/>
        <v>0</v>
      </c>
      <c r="N349" s="210">
        <f t="shared" si="278"/>
        <v>0</v>
      </c>
      <c r="O349" s="210">
        <f t="shared" si="278"/>
        <v>0</v>
      </c>
      <c r="P349" s="210">
        <f t="shared" si="278"/>
        <v>0</v>
      </c>
      <c r="Q349" s="210">
        <f t="shared" si="278"/>
        <v>0</v>
      </c>
      <c r="R349" s="210">
        <f t="shared" si="278"/>
        <v>0</v>
      </c>
      <c r="S349" s="210">
        <f t="shared" si="278"/>
        <v>1.1666666666666667</v>
      </c>
      <c r="T349" s="210">
        <f t="shared" si="278"/>
        <v>-1.1666666666666667</v>
      </c>
      <c r="U349" s="212"/>
      <c r="V349" s="206"/>
      <c r="W349" s="206"/>
      <c r="X349" s="206"/>
      <c r="Y349" s="206"/>
      <c r="Z349" s="206"/>
      <c r="AA349" s="206"/>
      <c r="AB349" s="206"/>
      <c r="AC349" s="206"/>
      <c r="AD349" s="206"/>
      <c r="AE349" s="206"/>
      <c r="AF349" s="206"/>
      <c r="AG349" s="206"/>
      <c r="AH349" s="206"/>
      <c r="AI349" s="206"/>
      <c r="AJ349" s="206"/>
      <c r="AK349" s="206"/>
      <c r="AL349" s="206"/>
      <c r="AM349" s="206"/>
      <c r="AN349" s="206"/>
      <c r="AO349" s="206"/>
      <c r="AP349" s="206"/>
      <c r="AQ349" s="206"/>
      <c r="AR349" s="206"/>
      <c r="AS349" s="206"/>
      <c r="AT349" s="206"/>
      <c r="AU349" s="206"/>
      <c r="AV349" s="206"/>
    </row>
    <row r="350" spans="1:48" x14ac:dyDescent="0.25">
      <c r="A350" s="206"/>
      <c r="B350" s="206"/>
      <c r="C350" s="211" t="s">
        <v>10</v>
      </c>
      <c r="D350" s="210">
        <v>6</v>
      </c>
      <c r="E350" s="210">
        <f>E337-E355*$Q$337</f>
        <v>0.16666666666666666</v>
      </c>
      <c r="F350" s="210">
        <f t="shared" ref="F350:T350" si="279">F337-F355*$Q$337</f>
        <v>0.5</v>
      </c>
      <c r="G350" s="210">
        <f t="shared" si="279"/>
        <v>1</v>
      </c>
      <c r="H350" s="210">
        <f t="shared" si="279"/>
        <v>0</v>
      </c>
      <c r="I350" s="210">
        <f t="shared" si="279"/>
        <v>0</v>
      </c>
      <c r="J350" s="210">
        <f t="shared" si="279"/>
        <v>0</v>
      </c>
      <c r="K350" s="210">
        <f t="shared" si="279"/>
        <v>5.5555555555555552E-2</v>
      </c>
      <c r="L350" s="210">
        <f t="shared" si="279"/>
        <v>0.1111111111111111</v>
      </c>
      <c r="M350" s="210">
        <f t="shared" si="279"/>
        <v>0</v>
      </c>
      <c r="N350" s="210">
        <f t="shared" si="279"/>
        <v>0</v>
      </c>
      <c r="O350" s="210">
        <f t="shared" si="279"/>
        <v>0</v>
      </c>
      <c r="P350" s="210">
        <f t="shared" si="279"/>
        <v>0</v>
      </c>
      <c r="Q350" s="210">
        <f t="shared" si="279"/>
        <v>0</v>
      </c>
      <c r="R350" s="210">
        <f t="shared" si="279"/>
        <v>0</v>
      </c>
      <c r="S350" s="210">
        <f t="shared" si="279"/>
        <v>1.1666666666666667</v>
      </c>
      <c r="T350" s="210">
        <f t="shared" si="279"/>
        <v>-1.1666666666666667</v>
      </c>
      <c r="U350" s="212"/>
      <c r="V350" s="206"/>
      <c r="W350" s="206"/>
      <c r="X350" s="206"/>
      <c r="Y350" s="206"/>
      <c r="Z350" s="206"/>
      <c r="AA350" s="206"/>
      <c r="AB350" s="206"/>
      <c r="AC350" s="206"/>
      <c r="AD350" s="206"/>
      <c r="AE350" s="206"/>
      <c r="AF350" s="206"/>
      <c r="AG350" s="206"/>
      <c r="AH350" s="206"/>
      <c r="AI350" s="206"/>
      <c r="AJ350" s="206"/>
      <c r="AK350" s="206"/>
      <c r="AL350" s="206"/>
      <c r="AM350" s="206"/>
      <c r="AN350" s="206"/>
      <c r="AO350" s="206"/>
      <c r="AP350" s="206"/>
      <c r="AQ350" s="206"/>
      <c r="AR350" s="206"/>
      <c r="AS350" s="206"/>
      <c r="AT350" s="206"/>
      <c r="AU350" s="206"/>
      <c r="AV350" s="206"/>
    </row>
    <row r="351" spans="1:48" ht="15.75" thickBot="1" x14ac:dyDescent="0.3">
      <c r="A351" s="206"/>
      <c r="B351" s="206"/>
      <c r="C351" s="211" t="s">
        <v>236</v>
      </c>
      <c r="D351" s="210">
        <v>0</v>
      </c>
      <c r="E351" s="210">
        <f>E338</f>
        <v>1</v>
      </c>
      <c r="F351" s="210">
        <f t="shared" ref="F351:T351" si="280">F338</f>
        <v>1</v>
      </c>
      <c r="G351" s="210">
        <f t="shared" si="280"/>
        <v>0</v>
      </c>
      <c r="H351" s="210">
        <f t="shared" si="280"/>
        <v>0</v>
      </c>
      <c r="I351" s="210">
        <f t="shared" si="280"/>
        <v>0</v>
      </c>
      <c r="J351" s="210">
        <f t="shared" si="280"/>
        <v>0</v>
      </c>
      <c r="K351" s="210">
        <f t="shared" si="280"/>
        <v>0</v>
      </c>
      <c r="L351" s="210">
        <f t="shared" si="280"/>
        <v>0</v>
      </c>
      <c r="M351" s="210">
        <f t="shared" si="280"/>
        <v>1</v>
      </c>
      <c r="N351" s="210">
        <f t="shared" si="280"/>
        <v>0</v>
      </c>
      <c r="O351" s="210">
        <f t="shared" si="280"/>
        <v>0</v>
      </c>
      <c r="P351" s="210">
        <f t="shared" si="280"/>
        <v>0</v>
      </c>
      <c r="Q351" s="210">
        <f t="shared" si="280"/>
        <v>0</v>
      </c>
      <c r="R351" s="210">
        <f t="shared" si="280"/>
        <v>0</v>
      </c>
      <c r="S351" s="210">
        <f t="shared" si="280"/>
        <v>0</v>
      </c>
      <c r="T351" s="210">
        <f t="shared" si="280"/>
        <v>0</v>
      </c>
      <c r="U351" s="212"/>
      <c r="V351" s="206"/>
      <c r="W351" s="206"/>
      <c r="X351" s="206"/>
      <c r="Y351" s="206"/>
      <c r="Z351" s="206"/>
      <c r="AA351" s="206" t="s">
        <v>478</v>
      </c>
      <c r="AB351" s="206" t="s">
        <v>479</v>
      </c>
      <c r="AC351" s="206"/>
      <c r="AD351" s="206"/>
      <c r="AE351" s="206"/>
      <c r="AF351" s="206"/>
      <c r="AG351" s="206"/>
      <c r="AH351" s="206"/>
      <c r="AI351" s="206"/>
      <c r="AJ351" s="206"/>
      <c r="AK351" s="206"/>
      <c r="AL351" s="206"/>
      <c r="AM351" s="206"/>
      <c r="AN351" s="206"/>
      <c r="AO351" s="206"/>
      <c r="AP351" s="206"/>
      <c r="AQ351" s="206"/>
      <c r="AR351" s="206"/>
      <c r="AS351" s="206"/>
      <c r="AT351" s="206"/>
      <c r="AU351" s="206"/>
      <c r="AV351" s="206"/>
    </row>
    <row r="352" spans="1:48" x14ac:dyDescent="0.25">
      <c r="A352" s="206"/>
      <c r="B352" s="206"/>
      <c r="C352" s="211" t="s">
        <v>415</v>
      </c>
      <c r="D352" s="210">
        <v>0</v>
      </c>
      <c r="E352" s="210">
        <f>E339-E355*$Q$339</f>
        <v>0.83333333333333337</v>
      </c>
      <c r="F352" s="210">
        <f t="shared" ref="F352:T352" si="281">F339-F355*$Q$339</f>
        <v>-0.5</v>
      </c>
      <c r="G352" s="210">
        <f t="shared" si="281"/>
        <v>0</v>
      </c>
      <c r="H352" s="210">
        <f t="shared" si="281"/>
        <v>0</v>
      </c>
      <c r="I352" s="210">
        <f t="shared" si="281"/>
        <v>0</v>
      </c>
      <c r="J352" s="210">
        <f t="shared" si="281"/>
        <v>0</v>
      </c>
      <c r="K352" s="210">
        <f t="shared" si="281"/>
        <v>-5.5555555555555552E-2</v>
      </c>
      <c r="L352" s="210">
        <f t="shared" si="281"/>
        <v>-0.1111111111111111</v>
      </c>
      <c r="M352" s="210">
        <f t="shared" si="281"/>
        <v>0</v>
      </c>
      <c r="N352" s="210">
        <f t="shared" si="281"/>
        <v>1</v>
      </c>
      <c r="O352" s="210">
        <f t="shared" si="281"/>
        <v>0</v>
      </c>
      <c r="P352" s="210">
        <f t="shared" si="281"/>
        <v>0</v>
      </c>
      <c r="Q352" s="210">
        <f t="shared" si="281"/>
        <v>0</v>
      </c>
      <c r="R352" s="210">
        <f t="shared" si="281"/>
        <v>0</v>
      </c>
      <c r="S352" s="210">
        <f t="shared" si="281"/>
        <v>-1.1666666666666667</v>
      </c>
      <c r="T352" s="210">
        <f t="shared" si="281"/>
        <v>1.1666666666666667</v>
      </c>
      <c r="U352" s="212"/>
      <c r="V352" s="206"/>
      <c r="W352" s="206"/>
      <c r="X352" s="206"/>
      <c r="Y352" s="206"/>
      <c r="Z352" s="206"/>
      <c r="AA352" s="208" t="s">
        <v>449</v>
      </c>
      <c r="AB352" s="209" t="s">
        <v>450</v>
      </c>
      <c r="AC352" s="206"/>
      <c r="AD352" s="206"/>
      <c r="AE352" s="206"/>
      <c r="AF352" s="206"/>
      <c r="AG352" s="206"/>
      <c r="AH352" s="206"/>
      <c r="AI352" s="206"/>
      <c r="AJ352" s="206"/>
      <c r="AK352" s="206"/>
      <c r="AL352" s="206"/>
      <c r="AM352" s="206"/>
      <c r="AN352" s="206"/>
      <c r="AO352" s="206"/>
      <c r="AP352" s="206"/>
      <c r="AQ352" s="206"/>
      <c r="AR352" s="206"/>
      <c r="AS352" s="206"/>
      <c r="AT352" s="206"/>
      <c r="AU352" s="206"/>
      <c r="AV352" s="206"/>
    </row>
    <row r="353" spans="1:48" x14ac:dyDescent="0.25">
      <c r="A353" s="206"/>
      <c r="B353" s="206"/>
      <c r="C353" s="211" t="s">
        <v>440</v>
      </c>
      <c r="D353" s="210">
        <v>0</v>
      </c>
      <c r="E353" s="210">
        <f>E340</f>
        <v>1</v>
      </c>
      <c r="F353" s="210">
        <f t="shared" ref="F353:T353" si="282">F340</f>
        <v>0</v>
      </c>
      <c r="G353" s="210">
        <f t="shared" si="282"/>
        <v>0</v>
      </c>
      <c r="H353" s="210">
        <f t="shared" si="282"/>
        <v>1</v>
      </c>
      <c r="I353" s="210">
        <f t="shared" si="282"/>
        <v>0</v>
      </c>
      <c r="J353" s="210">
        <f t="shared" si="282"/>
        <v>0</v>
      </c>
      <c r="K353" s="210">
        <f t="shared" si="282"/>
        <v>0</v>
      </c>
      <c r="L353" s="210">
        <f t="shared" si="282"/>
        <v>0</v>
      </c>
      <c r="M353" s="210">
        <f t="shared" si="282"/>
        <v>0</v>
      </c>
      <c r="N353" s="210">
        <f t="shared" si="282"/>
        <v>0</v>
      </c>
      <c r="O353" s="210">
        <f t="shared" si="282"/>
        <v>1</v>
      </c>
      <c r="P353" s="210">
        <f t="shared" si="282"/>
        <v>0</v>
      </c>
      <c r="Q353" s="210">
        <f t="shared" si="282"/>
        <v>0</v>
      </c>
      <c r="R353" s="210">
        <f t="shared" si="282"/>
        <v>0</v>
      </c>
      <c r="S353" s="210">
        <f t="shared" si="282"/>
        <v>0</v>
      </c>
      <c r="T353" s="210">
        <f t="shared" si="282"/>
        <v>0</v>
      </c>
      <c r="U353" s="212"/>
      <c r="V353" s="206"/>
      <c r="W353" s="206"/>
      <c r="X353" s="206"/>
      <c r="Y353" s="206"/>
      <c r="Z353" s="206"/>
      <c r="AA353" s="211" t="s">
        <v>451</v>
      </c>
      <c r="AB353" s="212"/>
      <c r="AC353" s="206"/>
      <c r="AD353" s="206"/>
      <c r="AE353" s="206"/>
      <c r="AF353" s="206"/>
      <c r="AG353" s="206"/>
      <c r="AH353" s="206"/>
      <c r="AI353" s="206"/>
      <c r="AJ353" s="206"/>
      <c r="AK353" s="206"/>
      <c r="AL353" s="206"/>
      <c r="AM353" s="206"/>
      <c r="AN353" s="206"/>
      <c r="AO353" s="206"/>
      <c r="AP353" s="206"/>
      <c r="AQ353" s="206"/>
      <c r="AR353" s="206"/>
      <c r="AS353" s="206"/>
      <c r="AT353" s="206"/>
      <c r="AU353" s="206"/>
      <c r="AV353" s="206"/>
    </row>
    <row r="354" spans="1:48" x14ac:dyDescent="0.25">
      <c r="A354" s="206"/>
      <c r="B354" s="206"/>
      <c r="C354" s="211" t="s">
        <v>441</v>
      </c>
      <c r="D354" s="210">
        <v>0</v>
      </c>
      <c r="E354" s="210">
        <f>E341-E355*$Q$341</f>
        <v>0.83333333333333326</v>
      </c>
      <c r="F354" s="210">
        <f t="shared" ref="F354:T354" si="283">F341-F355*$Q$341</f>
        <v>0</v>
      </c>
      <c r="G354" s="210">
        <f t="shared" si="283"/>
        <v>0</v>
      </c>
      <c r="H354" s="210">
        <f t="shared" si="283"/>
        <v>-0.5</v>
      </c>
      <c r="I354" s="210">
        <f t="shared" si="283"/>
        <v>0</v>
      </c>
      <c r="J354" s="210">
        <f t="shared" si="283"/>
        <v>0</v>
      </c>
      <c r="K354" s="210">
        <f t="shared" si="283"/>
        <v>-0.1111111111111111</v>
      </c>
      <c r="L354" s="210">
        <f t="shared" si="283"/>
        <v>-5.5555555555555552E-2</v>
      </c>
      <c r="M354" s="210">
        <f t="shared" si="283"/>
        <v>0</v>
      </c>
      <c r="N354" s="210">
        <f t="shared" si="283"/>
        <v>0</v>
      </c>
      <c r="O354" s="210">
        <f t="shared" si="283"/>
        <v>0</v>
      </c>
      <c r="P354" s="210">
        <f t="shared" si="283"/>
        <v>1</v>
      </c>
      <c r="Q354" s="210">
        <f t="shared" si="283"/>
        <v>0</v>
      </c>
      <c r="R354" s="210">
        <f t="shared" si="283"/>
        <v>0</v>
      </c>
      <c r="S354" s="210">
        <f t="shared" si="283"/>
        <v>-1.1666666666666667</v>
      </c>
      <c r="T354" s="210">
        <f t="shared" si="283"/>
        <v>1.1666666666666667</v>
      </c>
      <c r="U354" s="212"/>
      <c r="V354" s="206"/>
      <c r="W354" s="206"/>
      <c r="X354" s="206"/>
      <c r="Y354" s="206"/>
      <c r="Z354" s="206"/>
      <c r="AA354" s="211"/>
      <c r="AB354" s="212" t="s">
        <v>452</v>
      </c>
      <c r="AC354" s="206"/>
      <c r="AD354" s="206"/>
      <c r="AE354" s="206"/>
      <c r="AF354" s="206"/>
      <c r="AG354" s="206"/>
      <c r="AH354" s="206"/>
      <c r="AI354" s="206"/>
      <c r="AJ354" s="206"/>
      <c r="AK354" s="206"/>
      <c r="AL354" s="206"/>
      <c r="AM354" s="206"/>
      <c r="AN354" s="206"/>
      <c r="AO354" s="206"/>
      <c r="AP354" s="206"/>
      <c r="AQ354" s="206"/>
      <c r="AR354" s="206"/>
      <c r="AS354" s="206"/>
      <c r="AT354" s="206"/>
      <c r="AU354" s="206"/>
      <c r="AV354" s="206"/>
    </row>
    <row r="355" spans="1:48" x14ac:dyDescent="0.25">
      <c r="A355" s="206"/>
      <c r="B355" s="206"/>
      <c r="C355" s="211" t="s">
        <v>446</v>
      </c>
      <c r="D355" s="210">
        <v>0</v>
      </c>
      <c r="E355" s="210">
        <f>E342/$Q$342</f>
        <v>0</v>
      </c>
      <c r="F355" s="210">
        <f t="shared" ref="F355:T355" si="284">F342/$Q$342</f>
        <v>0</v>
      </c>
      <c r="G355" s="210">
        <f t="shared" si="284"/>
        <v>0</v>
      </c>
      <c r="H355" s="210">
        <f t="shared" si="284"/>
        <v>0</v>
      </c>
      <c r="I355" s="210">
        <f t="shared" si="284"/>
        <v>0</v>
      </c>
      <c r="J355" s="210">
        <f t="shared" si="284"/>
        <v>0</v>
      </c>
      <c r="K355" s="210">
        <f t="shared" si="284"/>
        <v>0</v>
      </c>
      <c r="L355" s="210">
        <f t="shared" si="284"/>
        <v>0</v>
      </c>
      <c r="M355" s="210">
        <f t="shared" si="284"/>
        <v>0</v>
      </c>
      <c r="N355" s="210">
        <f t="shared" si="284"/>
        <v>0</v>
      </c>
      <c r="O355" s="210">
        <f t="shared" si="284"/>
        <v>0</v>
      </c>
      <c r="P355" s="210">
        <f t="shared" si="284"/>
        <v>0</v>
      </c>
      <c r="Q355" s="210">
        <f t="shared" si="284"/>
        <v>1</v>
      </c>
      <c r="R355" s="210">
        <f t="shared" si="284"/>
        <v>0</v>
      </c>
      <c r="S355" s="210">
        <f t="shared" si="284"/>
        <v>1</v>
      </c>
      <c r="T355" s="210">
        <f t="shared" si="284"/>
        <v>-1</v>
      </c>
      <c r="U355" s="212"/>
      <c r="V355" s="206"/>
      <c r="W355" s="206"/>
      <c r="X355" s="206"/>
      <c r="Y355" s="206"/>
      <c r="Z355" s="206"/>
      <c r="AA355" s="211"/>
      <c r="AB355" s="212" t="s">
        <v>453</v>
      </c>
      <c r="AC355" s="206"/>
      <c r="AD355" s="206"/>
      <c r="AE355" s="206"/>
      <c r="AF355" s="206"/>
      <c r="AG355" s="206"/>
      <c r="AH355" s="206"/>
      <c r="AI355" s="206"/>
      <c r="AJ355" s="206"/>
      <c r="AK355" s="206"/>
      <c r="AL355" s="206"/>
      <c r="AM355" s="206"/>
      <c r="AN355" s="206"/>
      <c r="AO355" s="206"/>
      <c r="AP355" s="206"/>
      <c r="AQ355" s="206"/>
      <c r="AR355" s="206"/>
      <c r="AS355" s="206"/>
      <c r="AT355" s="206"/>
      <c r="AU355" s="206"/>
      <c r="AV355" s="206"/>
    </row>
    <row r="356" spans="1:48" x14ac:dyDescent="0.25">
      <c r="A356" s="206"/>
      <c r="B356" s="206"/>
      <c r="C356" s="211" t="s">
        <v>458</v>
      </c>
      <c r="D356" s="210">
        <v>0</v>
      </c>
      <c r="E356" s="210">
        <f>E343</f>
        <v>0</v>
      </c>
      <c r="F356" s="210">
        <f t="shared" ref="F356:T356" si="285">F343</f>
        <v>1</v>
      </c>
      <c r="G356" s="210">
        <f t="shared" si="285"/>
        <v>0</v>
      </c>
      <c r="H356" s="210">
        <f t="shared" si="285"/>
        <v>0</v>
      </c>
      <c r="I356" s="210">
        <f t="shared" si="285"/>
        <v>0</v>
      </c>
      <c r="J356" s="210">
        <f t="shared" si="285"/>
        <v>0</v>
      </c>
      <c r="K356" s="210">
        <f t="shared" si="285"/>
        <v>0</v>
      </c>
      <c r="L356" s="210">
        <f t="shared" si="285"/>
        <v>0</v>
      </c>
      <c r="M356" s="210">
        <f t="shared" si="285"/>
        <v>0</v>
      </c>
      <c r="N356" s="210">
        <f t="shared" si="285"/>
        <v>0</v>
      </c>
      <c r="O356" s="210">
        <f t="shared" si="285"/>
        <v>0</v>
      </c>
      <c r="P356" s="210">
        <f t="shared" si="285"/>
        <v>0</v>
      </c>
      <c r="Q356" s="210">
        <f t="shared" si="285"/>
        <v>0</v>
      </c>
      <c r="R356" s="210">
        <f t="shared" si="285"/>
        <v>1</v>
      </c>
      <c r="S356" s="210">
        <f t="shared" si="285"/>
        <v>0</v>
      </c>
      <c r="T356" s="210">
        <f t="shared" si="285"/>
        <v>0</v>
      </c>
      <c r="U356" s="212"/>
      <c r="V356" s="206"/>
      <c r="W356" s="206"/>
      <c r="X356" s="206"/>
      <c r="Y356" s="206"/>
      <c r="Z356" s="206"/>
      <c r="AA356" s="211"/>
      <c r="AB356" s="212" t="s">
        <v>454</v>
      </c>
      <c r="AC356" s="206"/>
      <c r="AD356" s="206"/>
      <c r="AE356" s="206"/>
      <c r="AF356" s="206"/>
      <c r="AG356" s="206"/>
      <c r="AH356" s="206"/>
      <c r="AI356" s="206"/>
      <c r="AJ356" s="206"/>
      <c r="AK356" s="206"/>
      <c r="AL356" s="206"/>
      <c r="AM356" s="206"/>
      <c r="AN356" s="206"/>
      <c r="AO356" s="206"/>
      <c r="AP356" s="206"/>
      <c r="AQ356" s="206"/>
      <c r="AR356" s="206"/>
      <c r="AS356" s="206"/>
      <c r="AT356" s="206"/>
      <c r="AU356" s="206"/>
      <c r="AV356" s="206"/>
    </row>
    <row r="357" spans="1:48" ht="15.75" thickBot="1" x14ac:dyDescent="0.3">
      <c r="A357" s="206"/>
      <c r="B357" s="206"/>
      <c r="C357" s="213" t="s">
        <v>13</v>
      </c>
      <c r="D357" s="218">
        <v>13</v>
      </c>
      <c r="E357" s="218">
        <f>E344-E355*$Q$344</f>
        <v>1</v>
      </c>
      <c r="F357" s="218">
        <f t="shared" ref="F357:T357" si="286">F344-F355*$Q$344</f>
        <v>0</v>
      </c>
      <c r="G357" s="218">
        <f t="shared" si="286"/>
        <v>0</v>
      </c>
      <c r="H357" s="218">
        <f t="shared" si="286"/>
        <v>0</v>
      </c>
      <c r="I357" s="218">
        <f t="shared" si="286"/>
        <v>0</v>
      </c>
      <c r="J357" s="218">
        <f t="shared" si="286"/>
        <v>1</v>
      </c>
      <c r="K357" s="218">
        <f t="shared" si="286"/>
        <v>0</v>
      </c>
      <c r="L357" s="218">
        <f t="shared" si="286"/>
        <v>0</v>
      </c>
      <c r="M357" s="218">
        <f t="shared" si="286"/>
        <v>0</v>
      </c>
      <c r="N357" s="218">
        <f t="shared" si="286"/>
        <v>0</v>
      </c>
      <c r="O357" s="218">
        <f t="shared" si="286"/>
        <v>0</v>
      </c>
      <c r="P357" s="218">
        <f t="shared" si="286"/>
        <v>0</v>
      </c>
      <c r="Q357" s="218">
        <f t="shared" si="286"/>
        <v>0</v>
      </c>
      <c r="R357" s="218">
        <f t="shared" si="286"/>
        <v>0</v>
      </c>
      <c r="S357" s="218">
        <f t="shared" si="286"/>
        <v>-1</v>
      </c>
      <c r="T357" s="218">
        <f t="shared" si="286"/>
        <v>1</v>
      </c>
      <c r="U357" s="214"/>
      <c r="V357" s="206"/>
      <c r="W357" s="206"/>
      <c r="X357" s="206"/>
      <c r="Y357" s="206"/>
      <c r="Z357" s="206"/>
      <c r="AA357" s="211"/>
      <c r="AB357" s="212" t="s">
        <v>456</v>
      </c>
      <c r="AC357" s="206"/>
      <c r="AD357" s="206"/>
      <c r="AE357" s="206"/>
      <c r="AF357" s="206"/>
      <c r="AG357" s="206"/>
      <c r="AH357" s="206"/>
      <c r="AI357" s="206"/>
      <c r="AJ357" s="206"/>
      <c r="AK357" s="206"/>
      <c r="AL357" s="206"/>
      <c r="AM357" s="206"/>
      <c r="AN357" s="206"/>
      <c r="AO357" s="206"/>
      <c r="AP357" s="206"/>
      <c r="AQ357" s="206"/>
      <c r="AR357" s="206"/>
      <c r="AS357" s="206"/>
      <c r="AT357" s="206"/>
      <c r="AU357" s="206"/>
      <c r="AV357" s="206"/>
    </row>
    <row r="358" spans="1:48" ht="15.75" thickBot="1" x14ac:dyDescent="0.3">
      <c r="A358" s="206"/>
      <c r="B358" s="206"/>
      <c r="C358" s="206"/>
      <c r="D358" s="202"/>
      <c r="E358" s="203" t="s">
        <v>237</v>
      </c>
      <c r="F358" s="203">
        <f>SUMPRODUCT($D$349:$D$357,F349:F357)-F347</f>
        <v>0</v>
      </c>
      <c r="G358" s="203">
        <f t="shared" ref="G358:T358" si="287">SUMPRODUCT($D$349:$D$357,G349:G357)-G347</f>
        <v>0</v>
      </c>
      <c r="H358" s="203">
        <f t="shared" si="287"/>
        <v>0</v>
      </c>
      <c r="I358" s="203">
        <f t="shared" si="287"/>
        <v>0</v>
      </c>
      <c r="J358" s="203">
        <f t="shared" si="287"/>
        <v>0</v>
      </c>
      <c r="K358" s="203">
        <f t="shared" si="287"/>
        <v>1</v>
      </c>
      <c r="L358" s="203">
        <f t="shared" si="287"/>
        <v>1</v>
      </c>
      <c r="M358" s="203">
        <f t="shared" si="287"/>
        <v>0</v>
      </c>
      <c r="N358" s="203">
        <f t="shared" si="287"/>
        <v>0</v>
      </c>
      <c r="O358" s="203">
        <f t="shared" si="287"/>
        <v>0</v>
      </c>
      <c r="P358" s="203">
        <f t="shared" si="287"/>
        <v>0</v>
      </c>
      <c r="Q358" s="203">
        <f t="shared" si="287"/>
        <v>0</v>
      </c>
      <c r="R358" s="203">
        <f t="shared" si="287"/>
        <v>0</v>
      </c>
      <c r="S358" s="203">
        <f t="shared" si="287"/>
        <v>1</v>
      </c>
      <c r="T358" s="203">
        <f t="shared" si="287"/>
        <v>9999</v>
      </c>
      <c r="U358" s="206"/>
      <c r="V358" s="206"/>
      <c r="W358" s="206"/>
      <c r="X358" s="206"/>
      <c r="Y358" s="206"/>
      <c r="Z358" s="206"/>
      <c r="AA358" s="211"/>
      <c r="AB358" s="212" t="s">
        <v>466</v>
      </c>
      <c r="AC358" s="206"/>
      <c r="AD358" s="206"/>
      <c r="AE358" s="206"/>
      <c r="AF358" s="206"/>
      <c r="AG358" s="206"/>
      <c r="AH358" s="206"/>
      <c r="AI358" s="206"/>
      <c r="AJ358" s="206"/>
      <c r="AK358" s="206"/>
      <c r="AL358" s="206"/>
      <c r="AM358" s="206"/>
      <c r="AN358" s="206"/>
      <c r="AO358" s="206"/>
      <c r="AP358" s="206"/>
      <c r="AQ358" s="206"/>
      <c r="AR358" s="206"/>
      <c r="AS358" s="206"/>
      <c r="AT358" s="206"/>
      <c r="AU358" s="206"/>
      <c r="AV358" s="206"/>
    </row>
    <row r="359" spans="1:48" x14ac:dyDescent="0.25">
      <c r="A359" s="206"/>
      <c r="B359" s="206"/>
      <c r="C359" s="206"/>
      <c r="D359" s="206"/>
      <c r="E359" s="206"/>
      <c r="F359" s="206"/>
      <c r="G359" s="206"/>
      <c r="H359" s="206"/>
      <c r="I359" s="206"/>
      <c r="J359" s="206"/>
      <c r="K359" s="206"/>
      <c r="L359" s="206"/>
      <c r="M359" s="206"/>
      <c r="N359" s="206"/>
      <c r="O359" s="206"/>
      <c r="P359" s="206"/>
      <c r="Q359" s="206"/>
      <c r="R359" s="206"/>
      <c r="S359" s="206"/>
      <c r="T359" s="206"/>
      <c r="U359" s="206"/>
      <c r="V359" s="206"/>
      <c r="W359" s="206"/>
      <c r="X359" s="206"/>
      <c r="Y359" s="206"/>
      <c r="Z359" s="206"/>
      <c r="AA359" s="211"/>
      <c r="AB359" s="212" t="s">
        <v>480</v>
      </c>
      <c r="AC359" s="206"/>
      <c r="AD359" s="206"/>
      <c r="AE359" s="206"/>
      <c r="AF359" s="206"/>
      <c r="AG359" s="206"/>
      <c r="AH359" s="206"/>
      <c r="AI359" s="206"/>
      <c r="AJ359" s="206"/>
      <c r="AK359" s="206"/>
      <c r="AL359" s="206"/>
      <c r="AM359" s="206"/>
      <c r="AN359" s="206"/>
      <c r="AO359" s="206"/>
      <c r="AP359" s="206"/>
      <c r="AQ359" s="206"/>
      <c r="AR359" s="206"/>
      <c r="AS359" s="206"/>
      <c r="AT359" s="206"/>
      <c r="AU359" s="206"/>
      <c r="AV359" s="206"/>
    </row>
    <row r="360" spans="1:48" ht="15.75" thickBot="1" x14ac:dyDescent="0.3">
      <c r="A360" s="206"/>
      <c r="B360" s="206"/>
      <c r="C360" s="206" t="s">
        <v>460</v>
      </c>
      <c r="D360" s="206"/>
      <c r="E360" s="206"/>
      <c r="F360" s="206"/>
      <c r="G360" s="206"/>
      <c r="H360" s="206"/>
      <c r="I360" s="206"/>
      <c r="J360" s="206"/>
      <c r="K360" s="206"/>
      <c r="L360" s="206"/>
      <c r="M360" s="206"/>
      <c r="N360" s="206"/>
      <c r="O360" s="206"/>
      <c r="P360" s="206"/>
      <c r="Q360" s="206"/>
      <c r="R360" s="206"/>
      <c r="S360" s="206"/>
      <c r="T360" s="206"/>
      <c r="U360" s="206"/>
      <c r="V360" s="206"/>
      <c r="W360" s="206"/>
      <c r="X360" s="206"/>
      <c r="Y360" s="206"/>
      <c r="Z360" s="206"/>
      <c r="AA360" s="213"/>
      <c r="AB360" s="214" t="s">
        <v>457</v>
      </c>
      <c r="AC360" s="206"/>
      <c r="AD360" s="206"/>
      <c r="AE360" s="206"/>
      <c r="AF360" s="206"/>
      <c r="AG360" s="206"/>
      <c r="AH360" s="206"/>
      <c r="AI360" s="206"/>
      <c r="AJ360" s="206"/>
      <c r="AK360" s="206"/>
      <c r="AL360" s="206"/>
      <c r="AM360" s="206"/>
      <c r="AN360" s="206"/>
      <c r="AO360" s="206"/>
      <c r="AP360" s="206"/>
      <c r="AQ360" s="206"/>
      <c r="AR360" s="206"/>
      <c r="AS360" s="206"/>
      <c r="AT360" s="206"/>
      <c r="AU360" s="206"/>
      <c r="AV360" s="206"/>
    </row>
    <row r="361" spans="1:48" ht="15.75" thickBot="1" x14ac:dyDescent="0.3">
      <c r="A361" s="206"/>
      <c r="B361" s="206"/>
      <c r="C361" s="206"/>
      <c r="D361" s="220" t="s">
        <v>461</v>
      </c>
      <c r="E361" s="221">
        <f>SUMPRODUCT(D349:D357,E349:E357)</f>
        <v>15</v>
      </c>
      <c r="F361" s="221" t="s">
        <v>10</v>
      </c>
      <c r="G361" s="221">
        <f>E350</f>
        <v>0.16666666666666666</v>
      </c>
      <c r="H361" s="221" t="s">
        <v>12</v>
      </c>
      <c r="I361" s="222">
        <f>E349</f>
        <v>0.16666666666666666</v>
      </c>
      <c r="J361" s="206"/>
      <c r="K361" s="206"/>
      <c r="L361" s="206"/>
      <c r="M361" s="206"/>
      <c r="N361" s="206"/>
      <c r="O361" s="206"/>
      <c r="P361" s="206"/>
      <c r="Q361" s="206"/>
      <c r="R361" s="206"/>
      <c r="S361" s="206"/>
      <c r="T361" s="206"/>
      <c r="U361" s="206"/>
      <c r="V361" s="206"/>
      <c r="W361" s="206"/>
      <c r="X361" s="206"/>
      <c r="Y361" s="206"/>
      <c r="Z361" s="206"/>
      <c r="AA361" s="206"/>
      <c r="AB361" s="206"/>
      <c r="AC361" s="206"/>
      <c r="AD361" s="206"/>
      <c r="AE361" s="206"/>
      <c r="AF361" s="206"/>
      <c r="AG361" s="206"/>
      <c r="AH361" s="206"/>
      <c r="AI361" s="206"/>
      <c r="AJ361" s="206"/>
      <c r="AK361" s="206"/>
      <c r="AL361" s="206"/>
      <c r="AM361" s="206"/>
      <c r="AN361" s="206"/>
      <c r="AO361" s="206"/>
      <c r="AP361" s="206"/>
      <c r="AQ361" s="206"/>
      <c r="AR361" s="206"/>
      <c r="AS361" s="206"/>
      <c r="AT361" s="206"/>
      <c r="AU361" s="206"/>
      <c r="AV361" s="206"/>
    </row>
    <row r="362" spans="1:48" ht="15.75" thickBot="1" x14ac:dyDescent="0.3">
      <c r="A362" s="206"/>
      <c r="B362" s="206"/>
      <c r="C362" s="206"/>
      <c r="D362" s="223" t="s">
        <v>9</v>
      </c>
      <c r="E362" s="224">
        <v>0</v>
      </c>
      <c r="F362" s="224" t="s">
        <v>11</v>
      </c>
      <c r="G362" s="224">
        <v>0</v>
      </c>
      <c r="H362" s="224" t="s">
        <v>13</v>
      </c>
      <c r="I362" s="225">
        <v>1</v>
      </c>
      <c r="J362" s="206"/>
      <c r="K362" s="206"/>
      <c r="L362" s="206"/>
      <c r="M362" s="206"/>
      <c r="N362" s="206"/>
      <c r="O362" s="206"/>
      <c r="P362" s="206"/>
      <c r="Q362" s="206"/>
      <c r="R362" s="206"/>
      <c r="S362" s="206"/>
      <c r="T362" s="206"/>
      <c r="U362" s="206"/>
      <c r="V362" s="206"/>
      <c r="W362" s="206"/>
      <c r="X362" s="206"/>
      <c r="Y362" s="206"/>
      <c r="Z362" s="206"/>
      <c r="AA362" s="206"/>
      <c r="AB362" s="210"/>
      <c r="AC362" s="210"/>
      <c r="AD362" s="202" t="s">
        <v>155</v>
      </c>
      <c r="AE362" s="203">
        <v>3</v>
      </c>
      <c r="AF362" s="203">
        <v>6</v>
      </c>
      <c r="AG362" s="203">
        <v>3</v>
      </c>
      <c r="AH362" s="203">
        <v>6</v>
      </c>
      <c r="AI362" s="203">
        <v>13</v>
      </c>
      <c r="AJ362" s="203">
        <v>0</v>
      </c>
      <c r="AK362" s="203">
        <v>0</v>
      </c>
      <c r="AL362" s="203">
        <v>0</v>
      </c>
      <c r="AM362" s="203">
        <v>0</v>
      </c>
      <c r="AN362" s="203">
        <v>0</v>
      </c>
      <c r="AO362" s="203">
        <v>0</v>
      </c>
      <c r="AP362" s="203">
        <v>0</v>
      </c>
      <c r="AQ362" s="203">
        <v>0</v>
      </c>
      <c r="AR362" s="203">
        <v>0</v>
      </c>
      <c r="AS362" s="203">
        <v>0</v>
      </c>
      <c r="AT362" s="204">
        <v>-10000</v>
      </c>
      <c r="AU362" s="206"/>
      <c r="AV362" s="206"/>
    </row>
    <row r="363" spans="1:48" ht="15.75" thickBot="1" x14ac:dyDescent="0.3">
      <c r="A363" s="206"/>
      <c r="B363" s="206"/>
      <c r="C363" s="206"/>
      <c r="D363" s="206"/>
      <c r="E363" s="206"/>
      <c r="F363" s="206"/>
      <c r="G363" s="206"/>
      <c r="H363" s="206"/>
      <c r="I363" s="206"/>
      <c r="J363" s="206"/>
      <c r="K363" s="206"/>
      <c r="L363" s="206"/>
      <c r="M363" s="206"/>
      <c r="N363" s="206"/>
      <c r="O363" s="206"/>
      <c r="P363" s="206"/>
      <c r="Q363" s="206"/>
      <c r="R363" s="206"/>
      <c r="S363" s="206"/>
      <c r="T363" s="206"/>
      <c r="U363" s="206"/>
      <c r="V363" s="206"/>
      <c r="W363" s="206"/>
      <c r="X363" s="206"/>
      <c r="Y363" s="206"/>
      <c r="Z363" s="206"/>
      <c r="AA363" s="206"/>
      <c r="AB363" s="202" t="s">
        <v>435</v>
      </c>
      <c r="AC363" s="203" t="s">
        <v>436</v>
      </c>
      <c r="AD363" s="203" t="s">
        <v>437</v>
      </c>
      <c r="AE363" s="203" t="s">
        <v>438</v>
      </c>
      <c r="AF363" s="203" t="s">
        <v>439</v>
      </c>
      <c r="AG363" s="203" t="s">
        <v>11</v>
      </c>
      <c r="AH363" s="203" t="s">
        <v>12</v>
      </c>
      <c r="AI363" s="203" t="s">
        <v>13</v>
      </c>
      <c r="AJ363" s="203" t="s">
        <v>234</v>
      </c>
      <c r="AK363" s="203" t="s">
        <v>235</v>
      </c>
      <c r="AL363" s="203" t="s">
        <v>236</v>
      </c>
      <c r="AM363" s="203" t="s">
        <v>415</v>
      </c>
      <c r="AN363" s="203" t="s">
        <v>440</v>
      </c>
      <c r="AO363" s="203" t="s">
        <v>441</v>
      </c>
      <c r="AP363" s="203" t="s">
        <v>446</v>
      </c>
      <c r="AQ363" s="203" t="s">
        <v>458</v>
      </c>
      <c r="AR363" s="203" t="s">
        <v>468</v>
      </c>
      <c r="AS363" s="203" t="s">
        <v>481</v>
      </c>
      <c r="AT363" s="203" t="s">
        <v>459</v>
      </c>
      <c r="AU363" s="204" t="s">
        <v>442</v>
      </c>
      <c r="AV363" s="206"/>
    </row>
    <row r="364" spans="1:48" x14ac:dyDescent="0.25">
      <c r="A364" s="206"/>
      <c r="B364" s="206"/>
      <c r="C364" s="206"/>
      <c r="D364" s="206"/>
      <c r="E364" s="206"/>
      <c r="F364" s="206"/>
      <c r="G364" s="206"/>
      <c r="H364" s="206"/>
      <c r="I364" s="206"/>
      <c r="J364" s="206"/>
      <c r="K364" s="206"/>
      <c r="L364" s="206"/>
      <c r="M364" s="206"/>
      <c r="N364" s="206"/>
      <c r="O364" s="206"/>
      <c r="P364" s="206"/>
      <c r="Q364" s="206"/>
      <c r="R364" s="206"/>
      <c r="S364" s="206"/>
      <c r="T364" s="206"/>
      <c r="U364" s="206"/>
      <c r="V364" s="206"/>
      <c r="W364" s="206"/>
      <c r="X364" s="206"/>
      <c r="Y364" s="206"/>
      <c r="Z364" s="206"/>
      <c r="AA364" s="206"/>
      <c r="AB364" s="208" t="s">
        <v>234</v>
      </c>
      <c r="AC364" s="215">
        <v>0</v>
      </c>
      <c r="AD364" s="215">
        <v>8</v>
      </c>
      <c r="AE364" s="216">
        <v>-3</v>
      </c>
      <c r="AF364" s="215">
        <v>-6</v>
      </c>
      <c r="AG364" s="215">
        <v>6</v>
      </c>
      <c r="AH364" s="215">
        <v>12</v>
      </c>
      <c r="AI364" s="215">
        <v>7</v>
      </c>
      <c r="AJ364" s="215">
        <v>1</v>
      </c>
      <c r="AK364" s="215"/>
      <c r="AL364" s="215"/>
      <c r="AM364" s="215"/>
      <c r="AN364" s="215"/>
      <c r="AO364" s="215"/>
      <c r="AP364" s="215"/>
      <c r="AQ364" s="215"/>
      <c r="AR364" s="215"/>
      <c r="AS364" s="215"/>
      <c r="AT364" s="215"/>
      <c r="AU364" s="209"/>
      <c r="AV364" s="206"/>
    </row>
    <row r="365" spans="1:48" x14ac:dyDescent="0.25">
      <c r="A365" s="206"/>
      <c r="B365" s="206"/>
      <c r="C365" s="206"/>
      <c r="D365" s="206"/>
      <c r="E365" s="206"/>
      <c r="F365" s="206"/>
      <c r="G365" s="206"/>
      <c r="H365" s="206"/>
      <c r="I365" s="206"/>
      <c r="J365" s="206"/>
      <c r="K365" s="206"/>
      <c r="L365" s="206"/>
      <c r="M365" s="206"/>
      <c r="N365" s="206"/>
      <c r="O365" s="206"/>
      <c r="P365" s="206"/>
      <c r="Q365" s="206"/>
      <c r="R365" s="206"/>
      <c r="S365" s="206"/>
      <c r="T365" s="206"/>
      <c r="U365" s="206"/>
      <c r="V365" s="206"/>
      <c r="W365" s="206"/>
      <c r="X365" s="206"/>
      <c r="Y365" s="206"/>
      <c r="Z365" s="206"/>
      <c r="AA365" s="206"/>
      <c r="AB365" s="211" t="s">
        <v>235</v>
      </c>
      <c r="AC365" s="210">
        <v>0</v>
      </c>
      <c r="AD365" s="210">
        <v>8</v>
      </c>
      <c r="AE365" s="217">
        <v>6</v>
      </c>
      <c r="AF365" s="210">
        <v>12</v>
      </c>
      <c r="AG365" s="210">
        <v>-3</v>
      </c>
      <c r="AH365" s="210">
        <v>-6</v>
      </c>
      <c r="AI365" s="210">
        <v>7</v>
      </c>
      <c r="AJ365" s="210"/>
      <c r="AK365" s="210">
        <v>1</v>
      </c>
      <c r="AL365" s="210"/>
      <c r="AM365" s="210"/>
      <c r="AN365" s="210"/>
      <c r="AO365" s="210"/>
      <c r="AP365" s="210"/>
      <c r="AQ365" s="210"/>
      <c r="AR365" s="210"/>
      <c r="AS365" s="210"/>
      <c r="AT365" s="210"/>
      <c r="AU365" s="212">
        <f>AD365/AE365</f>
        <v>1.3333333333333333</v>
      </c>
      <c r="AV365" s="206"/>
    </row>
    <row r="366" spans="1:48" ht="15.75" thickBot="1" x14ac:dyDescent="0.3">
      <c r="A366" s="206"/>
      <c r="B366" s="206" t="s">
        <v>482</v>
      </c>
      <c r="C366" s="206" t="s">
        <v>483</v>
      </c>
      <c r="D366" s="206"/>
      <c r="E366" s="206"/>
      <c r="F366" s="206"/>
      <c r="G366" s="206"/>
      <c r="H366" s="206"/>
      <c r="I366" s="206"/>
      <c r="J366" s="206"/>
      <c r="K366" s="206"/>
      <c r="L366" s="206"/>
      <c r="M366" s="206"/>
      <c r="N366" s="206"/>
      <c r="O366" s="206"/>
      <c r="P366" s="206"/>
      <c r="Q366" s="206"/>
      <c r="R366" s="206"/>
      <c r="S366" s="206"/>
      <c r="T366" s="206"/>
      <c r="U366" s="206"/>
      <c r="V366" s="206"/>
      <c r="W366" s="206"/>
      <c r="X366" s="206"/>
      <c r="Y366" s="206"/>
      <c r="Z366" s="206"/>
      <c r="AA366" s="206"/>
      <c r="AB366" s="211" t="s">
        <v>236</v>
      </c>
      <c r="AC366" s="210">
        <v>0</v>
      </c>
      <c r="AD366" s="210">
        <v>1</v>
      </c>
      <c r="AE366" s="217">
        <v>1</v>
      </c>
      <c r="AF366" s="210"/>
      <c r="AG366" s="210"/>
      <c r="AH366" s="210"/>
      <c r="AI366" s="210"/>
      <c r="AJ366" s="210"/>
      <c r="AK366" s="210"/>
      <c r="AL366" s="210">
        <v>1</v>
      </c>
      <c r="AM366" s="210"/>
      <c r="AN366" s="210"/>
      <c r="AO366" s="210"/>
      <c r="AP366" s="210"/>
      <c r="AQ366" s="210"/>
      <c r="AR366" s="210"/>
      <c r="AS366" s="210"/>
      <c r="AT366" s="210"/>
      <c r="AU366" s="212">
        <v>1</v>
      </c>
      <c r="AV366" s="206"/>
    </row>
    <row r="367" spans="1:48" x14ac:dyDescent="0.25">
      <c r="A367" s="206"/>
      <c r="B367" s="208" t="s">
        <v>449</v>
      </c>
      <c r="C367" s="209" t="s">
        <v>450</v>
      </c>
      <c r="D367" s="206"/>
      <c r="E367" s="206"/>
      <c r="F367" s="206"/>
      <c r="G367" s="206"/>
      <c r="H367" s="206"/>
      <c r="I367" s="206"/>
      <c r="J367" s="206"/>
      <c r="K367" s="206"/>
      <c r="L367" s="206"/>
      <c r="M367" s="206"/>
      <c r="N367" s="206"/>
      <c r="O367" s="206"/>
      <c r="P367" s="206"/>
      <c r="Q367" s="206"/>
      <c r="R367" s="206"/>
      <c r="S367" s="206"/>
      <c r="T367" s="206"/>
      <c r="U367" s="206"/>
      <c r="V367" s="206"/>
      <c r="W367" s="206"/>
      <c r="X367" s="206"/>
      <c r="Y367" s="206"/>
      <c r="Z367" s="206"/>
      <c r="AA367" s="206"/>
      <c r="AB367" s="211" t="s">
        <v>415</v>
      </c>
      <c r="AC367" s="210">
        <v>0</v>
      </c>
      <c r="AD367" s="210">
        <v>1</v>
      </c>
      <c r="AE367" s="217"/>
      <c r="AF367" s="210">
        <v>1</v>
      </c>
      <c r="AG367" s="210"/>
      <c r="AH367" s="210"/>
      <c r="AI367" s="210"/>
      <c r="AJ367" s="210"/>
      <c r="AK367" s="210"/>
      <c r="AL367" s="210"/>
      <c r="AM367" s="210">
        <v>1</v>
      </c>
      <c r="AN367" s="210"/>
      <c r="AO367" s="210"/>
      <c r="AP367" s="210"/>
      <c r="AQ367" s="210"/>
      <c r="AR367" s="210"/>
      <c r="AS367" s="210"/>
      <c r="AT367" s="210"/>
      <c r="AU367" s="212"/>
      <c r="AV367" s="206"/>
    </row>
    <row r="368" spans="1:48" x14ac:dyDescent="0.25">
      <c r="A368" s="206"/>
      <c r="B368" s="211" t="s">
        <v>451</v>
      </c>
      <c r="C368" s="212"/>
      <c r="D368" s="206"/>
      <c r="E368" s="206"/>
      <c r="F368" s="206"/>
      <c r="G368" s="206"/>
      <c r="H368" s="206"/>
      <c r="I368" s="206"/>
      <c r="J368" s="206"/>
      <c r="K368" s="206"/>
      <c r="L368" s="206"/>
      <c r="M368" s="206"/>
      <c r="N368" s="206"/>
      <c r="O368" s="206"/>
      <c r="P368" s="206"/>
      <c r="Q368" s="206"/>
      <c r="R368" s="206"/>
      <c r="S368" s="206"/>
      <c r="T368" s="206"/>
      <c r="U368" s="206"/>
      <c r="V368" s="206"/>
      <c r="W368" s="206"/>
      <c r="X368" s="206"/>
      <c r="Y368" s="206"/>
      <c r="Z368" s="206"/>
      <c r="AA368" s="206"/>
      <c r="AB368" s="211" t="s">
        <v>440</v>
      </c>
      <c r="AC368" s="210">
        <v>0</v>
      </c>
      <c r="AD368" s="210">
        <v>1</v>
      </c>
      <c r="AE368" s="217"/>
      <c r="AF368" s="210"/>
      <c r="AG368" s="210">
        <v>1</v>
      </c>
      <c r="AH368" s="210"/>
      <c r="AI368" s="210"/>
      <c r="AJ368" s="210"/>
      <c r="AK368" s="210"/>
      <c r="AL368" s="210"/>
      <c r="AM368" s="210"/>
      <c r="AN368" s="210">
        <v>1</v>
      </c>
      <c r="AO368" s="210"/>
      <c r="AP368" s="210"/>
      <c r="AQ368" s="210"/>
      <c r="AR368" s="210"/>
      <c r="AS368" s="210"/>
      <c r="AT368" s="210"/>
      <c r="AU368" s="212"/>
      <c r="AV368" s="206"/>
    </row>
    <row r="369" spans="1:48" x14ac:dyDescent="0.25">
      <c r="A369" s="206"/>
      <c r="B369" s="211"/>
      <c r="C369" s="212" t="s">
        <v>452</v>
      </c>
      <c r="D369" s="206"/>
      <c r="E369" s="206"/>
      <c r="F369" s="206"/>
      <c r="G369" s="206"/>
      <c r="H369" s="206"/>
      <c r="I369" s="206"/>
      <c r="J369" s="206"/>
      <c r="K369" s="206"/>
      <c r="L369" s="206"/>
      <c r="M369" s="206"/>
      <c r="N369" s="206"/>
      <c r="O369" s="206"/>
      <c r="P369" s="206"/>
      <c r="Q369" s="206"/>
      <c r="R369" s="206"/>
      <c r="S369" s="206"/>
      <c r="T369" s="206"/>
      <c r="U369" s="206"/>
      <c r="V369" s="206"/>
      <c r="W369" s="206"/>
      <c r="X369" s="206"/>
      <c r="Y369" s="206"/>
      <c r="Z369" s="206"/>
      <c r="AA369" s="206"/>
      <c r="AB369" s="211" t="s">
        <v>441</v>
      </c>
      <c r="AC369" s="210">
        <v>0</v>
      </c>
      <c r="AD369" s="210">
        <v>1</v>
      </c>
      <c r="AE369" s="217"/>
      <c r="AF369" s="210"/>
      <c r="AG369" s="210"/>
      <c r="AH369" s="210">
        <v>1</v>
      </c>
      <c r="AI369" s="210"/>
      <c r="AJ369" s="210"/>
      <c r="AK369" s="210"/>
      <c r="AL369" s="210"/>
      <c r="AM369" s="210"/>
      <c r="AN369" s="210"/>
      <c r="AO369" s="210">
        <v>1</v>
      </c>
      <c r="AP369" s="210"/>
      <c r="AQ369" s="210"/>
      <c r="AR369" s="210"/>
      <c r="AS369" s="210"/>
      <c r="AT369" s="210"/>
      <c r="AU369" s="212"/>
      <c r="AV369" s="206"/>
    </row>
    <row r="370" spans="1:48" ht="15.75" thickBot="1" x14ac:dyDescent="0.3">
      <c r="A370" s="206"/>
      <c r="B370" s="211"/>
      <c r="C370" s="212" t="s">
        <v>453</v>
      </c>
      <c r="D370" s="206"/>
      <c r="E370" s="206"/>
      <c r="F370" s="206"/>
      <c r="G370" s="206"/>
      <c r="H370" s="206"/>
      <c r="I370" s="206"/>
      <c r="J370" s="206"/>
      <c r="K370" s="206"/>
      <c r="L370" s="206"/>
      <c r="M370" s="206"/>
      <c r="N370" s="206"/>
      <c r="O370" s="206"/>
      <c r="P370" s="206"/>
      <c r="Q370" s="206"/>
      <c r="R370" s="206"/>
      <c r="S370" s="206"/>
      <c r="T370" s="206"/>
      <c r="U370" s="206"/>
      <c r="V370" s="206"/>
      <c r="W370" s="206"/>
      <c r="X370" s="206"/>
      <c r="Y370" s="206"/>
      <c r="Z370" s="206"/>
      <c r="AA370" s="206"/>
      <c r="AB370" s="211" t="s">
        <v>446</v>
      </c>
      <c r="AC370" s="210">
        <v>0</v>
      </c>
      <c r="AD370" s="210">
        <v>1</v>
      </c>
      <c r="AE370" s="217"/>
      <c r="AF370" s="210"/>
      <c r="AG370" s="210"/>
      <c r="AH370" s="210"/>
      <c r="AI370" s="210">
        <v>1</v>
      </c>
      <c r="AJ370" s="210"/>
      <c r="AK370" s="210"/>
      <c r="AL370" s="210"/>
      <c r="AM370" s="210"/>
      <c r="AN370" s="210"/>
      <c r="AO370" s="210"/>
      <c r="AP370" s="210">
        <v>1</v>
      </c>
      <c r="AQ370" s="210"/>
      <c r="AR370" s="210"/>
      <c r="AS370" s="210"/>
      <c r="AT370" s="210"/>
      <c r="AU370" s="212"/>
      <c r="AV370" s="206"/>
    </row>
    <row r="371" spans="1:48" ht="15.75" thickBot="1" x14ac:dyDescent="0.3">
      <c r="A371" s="206"/>
      <c r="B371" s="211"/>
      <c r="C371" s="212" t="s">
        <v>454</v>
      </c>
      <c r="D371" s="206"/>
      <c r="E371" s="206"/>
      <c r="F371" s="206"/>
      <c r="G371" s="206"/>
      <c r="H371" s="206"/>
      <c r="I371" s="206"/>
      <c r="J371" s="206"/>
      <c r="K371" s="206"/>
      <c r="L371" s="206"/>
      <c r="M371" s="206"/>
      <c r="N371" s="206"/>
      <c r="O371" s="206"/>
      <c r="P371" s="206"/>
      <c r="Q371" s="206"/>
      <c r="R371" s="206"/>
      <c r="S371" s="206"/>
      <c r="T371" s="206"/>
      <c r="U371" s="206"/>
      <c r="V371" s="206"/>
      <c r="W371" s="206"/>
      <c r="X371" s="206"/>
      <c r="Y371" s="206"/>
      <c r="Z371" s="206"/>
      <c r="AA371" s="206"/>
      <c r="AB371" s="202" t="s">
        <v>459</v>
      </c>
      <c r="AC371" s="203">
        <v>-10000</v>
      </c>
      <c r="AD371" s="203">
        <v>1</v>
      </c>
      <c r="AE371" s="207">
        <v>1</v>
      </c>
      <c r="AF371" s="203"/>
      <c r="AG371" s="203"/>
      <c r="AH371" s="203"/>
      <c r="AI371" s="203"/>
      <c r="AJ371" s="203"/>
      <c r="AK371" s="203"/>
      <c r="AL371" s="203"/>
      <c r="AM371" s="203"/>
      <c r="AN371" s="203"/>
      <c r="AO371" s="203"/>
      <c r="AP371" s="203"/>
      <c r="AQ371" s="203">
        <v>-1</v>
      </c>
      <c r="AR371" s="203"/>
      <c r="AS371" s="203"/>
      <c r="AT371" s="203">
        <v>1</v>
      </c>
      <c r="AU371" s="204">
        <v>1</v>
      </c>
      <c r="AV371" s="206"/>
    </row>
    <row r="372" spans="1:48" x14ac:dyDescent="0.25">
      <c r="A372" s="206"/>
      <c r="B372" s="211"/>
      <c r="C372" s="212" t="s">
        <v>455</v>
      </c>
      <c r="D372" s="206"/>
      <c r="E372" s="206"/>
      <c r="F372" s="206"/>
      <c r="G372" s="206"/>
      <c r="H372" s="206"/>
      <c r="I372" s="206"/>
      <c r="J372" s="206"/>
      <c r="K372" s="206"/>
      <c r="L372" s="206"/>
      <c r="M372" s="206"/>
      <c r="N372" s="206"/>
      <c r="O372" s="206"/>
      <c r="P372" s="206"/>
      <c r="Q372" s="206"/>
      <c r="R372" s="206"/>
      <c r="S372" s="206"/>
      <c r="T372" s="206"/>
      <c r="U372" s="206"/>
      <c r="V372" s="206"/>
      <c r="W372" s="206"/>
      <c r="X372" s="206"/>
      <c r="Y372" s="206"/>
      <c r="Z372" s="206"/>
      <c r="AA372" s="206"/>
      <c r="AB372" s="211" t="s">
        <v>468</v>
      </c>
      <c r="AC372" s="210">
        <v>0</v>
      </c>
      <c r="AD372" s="210">
        <v>0</v>
      </c>
      <c r="AE372" s="217"/>
      <c r="AF372" s="210">
        <v>1</v>
      </c>
      <c r="AG372" s="210"/>
      <c r="AH372" s="210"/>
      <c r="AI372" s="210"/>
      <c r="AJ372" s="210"/>
      <c r="AK372" s="210"/>
      <c r="AL372" s="210"/>
      <c r="AM372" s="210"/>
      <c r="AN372" s="210"/>
      <c r="AO372" s="210"/>
      <c r="AP372" s="210"/>
      <c r="AQ372" s="210"/>
      <c r="AR372" s="210">
        <v>1</v>
      </c>
      <c r="AS372" s="210"/>
      <c r="AT372" s="210"/>
      <c r="AU372" s="212"/>
      <c r="AV372" s="206"/>
    </row>
    <row r="373" spans="1:48" ht="15.75" thickBot="1" x14ac:dyDescent="0.3">
      <c r="A373" s="206"/>
      <c r="B373" s="211"/>
      <c r="C373" s="212" t="s">
        <v>471</v>
      </c>
      <c r="D373" s="206"/>
      <c r="E373" s="206"/>
      <c r="F373" s="206"/>
      <c r="G373" s="206"/>
      <c r="H373" s="206"/>
      <c r="I373" s="206"/>
      <c r="J373" s="206"/>
      <c r="K373" s="206"/>
      <c r="L373" s="206"/>
      <c r="M373" s="206"/>
      <c r="N373" s="206"/>
      <c r="O373" s="206"/>
      <c r="P373" s="206"/>
      <c r="Q373" s="206"/>
      <c r="R373" s="206"/>
      <c r="S373" s="206"/>
      <c r="T373" s="206"/>
      <c r="U373" s="206"/>
      <c r="V373" s="206"/>
      <c r="W373" s="206"/>
      <c r="X373" s="206"/>
      <c r="Y373" s="206"/>
      <c r="Z373" s="206"/>
      <c r="AA373" s="206"/>
      <c r="AB373" s="213" t="s">
        <v>481</v>
      </c>
      <c r="AC373" s="218">
        <v>0</v>
      </c>
      <c r="AD373" s="210">
        <v>0</v>
      </c>
      <c r="AE373" s="219"/>
      <c r="AF373" s="210"/>
      <c r="AG373" s="210"/>
      <c r="AH373" s="210"/>
      <c r="AI373" s="210">
        <v>1</v>
      </c>
      <c r="AJ373" s="210"/>
      <c r="AK373" s="210"/>
      <c r="AL373" s="210"/>
      <c r="AM373" s="210"/>
      <c r="AN373" s="210"/>
      <c r="AO373" s="210"/>
      <c r="AP373" s="210"/>
      <c r="AQ373" s="210"/>
      <c r="AR373" s="210"/>
      <c r="AS373" s="210">
        <v>1</v>
      </c>
      <c r="AT373" s="210"/>
      <c r="AU373" s="214"/>
      <c r="AV373" s="206"/>
    </row>
    <row r="374" spans="1:48" ht="15.75" thickBot="1" x14ac:dyDescent="0.3">
      <c r="A374" s="206"/>
      <c r="B374" s="211"/>
      <c r="C374" s="212" t="s">
        <v>466</v>
      </c>
      <c r="D374" s="206"/>
      <c r="E374" s="206"/>
      <c r="F374" s="206"/>
      <c r="G374" s="206"/>
      <c r="H374" s="206"/>
      <c r="I374" s="206"/>
      <c r="J374" s="206"/>
      <c r="K374" s="206"/>
      <c r="L374" s="206"/>
      <c r="M374" s="206"/>
      <c r="N374" s="206"/>
      <c r="O374" s="206"/>
      <c r="P374" s="206"/>
      <c r="Q374" s="206"/>
      <c r="R374" s="206"/>
      <c r="S374" s="206"/>
      <c r="T374" s="206"/>
      <c r="U374" s="206"/>
      <c r="V374" s="206"/>
      <c r="W374" s="206"/>
      <c r="X374" s="206"/>
      <c r="Y374" s="206"/>
      <c r="Z374" s="206"/>
      <c r="AA374" s="206"/>
      <c r="AB374" s="206"/>
      <c r="AC374" s="211"/>
      <c r="AD374" s="202" t="s">
        <v>237</v>
      </c>
      <c r="AE374" s="203">
        <f t="shared" ref="AE374:AT374" si="288">SUMPRODUCT($AC$364:$AC$373,AE364:AE373)-AE362</f>
        <v>-10003</v>
      </c>
      <c r="AF374" s="203">
        <f t="shared" si="288"/>
        <v>-6</v>
      </c>
      <c r="AG374" s="203">
        <f t="shared" si="288"/>
        <v>-3</v>
      </c>
      <c r="AH374" s="203">
        <f t="shared" si="288"/>
        <v>-6</v>
      </c>
      <c r="AI374" s="203">
        <f t="shared" si="288"/>
        <v>-13</v>
      </c>
      <c r="AJ374" s="203">
        <f t="shared" si="288"/>
        <v>0</v>
      </c>
      <c r="AK374" s="203">
        <f t="shared" si="288"/>
        <v>0</v>
      </c>
      <c r="AL374" s="203">
        <f t="shared" si="288"/>
        <v>0</v>
      </c>
      <c r="AM374" s="203">
        <f t="shared" si="288"/>
        <v>0</v>
      </c>
      <c r="AN374" s="203">
        <f t="shared" si="288"/>
        <v>0</v>
      </c>
      <c r="AO374" s="203">
        <f t="shared" si="288"/>
        <v>0</v>
      </c>
      <c r="AP374" s="203">
        <f t="shared" si="288"/>
        <v>0</v>
      </c>
      <c r="AQ374" s="203">
        <f t="shared" si="288"/>
        <v>10000</v>
      </c>
      <c r="AR374" s="203">
        <f t="shared" si="288"/>
        <v>0</v>
      </c>
      <c r="AS374" s="203">
        <f t="shared" si="288"/>
        <v>0</v>
      </c>
      <c r="AT374" s="203">
        <f t="shared" si="288"/>
        <v>0</v>
      </c>
      <c r="AU374" s="206"/>
      <c r="AV374" s="206"/>
    </row>
    <row r="375" spans="1:48" ht="15.75" thickBot="1" x14ac:dyDescent="0.3">
      <c r="A375" s="206"/>
      <c r="B375" s="213"/>
      <c r="C375" s="214" t="s">
        <v>457</v>
      </c>
      <c r="D375" s="206"/>
      <c r="E375" s="206"/>
      <c r="F375" s="206"/>
      <c r="G375" s="206"/>
      <c r="H375" s="206"/>
      <c r="I375" s="206"/>
      <c r="J375" s="206"/>
      <c r="K375" s="206"/>
      <c r="L375" s="206"/>
      <c r="M375" s="206"/>
      <c r="N375" s="206"/>
      <c r="O375" s="206"/>
      <c r="P375" s="206"/>
      <c r="Q375" s="206"/>
      <c r="R375" s="206"/>
      <c r="S375" s="206"/>
      <c r="T375" s="206"/>
      <c r="U375" s="206"/>
      <c r="V375" s="206"/>
      <c r="W375" s="206"/>
      <c r="X375" s="206"/>
      <c r="Y375" s="206"/>
      <c r="Z375" s="206"/>
      <c r="AA375" s="206"/>
      <c r="AB375" s="206"/>
      <c r="AC375" s="206"/>
      <c r="AD375" s="206"/>
      <c r="AE375" s="206"/>
      <c r="AF375" s="206"/>
      <c r="AG375" s="206"/>
      <c r="AH375" s="206"/>
      <c r="AI375" s="206"/>
      <c r="AJ375" s="206"/>
      <c r="AK375" s="206"/>
      <c r="AL375" s="206"/>
      <c r="AM375" s="206"/>
      <c r="AN375" s="206"/>
      <c r="AO375" s="206"/>
      <c r="AP375" s="206"/>
      <c r="AQ375" s="206"/>
      <c r="AR375" s="206"/>
      <c r="AS375" s="206"/>
      <c r="AT375" s="206"/>
      <c r="AU375" s="206"/>
      <c r="AV375" s="206"/>
    </row>
    <row r="376" spans="1:48" ht="15.75" thickBot="1" x14ac:dyDescent="0.3">
      <c r="A376" s="206"/>
      <c r="B376" s="206"/>
      <c r="C376" s="206"/>
      <c r="D376" s="206"/>
      <c r="E376" s="206"/>
      <c r="F376" s="206"/>
      <c r="G376" s="206"/>
      <c r="H376" s="206"/>
      <c r="I376" s="206"/>
      <c r="J376" s="206"/>
      <c r="K376" s="206"/>
      <c r="L376" s="206"/>
      <c r="M376" s="206"/>
      <c r="N376" s="206"/>
      <c r="O376" s="206"/>
      <c r="P376" s="206"/>
      <c r="Q376" s="206"/>
      <c r="R376" s="206"/>
      <c r="S376" s="206"/>
      <c r="T376" s="206"/>
      <c r="U376" s="206"/>
      <c r="V376" s="206"/>
      <c r="W376" s="206"/>
      <c r="X376" s="206"/>
      <c r="Y376" s="206"/>
      <c r="Z376" s="206"/>
      <c r="AA376" s="206"/>
      <c r="AB376" s="210"/>
      <c r="AC376" s="210"/>
      <c r="AD376" s="202" t="s">
        <v>155</v>
      </c>
      <c r="AE376" s="203">
        <v>3</v>
      </c>
      <c r="AF376" s="203">
        <v>6</v>
      </c>
      <c r="AG376" s="203">
        <v>3</v>
      </c>
      <c r="AH376" s="203">
        <v>6</v>
      </c>
      <c r="AI376" s="203">
        <v>13</v>
      </c>
      <c r="AJ376" s="203">
        <v>0</v>
      </c>
      <c r="AK376" s="203">
        <v>0</v>
      </c>
      <c r="AL376" s="203">
        <v>0</v>
      </c>
      <c r="AM376" s="203">
        <v>0</v>
      </c>
      <c r="AN376" s="203">
        <v>0</v>
      </c>
      <c r="AO376" s="203">
        <v>0</v>
      </c>
      <c r="AP376" s="203">
        <v>0</v>
      </c>
      <c r="AQ376" s="203">
        <v>0</v>
      </c>
      <c r="AR376" s="203">
        <v>0</v>
      </c>
      <c r="AS376" s="203">
        <v>0</v>
      </c>
      <c r="AT376" s="206"/>
      <c r="AU376" s="206"/>
      <c r="AV376" s="206"/>
    </row>
    <row r="377" spans="1:48" ht="15.75" thickBot="1" x14ac:dyDescent="0.3">
      <c r="A377" s="206"/>
      <c r="B377" s="206"/>
      <c r="C377" s="210"/>
      <c r="D377" s="210"/>
      <c r="E377" s="202" t="s">
        <v>155</v>
      </c>
      <c r="F377" s="203">
        <v>3</v>
      </c>
      <c r="G377" s="203">
        <v>6</v>
      </c>
      <c r="H377" s="203">
        <v>3</v>
      </c>
      <c r="I377" s="203">
        <v>6</v>
      </c>
      <c r="J377" s="203">
        <v>13</v>
      </c>
      <c r="K377" s="203">
        <v>0</v>
      </c>
      <c r="L377" s="203">
        <v>0</v>
      </c>
      <c r="M377" s="203">
        <v>0</v>
      </c>
      <c r="N377" s="203">
        <v>0</v>
      </c>
      <c r="O377" s="203">
        <v>0</v>
      </c>
      <c r="P377" s="203">
        <v>0</v>
      </c>
      <c r="Q377" s="203">
        <v>0</v>
      </c>
      <c r="R377" s="203">
        <v>0</v>
      </c>
      <c r="S377" s="203">
        <v>0</v>
      </c>
      <c r="T377" s="203">
        <v>0</v>
      </c>
      <c r="U377" s="204">
        <v>-10000</v>
      </c>
      <c r="V377" s="206"/>
      <c r="W377" s="206"/>
      <c r="X377" s="206"/>
      <c r="Y377" s="206"/>
      <c r="Z377" s="206"/>
      <c r="AA377" s="206"/>
      <c r="AB377" s="202" t="s">
        <v>435</v>
      </c>
      <c r="AC377" s="203" t="s">
        <v>436</v>
      </c>
      <c r="AD377" s="203" t="s">
        <v>437</v>
      </c>
      <c r="AE377" s="203" t="s">
        <v>438</v>
      </c>
      <c r="AF377" s="203" t="s">
        <v>439</v>
      </c>
      <c r="AG377" s="203" t="s">
        <v>11</v>
      </c>
      <c r="AH377" s="203" t="s">
        <v>12</v>
      </c>
      <c r="AI377" s="203" t="s">
        <v>13</v>
      </c>
      <c r="AJ377" s="203" t="s">
        <v>234</v>
      </c>
      <c r="AK377" s="203" t="s">
        <v>235</v>
      </c>
      <c r="AL377" s="203" t="s">
        <v>236</v>
      </c>
      <c r="AM377" s="203" t="s">
        <v>415</v>
      </c>
      <c r="AN377" s="203" t="s">
        <v>440</v>
      </c>
      <c r="AO377" s="203" t="s">
        <v>441</v>
      </c>
      <c r="AP377" s="203" t="s">
        <v>446</v>
      </c>
      <c r="AQ377" s="203" t="s">
        <v>458</v>
      </c>
      <c r="AR377" s="203" t="s">
        <v>468</v>
      </c>
      <c r="AS377" s="203" t="s">
        <v>481</v>
      </c>
      <c r="AT377" s="204" t="s">
        <v>442</v>
      </c>
      <c r="AU377" s="206"/>
      <c r="AV377" s="206"/>
    </row>
    <row r="378" spans="1:48" ht="15.75" thickBot="1" x14ac:dyDescent="0.3">
      <c r="A378" s="206"/>
      <c r="B378" s="206"/>
      <c r="C378" s="202" t="s">
        <v>435</v>
      </c>
      <c r="D378" s="203" t="s">
        <v>436</v>
      </c>
      <c r="E378" s="203" t="s">
        <v>437</v>
      </c>
      <c r="F378" s="203" t="s">
        <v>438</v>
      </c>
      <c r="G378" s="203" t="s">
        <v>439</v>
      </c>
      <c r="H378" s="203" t="s">
        <v>11</v>
      </c>
      <c r="I378" s="203" t="s">
        <v>12</v>
      </c>
      <c r="J378" s="203" t="s">
        <v>13</v>
      </c>
      <c r="K378" s="203" t="s">
        <v>234</v>
      </c>
      <c r="L378" s="203" t="s">
        <v>235</v>
      </c>
      <c r="M378" s="203" t="s">
        <v>236</v>
      </c>
      <c r="N378" s="203" t="s">
        <v>415</v>
      </c>
      <c r="O378" s="203" t="s">
        <v>440</v>
      </c>
      <c r="P378" s="203" t="s">
        <v>441</v>
      </c>
      <c r="Q378" s="203" t="s">
        <v>446</v>
      </c>
      <c r="R378" s="203" t="s">
        <v>458</v>
      </c>
      <c r="S378" s="203" t="s">
        <v>468</v>
      </c>
      <c r="T378" s="203" t="s">
        <v>481</v>
      </c>
      <c r="U378" s="203" t="s">
        <v>459</v>
      </c>
      <c r="V378" s="204" t="s">
        <v>442</v>
      </c>
      <c r="W378" s="206"/>
      <c r="X378" s="206"/>
      <c r="Y378" s="206"/>
      <c r="Z378" s="206"/>
      <c r="AA378" s="206"/>
      <c r="AB378" s="208" t="s">
        <v>234</v>
      </c>
      <c r="AC378" s="215">
        <v>0</v>
      </c>
      <c r="AD378" s="215">
        <f t="shared" ref="AD378:AS378" si="289">AD364-AD385*$AE$364</f>
        <v>11</v>
      </c>
      <c r="AE378" s="215">
        <f t="shared" si="289"/>
        <v>0</v>
      </c>
      <c r="AF378" s="215">
        <f t="shared" si="289"/>
        <v>-6</v>
      </c>
      <c r="AG378" s="215">
        <f t="shared" si="289"/>
        <v>6</v>
      </c>
      <c r="AH378" s="215">
        <f t="shared" si="289"/>
        <v>12</v>
      </c>
      <c r="AI378" s="216">
        <f t="shared" si="289"/>
        <v>7</v>
      </c>
      <c r="AJ378" s="215">
        <f t="shared" si="289"/>
        <v>1</v>
      </c>
      <c r="AK378" s="215">
        <f t="shared" si="289"/>
        <v>0</v>
      </c>
      <c r="AL378" s="215">
        <f t="shared" si="289"/>
        <v>0</v>
      </c>
      <c r="AM378" s="215">
        <f t="shared" si="289"/>
        <v>0</v>
      </c>
      <c r="AN378" s="215">
        <f t="shared" si="289"/>
        <v>0</v>
      </c>
      <c r="AO378" s="215">
        <f t="shared" si="289"/>
        <v>0</v>
      </c>
      <c r="AP378" s="215">
        <f t="shared" si="289"/>
        <v>0</v>
      </c>
      <c r="AQ378" s="215">
        <f t="shared" si="289"/>
        <v>-3</v>
      </c>
      <c r="AR378" s="215">
        <f t="shared" si="289"/>
        <v>0</v>
      </c>
      <c r="AS378" s="215">
        <f t="shared" si="289"/>
        <v>0</v>
      </c>
      <c r="AT378" s="209">
        <f>AD378/AI378</f>
        <v>1.5714285714285714</v>
      </c>
      <c r="AU378" s="206"/>
      <c r="AV378" s="206"/>
    </row>
    <row r="379" spans="1:48" x14ac:dyDescent="0.25">
      <c r="A379" s="206"/>
      <c r="B379" s="206"/>
      <c r="C379" s="208" t="s">
        <v>234</v>
      </c>
      <c r="D379" s="215">
        <v>0</v>
      </c>
      <c r="E379" s="215">
        <v>8</v>
      </c>
      <c r="F379" s="215">
        <v>-3</v>
      </c>
      <c r="G379" s="215">
        <v>-6</v>
      </c>
      <c r="H379" s="215">
        <v>6</v>
      </c>
      <c r="I379" s="215">
        <v>12</v>
      </c>
      <c r="J379" s="216">
        <v>7</v>
      </c>
      <c r="K379" s="215">
        <v>1</v>
      </c>
      <c r="L379" s="215"/>
      <c r="M379" s="215"/>
      <c r="N379" s="215"/>
      <c r="O379" s="215"/>
      <c r="P379" s="215"/>
      <c r="Q379" s="215"/>
      <c r="R379" s="215"/>
      <c r="S379" s="215"/>
      <c r="T379" s="215"/>
      <c r="U379" s="206"/>
      <c r="V379" s="215">
        <f>E379/J379</f>
        <v>1.1428571428571428</v>
      </c>
      <c r="W379" s="206"/>
      <c r="X379" s="206"/>
      <c r="Y379" s="206"/>
      <c r="Z379" s="206"/>
      <c r="AA379" s="206"/>
      <c r="AB379" s="211" t="s">
        <v>235</v>
      </c>
      <c r="AC379" s="210">
        <v>0</v>
      </c>
      <c r="AD379" s="210">
        <f t="shared" ref="AD379:AS379" si="290">AD365-AD385*$AE$365</f>
        <v>2</v>
      </c>
      <c r="AE379" s="210">
        <f t="shared" si="290"/>
        <v>0</v>
      </c>
      <c r="AF379" s="210">
        <f t="shared" si="290"/>
        <v>12</v>
      </c>
      <c r="AG379" s="210">
        <f t="shared" si="290"/>
        <v>-3</v>
      </c>
      <c r="AH379" s="210">
        <f t="shared" si="290"/>
        <v>-6</v>
      </c>
      <c r="AI379" s="217">
        <f t="shared" si="290"/>
        <v>7</v>
      </c>
      <c r="AJ379" s="210">
        <f t="shared" si="290"/>
        <v>0</v>
      </c>
      <c r="AK379" s="210">
        <f t="shared" si="290"/>
        <v>1</v>
      </c>
      <c r="AL379" s="210">
        <f t="shared" si="290"/>
        <v>0</v>
      </c>
      <c r="AM379" s="210">
        <f t="shared" si="290"/>
        <v>0</v>
      </c>
      <c r="AN379" s="210">
        <f t="shared" si="290"/>
        <v>0</v>
      </c>
      <c r="AO379" s="210">
        <f t="shared" si="290"/>
        <v>0</v>
      </c>
      <c r="AP379" s="210">
        <f t="shared" si="290"/>
        <v>0</v>
      </c>
      <c r="AQ379" s="210">
        <f t="shared" si="290"/>
        <v>6</v>
      </c>
      <c r="AR379" s="210">
        <f t="shared" si="290"/>
        <v>0</v>
      </c>
      <c r="AS379" s="210">
        <f t="shared" si="290"/>
        <v>0</v>
      </c>
      <c r="AT379" s="212">
        <f>AD379/AI379</f>
        <v>0.2857142857142857</v>
      </c>
      <c r="AU379" s="206"/>
      <c r="AV379" s="206"/>
    </row>
    <row r="380" spans="1:48" x14ac:dyDescent="0.25">
      <c r="A380" s="206"/>
      <c r="B380" s="206"/>
      <c r="C380" s="211" t="s">
        <v>235</v>
      </c>
      <c r="D380" s="210">
        <v>0</v>
      </c>
      <c r="E380" s="210">
        <v>8</v>
      </c>
      <c r="F380" s="210">
        <v>6</v>
      </c>
      <c r="G380" s="210">
        <v>12</v>
      </c>
      <c r="H380" s="210">
        <v>-3</v>
      </c>
      <c r="I380" s="210">
        <v>-6</v>
      </c>
      <c r="J380" s="217">
        <v>7</v>
      </c>
      <c r="K380" s="210"/>
      <c r="L380" s="210">
        <v>1</v>
      </c>
      <c r="M380" s="210"/>
      <c r="N380" s="210"/>
      <c r="O380" s="210"/>
      <c r="P380" s="210"/>
      <c r="Q380" s="210"/>
      <c r="R380" s="210"/>
      <c r="S380" s="210"/>
      <c r="T380" s="210"/>
      <c r="U380" s="206"/>
      <c r="V380" s="210">
        <f>E380/J380</f>
        <v>1.1428571428571428</v>
      </c>
      <c r="W380" s="206"/>
      <c r="X380" s="206"/>
      <c r="Y380" s="206"/>
      <c r="Z380" s="206"/>
      <c r="AA380" s="206"/>
      <c r="AB380" s="211" t="s">
        <v>236</v>
      </c>
      <c r="AC380" s="210">
        <v>0</v>
      </c>
      <c r="AD380" s="210">
        <f t="shared" ref="AD380:AS380" si="291">AD366-AD385*$AE$366</f>
        <v>0</v>
      </c>
      <c r="AE380" s="210">
        <f t="shared" si="291"/>
        <v>0</v>
      </c>
      <c r="AF380" s="210">
        <f t="shared" si="291"/>
        <v>0</v>
      </c>
      <c r="AG380" s="210">
        <f t="shared" si="291"/>
        <v>0</v>
      </c>
      <c r="AH380" s="210">
        <f t="shared" si="291"/>
        <v>0</v>
      </c>
      <c r="AI380" s="217">
        <f t="shared" si="291"/>
        <v>0</v>
      </c>
      <c r="AJ380" s="210">
        <f t="shared" si="291"/>
        <v>0</v>
      </c>
      <c r="AK380" s="210">
        <f t="shared" si="291"/>
        <v>0</v>
      </c>
      <c r="AL380" s="210">
        <f t="shared" si="291"/>
        <v>1</v>
      </c>
      <c r="AM380" s="210">
        <f t="shared" si="291"/>
        <v>0</v>
      </c>
      <c r="AN380" s="210">
        <f t="shared" si="291"/>
        <v>0</v>
      </c>
      <c r="AO380" s="210">
        <f t="shared" si="291"/>
        <v>0</v>
      </c>
      <c r="AP380" s="210">
        <f t="shared" si="291"/>
        <v>0</v>
      </c>
      <c r="AQ380" s="210">
        <f t="shared" si="291"/>
        <v>1</v>
      </c>
      <c r="AR380" s="210">
        <f t="shared" si="291"/>
        <v>0</v>
      </c>
      <c r="AS380" s="210">
        <f t="shared" si="291"/>
        <v>0</v>
      </c>
      <c r="AT380" s="212"/>
      <c r="AU380" s="206"/>
      <c r="AV380" s="206"/>
    </row>
    <row r="381" spans="1:48" x14ac:dyDescent="0.25">
      <c r="A381" s="206"/>
      <c r="B381" s="206"/>
      <c r="C381" s="211" t="s">
        <v>236</v>
      </c>
      <c r="D381" s="210">
        <v>0</v>
      </c>
      <c r="E381" s="210">
        <v>1</v>
      </c>
      <c r="F381" s="210">
        <v>1</v>
      </c>
      <c r="G381" s="210"/>
      <c r="H381" s="210"/>
      <c r="I381" s="210"/>
      <c r="J381" s="217"/>
      <c r="K381" s="210"/>
      <c r="L381" s="210"/>
      <c r="M381" s="210">
        <v>1</v>
      </c>
      <c r="N381" s="210"/>
      <c r="O381" s="210"/>
      <c r="P381" s="210"/>
      <c r="Q381" s="210"/>
      <c r="R381" s="210"/>
      <c r="S381" s="210"/>
      <c r="T381" s="210"/>
      <c r="U381" s="210"/>
      <c r="V381" s="212"/>
      <c r="W381" s="206"/>
      <c r="X381" s="206"/>
      <c r="Y381" s="206"/>
      <c r="Z381" s="206"/>
      <c r="AA381" s="206"/>
      <c r="AB381" s="211" t="s">
        <v>415</v>
      </c>
      <c r="AC381" s="210">
        <v>0</v>
      </c>
      <c r="AD381" s="210">
        <f>AD367</f>
        <v>1</v>
      </c>
      <c r="AE381" s="210">
        <f t="shared" ref="AE381:AS381" si="292">AE367</f>
        <v>0</v>
      </c>
      <c r="AF381" s="210">
        <f t="shared" si="292"/>
        <v>1</v>
      </c>
      <c r="AG381" s="210">
        <f t="shared" si="292"/>
        <v>0</v>
      </c>
      <c r="AH381" s="210">
        <f t="shared" si="292"/>
        <v>0</v>
      </c>
      <c r="AI381" s="217">
        <f t="shared" si="292"/>
        <v>0</v>
      </c>
      <c r="AJ381" s="210">
        <f t="shared" si="292"/>
        <v>0</v>
      </c>
      <c r="AK381" s="210">
        <f t="shared" si="292"/>
        <v>0</v>
      </c>
      <c r="AL381" s="210">
        <f t="shared" si="292"/>
        <v>0</v>
      </c>
      <c r="AM381" s="210">
        <f t="shared" si="292"/>
        <v>1</v>
      </c>
      <c r="AN381" s="210">
        <f t="shared" si="292"/>
        <v>0</v>
      </c>
      <c r="AO381" s="210">
        <f t="shared" si="292"/>
        <v>0</v>
      </c>
      <c r="AP381" s="210">
        <f t="shared" si="292"/>
        <v>0</v>
      </c>
      <c r="AQ381" s="210">
        <f t="shared" si="292"/>
        <v>0</v>
      </c>
      <c r="AR381" s="210">
        <f t="shared" si="292"/>
        <v>0</v>
      </c>
      <c r="AS381" s="210">
        <f t="shared" si="292"/>
        <v>0</v>
      </c>
      <c r="AT381" s="212"/>
      <c r="AU381" s="206"/>
      <c r="AV381" s="206"/>
    </row>
    <row r="382" spans="1:48" x14ac:dyDescent="0.25">
      <c r="A382" s="206"/>
      <c r="B382" s="206"/>
      <c r="C382" s="211" t="s">
        <v>415</v>
      </c>
      <c r="D382" s="210">
        <v>0</v>
      </c>
      <c r="E382" s="210">
        <v>1</v>
      </c>
      <c r="F382" s="210"/>
      <c r="G382" s="210">
        <v>1</v>
      </c>
      <c r="H382" s="210"/>
      <c r="I382" s="210"/>
      <c r="J382" s="217"/>
      <c r="K382" s="210"/>
      <c r="L382" s="210"/>
      <c r="M382" s="210"/>
      <c r="N382" s="210">
        <v>1</v>
      </c>
      <c r="O382" s="210"/>
      <c r="P382" s="210"/>
      <c r="Q382" s="210"/>
      <c r="R382" s="210"/>
      <c r="S382" s="210"/>
      <c r="T382" s="210"/>
      <c r="U382" s="210"/>
      <c r="V382" s="212"/>
      <c r="W382" s="206"/>
      <c r="X382" s="206"/>
      <c r="Y382" s="206"/>
      <c r="Z382" s="206"/>
      <c r="AA382" s="206"/>
      <c r="AB382" s="211" t="s">
        <v>440</v>
      </c>
      <c r="AC382" s="210">
        <v>0</v>
      </c>
      <c r="AD382" s="210">
        <f t="shared" ref="AD382:AS387" si="293">AD368</f>
        <v>1</v>
      </c>
      <c r="AE382" s="210">
        <f t="shared" si="293"/>
        <v>0</v>
      </c>
      <c r="AF382" s="210">
        <f t="shared" si="293"/>
        <v>0</v>
      </c>
      <c r="AG382" s="210">
        <f t="shared" si="293"/>
        <v>1</v>
      </c>
      <c r="AH382" s="210">
        <f t="shared" si="293"/>
        <v>0</v>
      </c>
      <c r="AI382" s="217">
        <f t="shared" si="293"/>
        <v>0</v>
      </c>
      <c r="AJ382" s="210">
        <f t="shared" si="293"/>
        <v>0</v>
      </c>
      <c r="AK382" s="210">
        <f t="shared" si="293"/>
        <v>0</v>
      </c>
      <c r="AL382" s="210">
        <f t="shared" si="293"/>
        <v>0</v>
      </c>
      <c r="AM382" s="210">
        <f t="shared" si="293"/>
        <v>0</v>
      </c>
      <c r="AN382" s="210">
        <f t="shared" si="293"/>
        <v>1</v>
      </c>
      <c r="AO382" s="210">
        <f t="shared" si="293"/>
        <v>0</v>
      </c>
      <c r="AP382" s="210">
        <f t="shared" si="293"/>
        <v>0</v>
      </c>
      <c r="AQ382" s="210">
        <f t="shared" si="293"/>
        <v>0</v>
      </c>
      <c r="AR382" s="210">
        <f t="shared" si="293"/>
        <v>0</v>
      </c>
      <c r="AS382" s="210">
        <f t="shared" si="293"/>
        <v>0</v>
      </c>
      <c r="AT382" s="212"/>
      <c r="AU382" s="206"/>
      <c r="AV382" s="206"/>
    </row>
    <row r="383" spans="1:48" x14ac:dyDescent="0.25">
      <c r="A383" s="206"/>
      <c r="B383" s="206"/>
      <c r="C383" s="211" t="s">
        <v>440</v>
      </c>
      <c r="D383" s="210">
        <v>0</v>
      </c>
      <c r="E383" s="210">
        <v>1</v>
      </c>
      <c r="F383" s="210"/>
      <c r="G383" s="210"/>
      <c r="H383" s="210">
        <v>1</v>
      </c>
      <c r="I383" s="210"/>
      <c r="J383" s="217"/>
      <c r="K383" s="210"/>
      <c r="L383" s="210"/>
      <c r="M383" s="210"/>
      <c r="N383" s="210"/>
      <c r="O383" s="210">
        <v>1</v>
      </c>
      <c r="P383" s="210"/>
      <c r="Q383" s="210"/>
      <c r="R383" s="210"/>
      <c r="S383" s="210"/>
      <c r="T383" s="210"/>
      <c r="U383" s="210"/>
      <c r="V383" s="212"/>
      <c r="W383" s="206"/>
      <c r="X383" s="206"/>
      <c r="Y383" s="206"/>
      <c r="Z383" s="206"/>
      <c r="AA383" s="206"/>
      <c r="AB383" s="211" t="s">
        <v>441</v>
      </c>
      <c r="AC383" s="210">
        <v>0</v>
      </c>
      <c r="AD383" s="210">
        <f t="shared" si="293"/>
        <v>1</v>
      </c>
      <c r="AE383" s="210">
        <f t="shared" si="293"/>
        <v>0</v>
      </c>
      <c r="AF383" s="210">
        <f t="shared" si="293"/>
        <v>0</v>
      </c>
      <c r="AG383" s="210">
        <f t="shared" si="293"/>
        <v>0</v>
      </c>
      <c r="AH383" s="210">
        <f t="shared" si="293"/>
        <v>1</v>
      </c>
      <c r="AI383" s="217">
        <f t="shared" si="293"/>
        <v>0</v>
      </c>
      <c r="AJ383" s="210">
        <f t="shared" si="293"/>
        <v>0</v>
      </c>
      <c r="AK383" s="210">
        <f t="shared" si="293"/>
        <v>0</v>
      </c>
      <c r="AL383" s="210">
        <f t="shared" si="293"/>
        <v>0</v>
      </c>
      <c r="AM383" s="210">
        <f t="shared" si="293"/>
        <v>0</v>
      </c>
      <c r="AN383" s="210">
        <f t="shared" si="293"/>
        <v>0</v>
      </c>
      <c r="AO383" s="210">
        <f t="shared" si="293"/>
        <v>1</v>
      </c>
      <c r="AP383" s="210">
        <f t="shared" si="293"/>
        <v>0</v>
      </c>
      <c r="AQ383" s="210">
        <f t="shared" si="293"/>
        <v>0</v>
      </c>
      <c r="AR383" s="210">
        <f t="shared" si="293"/>
        <v>0</v>
      </c>
      <c r="AS383" s="210">
        <f t="shared" si="293"/>
        <v>0</v>
      </c>
      <c r="AT383" s="212"/>
      <c r="AU383" s="206"/>
      <c r="AV383" s="206"/>
    </row>
    <row r="384" spans="1:48" x14ac:dyDescent="0.25">
      <c r="A384" s="206"/>
      <c r="B384" s="206"/>
      <c r="C384" s="211" t="s">
        <v>441</v>
      </c>
      <c r="D384" s="210">
        <v>0</v>
      </c>
      <c r="E384" s="210">
        <v>1</v>
      </c>
      <c r="F384" s="210"/>
      <c r="G384" s="210"/>
      <c r="H384" s="210"/>
      <c r="I384" s="210">
        <v>1</v>
      </c>
      <c r="J384" s="217"/>
      <c r="K384" s="210"/>
      <c r="L384" s="210"/>
      <c r="M384" s="210"/>
      <c r="N384" s="210"/>
      <c r="O384" s="210"/>
      <c r="P384" s="210">
        <v>1</v>
      </c>
      <c r="Q384" s="210"/>
      <c r="R384" s="210"/>
      <c r="S384" s="210"/>
      <c r="T384" s="210"/>
      <c r="U384" s="210"/>
      <c r="V384" s="212"/>
      <c r="W384" s="206"/>
      <c r="X384" s="206"/>
      <c r="Y384" s="206"/>
      <c r="Z384" s="206"/>
      <c r="AA384" s="206"/>
      <c r="AB384" s="211" t="s">
        <v>446</v>
      </c>
      <c r="AC384" s="210">
        <v>0</v>
      </c>
      <c r="AD384" s="210">
        <f t="shared" si="293"/>
        <v>1</v>
      </c>
      <c r="AE384" s="210">
        <f t="shared" si="293"/>
        <v>0</v>
      </c>
      <c r="AF384" s="210">
        <f t="shared" si="293"/>
        <v>0</v>
      </c>
      <c r="AG384" s="210">
        <f t="shared" si="293"/>
        <v>0</v>
      </c>
      <c r="AH384" s="210">
        <f t="shared" si="293"/>
        <v>0</v>
      </c>
      <c r="AI384" s="217">
        <f t="shared" si="293"/>
        <v>1</v>
      </c>
      <c r="AJ384" s="210">
        <f t="shared" si="293"/>
        <v>0</v>
      </c>
      <c r="AK384" s="210">
        <f t="shared" si="293"/>
        <v>0</v>
      </c>
      <c r="AL384" s="210">
        <f t="shared" si="293"/>
        <v>0</v>
      </c>
      <c r="AM384" s="210">
        <f t="shared" si="293"/>
        <v>0</v>
      </c>
      <c r="AN384" s="210">
        <f t="shared" si="293"/>
        <v>0</v>
      </c>
      <c r="AO384" s="210">
        <f t="shared" si="293"/>
        <v>0</v>
      </c>
      <c r="AP384" s="210">
        <f t="shared" si="293"/>
        <v>1</v>
      </c>
      <c r="AQ384" s="210">
        <f t="shared" si="293"/>
        <v>0</v>
      </c>
      <c r="AR384" s="210">
        <f t="shared" si="293"/>
        <v>0</v>
      </c>
      <c r="AS384" s="210">
        <f t="shared" si="293"/>
        <v>0</v>
      </c>
      <c r="AT384" s="212">
        <v>1</v>
      </c>
      <c r="AU384" s="206"/>
      <c r="AV384" s="206"/>
    </row>
    <row r="385" spans="1:48" x14ac:dyDescent="0.25">
      <c r="A385" s="206"/>
      <c r="B385" s="206"/>
      <c r="C385" s="211" t="s">
        <v>446</v>
      </c>
      <c r="D385" s="210">
        <v>0</v>
      </c>
      <c r="E385" s="210">
        <v>1</v>
      </c>
      <c r="F385" s="210"/>
      <c r="G385" s="210"/>
      <c r="H385" s="210"/>
      <c r="I385" s="210"/>
      <c r="J385" s="217">
        <v>1</v>
      </c>
      <c r="K385" s="210"/>
      <c r="L385" s="210"/>
      <c r="M385" s="210"/>
      <c r="N385" s="210"/>
      <c r="O385" s="210"/>
      <c r="P385" s="210"/>
      <c r="Q385" s="210">
        <v>1</v>
      </c>
      <c r="R385" s="210"/>
      <c r="S385" s="210"/>
      <c r="T385" s="210"/>
      <c r="U385" s="210"/>
      <c r="V385" s="212">
        <v>1</v>
      </c>
      <c r="W385" s="206"/>
      <c r="X385" s="206"/>
      <c r="Y385" s="206"/>
      <c r="Z385" s="206"/>
      <c r="AA385" s="206"/>
      <c r="AB385" s="211" t="s">
        <v>9</v>
      </c>
      <c r="AC385" s="210">
        <v>3</v>
      </c>
      <c r="AD385" s="210">
        <f t="shared" si="293"/>
        <v>1</v>
      </c>
      <c r="AE385" s="210">
        <f t="shared" si="293"/>
        <v>1</v>
      </c>
      <c r="AF385" s="210">
        <f t="shared" si="293"/>
        <v>0</v>
      </c>
      <c r="AG385" s="210">
        <f t="shared" si="293"/>
        <v>0</v>
      </c>
      <c r="AH385" s="210">
        <f t="shared" si="293"/>
        <v>0</v>
      </c>
      <c r="AI385" s="217">
        <f t="shared" si="293"/>
        <v>0</v>
      </c>
      <c r="AJ385" s="210">
        <f t="shared" si="293"/>
        <v>0</v>
      </c>
      <c r="AK385" s="210">
        <f t="shared" si="293"/>
        <v>0</v>
      </c>
      <c r="AL385" s="210">
        <f t="shared" si="293"/>
        <v>0</v>
      </c>
      <c r="AM385" s="210">
        <f t="shared" si="293"/>
        <v>0</v>
      </c>
      <c r="AN385" s="210">
        <f t="shared" si="293"/>
        <v>0</v>
      </c>
      <c r="AO385" s="210">
        <f t="shared" si="293"/>
        <v>0</v>
      </c>
      <c r="AP385" s="210">
        <f t="shared" si="293"/>
        <v>0</v>
      </c>
      <c r="AQ385" s="210">
        <f t="shared" si="293"/>
        <v>-1</v>
      </c>
      <c r="AR385" s="210">
        <f t="shared" si="293"/>
        <v>0</v>
      </c>
      <c r="AS385" s="210">
        <f t="shared" si="293"/>
        <v>0</v>
      </c>
      <c r="AT385" s="212"/>
      <c r="AU385" s="206"/>
      <c r="AV385" s="206"/>
    </row>
    <row r="386" spans="1:48" ht="15.75" thickBot="1" x14ac:dyDescent="0.3">
      <c r="A386" s="206"/>
      <c r="B386" s="206"/>
      <c r="C386" s="211" t="s">
        <v>458</v>
      </c>
      <c r="D386" s="210">
        <v>0</v>
      </c>
      <c r="E386" s="210">
        <v>0</v>
      </c>
      <c r="F386" s="210">
        <v>1</v>
      </c>
      <c r="G386" s="210"/>
      <c r="H386" s="210"/>
      <c r="I386" s="210"/>
      <c r="J386" s="217"/>
      <c r="K386" s="210"/>
      <c r="L386" s="210"/>
      <c r="M386" s="210"/>
      <c r="N386" s="210"/>
      <c r="O386" s="210"/>
      <c r="P386" s="210"/>
      <c r="Q386" s="210"/>
      <c r="R386" s="210">
        <v>1</v>
      </c>
      <c r="S386" s="210"/>
      <c r="T386" s="210"/>
      <c r="U386" s="210"/>
      <c r="V386" s="212"/>
      <c r="W386" s="206"/>
      <c r="X386" s="206"/>
      <c r="Y386" s="206"/>
      <c r="Z386" s="206"/>
      <c r="AA386" s="206"/>
      <c r="AB386" s="211" t="s">
        <v>468</v>
      </c>
      <c r="AC386" s="210">
        <v>0</v>
      </c>
      <c r="AD386" s="210">
        <f t="shared" si="293"/>
        <v>0</v>
      </c>
      <c r="AE386" s="210">
        <f t="shared" si="293"/>
        <v>0</v>
      </c>
      <c r="AF386" s="210">
        <f t="shared" si="293"/>
        <v>1</v>
      </c>
      <c r="AG386" s="210">
        <f t="shared" si="293"/>
        <v>0</v>
      </c>
      <c r="AH386" s="210">
        <f t="shared" si="293"/>
        <v>0</v>
      </c>
      <c r="AI386" s="217">
        <f t="shared" si="293"/>
        <v>0</v>
      </c>
      <c r="AJ386" s="210">
        <f t="shared" si="293"/>
        <v>0</v>
      </c>
      <c r="AK386" s="210">
        <f t="shared" si="293"/>
        <v>0</v>
      </c>
      <c r="AL386" s="210">
        <f t="shared" si="293"/>
        <v>0</v>
      </c>
      <c r="AM386" s="210">
        <f t="shared" si="293"/>
        <v>0</v>
      </c>
      <c r="AN386" s="210">
        <f t="shared" si="293"/>
        <v>0</v>
      </c>
      <c r="AO386" s="210">
        <f t="shared" si="293"/>
        <v>0</v>
      </c>
      <c r="AP386" s="210">
        <f t="shared" si="293"/>
        <v>0</v>
      </c>
      <c r="AQ386" s="210">
        <f t="shared" si="293"/>
        <v>0</v>
      </c>
      <c r="AR386" s="210">
        <f t="shared" si="293"/>
        <v>1</v>
      </c>
      <c r="AS386" s="210">
        <f t="shared" si="293"/>
        <v>0</v>
      </c>
      <c r="AT386" s="212"/>
      <c r="AU386" s="206"/>
      <c r="AV386" s="206"/>
    </row>
    <row r="387" spans="1:48" ht="15.75" thickBot="1" x14ac:dyDescent="0.3">
      <c r="A387" s="206"/>
      <c r="B387" s="206"/>
      <c r="C387" s="202" t="s">
        <v>459</v>
      </c>
      <c r="D387" s="203">
        <v>-10000</v>
      </c>
      <c r="E387" s="203">
        <v>1</v>
      </c>
      <c r="F387" s="203"/>
      <c r="G387" s="203"/>
      <c r="H387" s="203"/>
      <c r="I387" s="203"/>
      <c r="J387" s="207">
        <v>1</v>
      </c>
      <c r="K387" s="203"/>
      <c r="L387" s="203"/>
      <c r="M387" s="203"/>
      <c r="N387" s="203"/>
      <c r="O387" s="203"/>
      <c r="P387" s="203"/>
      <c r="Q387" s="203"/>
      <c r="R387" s="203"/>
      <c r="S387" s="203">
        <v>-1</v>
      </c>
      <c r="T387" s="203"/>
      <c r="U387" s="203">
        <v>1</v>
      </c>
      <c r="V387" s="204">
        <v>1</v>
      </c>
      <c r="W387" s="206"/>
      <c r="X387" s="206"/>
      <c r="Y387" s="206"/>
      <c r="Z387" s="206"/>
      <c r="AA387" s="206"/>
      <c r="AB387" s="202" t="s">
        <v>481</v>
      </c>
      <c r="AC387" s="203">
        <v>0</v>
      </c>
      <c r="AD387" s="203">
        <f t="shared" si="293"/>
        <v>0</v>
      </c>
      <c r="AE387" s="203">
        <f t="shared" si="293"/>
        <v>0</v>
      </c>
      <c r="AF387" s="203">
        <f t="shared" si="293"/>
        <v>0</v>
      </c>
      <c r="AG387" s="203">
        <f t="shared" si="293"/>
        <v>0</v>
      </c>
      <c r="AH387" s="203">
        <f t="shared" si="293"/>
        <v>0</v>
      </c>
      <c r="AI387" s="207">
        <f t="shared" si="293"/>
        <v>1</v>
      </c>
      <c r="AJ387" s="203">
        <f t="shared" si="293"/>
        <v>0</v>
      </c>
      <c r="AK387" s="203">
        <f t="shared" si="293"/>
        <v>0</v>
      </c>
      <c r="AL387" s="203">
        <f t="shared" si="293"/>
        <v>0</v>
      </c>
      <c r="AM387" s="203">
        <f t="shared" si="293"/>
        <v>0</v>
      </c>
      <c r="AN387" s="203">
        <f t="shared" si="293"/>
        <v>0</v>
      </c>
      <c r="AO387" s="203">
        <f t="shared" si="293"/>
        <v>0</v>
      </c>
      <c r="AP387" s="203">
        <f t="shared" si="293"/>
        <v>0</v>
      </c>
      <c r="AQ387" s="203">
        <f t="shared" si="293"/>
        <v>0</v>
      </c>
      <c r="AR387" s="203">
        <f t="shared" si="293"/>
        <v>0</v>
      </c>
      <c r="AS387" s="203">
        <f t="shared" si="293"/>
        <v>1</v>
      </c>
      <c r="AT387" s="204">
        <v>0</v>
      </c>
      <c r="AU387" s="206"/>
      <c r="AV387" s="206"/>
    </row>
    <row r="388" spans="1:48" ht="15.75" thickBot="1" x14ac:dyDescent="0.3">
      <c r="A388" s="206"/>
      <c r="B388" s="206"/>
      <c r="C388" s="213" t="s">
        <v>481</v>
      </c>
      <c r="D388" s="218">
        <v>0</v>
      </c>
      <c r="E388" s="218">
        <v>0</v>
      </c>
      <c r="F388" s="218"/>
      <c r="G388" s="218">
        <v>1</v>
      </c>
      <c r="H388" s="218"/>
      <c r="I388" s="218"/>
      <c r="J388" s="219"/>
      <c r="K388" s="218"/>
      <c r="L388" s="218"/>
      <c r="M388" s="218"/>
      <c r="N388" s="218"/>
      <c r="O388" s="218"/>
      <c r="P388" s="218"/>
      <c r="Q388" s="218"/>
      <c r="R388" s="218"/>
      <c r="S388" s="218"/>
      <c r="T388" s="218">
        <v>1</v>
      </c>
      <c r="U388" s="218"/>
      <c r="V388" s="214"/>
      <c r="W388" s="206"/>
      <c r="X388" s="206"/>
      <c r="Y388" s="206"/>
      <c r="Z388" s="206"/>
      <c r="AA388" s="206"/>
      <c r="AB388" s="206"/>
      <c r="AC388" s="211"/>
      <c r="AD388" s="202" t="s">
        <v>237</v>
      </c>
      <c r="AE388" s="203">
        <f t="shared" ref="AE388:AS388" si="294">SUMPRODUCT($AC$378:$AC$387,AE378:AE387)-AE376</f>
        <v>0</v>
      </c>
      <c r="AF388" s="203">
        <f t="shared" si="294"/>
        <v>-6</v>
      </c>
      <c r="AG388" s="203">
        <f t="shared" si="294"/>
        <v>-3</v>
      </c>
      <c r="AH388" s="203">
        <f t="shared" si="294"/>
        <v>-6</v>
      </c>
      <c r="AI388" s="203">
        <f t="shared" si="294"/>
        <v>-13</v>
      </c>
      <c r="AJ388" s="203">
        <f t="shared" si="294"/>
        <v>0</v>
      </c>
      <c r="AK388" s="203">
        <f t="shared" si="294"/>
        <v>0</v>
      </c>
      <c r="AL388" s="203">
        <f t="shared" si="294"/>
        <v>0</v>
      </c>
      <c r="AM388" s="203">
        <f t="shared" si="294"/>
        <v>0</v>
      </c>
      <c r="AN388" s="203">
        <f t="shared" si="294"/>
        <v>0</v>
      </c>
      <c r="AO388" s="203">
        <f t="shared" si="294"/>
        <v>0</v>
      </c>
      <c r="AP388" s="203">
        <f t="shared" si="294"/>
        <v>0</v>
      </c>
      <c r="AQ388" s="203">
        <f t="shared" si="294"/>
        <v>-3</v>
      </c>
      <c r="AR388" s="203">
        <f t="shared" si="294"/>
        <v>0</v>
      </c>
      <c r="AS388" s="203">
        <f t="shared" si="294"/>
        <v>0</v>
      </c>
      <c r="AT388" s="206"/>
      <c r="AU388" s="206"/>
      <c r="AV388" s="206"/>
    </row>
    <row r="389" spans="1:48" ht="15.75" thickBot="1" x14ac:dyDescent="0.3">
      <c r="A389" s="206"/>
      <c r="B389" s="206"/>
      <c r="C389" s="206"/>
      <c r="D389" s="211"/>
      <c r="E389" s="202" t="s">
        <v>237</v>
      </c>
      <c r="F389" s="203">
        <f>SUMPRODUCT($D$379:$D$388,F379:F388)-F377</f>
        <v>-3</v>
      </c>
      <c r="G389" s="203">
        <f t="shared" ref="G389:U389" si="295">SUMPRODUCT($D$379:$D$388,G379:G388)-G377</f>
        <v>-6</v>
      </c>
      <c r="H389" s="203">
        <f t="shared" si="295"/>
        <v>-3</v>
      </c>
      <c r="I389" s="203">
        <f t="shared" si="295"/>
        <v>-6</v>
      </c>
      <c r="J389" s="203">
        <f t="shared" si="295"/>
        <v>-10013</v>
      </c>
      <c r="K389" s="203">
        <f t="shared" si="295"/>
        <v>0</v>
      </c>
      <c r="L389" s="203">
        <f t="shared" si="295"/>
        <v>0</v>
      </c>
      <c r="M389" s="203">
        <f t="shared" si="295"/>
        <v>0</v>
      </c>
      <c r="N389" s="203">
        <f t="shared" si="295"/>
        <v>0</v>
      </c>
      <c r="O389" s="203">
        <f t="shared" si="295"/>
        <v>0</v>
      </c>
      <c r="P389" s="203">
        <f t="shared" si="295"/>
        <v>0</v>
      </c>
      <c r="Q389" s="203">
        <f t="shared" si="295"/>
        <v>0</v>
      </c>
      <c r="R389" s="203">
        <f t="shared" si="295"/>
        <v>0</v>
      </c>
      <c r="S389" s="203">
        <f t="shared" si="295"/>
        <v>10000</v>
      </c>
      <c r="T389" s="203">
        <f t="shared" si="295"/>
        <v>0</v>
      </c>
      <c r="U389" s="203">
        <f t="shared" si="295"/>
        <v>0</v>
      </c>
      <c r="V389" s="206"/>
      <c r="W389" s="206"/>
      <c r="X389" s="206"/>
      <c r="Y389" s="206"/>
      <c r="Z389" s="206"/>
      <c r="AA389" s="206"/>
      <c r="AB389" s="206"/>
      <c r="AC389" s="206"/>
      <c r="AD389" s="206"/>
      <c r="AE389" s="206"/>
      <c r="AF389" s="206"/>
      <c r="AG389" s="206"/>
      <c r="AH389" s="206"/>
      <c r="AI389" s="206"/>
      <c r="AJ389" s="206"/>
      <c r="AK389" s="206"/>
      <c r="AL389" s="206"/>
      <c r="AM389" s="206"/>
      <c r="AN389" s="206"/>
      <c r="AO389" s="206"/>
      <c r="AP389" s="206"/>
      <c r="AQ389" s="206"/>
      <c r="AR389" s="206"/>
      <c r="AS389" s="206"/>
      <c r="AT389" s="206"/>
      <c r="AU389" s="206"/>
      <c r="AV389" s="206"/>
    </row>
    <row r="390" spans="1:48" ht="15.75" thickBot="1" x14ac:dyDescent="0.3">
      <c r="A390" s="206"/>
      <c r="B390" s="206"/>
      <c r="C390" s="206"/>
      <c r="D390" s="206"/>
      <c r="E390" s="206"/>
      <c r="F390" s="206"/>
      <c r="G390" s="206"/>
      <c r="H390" s="206"/>
      <c r="I390" s="206"/>
      <c r="J390" s="206"/>
      <c r="K390" s="206"/>
      <c r="L390" s="206"/>
      <c r="M390" s="206"/>
      <c r="N390" s="206"/>
      <c r="O390" s="206"/>
      <c r="P390" s="206"/>
      <c r="Q390" s="206"/>
      <c r="R390" s="206"/>
      <c r="S390" s="206"/>
      <c r="T390" s="206"/>
      <c r="U390" s="206"/>
      <c r="V390" s="206"/>
      <c r="W390" s="206"/>
      <c r="X390" s="206"/>
      <c r="Y390" s="206"/>
      <c r="Z390" s="206"/>
      <c r="AA390" s="206"/>
      <c r="AB390" s="210"/>
      <c r="AC390" s="210"/>
      <c r="AD390" s="202" t="s">
        <v>155</v>
      </c>
      <c r="AE390" s="203">
        <v>3</v>
      </c>
      <c r="AF390" s="203">
        <v>6</v>
      </c>
      <c r="AG390" s="203">
        <v>3</v>
      </c>
      <c r="AH390" s="203">
        <v>6</v>
      </c>
      <c r="AI390" s="203">
        <v>13</v>
      </c>
      <c r="AJ390" s="203">
        <v>0</v>
      </c>
      <c r="AK390" s="203">
        <v>0</v>
      </c>
      <c r="AL390" s="203">
        <v>0</v>
      </c>
      <c r="AM390" s="203">
        <v>0</v>
      </c>
      <c r="AN390" s="203">
        <v>0</v>
      </c>
      <c r="AO390" s="203">
        <v>0</v>
      </c>
      <c r="AP390" s="203">
        <v>0</v>
      </c>
      <c r="AQ390" s="203">
        <v>0</v>
      </c>
      <c r="AR390" s="203">
        <v>0</v>
      </c>
      <c r="AS390" s="203">
        <v>0</v>
      </c>
      <c r="AT390" s="206"/>
      <c r="AU390" s="206"/>
      <c r="AV390" s="206"/>
    </row>
    <row r="391" spans="1:48" ht="15.75" thickBot="1" x14ac:dyDescent="0.3">
      <c r="A391" s="206"/>
      <c r="B391" s="206"/>
      <c r="C391" s="210"/>
      <c r="D391" s="210"/>
      <c r="E391" s="202" t="s">
        <v>155</v>
      </c>
      <c r="F391" s="203">
        <v>3</v>
      </c>
      <c r="G391" s="203">
        <v>6</v>
      </c>
      <c r="H391" s="203">
        <v>3</v>
      </c>
      <c r="I391" s="203">
        <v>6</v>
      </c>
      <c r="J391" s="203">
        <v>13</v>
      </c>
      <c r="K391" s="203">
        <v>0</v>
      </c>
      <c r="L391" s="203">
        <v>0</v>
      </c>
      <c r="M391" s="203">
        <v>0</v>
      </c>
      <c r="N391" s="203">
        <v>0</v>
      </c>
      <c r="O391" s="203">
        <v>0</v>
      </c>
      <c r="P391" s="203">
        <v>0</v>
      </c>
      <c r="Q391" s="203">
        <v>0</v>
      </c>
      <c r="R391" s="203">
        <v>0</v>
      </c>
      <c r="S391" s="203">
        <v>0</v>
      </c>
      <c r="T391" s="203">
        <v>0</v>
      </c>
      <c r="U391" s="204">
        <v>-10000</v>
      </c>
      <c r="V391" s="206"/>
      <c r="W391" s="206"/>
      <c r="X391" s="206"/>
      <c r="Y391" s="206"/>
      <c r="Z391" s="206"/>
      <c r="AA391" s="206"/>
      <c r="AB391" s="202" t="s">
        <v>435</v>
      </c>
      <c r="AC391" s="203" t="s">
        <v>436</v>
      </c>
      <c r="AD391" s="203" t="s">
        <v>437</v>
      </c>
      <c r="AE391" s="203" t="s">
        <v>438</v>
      </c>
      <c r="AF391" s="203" t="s">
        <v>439</v>
      </c>
      <c r="AG391" s="203" t="s">
        <v>11</v>
      </c>
      <c r="AH391" s="203" t="s">
        <v>12</v>
      </c>
      <c r="AI391" s="203" t="s">
        <v>13</v>
      </c>
      <c r="AJ391" s="203" t="s">
        <v>234</v>
      </c>
      <c r="AK391" s="203" t="s">
        <v>235</v>
      </c>
      <c r="AL391" s="203" t="s">
        <v>236</v>
      </c>
      <c r="AM391" s="203" t="s">
        <v>415</v>
      </c>
      <c r="AN391" s="203" t="s">
        <v>440</v>
      </c>
      <c r="AO391" s="203" t="s">
        <v>441</v>
      </c>
      <c r="AP391" s="203" t="s">
        <v>446</v>
      </c>
      <c r="AQ391" s="203" t="s">
        <v>458</v>
      </c>
      <c r="AR391" s="203" t="s">
        <v>468</v>
      </c>
      <c r="AS391" s="203" t="s">
        <v>481</v>
      </c>
      <c r="AT391" s="204" t="s">
        <v>442</v>
      </c>
      <c r="AU391" s="206"/>
      <c r="AV391" s="206"/>
    </row>
    <row r="392" spans="1:48" ht="15.75" thickBot="1" x14ac:dyDescent="0.3">
      <c r="A392" s="206"/>
      <c r="B392" s="206"/>
      <c r="C392" s="202" t="s">
        <v>435</v>
      </c>
      <c r="D392" s="203" t="s">
        <v>436</v>
      </c>
      <c r="E392" s="203" t="s">
        <v>437</v>
      </c>
      <c r="F392" s="203" t="s">
        <v>438</v>
      </c>
      <c r="G392" s="203" t="s">
        <v>439</v>
      </c>
      <c r="H392" s="203" t="s">
        <v>11</v>
      </c>
      <c r="I392" s="203" t="s">
        <v>12</v>
      </c>
      <c r="J392" s="203" t="s">
        <v>13</v>
      </c>
      <c r="K392" s="203" t="s">
        <v>234</v>
      </c>
      <c r="L392" s="203" t="s">
        <v>235</v>
      </c>
      <c r="M392" s="203" t="s">
        <v>236</v>
      </c>
      <c r="N392" s="203" t="s">
        <v>415</v>
      </c>
      <c r="O392" s="203" t="s">
        <v>440</v>
      </c>
      <c r="P392" s="203" t="s">
        <v>441</v>
      </c>
      <c r="Q392" s="203" t="s">
        <v>446</v>
      </c>
      <c r="R392" s="203" t="s">
        <v>458</v>
      </c>
      <c r="S392" s="203" t="s">
        <v>468</v>
      </c>
      <c r="T392" s="203" t="s">
        <v>481</v>
      </c>
      <c r="U392" s="203" t="s">
        <v>459</v>
      </c>
      <c r="V392" s="204" t="s">
        <v>442</v>
      </c>
      <c r="W392" s="206"/>
      <c r="X392" s="206"/>
      <c r="Y392" s="206"/>
      <c r="Z392" s="206"/>
      <c r="AA392" s="206"/>
      <c r="AB392" s="202" t="s">
        <v>234</v>
      </c>
      <c r="AC392" s="203">
        <v>0</v>
      </c>
      <c r="AD392" s="203">
        <f t="shared" ref="AD392:AS392" si="296">AD378-AD401*$AI$378</f>
        <v>11</v>
      </c>
      <c r="AE392" s="203">
        <f t="shared" si="296"/>
        <v>0</v>
      </c>
      <c r="AF392" s="203">
        <f t="shared" si="296"/>
        <v>-6</v>
      </c>
      <c r="AG392" s="203">
        <f t="shared" si="296"/>
        <v>6</v>
      </c>
      <c r="AH392" s="207">
        <f t="shared" si="296"/>
        <v>12</v>
      </c>
      <c r="AI392" s="203">
        <f t="shared" si="296"/>
        <v>0</v>
      </c>
      <c r="AJ392" s="203">
        <f t="shared" si="296"/>
        <v>1</v>
      </c>
      <c r="AK392" s="203">
        <f t="shared" si="296"/>
        <v>0</v>
      </c>
      <c r="AL392" s="203">
        <f t="shared" si="296"/>
        <v>0</v>
      </c>
      <c r="AM392" s="203">
        <f t="shared" si="296"/>
        <v>0</v>
      </c>
      <c r="AN392" s="203">
        <f t="shared" si="296"/>
        <v>0</v>
      </c>
      <c r="AO392" s="203">
        <f t="shared" si="296"/>
        <v>0</v>
      </c>
      <c r="AP392" s="203">
        <f t="shared" si="296"/>
        <v>0</v>
      </c>
      <c r="AQ392" s="203">
        <f t="shared" si="296"/>
        <v>-3</v>
      </c>
      <c r="AR392" s="203">
        <f t="shared" si="296"/>
        <v>0</v>
      </c>
      <c r="AS392" s="203">
        <f t="shared" si="296"/>
        <v>-7</v>
      </c>
      <c r="AT392" s="204">
        <f>AD392/AH392</f>
        <v>0.91666666666666663</v>
      </c>
      <c r="AU392" s="206"/>
      <c r="AV392" s="206"/>
    </row>
    <row r="393" spans="1:48" ht="15.75" thickBot="1" x14ac:dyDescent="0.3">
      <c r="A393" s="206"/>
      <c r="B393" s="206"/>
      <c r="C393" s="208" t="s">
        <v>234</v>
      </c>
      <c r="D393" s="215">
        <v>0</v>
      </c>
      <c r="E393" s="215">
        <f>E379-E401*$J$379</f>
        <v>1</v>
      </c>
      <c r="F393" s="215">
        <f t="shared" ref="F393:U393" si="297">F379-F401*$J$379</f>
        <v>-3</v>
      </c>
      <c r="G393" s="215">
        <f t="shared" si="297"/>
        <v>-6</v>
      </c>
      <c r="H393" s="215">
        <f t="shared" si="297"/>
        <v>6</v>
      </c>
      <c r="I393" s="215">
        <f t="shared" si="297"/>
        <v>12</v>
      </c>
      <c r="J393" s="215">
        <f t="shared" si="297"/>
        <v>0</v>
      </c>
      <c r="K393" s="215">
        <f t="shared" si="297"/>
        <v>1</v>
      </c>
      <c r="L393" s="215">
        <f t="shared" si="297"/>
        <v>0</v>
      </c>
      <c r="M393" s="215">
        <f t="shared" si="297"/>
        <v>0</v>
      </c>
      <c r="N393" s="215">
        <f t="shared" si="297"/>
        <v>0</v>
      </c>
      <c r="O393" s="215">
        <f t="shared" si="297"/>
        <v>0</v>
      </c>
      <c r="P393" s="215">
        <f t="shared" si="297"/>
        <v>0</v>
      </c>
      <c r="Q393" s="215">
        <f t="shared" si="297"/>
        <v>0</v>
      </c>
      <c r="R393" s="215">
        <f t="shared" si="297"/>
        <v>0</v>
      </c>
      <c r="S393" s="216">
        <f t="shared" si="297"/>
        <v>7</v>
      </c>
      <c r="T393" s="215">
        <f t="shared" si="297"/>
        <v>0</v>
      </c>
      <c r="U393" s="215">
        <f t="shared" si="297"/>
        <v>-7</v>
      </c>
      <c r="V393" s="209">
        <f>E393/S393</f>
        <v>0.14285714285714285</v>
      </c>
      <c r="W393" s="206"/>
      <c r="X393" s="206"/>
      <c r="Y393" s="206"/>
      <c r="Z393" s="206"/>
      <c r="AA393" s="206"/>
      <c r="AB393" s="211" t="s">
        <v>235</v>
      </c>
      <c r="AC393" s="210">
        <v>0</v>
      </c>
      <c r="AD393" s="210">
        <f t="shared" ref="AD393:AS393" si="298">AD379-AD401*$AI$379</f>
        <v>2</v>
      </c>
      <c r="AE393" s="210">
        <f t="shared" si="298"/>
        <v>0</v>
      </c>
      <c r="AF393" s="210">
        <f t="shared" si="298"/>
        <v>12</v>
      </c>
      <c r="AG393" s="210">
        <f t="shared" si="298"/>
        <v>-3</v>
      </c>
      <c r="AH393" s="217">
        <f t="shared" si="298"/>
        <v>-6</v>
      </c>
      <c r="AI393" s="210">
        <f t="shared" si="298"/>
        <v>0</v>
      </c>
      <c r="AJ393" s="210">
        <f t="shared" si="298"/>
        <v>0</v>
      </c>
      <c r="AK393" s="210">
        <f t="shared" si="298"/>
        <v>1</v>
      </c>
      <c r="AL393" s="210">
        <f t="shared" si="298"/>
        <v>0</v>
      </c>
      <c r="AM393" s="210">
        <f t="shared" si="298"/>
        <v>0</v>
      </c>
      <c r="AN393" s="210">
        <f t="shared" si="298"/>
        <v>0</v>
      </c>
      <c r="AO393" s="210">
        <f t="shared" si="298"/>
        <v>0</v>
      </c>
      <c r="AP393" s="210">
        <f t="shared" si="298"/>
        <v>0</v>
      </c>
      <c r="AQ393" s="210">
        <f t="shared" si="298"/>
        <v>6</v>
      </c>
      <c r="AR393" s="210">
        <f t="shared" si="298"/>
        <v>0</v>
      </c>
      <c r="AS393" s="210">
        <f t="shared" si="298"/>
        <v>-7</v>
      </c>
      <c r="AT393" s="212"/>
      <c r="AU393" s="206"/>
      <c r="AV393" s="206"/>
    </row>
    <row r="394" spans="1:48" ht="15.75" thickBot="1" x14ac:dyDescent="0.3">
      <c r="A394" s="206"/>
      <c r="B394" s="206"/>
      <c r="C394" s="211" t="s">
        <v>235</v>
      </c>
      <c r="D394" s="210">
        <v>0</v>
      </c>
      <c r="E394" s="210">
        <f>E380-E401*$J$380</f>
        <v>1</v>
      </c>
      <c r="F394" s="210">
        <f t="shared" ref="F394:U394" si="299">F380-F401*$J$380</f>
        <v>6</v>
      </c>
      <c r="G394" s="210">
        <f t="shared" si="299"/>
        <v>12</v>
      </c>
      <c r="H394" s="210">
        <f t="shared" si="299"/>
        <v>-3</v>
      </c>
      <c r="I394" s="210">
        <f t="shared" si="299"/>
        <v>-6</v>
      </c>
      <c r="J394" s="210">
        <f t="shared" si="299"/>
        <v>0</v>
      </c>
      <c r="K394" s="210">
        <f t="shared" si="299"/>
        <v>0</v>
      </c>
      <c r="L394" s="210">
        <f t="shared" si="299"/>
        <v>1</v>
      </c>
      <c r="M394" s="210">
        <f t="shared" si="299"/>
        <v>0</v>
      </c>
      <c r="N394" s="210">
        <f t="shared" si="299"/>
        <v>0</v>
      </c>
      <c r="O394" s="210">
        <f t="shared" si="299"/>
        <v>0</v>
      </c>
      <c r="P394" s="210">
        <f t="shared" si="299"/>
        <v>0</v>
      </c>
      <c r="Q394" s="210">
        <f t="shared" si="299"/>
        <v>0</v>
      </c>
      <c r="R394" s="210">
        <f t="shared" si="299"/>
        <v>0</v>
      </c>
      <c r="S394" s="217">
        <f t="shared" si="299"/>
        <v>7</v>
      </c>
      <c r="T394" s="210">
        <f t="shared" si="299"/>
        <v>0</v>
      </c>
      <c r="U394" s="210">
        <f t="shared" si="299"/>
        <v>-7</v>
      </c>
      <c r="V394" s="209">
        <f t="shared" ref="V394:V399" si="300">E394/S394</f>
        <v>0.14285714285714285</v>
      </c>
      <c r="W394" s="206"/>
      <c r="X394" s="206"/>
      <c r="Y394" s="206"/>
      <c r="Z394" s="206"/>
      <c r="AA394" s="206"/>
      <c r="AB394" s="211" t="s">
        <v>236</v>
      </c>
      <c r="AC394" s="210">
        <v>0</v>
      </c>
      <c r="AD394" s="210">
        <f>AD380</f>
        <v>0</v>
      </c>
      <c r="AE394" s="210">
        <f t="shared" ref="AE394:AS394" si="301">AE380</f>
        <v>0</v>
      </c>
      <c r="AF394" s="210">
        <f t="shared" si="301"/>
        <v>0</v>
      </c>
      <c r="AG394" s="210">
        <f t="shared" si="301"/>
        <v>0</v>
      </c>
      <c r="AH394" s="217">
        <f t="shared" si="301"/>
        <v>0</v>
      </c>
      <c r="AI394" s="210">
        <f t="shared" si="301"/>
        <v>0</v>
      </c>
      <c r="AJ394" s="210">
        <f t="shared" si="301"/>
        <v>0</v>
      </c>
      <c r="AK394" s="210">
        <f t="shared" si="301"/>
        <v>0</v>
      </c>
      <c r="AL394" s="210">
        <f t="shared" si="301"/>
        <v>1</v>
      </c>
      <c r="AM394" s="210">
        <f t="shared" si="301"/>
        <v>0</v>
      </c>
      <c r="AN394" s="210">
        <f t="shared" si="301"/>
        <v>0</v>
      </c>
      <c r="AO394" s="210">
        <f t="shared" si="301"/>
        <v>0</v>
      </c>
      <c r="AP394" s="210">
        <f t="shared" si="301"/>
        <v>0</v>
      </c>
      <c r="AQ394" s="210">
        <f t="shared" si="301"/>
        <v>1</v>
      </c>
      <c r="AR394" s="210">
        <f t="shared" si="301"/>
        <v>0</v>
      </c>
      <c r="AS394" s="210">
        <f t="shared" si="301"/>
        <v>0</v>
      </c>
      <c r="AT394" s="212"/>
      <c r="AU394" s="206"/>
      <c r="AV394" s="206"/>
    </row>
    <row r="395" spans="1:48" ht="15.75" thickBot="1" x14ac:dyDescent="0.3">
      <c r="A395" s="206"/>
      <c r="B395" s="206"/>
      <c r="C395" s="211" t="s">
        <v>236</v>
      </c>
      <c r="D395" s="210">
        <v>0</v>
      </c>
      <c r="E395" s="210">
        <f t="shared" ref="E395:U398" si="302">E381/$J$387</f>
        <v>1</v>
      </c>
      <c r="F395" s="210">
        <f t="shared" si="302"/>
        <v>1</v>
      </c>
      <c r="G395" s="210">
        <f t="shared" si="302"/>
        <v>0</v>
      </c>
      <c r="H395" s="210">
        <f t="shared" si="302"/>
        <v>0</v>
      </c>
      <c r="I395" s="210">
        <f t="shared" si="302"/>
        <v>0</v>
      </c>
      <c r="J395" s="210">
        <f t="shared" si="302"/>
        <v>0</v>
      </c>
      <c r="K395" s="210">
        <f t="shared" si="302"/>
        <v>0</v>
      </c>
      <c r="L395" s="210">
        <f t="shared" si="302"/>
        <v>0</v>
      </c>
      <c r="M395" s="210">
        <f t="shared" si="302"/>
        <v>1</v>
      </c>
      <c r="N395" s="210">
        <f t="shared" si="302"/>
        <v>0</v>
      </c>
      <c r="O395" s="210">
        <f t="shared" si="302"/>
        <v>0</v>
      </c>
      <c r="P395" s="210">
        <f t="shared" si="302"/>
        <v>0</v>
      </c>
      <c r="Q395" s="210">
        <f t="shared" si="302"/>
        <v>0</v>
      </c>
      <c r="R395" s="210">
        <f t="shared" si="302"/>
        <v>0</v>
      </c>
      <c r="S395" s="217">
        <f t="shared" si="302"/>
        <v>0</v>
      </c>
      <c r="T395" s="210">
        <f t="shared" si="302"/>
        <v>0</v>
      </c>
      <c r="U395" s="210">
        <f t="shared" si="302"/>
        <v>0</v>
      </c>
      <c r="V395" s="209"/>
      <c r="W395" s="206"/>
      <c r="X395" s="206"/>
      <c r="Y395" s="206"/>
      <c r="Z395" s="206"/>
      <c r="AA395" s="206"/>
      <c r="AB395" s="211" t="s">
        <v>415</v>
      </c>
      <c r="AC395" s="210">
        <v>0</v>
      </c>
      <c r="AD395" s="210">
        <f t="shared" ref="AD395:AS397" si="303">AD381</f>
        <v>1</v>
      </c>
      <c r="AE395" s="210">
        <f t="shared" si="303"/>
        <v>0</v>
      </c>
      <c r="AF395" s="210">
        <f t="shared" si="303"/>
        <v>1</v>
      </c>
      <c r="AG395" s="210">
        <f t="shared" si="303"/>
        <v>0</v>
      </c>
      <c r="AH395" s="217">
        <f t="shared" si="303"/>
        <v>0</v>
      </c>
      <c r="AI395" s="210">
        <f t="shared" si="303"/>
        <v>0</v>
      </c>
      <c r="AJ395" s="210">
        <f t="shared" si="303"/>
        <v>0</v>
      </c>
      <c r="AK395" s="210">
        <f t="shared" si="303"/>
        <v>0</v>
      </c>
      <c r="AL395" s="210">
        <f t="shared" si="303"/>
        <v>0</v>
      </c>
      <c r="AM395" s="210">
        <f t="shared" si="303"/>
        <v>1</v>
      </c>
      <c r="AN395" s="210">
        <f t="shared" si="303"/>
        <v>0</v>
      </c>
      <c r="AO395" s="210">
        <f t="shared" si="303"/>
        <v>0</v>
      </c>
      <c r="AP395" s="210">
        <f t="shared" si="303"/>
        <v>0</v>
      </c>
      <c r="AQ395" s="210">
        <f t="shared" si="303"/>
        <v>0</v>
      </c>
      <c r="AR395" s="210">
        <f t="shared" si="303"/>
        <v>0</v>
      </c>
      <c r="AS395" s="210">
        <f t="shared" si="303"/>
        <v>0</v>
      </c>
      <c r="AT395" s="212"/>
      <c r="AU395" s="206"/>
      <c r="AV395" s="206"/>
    </row>
    <row r="396" spans="1:48" ht="15.75" thickBot="1" x14ac:dyDescent="0.3">
      <c r="A396" s="206"/>
      <c r="B396" s="206"/>
      <c r="C396" s="211" t="s">
        <v>415</v>
      </c>
      <c r="D396" s="210">
        <v>0</v>
      </c>
      <c r="E396" s="210">
        <f t="shared" si="302"/>
        <v>1</v>
      </c>
      <c r="F396" s="210">
        <f t="shared" si="302"/>
        <v>0</v>
      </c>
      <c r="G396" s="210">
        <f t="shared" si="302"/>
        <v>1</v>
      </c>
      <c r="H396" s="210">
        <f t="shared" si="302"/>
        <v>0</v>
      </c>
      <c r="I396" s="210">
        <f t="shared" si="302"/>
        <v>0</v>
      </c>
      <c r="J396" s="210">
        <f t="shared" si="302"/>
        <v>0</v>
      </c>
      <c r="K396" s="210">
        <f t="shared" si="302"/>
        <v>0</v>
      </c>
      <c r="L396" s="210">
        <f t="shared" si="302"/>
        <v>0</v>
      </c>
      <c r="M396" s="210">
        <f t="shared" si="302"/>
        <v>0</v>
      </c>
      <c r="N396" s="210">
        <f t="shared" si="302"/>
        <v>1</v>
      </c>
      <c r="O396" s="210">
        <f t="shared" si="302"/>
        <v>0</v>
      </c>
      <c r="P396" s="210">
        <f t="shared" si="302"/>
        <v>0</v>
      </c>
      <c r="Q396" s="210">
        <f t="shared" si="302"/>
        <v>0</v>
      </c>
      <c r="R396" s="210">
        <f t="shared" si="302"/>
        <v>0</v>
      </c>
      <c r="S396" s="217">
        <f t="shared" si="302"/>
        <v>0</v>
      </c>
      <c r="T396" s="210">
        <f t="shared" si="302"/>
        <v>0</v>
      </c>
      <c r="U396" s="210">
        <f t="shared" si="302"/>
        <v>0</v>
      </c>
      <c r="V396" s="209"/>
      <c r="W396" s="206"/>
      <c r="X396" s="206"/>
      <c r="Y396" s="206"/>
      <c r="Z396" s="206"/>
      <c r="AA396" s="206"/>
      <c r="AB396" s="211" t="s">
        <v>440</v>
      </c>
      <c r="AC396" s="210">
        <v>0</v>
      </c>
      <c r="AD396" s="210">
        <f t="shared" si="303"/>
        <v>1</v>
      </c>
      <c r="AE396" s="210">
        <f t="shared" si="303"/>
        <v>0</v>
      </c>
      <c r="AF396" s="210">
        <f t="shared" si="303"/>
        <v>0</v>
      </c>
      <c r="AG396" s="210">
        <f t="shared" si="303"/>
        <v>1</v>
      </c>
      <c r="AH396" s="217">
        <f t="shared" si="303"/>
        <v>0</v>
      </c>
      <c r="AI396" s="210">
        <f t="shared" si="303"/>
        <v>0</v>
      </c>
      <c r="AJ396" s="210">
        <f t="shared" si="303"/>
        <v>0</v>
      </c>
      <c r="AK396" s="210">
        <f t="shared" si="303"/>
        <v>0</v>
      </c>
      <c r="AL396" s="210">
        <f t="shared" si="303"/>
        <v>0</v>
      </c>
      <c r="AM396" s="210">
        <f t="shared" si="303"/>
        <v>0</v>
      </c>
      <c r="AN396" s="210">
        <f t="shared" si="303"/>
        <v>1</v>
      </c>
      <c r="AO396" s="210">
        <f t="shared" si="303"/>
        <v>0</v>
      </c>
      <c r="AP396" s="210">
        <f t="shared" si="303"/>
        <v>0</v>
      </c>
      <c r="AQ396" s="210">
        <f t="shared" si="303"/>
        <v>0</v>
      </c>
      <c r="AR396" s="210">
        <f t="shared" si="303"/>
        <v>0</v>
      </c>
      <c r="AS396" s="210">
        <f t="shared" si="303"/>
        <v>0</v>
      </c>
      <c r="AT396" s="212"/>
      <c r="AU396" s="206"/>
      <c r="AV396" s="206"/>
    </row>
    <row r="397" spans="1:48" ht="15.75" thickBot="1" x14ac:dyDescent="0.3">
      <c r="A397" s="206"/>
      <c r="B397" s="206"/>
      <c r="C397" s="211" t="s">
        <v>440</v>
      </c>
      <c r="D397" s="210">
        <v>0</v>
      </c>
      <c r="E397" s="210">
        <f t="shared" si="302"/>
        <v>1</v>
      </c>
      <c r="F397" s="210">
        <f t="shared" si="302"/>
        <v>0</v>
      </c>
      <c r="G397" s="210">
        <f t="shared" si="302"/>
        <v>0</v>
      </c>
      <c r="H397" s="210">
        <f t="shared" si="302"/>
        <v>1</v>
      </c>
      <c r="I397" s="210">
        <f t="shared" si="302"/>
        <v>0</v>
      </c>
      <c r="J397" s="210">
        <f t="shared" si="302"/>
        <v>0</v>
      </c>
      <c r="K397" s="210">
        <f t="shared" si="302"/>
        <v>0</v>
      </c>
      <c r="L397" s="210">
        <f t="shared" si="302"/>
        <v>0</v>
      </c>
      <c r="M397" s="210">
        <f t="shared" si="302"/>
        <v>0</v>
      </c>
      <c r="N397" s="210">
        <f t="shared" si="302"/>
        <v>0</v>
      </c>
      <c r="O397" s="210">
        <f t="shared" si="302"/>
        <v>1</v>
      </c>
      <c r="P397" s="210">
        <f t="shared" si="302"/>
        <v>0</v>
      </c>
      <c r="Q397" s="210">
        <f t="shared" si="302"/>
        <v>0</v>
      </c>
      <c r="R397" s="210">
        <f t="shared" si="302"/>
        <v>0</v>
      </c>
      <c r="S397" s="217">
        <f t="shared" si="302"/>
        <v>0</v>
      </c>
      <c r="T397" s="210">
        <f t="shared" si="302"/>
        <v>0</v>
      </c>
      <c r="U397" s="210">
        <f t="shared" si="302"/>
        <v>0</v>
      </c>
      <c r="V397" s="209"/>
      <c r="W397" s="206"/>
      <c r="X397" s="206"/>
      <c r="Y397" s="206"/>
      <c r="Z397" s="206"/>
      <c r="AA397" s="206"/>
      <c r="AB397" s="211" t="s">
        <v>441</v>
      </c>
      <c r="AC397" s="210">
        <v>0</v>
      </c>
      <c r="AD397" s="210">
        <f t="shared" si="303"/>
        <v>1</v>
      </c>
      <c r="AE397" s="210">
        <f t="shared" si="303"/>
        <v>0</v>
      </c>
      <c r="AF397" s="210">
        <f t="shared" si="303"/>
        <v>0</v>
      </c>
      <c r="AG397" s="210">
        <f t="shared" si="303"/>
        <v>0</v>
      </c>
      <c r="AH397" s="217">
        <f t="shared" si="303"/>
        <v>1</v>
      </c>
      <c r="AI397" s="210">
        <f t="shared" si="303"/>
        <v>0</v>
      </c>
      <c r="AJ397" s="210">
        <f t="shared" si="303"/>
        <v>0</v>
      </c>
      <c r="AK397" s="210">
        <f t="shared" si="303"/>
        <v>0</v>
      </c>
      <c r="AL397" s="210">
        <f t="shared" si="303"/>
        <v>0</v>
      </c>
      <c r="AM397" s="210">
        <f t="shared" si="303"/>
        <v>0</v>
      </c>
      <c r="AN397" s="210">
        <f t="shared" si="303"/>
        <v>0</v>
      </c>
      <c r="AO397" s="210">
        <f t="shared" si="303"/>
        <v>1</v>
      </c>
      <c r="AP397" s="210">
        <f t="shared" si="303"/>
        <v>0</v>
      </c>
      <c r="AQ397" s="210">
        <f t="shared" si="303"/>
        <v>0</v>
      </c>
      <c r="AR397" s="210">
        <f t="shared" si="303"/>
        <v>0</v>
      </c>
      <c r="AS397" s="210">
        <f t="shared" si="303"/>
        <v>0</v>
      </c>
      <c r="AT397" s="212">
        <v>1</v>
      </c>
      <c r="AU397" s="206"/>
      <c r="AV397" s="206"/>
    </row>
    <row r="398" spans="1:48" ht="15.75" thickBot="1" x14ac:dyDescent="0.3">
      <c r="A398" s="206"/>
      <c r="B398" s="206"/>
      <c r="C398" s="211" t="s">
        <v>441</v>
      </c>
      <c r="D398" s="210">
        <v>0</v>
      </c>
      <c r="E398" s="210">
        <f t="shared" si="302"/>
        <v>1</v>
      </c>
      <c r="F398" s="210">
        <f t="shared" si="302"/>
        <v>0</v>
      </c>
      <c r="G398" s="210">
        <f t="shared" si="302"/>
        <v>0</v>
      </c>
      <c r="H398" s="210">
        <f t="shared" si="302"/>
        <v>0</v>
      </c>
      <c r="I398" s="210">
        <f t="shared" si="302"/>
        <v>1</v>
      </c>
      <c r="J398" s="210">
        <f t="shared" si="302"/>
        <v>0</v>
      </c>
      <c r="K398" s="210">
        <f t="shared" si="302"/>
        <v>0</v>
      </c>
      <c r="L398" s="210">
        <f t="shared" si="302"/>
        <v>0</v>
      </c>
      <c r="M398" s="210">
        <f t="shared" si="302"/>
        <v>0</v>
      </c>
      <c r="N398" s="210">
        <f t="shared" si="302"/>
        <v>0</v>
      </c>
      <c r="O398" s="210">
        <f t="shared" si="302"/>
        <v>0</v>
      </c>
      <c r="P398" s="210">
        <f t="shared" si="302"/>
        <v>1</v>
      </c>
      <c r="Q398" s="210">
        <f t="shared" si="302"/>
        <v>0</v>
      </c>
      <c r="R398" s="210">
        <f t="shared" si="302"/>
        <v>0</v>
      </c>
      <c r="S398" s="217">
        <f t="shared" si="302"/>
        <v>0</v>
      </c>
      <c r="T398" s="210">
        <f t="shared" si="302"/>
        <v>0</v>
      </c>
      <c r="U398" s="210">
        <f t="shared" si="302"/>
        <v>0</v>
      </c>
      <c r="V398" s="209"/>
      <c r="W398" s="206"/>
      <c r="X398" s="206"/>
      <c r="Y398" s="206"/>
      <c r="Z398" s="206"/>
      <c r="AA398" s="206"/>
      <c r="AB398" s="211" t="s">
        <v>446</v>
      </c>
      <c r="AC398" s="210">
        <v>0</v>
      </c>
      <c r="AD398" s="210">
        <f t="shared" ref="AD398:AS398" si="304">AD384-AD401*$AI$384</f>
        <v>1</v>
      </c>
      <c r="AE398" s="210">
        <f t="shared" si="304"/>
        <v>0</v>
      </c>
      <c r="AF398" s="210">
        <f t="shared" si="304"/>
        <v>0</v>
      </c>
      <c r="AG398" s="210">
        <f t="shared" si="304"/>
        <v>0</v>
      </c>
      <c r="AH398" s="217">
        <f t="shared" si="304"/>
        <v>0</v>
      </c>
      <c r="AI398" s="210">
        <f t="shared" si="304"/>
        <v>0</v>
      </c>
      <c r="AJ398" s="210">
        <f t="shared" si="304"/>
        <v>0</v>
      </c>
      <c r="AK398" s="210">
        <f t="shared" si="304"/>
        <v>0</v>
      </c>
      <c r="AL398" s="210">
        <f t="shared" si="304"/>
        <v>0</v>
      </c>
      <c r="AM398" s="210">
        <f t="shared" si="304"/>
        <v>0</v>
      </c>
      <c r="AN398" s="210">
        <f t="shared" si="304"/>
        <v>0</v>
      </c>
      <c r="AO398" s="210">
        <f t="shared" si="304"/>
        <v>0</v>
      </c>
      <c r="AP398" s="210">
        <f t="shared" si="304"/>
        <v>1</v>
      </c>
      <c r="AQ398" s="210">
        <f t="shared" si="304"/>
        <v>0</v>
      </c>
      <c r="AR398" s="210">
        <f t="shared" si="304"/>
        <v>0</v>
      </c>
      <c r="AS398" s="210">
        <f t="shared" si="304"/>
        <v>-1</v>
      </c>
      <c r="AT398" s="212"/>
      <c r="AU398" s="206"/>
      <c r="AV398" s="206"/>
    </row>
    <row r="399" spans="1:48" ht="15.75" thickBot="1" x14ac:dyDescent="0.3">
      <c r="A399" s="206"/>
      <c r="B399" s="206"/>
      <c r="C399" s="202" t="s">
        <v>446</v>
      </c>
      <c r="D399" s="203">
        <v>0</v>
      </c>
      <c r="E399" s="203">
        <f>E385-E401*$J$385</f>
        <v>0</v>
      </c>
      <c r="F399" s="203">
        <f t="shared" ref="F399:U399" si="305">F385-F401*$J$385</f>
        <v>0</v>
      </c>
      <c r="G399" s="203">
        <f t="shared" si="305"/>
        <v>0</v>
      </c>
      <c r="H399" s="203">
        <f t="shared" si="305"/>
        <v>0</v>
      </c>
      <c r="I399" s="203">
        <f t="shared" si="305"/>
        <v>0</v>
      </c>
      <c r="J399" s="203">
        <f t="shared" si="305"/>
        <v>0</v>
      </c>
      <c r="K399" s="203">
        <f t="shared" si="305"/>
        <v>0</v>
      </c>
      <c r="L399" s="203">
        <f t="shared" si="305"/>
        <v>0</v>
      </c>
      <c r="M399" s="203">
        <f t="shared" si="305"/>
        <v>0</v>
      </c>
      <c r="N399" s="203">
        <f t="shared" si="305"/>
        <v>0</v>
      </c>
      <c r="O399" s="203">
        <f t="shared" si="305"/>
        <v>0</v>
      </c>
      <c r="P399" s="203">
        <f t="shared" si="305"/>
        <v>0</v>
      </c>
      <c r="Q399" s="203">
        <f t="shared" si="305"/>
        <v>1</v>
      </c>
      <c r="R399" s="203">
        <f t="shared" si="305"/>
        <v>0</v>
      </c>
      <c r="S399" s="207">
        <f t="shared" si="305"/>
        <v>1</v>
      </c>
      <c r="T399" s="203">
        <f t="shared" si="305"/>
        <v>0</v>
      </c>
      <c r="U399" s="203">
        <f t="shared" si="305"/>
        <v>-1</v>
      </c>
      <c r="V399" s="204">
        <f t="shared" si="300"/>
        <v>0</v>
      </c>
      <c r="W399" s="206"/>
      <c r="X399" s="206"/>
      <c r="Y399" s="206"/>
      <c r="Z399" s="206"/>
      <c r="AA399" s="206"/>
      <c r="AB399" s="211" t="s">
        <v>9</v>
      </c>
      <c r="AC399" s="210">
        <v>3</v>
      </c>
      <c r="AD399" s="210">
        <f t="shared" ref="AD399:AS401" si="306">AD385</f>
        <v>1</v>
      </c>
      <c r="AE399" s="210">
        <f t="shared" si="306"/>
        <v>1</v>
      </c>
      <c r="AF399" s="210">
        <f t="shared" si="306"/>
        <v>0</v>
      </c>
      <c r="AG399" s="210">
        <f t="shared" si="306"/>
        <v>0</v>
      </c>
      <c r="AH399" s="217">
        <f t="shared" si="306"/>
        <v>0</v>
      </c>
      <c r="AI399" s="210">
        <f t="shared" si="306"/>
        <v>0</v>
      </c>
      <c r="AJ399" s="210">
        <f t="shared" si="306"/>
        <v>0</v>
      </c>
      <c r="AK399" s="210">
        <f t="shared" si="306"/>
        <v>0</v>
      </c>
      <c r="AL399" s="210">
        <f t="shared" si="306"/>
        <v>0</v>
      </c>
      <c r="AM399" s="210">
        <f t="shared" si="306"/>
        <v>0</v>
      </c>
      <c r="AN399" s="210">
        <f t="shared" si="306"/>
        <v>0</v>
      </c>
      <c r="AO399" s="210">
        <f t="shared" si="306"/>
        <v>0</v>
      </c>
      <c r="AP399" s="210">
        <f t="shared" si="306"/>
        <v>0</v>
      </c>
      <c r="AQ399" s="210">
        <f t="shared" si="306"/>
        <v>-1</v>
      </c>
      <c r="AR399" s="210">
        <f t="shared" si="306"/>
        <v>0</v>
      </c>
      <c r="AS399" s="210">
        <f t="shared" si="306"/>
        <v>0</v>
      </c>
      <c r="AT399" s="212"/>
      <c r="AU399" s="206"/>
      <c r="AV399" s="206"/>
    </row>
    <row r="400" spans="1:48" ht="15.75" thickBot="1" x14ac:dyDescent="0.3">
      <c r="A400" s="206"/>
      <c r="B400" s="206"/>
      <c r="C400" s="211" t="s">
        <v>458</v>
      </c>
      <c r="D400" s="210">
        <v>0</v>
      </c>
      <c r="E400" s="210">
        <f>E386/$J$387</f>
        <v>0</v>
      </c>
      <c r="F400" s="210">
        <f t="shared" ref="F400:U402" si="307">F386/$J$387</f>
        <v>1</v>
      </c>
      <c r="G400" s="210">
        <f t="shared" si="307"/>
        <v>0</v>
      </c>
      <c r="H400" s="210">
        <f t="shared" si="307"/>
        <v>0</v>
      </c>
      <c r="I400" s="210">
        <f t="shared" si="307"/>
        <v>0</v>
      </c>
      <c r="J400" s="210">
        <f t="shared" si="307"/>
        <v>0</v>
      </c>
      <c r="K400" s="210">
        <f t="shared" si="307"/>
        <v>0</v>
      </c>
      <c r="L400" s="210">
        <f t="shared" si="307"/>
        <v>0</v>
      </c>
      <c r="M400" s="210">
        <f t="shared" si="307"/>
        <v>0</v>
      </c>
      <c r="N400" s="210">
        <f t="shared" si="307"/>
        <v>0</v>
      </c>
      <c r="O400" s="210">
        <f t="shared" si="307"/>
        <v>0</v>
      </c>
      <c r="P400" s="210">
        <f t="shared" si="307"/>
        <v>0</v>
      </c>
      <c r="Q400" s="210">
        <f t="shared" si="307"/>
        <v>0</v>
      </c>
      <c r="R400" s="210">
        <f t="shared" si="307"/>
        <v>1</v>
      </c>
      <c r="S400" s="217">
        <f t="shared" si="307"/>
        <v>0</v>
      </c>
      <c r="T400" s="210">
        <f t="shared" si="307"/>
        <v>0</v>
      </c>
      <c r="U400" s="210">
        <f t="shared" si="307"/>
        <v>0</v>
      </c>
      <c r="V400" s="212"/>
      <c r="W400" s="206"/>
      <c r="X400" s="206"/>
      <c r="Y400" s="206"/>
      <c r="Z400" s="206"/>
      <c r="AA400" s="206"/>
      <c r="AB400" s="211" t="s">
        <v>468</v>
      </c>
      <c r="AC400" s="210">
        <v>0</v>
      </c>
      <c r="AD400" s="210">
        <f t="shared" si="306"/>
        <v>0</v>
      </c>
      <c r="AE400" s="210">
        <f t="shared" si="306"/>
        <v>0</v>
      </c>
      <c r="AF400" s="210">
        <f t="shared" si="306"/>
        <v>1</v>
      </c>
      <c r="AG400" s="210">
        <f t="shared" si="306"/>
        <v>0</v>
      </c>
      <c r="AH400" s="217">
        <f t="shared" si="306"/>
        <v>0</v>
      </c>
      <c r="AI400" s="210">
        <f t="shared" si="306"/>
        <v>0</v>
      </c>
      <c r="AJ400" s="210">
        <f t="shared" si="306"/>
        <v>0</v>
      </c>
      <c r="AK400" s="210">
        <f t="shared" si="306"/>
        <v>0</v>
      </c>
      <c r="AL400" s="210">
        <f t="shared" si="306"/>
        <v>0</v>
      </c>
      <c r="AM400" s="210">
        <f t="shared" si="306"/>
        <v>0</v>
      </c>
      <c r="AN400" s="210">
        <f t="shared" si="306"/>
        <v>0</v>
      </c>
      <c r="AO400" s="210">
        <f t="shared" si="306"/>
        <v>0</v>
      </c>
      <c r="AP400" s="210">
        <f t="shared" si="306"/>
        <v>0</v>
      </c>
      <c r="AQ400" s="210">
        <f t="shared" si="306"/>
        <v>0</v>
      </c>
      <c r="AR400" s="210">
        <f t="shared" si="306"/>
        <v>1</v>
      </c>
      <c r="AS400" s="210">
        <f t="shared" si="306"/>
        <v>0</v>
      </c>
      <c r="AT400" s="212"/>
      <c r="AU400" s="206"/>
      <c r="AV400" s="206"/>
    </row>
    <row r="401" spans="1:48" ht="15.75" thickBot="1" x14ac:dyDescent="0.3">
      <c r="A401" s="206"/>
      <c r="B401" s="206"/>
      <c r="C401" s="211" t="s">
        <v>13</v>
      </c>
      <c r="D401" s="210">
        <v>13</v>
      </c>
      <c r="E401" s="210">
        <f>E387/$J$387</f>
        <v>1</v>
      </c>
      <c r="F401" s="210">
        <f t="shared" si="307"/>
        <v>0</v>
      </c>
      <c r="G401" s="210">
        <f t="shared" si="307"/>
        <v>0</v>
      </c>
      <c r="H401" s="210">
        <f t="shared" si="307"/>
        <v>0</v>
      </c>
      <c r="I401" s="210">
        <f t="shared" si="307"/>
        <v>0</v>
      </c>
      <c r="J401" s="210">
        <f t="shared" si="307"/>
        <v>1</v>
      </c>
      <c r="K401" s="210">
        <f t="shared" si="307"/>
        <v>0</v>
      </c>
      <c r="L401" s="210">
        <f t="shared" si="307"/>
        <v>0</v>
      </c>
      <c r="M401" s="210">
        <f t="shared" si="307"/>
        <v>0</v>
      </c>
      <c r="N401" s="210">
        <f t="shared" si="307"/>
        <v>0</v>
      </c>
      <c r="O401" s="210">
        <f t="shared" si="307"/>
        <v>0</v>
      </c>
      <c r="P401" s="210">
        <f t="shared" si="307"/>
        <v>0</v>
      </c>
      <c r="Q401" s="210">
        <f t="shared" si="307"/>
        <v>0</v>
      </c>
      <c r="R401" s="210">
        <f t="shared" si="307"/>
        <v>0</v>
      </c>
      <c r="S401" s="217">
        <f t="shared" si="307"/>
        <v>-1</v>
      </c>
      <c r="T401" s="210">
        <f t="shared" si="307"/>
        <v>0</v>
      </c>
      <c r="U401" s="210">
        <f t="shared" si="307"/>
        <v>1</v>
      </c>
      <c r="V401" s="209"/>
      <c r="W401" s="206"/>
      <c r="X401" s="206"/>
      <c r="Y401" s="206"/>
      <c r="Z401" s="206"/>
      <c r="AA401" s="206"/>
      <c r="AB401" s="213" t="s">
        <v>13</v>
      </c>
      <c r="AC401" s="218">
        <v>13</v>
      </c>
      <c r="AD401" s="210">
        <f t="shared" si="306"/>
        <v>0</v>
      </c>
      <c r="AE401" s="210">
        <f t="shared" si="306"/>
        <v>0</v>
      </c>
      <c r="AF401" s="210">
        <f t="shared" si="306"/>
        <v>0</v>
      </c>
      <c r="AG401" s="210">
        <f t="shared" si="306"/>
        <v>0</v>
      </c>
      <c r="AH401" s="219">
        <f t="shared" si="306"/>
        <v>0</v>
      </c>
      <c r="AI401" s="210">
        <f t="shared" si="306"/>
        <v>1</v>
      </c>
      <c r="AJ401" s="210">
        <f t="shared" si="306"/>
        <v>0</v>
      </c>
      <c r="AK401" s="210">
        <f t="shared" si="306"/>
        <v>0</v>
      </c>
      <c r="AL401" s="210">
        <f t="shared" si="306"/>
        <v>0</v>
      </c>
      <c r="AM401" s="210">
        <f t="shared" si="306"/>
        <v>0</v>
      </c>
      <c r="AN401" s="210">
        <f t="shared" si="306"/>
        <v>0</v>
      </c>
      <c r="AO401" s="210">
        <f t="shared" si="306"/>
        <v>0</v>
      </c>
      <c r="AP401" s="210">
        <f t="shared" si="306"/>
        <v>0</v>
      </c>
      <c r="AQ401" s="210">
        <f t="shared" si="306"/>
        <v>0</v>
      </c>
      <c r="AR401" s="210">
        <f t="shared" si="306"/>
        <v>0</v>
      </c>
      <c r="AS401" s="210">
        <f t="shared" si="306"/>
        <v>1</v>
      </c>
      <c r="AT401" s="214"/>
      <c r="AU401" s="206"/>
      <c r="AV401" s="206"/>
    </row>
    <row r="402" spans="1:48" ht="15.75" thickBot="1" x14ac:dyDescent="0.3">
      <c r="A402" s="206"/>
      <c r="B402" s="206"/>
      <c r="C402" s="213" t="s">
        <v>481</v>
      </c>
      <c r="D402" s="218">
        <v>0</v>
      </c>
      <c r="E402" s="210">
        <f>E388/$J$387</f>
        <v>0</v>
      </c>
      <c r="F402" s="210">
        <f t="shared" si="307"/>
        <v>0</v>
      </c>
      <c r="G402" s="210">
        <f t="shared" si="307"/>
        <v>1</v>
      </c>
      <c r="H402" s="210">
        <f t="shared" si="307"/>
        <v>0</v>
      </c>
      <c r="I402" s="210">
        <f t="shared" si="307"/>
        <v>0</v>
      </c>
      <c r="J402" s="210">
        <f t="shared" si="307"/>
        <v>0</v>
      </c>
      <c r="K402" s="210">
        <f t="shared" si="307"/>
        <v>0</v>
      </c>
      <c r="L402" s="210">
        <f t="shared" si="307"/>
        <v>0</v>
      </c>
      <c r="M402" s="210">
        <f t="shared" si="307"/>
        <v>0</v>
      </c>
      <c r="N402" s="210">
        <f t="shared" si="307"/>
        <v>0</v>
      </c>
      <c r="O402" s="210">
        <f t="shared" si="307"/>
        <v>0</v>
      </c>
      <c r="P402" s="210">
        <f t="shared" si="307"/>
        <v>0</v>
      </c>
      <c r="Q402" s="210">
        <f t="shared" si="307"/>
        <v>0</v>
      </c>
      <c r="R402" s="210">
        <f t="shared" si="307"/>
        <v>0</v>
      </c>
      <c r="S402" s="219">
        <f t="shared" si="307"/>
        <v>0</v>
      </c>
      <c r="T402" s="210">
        <f t="shared" si="307"/>
        <v>1</v>
      </c>
      <c r="U402" s="210">
        <f t="shared" si="307"/>
        <v>0</v>
      </c>
      <c r="V402" s="209"/>
      <c r="W402" s="206"/>
      <c r="X402" s="206"/>
      <c r="Y402" s="206"/>
      <c r="Z402" s="206"/>
      <c r="AA402" s="206"/>
      <c r="AB402" s="206"/>
      <c r="AC402" s="211"/>
      <c r="AD402" s="202" t="s">
        <v>237</v>
      </c>
      <c r="AE402" s="203">
        <f t="shared" ref="AE402:AS402" si="308">SUMPRODUCT($AC$392:$AC$401,AE392:AE401)-AE390</f>
        <v>0</v>
      </c>
      <c r="AF402" s="203">
        <f t="shared" si="308"/>
        <v>-6</v>
      </c>
      <c r="AG402" s="203">
        <f t="shared" si="308"/>
        <v>-3</v>
      </c>
      <c r="AH402" s="203">
        <f t="shared" si="308"/>
        <v>-6</v>
      </c>
      <c r="AI402" s="203">
        <f t="shared" si="308"/>
        <v>0</v>
      </c>
      <c r="AJ402" s="203">
        <f t="shared" si="308"/>
        <v>0</v>
      </c>
      <c r="AK402" s="203">
        <f t="shared" si="308"/>
        <v>0</v>
      </c>
      <c r="AL402" s="203">
        <f t="shared" si="308"/>
        <v>0</v>
      </c>
      <c r="AM402" s="203">
        <f t="shared" si="308"/>
        <v>0</v>
      </c>
      <c r="AN402" s="203">
        <f t="shared" si="308"/>
        <v>0</v>
      </c>
      <c r="AO402" s="203">
        <f t="shared" si="308"/>
        <v>0</v>
      </c>
      <c r="AP402" s="203">
        <f t="shared" si="308"/>
        <v>0</v>
      </c>
      <c r="AQ402" s="203">
        <f t="shared" si="308"/>
        <v>-3</v>
      </c>
      <c r="AR402" s="203">
        <f t="shared" si="308"/>
        <v>0</v>
      </c>
      <c r="AS402" s="203">
        <f t="shared" si="308"/>
        <v>13</v>
      </c>
      <c r="AT402" s="206"/>
      <c r="AU402" s="206"/>
      <c r="AV402" s="206"/>
    </row>
    <row r="403" spans="1:48" ht="15.75" thickBot="1" x14ac:dyDescent="0.3">
      <c r="A403" s="206"/>
      <c r="B403" s="206"/>
      <c r="C403" s="206"/>
      <c r="D403" s="211"/>
      <c r="E403" s="202" t="s">
        <v>237</v>
      </c>
      <c r="F403" s="203">
        <f>SUMPRODUCT($D$393:$D$402,F393:F402)-F391</f>
        <v>-3</v>
      </c>
      <c r="G403" s="203">
        <f t="shared" ref="G403:U403" si="309">SUMPRODUCT($D$393:$D$402,G393:G402)-G391</f>
        <v>-6</v>
      </c>
      <c r="H403" s="203">
        <f t="shared" si="309"/>
        <v>-3</v>
      </c>
      <c r="I403" s="203">
        <f t="shared" si="309"/>
        <v>-6</v>
      </c>
      <c r="J403" s="203">
        <f t="shared" si="309"/>
        <v>0</v>
      </c>
      <c r="K403" s="203">
        <f t="shared" si="309"/>
        <v>0</v>
      </c>
      <c r="L403" s="203">
        <f t="shared" si="309"/>
        <v>0</v>
      </c>
      <c r="M403" s="203">
        <f t="shared" si="309"/>
        <v>0</v>
      </c>
      <c r="N403" s="203">
        <f t="shared" si="309"/>
        <v>0</v>
      </c>
      <c r="O403" s="203">
        <f t="shared" si="309"/>
        <v>0</v>
      </c>
      <c r="P403" s="203">
        <f t="shared" si="309"/>
        <v>0</v>
      </c>
      <c r="Q403" s="203">
        <f t="shared" si="309"/>
        <v>0</v>
      </c>
      <c r="R403" s="203">
        <f t="shared" si="309"/>
        <v>0</v>
      </c>
      <c r="S403" s="203">
        <f t="shared" si="309"/>
        <v>-13</v>
      </c>
      <c r="T403" s="203">
        <f t="shared" si="309"/>
        <v>0</v>
      </c>
      <c r="U403" s="203">
        <f t="shared" si="309"/>
        <v>10013</v>
      </c>
      <c r="V403" s="206"/>
      <c r="W403" s="206"/>
      <c r="X403" s="206"/>
      <c r="Y403" s="206"/>
      <c r="Z403" s="206"/>
      <c r="AA403" s="206"/>
      <c r="AB403" s="206"/>
      <c r="AC403" s="206"/>
      <c r="AD403" s="206"/>
      <c r="AE403" s="206"/>
      <c r="AF403" s="206"/>
      <c r="AG403" s="206"/>
      <c r="AH403" s="206"/>
      <c r="AI403" s="206"/>
      <c r="AJ403" s="206"/>
      <c r="AK403" s="206"/>
      <c r="AL403" s="206"/>
      <c r="AM403" s="206"/>
      <c r="AN403" s="206"/>
      <c r="AO403" s="206"/>
      <c r="AP403" s="206"/>
      <c r="AQ403" s="206"/>
      <c r="AR403" s="206"/>
      <c r="AS403" s="206"/>
      <c r="AT403" s="206"/>
      <c r="AU403" s="206"/>
      <c r="AV403" s="206"/>
    </row>
    <row r="404" spans="1:48" ht="15.75" thickBot="1" x14ac:dyDescent="0.3">
      <c r="A404" s="206"/>
      <c r="B404" s="206"/>
      <c r="C404" s="206"/>
      <c r="D404" s="206"/>
      <c r="E404" s="206"/>
      <c r="F404" s="206"/>
      <c r="G404" s="206"/>
      <c r="H404" s="206"/>
      <c r="I404" s="206"/>
      <c r="J404" s="206"/>
      <c r="K404" s="206"/>
      <c r="L404" s="206"/>
      <c r="M404" s="206"/>
      <c r="N404" s="206"/>
      <c r="O404" s="206"/>
      <c r="P404" s="206"/>
      <c r="Q404" s="206"/>
      <c r="R404" s="206"/>
      <c r="S404" s="206"/>
      <c r="T404" s="206"/>
      <c r="U404" s="206"/>
      <c r="V404" s="206"/>
      <c r="W404" s="206"/>
      <c r="X404" s="206"/>
      <c r="Y404" s="206"/>
      <c r="Z404" s="206"/>
      <c r="AA404" s="206"/>
      <c r="AB404" s="210"/>
      <c r="AC404" s="210"/>
      <c r="AD404" s="202" t="s">
        <v>155</v>
      </c>
      <c r="AE404" s="203">
        <v>3</v>
      </c>
      <c r="AF404" s="203">
        <v>6</v>
      </c>
      <c r="AG404" s="203">
        <v>3</v>
      </c>
      <c r="AH404" s="203">
        <v>6</v>
      </c>
      <c r="AI404" s="203">
        <v>13</v>
      </c>
      <c r="AJ404" s="203">
        <v>0</v>
      </c>
      <c r="AK404" s="203">
        <v>0</v>
      </c>
      <c r="AL404" s="203">
        <v>0</v>
      </c>
      <c r="AM404" s="203">
        <v>0</v>
      </c>
      <c r="AN404" s="203">
        <v>0</v>
      </c>
      <c r="AO404" s="203">
        <v>0</v>
      </c>
      <c r="AP404" s="203">
        <v>0</v>
      </c>
      <c r="AQ404" s="203">
        <v>0</v>
      </c>
      <c r="AR404" s="203">
        <v>0</v>
      </c>
      <c r="AS404" s="203">
        <v>0</v>
      </c>
      <c r="AT404" s="206"/>
      <c r="AU404" s="206"/>
      <c r="AV404" s="206"/>
    </row>
    <row r="405" spans="1:48" ht="15.75" thickBot="1" x14ac:dyDescent="0.3">
      <c r="A405" s="206"/>
      <c r="B405" s="206"/>
      <c r="C405" s="210"/>
      <c r="D405" s="210"/>
      <c r="E405" s="202" t="s">
        <v>155</v>
      </c>
      <c r="F405" s="203">
        <v>3</v>
      </c>
      <c r="G405" s="203">
        <v>6</v>
      </c>
      <c r="H405" s="203">
        <v>3</v>
      </c>
      <c r="I405" s="203">
        <v>6</v>
      </c>
      <c r="J405" s="203">
        <v>13</v>
      </c>
      <c r="K405" s="203">
        <v>0</v>
      </c>
      <c r="L405" s="203">
        <v>0</v>
      </c>
      <c r="M405" s="203">
        <v>0</v>
      </c>
      <c r="N405" s="203">
        <v>0</v>
      </c>
      <c r="O405" s="203">
        <v>0</v>
      </c>
      <c r="P405" s="203">
        <v>0</v>
      </c>
      <c r="Q405" s="203">
        <v>0</v>
      </c>
      <c r="R405" s="203">
        <v>0</v>
      </c>
      <c r="S405" s="203">
        <v>0</v>
      </c>
      <c r="T405" s="203">
        <v>0</v>
      </c>
      <c r="U405" s="204">
        <v>-10000</v>
      </c>
      <c r="V405" s="206"/>
      <c r="W405" s="206"/>
      <c r="X405" s="206"/>
      <c r="Y405" s="206"/>
      <c r="Z405" s="206"/>
      <c r="AA405" s="206"/>
      <c r="AB405" s="202" t="s">
        <v>435</v>
      </c>
      <c r="AC405" s="203" t="s">
        <v>436</v>
      </c>
      <c r="AD405" s="203" t="s">
        <v>437</v>
      </c>
      <c r="AE405" s="203" t="s">
        <v>438</v>
      </c>
      <c r="AF405" s="203" t="s">
        <v>439</v>
      </c>
      <c r="AG405" s="203" t="s">
        <v>11</v>
      </c>
      <c r="AH405" s="203" t="s">
        <v>12</v>
      </c>
      <c r="AI405" s="203" t="s">
        <v>13</v>
      </c>
      <c r="AJ405" s="203" t="s">
        <v>234</v>
      </c>
      <c r="AK405" s="203" t="s">
        <v>235</v>
      </c>
      <c r="AL405" s="203" t="s">
        <v>236</v>
      </c>
      <c r="AM405" s="203" t="s">
        <v>415</v>
      </c>
      <c r="AN405" s="203" t="s">
        <v>440</v>
      </c>
      <c r="AO405" s="203" t="s">
        <v>441</v>
      </c>
      <c r="AP405" s="203" t="s">
        <v>446</v>
      </c>
      <c r="AQ405" s="203" t="s">
        <v>458</v>
      </c>
      <c r="AR405" s="203" t="s">
        <v>468</v>
      </c>
      <c r="AS405" s="203" t="s">
        <v>481</v>
      </c>
      <c r="AT405" s="204" t="s">
        <v>442</v>
      </c>
      <c r="AU405" s="206"/>
      <c r="AV405" s="206"/>
    </row>
    <row r="406" spans="1:48" ht="15.75" thickBot="1" x14ac:dyDescent="0.3">
      <c r="A406" s="206"/>
      <c r="B406" s="206"/>
      <c r="C406" s="202" t="s">
        <v>435</v>
      </c>
      <c r="D406" s="203" t="s">
        <v>436</v>
      </c>
      <c r="E406" s="203" t="s">
        <v>437</v>
      </c>
      <c r="F406" s="203" t="s">
        <v>438</v>
      </c>
      <c r="G406" s="203" t="s">
        <v>439</v>
      </c>
      <c r="H406" s="203" t="s">
        <v>11</v>
      </c>
      <c r="I406" s="203" t="s">
        <v>12</v>
      </c>
      <c r="J406" s="203" t="s">
        <v>13</v>
      </c>
      <c r="K406" s="203" t="s">
        <v>234</v>
      </c>
      <c r="L406" s="203" t="s">
        <v>235</v>
      </c>
      <c r="M406" s="203" t="s">
        <v>236</v>
      </c>
      <c r="N406" s="203" t="s">
        <v>415</v>
      </c>
      <c r="O406" s="203" t="s">
        <v>440</v>
      </c>
      <c r="P406" s="203" t="s">
        <v>441</v>
      </c>
      <c r="Q406" s="203" t="s">
        <v>446</v>
      </c>
      <c r="R406" s="203" t="s">
        <v>458</v>
      </c>
      <c r="S406" s="203" t="s">
        <v>468</v>
      </c>
      <c r="T406" s="203" t="s">
        <v>481</v>
      </c>
      <c r="U406" s="203" t="s">
        <v>459</v>
      </c>
      <c r="V406" s="204" t="s">
        <v>442</v>
      </c>
      <c r="W406" s="206"/>
      <c r="X406" s="206"/>
      <c r="Y406" s="206"/>
      <c r="Z406" s="206"/>
      <c r="AA406" s="206"/>
      <c r="AB406" s="208" t="s">
        <v>12</v>
      </c>
      <c r="AC406" s="215">
        <v>6</v>
      </c>
      <c r="AD406" s="215">
        <f t="shared" ref="AD406:AS406" si="310">AD392/$AH$392</f>
        <v>0.91666666666666663</v>
      </c>
      <c r="AE406" s="215">
        <f t="shared" si="310"/>
        <v>0</v>
      </c>
      <c r="AF406" s="216">
        <f t="shared" si="310"/>
        <v>-0.5</v>
      </c>
      <c r="AG406" s="215">
        <f t="shared" si="310"/>
        <v>0.5</v>
      </c>
      <c r="AH406" s="215">
        <f t="shared" si="310"/>
        <v>1</v>
      </c>
      <c r="AI406" s="215">
        <f t="shared" si="310"/>
        <v>0</v>
      </c>
      <c r="AJ406" s="215">
        <f t="shared" si="310"/>
        <v>8.3333333333333329E-2</v>
      </c>
      <c r="AK406" s="215">
        <f t="shared" si="310"/>
        <v>0</v>
      </c>
      <c r="AL406" s="215">
        <f t="shared" si="310"/>
        <v>0</v>
      </c>
      <c r="AM406" s="215">
        <f t="shared" si="310"/>
        <v>0</v>
      </c>
      <c r="AN406" s="215">
        <f t="shared" si="310"/>
        <v>0</v>
      </c>
      <c r="AO406" s="215">
        <f t="shared" si="310"/>
        <v>0</v>
      </c>
      <c r="AP406" s="215">
        <f t="shared" si="310"/>
        <v>0</v>
      </c>
      <c r="AQ406" s="215">
        <f t="shared" si="310"/>
        <v>-0.25</v>
      </c>
      <c r="AR406" s="215">
        <f t="shared" si="310"/>
        <v>0</v>
      </c>
      <c r="AS406" s="215">
        <f t="shared" si="310"/>
        <v>-0.58333333333333337</v>
      </c>
      <c r="AT406" s="209"/>
      <c r="AU406" s="206"/>
      <c r="AV406" s="206"/>
    </row>
    <row r="407" spans="1:48" ht="15.75" thickBot="1" x14ac:dyDescent="0.3">
      <c r="A407" s="206"/>
      <c r="B407" s="206"/>
      <c r="C407" s="202" t="s">
        <v>234</v>
      </c>
      <c r="D407" s="203">
        <v>0</v>
      </c>
      <c r="E407" s="203">
        <f>E393-E413*$S$393</f>
        <v>1</v>
      </c>
      <c r="F407" s="203">
        <f t="shared" ref="F407:U407" si="311">F393-F413*$S$393</f>
        <v>-3</v>
      </c>
      <c r="G407" s="203">
        <f t="shared" si="311"/>
        <v>-6</v>
      </c>
      <c r="H407" s="203">
        <f t="shared" si="311"/>
        <v>6</v>
      </c>
      <c r="I407" s="207">
        <f t="shared" si="311"/>
        <v>12</v>
      </c>
      <c r="J407" s="203">
        <f t="shared" si="311"/>
        <v>0</v>
      </c>
      <c r="K407" s="203">
        <f t="shared" si="311"/>
        <v>1</v>
      </c>
      <c r="L407" s="203">
        <f t="shared" si="311"/>
        <v>0</v>
      </c>
      <c r="M407" s="203">
        <f t="shared" si="311"/>
        <v>0</v>
      </c>
      <c r="N407" s="203">
        <f t="shared" si="311"/>
        <v>0</v>
      </c>
      <c r="O407" s="203">
        <f t="shared" si="311"/>
        <v>0</v>
      </c>
      <c r="P407" s="203">
        <f t="shared" si="311"/>
        <v>0</v>
      </c>
      <c r="Q407" s="203">
        <f t="shared" si="311"/>
        <v>-7</v>
      </c>
      <c r="R407" s="203">
        <f t="shared" si="311"/>
        <v>0</v>
      </c>
      <c r="S407" s="203">
        <f t="shared" si="311"/>
        <v>0</v>
      </c>
      <c r="T407" s="203">
        <f t="shared" si="311"/>
        <v>0</v>
      </c>
      <c r="U407" s="203">
        <f t="shared" si="311"/>
        <v>0</v>
      </c>
      <c r="V407" s="204">
        <f>E407/I407</f>
        <v>8.3333333333333329E-2</v>
      </c>
      <c r="W407" s="206"/>
      <c r="X407" s="206"/>
      <c r="Y407" s="206"/>
      <c r="Z407" s="206"/>
      <c r="AA407" s="206"/>
      <c r="AB407" s="211" t="s">
        <v>235</v>
      </c>
      <c r="AC407" s="210">
        <v>0</v>
      </c>
      <c r="AD407" s="210">
        <f t="shared" ref="AD407:AS407" si="312">AD393-AD406*$AH$393</f>
        <v>7.5</v>
      </c>
      <c r="AE407" s="210">
        <f t="shared" si="312"/>
        <v>0</v>
      </c>
      <c r="AF407" s="217">
        <f t="shared" si="312"/>
        <v>9</v>
      </c>
      <c r="AG407" s="210">
        <f t="shared" si="312"/>
        <v>0</v>
      </c>
      <c r="AH407" s="210">
        <f t="shared" si="312"/>
        <v>0</v>
      </c>
      <c r="AI407" s="210">
        <f t="shared" si="312"/>
        <v>0</v>
      </c>
      <c r="AJ407" s="210">
        <f t="shared" si="312"/>
        <v>0.5</v>
      </c>
      <c r="AK407" s="210">
        <f t="shared" si="312"/>
        <v>1</v>
      </c>
      <c r="AL407" s="210">
        <f t="shared" si="312"/>
        <v>0</v>
      </c>
      <c r="AM407" s="210">
        <f t="shared" si="312"/>
        <v>0</v>
      </c>
      <c r="AN407" s="210">
        <f t="shared" si="312"/>
        <v>0</v>
      </c>
      <c r="AO407" s="210">
        <f t="shared" si="312"/>
        <v>0</v>
      </c>
      <c r="AP407" s="210">
        <f t="shared" si="312"/>
        <v>0</v>
      </c>
      <c r="AQ407" s="210">
        <f t="shared" si="312"/>
        <v>4.5</v>
      </c>
      <c r="AR407" s="210">
        <f t="shared" si="312"/>
        <v>0</v>
      </c>
      <c r="AS407" s="210">
        <f t="shared" si="312"/>
        <v>-10.5</v>
      </c>
      <c r="AT407" s="212">
        <f>AD407/AF407</f>
        <v>0.83333333333333337</v>
      </c>
      <c r="AU407" s="206"/>
      <c r="AV407" s="206"/>
    </row>
    <row r="408" spans="1:48" x14ac:dyDescent="0.25">
      <c r="A408" s="206"/>
      <c r="B408" s="206"/>
      <c r="C408" s="211" t="s">
        <v>235</v>
      </c>
      <c r="D408" s="210">
        <v>0</v>
      </c>
      <c r="E408" s="210">
        <f>E394-E413*$S$394</f>
        <v>1</v>
      </c>
      <c r="F408" s="210">
        <f t="shared" ref="F408:U408" si="313">F394-F413*$S$394</f>
        <v>6</v>
      </c>
      <c r="G408" s="210">
        <f t="shared" si="313"/>
        <v>12</v>
      </c>
      <c r="H408" s="210">
        <f t="shared" si="313"/>
        <v>-3</v>
      </c>
      <c r="I408" s="217">
        <f t="shared" si="313"/>
        <v>-6</v>
      </c>
      <c r="J408" s="210">
        <f t="shared" si="313"/>
        <v>0</v>
      </c>
      <c r="K408" s="210">
        <f t="shared" si="313"/>
        <v>0</v>
      </c>
      <c r="L408" s="210">
        <f t="shared" si="313"/>
        <v>1</v>
      </c>
      <c r="M408" s="210">
        <f t="shared" si="313"/>
        <v>0</v>
      </c>
      <c r="N408" s="210">
        <f t="shared" si="313"/>
        <v>0</v>
      </c>
      <c r="O408" s="210">
        <f t="shared" si="313"/>
        <v>0</v>
      </c>
      <c r="P408" s="210">
        <f t="shared" si="313"/>
        <v>0</v>
      </c>
      <c r="Q408" s="210">
        <f t="shared" si="313"/>
        <v>-7</v>
      </c>
      <c r="R408" s="210">
        <f t="shared" si="313"/>
        <v>0</v>
      </c>
      <c r="S408" s="210">
        <f t="shared" si="313"/>
        <v>0</v>
      </c>
      <c r="T408" s="210">
        <f t="shared" si="313"/>
        <v>0</v>
      </c>
      <c r="U408" s="210">
        <f t="shared" si="313"/>
        <v>0</v>
      </c>
      <c r="V408" s="212"/>
      <c r="W408" s="206"/>
      <c r="X408" s="206"/>
      <c r="Y408" s="206"/>
      <c r="Z408" s="206"/>
      <c r="AA408" s="206"/>
      <c r="AB408" s="211" t="s">
        <v>236</v>
      </c>
      <c r="AC408" s="210">
        <v>0</v>
      </c>
      <c r="AD408" s="210">
        <f>AD394</f>
        <v>0</v>
      </c>
      <c r="AE408" s="210">
        <f t="shared" ref="AE408:AS408" si="314">AE394</f>
        <v>0</v>
      </c>
      <c r="AF408" s="217">
        <f t="shared" si="314"/>
        <v>0</v>
      </c>
      <c r="AG408" s="210">
        <f t="shared" si="314"/>
        <v>0</v>
      </c>
      <c r="AH408" s="210">
        <f t="shared" si="314"/>
        <v>0</v>
      </c>
      <c r="AI408" s="210">
        <f t="shared" si="314"/>
        <v>0</v>
      </c>
      <c r="AJ408" s="210">
        <f t="shared" si="314"/>
        <v>0</v>
      </c>
      <c r="AK408" s="210">
        <f t="shared" si="314"/>
        <v>0</v>
      </c>
      <c r="AL408" s="210">
        <f t="shared" si="314"/>
        <v>1</v>
      </c>
      <c r="AM408" s="210">
        <f t="shared" si="314"/>
        <v>0</v>
      </c>
      <c r="AN408" s="210">
        <f t="shared" si="314"/>
        <v>0</v>
      </c>
      <c r="AO408" s="210">
        <f t="shared" si="314"/>
        <v>0</v>
      </c>
      <c r="AP408" s="210">
        <f t="shared" si="314"/>
        <v>0</v>
      </c>
      <c r="AQ408" s="210">
        <f t="shared" si="314"/>
        <v>1</v>
      </c>
      <c r="AR408" s="210">
        <f t="shared" si="314"/>
        <v>0</v>
      </c>
      <c r="AS408" s="210">
        <f t="shared" si="314"/>
        <v>0</v>
      </c>
      <c r="AT408" s="212"/>
      <c r="AU408" s="206"/>
      <c r="AV408" s="206"/>
    </row>
    <row r="409" spans="1:48" x14ac:dyDescent="0.25">
      <c r="A409" s="206"/>
      <c r="B409" s="206"/>
      <c r="C409" s="211" t="s">
        <v>236</v>
      </c>
      <c r="D409" s="210">
        <v>0</v>
      </c>
      <c r="E409" s="210">
        <f>E395</f>
        <v>1</v>
      </c>
      <c r="F409" s="210">
        <f t="shared" ref="F409:U409" si="315">F395</f>
        <v>1</v>
      </c>
      <c r="G409" s="210">
        <f t="shared" si="315"/>
        <v>0</v>
      </c>
      <c r="H409" s="210">
        <f t="shared" si="315"/>
        <v>0</v>
      </c>
      <c r="I409" s="217">
        <f t="shared" si="315"/>
        <v>0</v>
      </c>
      <c r="J409" s="210">
        <f t="shared" si="315"/>
        <v>0</v>
      </c>
      <c r="K409" s="210">
        <f t="shared" si="315"/>
        <v>0</v>
      </c>
      <c r="L409" s="210">
        <f t="shared" si="315"/>
        <v>0</v>
      </c>
      <c r="M409" s="210">
        <f t="shared" si="315"/>
        <v>1</v>
      </c>
      <c r="N409" s="210">
        <f t="shared" si="315"/>
        <v>0</v>
      </c>
      <c r="O409" s="210">
        <f t="shared" si="315"/>
        <v>0</v>
      </c>
      <c r="P409" s="210">
        <f t="shared" si="315"/>
        <v>0</v>
      </c>
      <c r="Q409" s="210">
        <f t="shared" si="315"/>
        <v>0</v>
      </c>
      <c r="R409" s="210">
        <f t="shared" si="315"/>
        <v>0</v>
      </c>
      <c r="S409" s="210">
        <f t="shared" si="315"/>
        <v>0</v>
      </c>
      <c r="T409" s="210">
        <f t="shared" si="315"/>
        <v>0</v>
      </c>
      <c r="U409" s="210">
        <f t="shared" si="315"/>
        <v>0</v>
      </c>
      <c r="V409" s="212"/>
      <c r="W409" s="206"/>
      <c r="X409" s="206"/>
      <c r="Y409" s="206"/>
      <c r="Z409" s="206"/>
      <c r="AA409" s="206"/>
      <c r="AB409" s="211" t="s">
        <v>415</v>
      </c>
      <c r="AC409" s="210">
        <v>0</v>
      </c>
      <c r="AD409" s="210">
        <f t="shared" ref="AD409:AS410" si="316">AD395</f>
        <v>1</v>
      </c>
      <c r="AE409" s="210">
        <f t="shared" si="316"/>
        <v>0</v>
      </c>
      <c r="AF409" s="217">
        <f t="shared" si="316"/>
        <v>1</v>
      </c>
      <c r="AG409" s="210">
        <f t="shared" si="316"/>
        <v>0</v>
      </c>
      <c r="AH409" s="210">
        <f t="shared" si="316"/>
        <v>0</v>
      </c>
      <c r="AI409" s="210">
        <f t="shared" si="316"/>
        <v>0</v>
      </c>
      <c r="AJ409" s="210">
        <f t="shared" si="316"/>
        <v>0</v>
      </c>
      <c r="AK409" s="210">
        <f t="shared" si="316"/>
        <v>0</v>
      </c>
      <c r="AL409" s="210">
        <f t="shared" si="316"/>
        <v>0</v>
      </c>
      <c r="AM409" s="210">
        <f t="shared" si="316"/>
        <v>1</v>
      </c>
      <c r="AN409" s="210">
        <f t="shared" si="316"/>
        <v>0</v>
      </c>
      <c r="AO409" s="210">
        <f t="shared" si="316"/>
        <v>0</v>
      </c>
      <c r="AP409" s="210">
        <f t="shared" si="316"/>
        <v>0</v>
      </c>
      <c r="AQ409" s="210">
        <f t="shared" si="316"/>
        <v>0</v>
      </c>
      <c r="AR409" s="210">
        <f t="shared" si="316"/>
        <v>0</v>
      </c>
      <c r="AS409" s="210">
        <f t="shared" si="316"/>
        <v>0</v>
      </c>
      <c r="AT409" s="212">
        <v>1</v>
      </c>
      <c r="AU409" s="206"/>
      <c r="AV409" s="206"/>
    </row>
    <row r="410" spans="1:48" x14ac:dyDescent="0.25">
      <c r="A410" s="206"/>
      <c r="B410" s="206"/>
      <c r="C410" s="211" t="s">
        <v>415</v>
      </c>
      <c r="D410" s="210">
        <v>0</v>
      </c>
      <c r="E410" s="210">
        <f t="shared" ref="E410:U412" si="317">E396</f>
        <v>1</v>
      </c>
      <c r="F410" s="210">
        <f t="shared" si="317"/>
        <v>0</v>
      </c>
      <c r="G410" s="210">
        <f t="shared" si="317"/>
        <v>1</v>
      </c>
      <c r="H410" s="210">
        <f t="shared" si="317"/>
        <v>0</v>
      </c>
      <c r="I410" s="217">
        <f t="shared" si="317"/>
        <v>0</v>
      </c>
      <c r="J410" s="210">
        <f t="shared" si="317"/>
        <v>0</v>
      </c>
      <c r="K410" s="210">
        <f t="shared" si="317"/>
        <v>0</v>
      </c>
      <c r="L410" s="210">
        <f t="shared" si="317"/>
        <v>0</v>
      </c>
      <c r="M410" s="210">
        <f t="shared" si="317"/>
        <v>0</v>
      </c>
      <c r="N410" s="210">
        <f t="shared" si="317"/>
        <v>1</v>
      </c>
      <c r="O410" s="210">
        <f t="shared" si="317"/>
        <v>0</v>
      </c>
      <c r="P410" s="210">
        <f t="shared" si="317"/>
        <v>0</v>
      </c>
      <c r="Q410" s="210">
        <f t="shared" si="317"/>
        <v>0</v>
      </c>
      <c r="R410" s="210">
        <f t="shared" si="317"/>
        <v>0</v>
      </c>
      <c r="S410" s="210">
        <f t="shared" si="317"/>
        <v>0</v>
      </c>
      <c r="T410" s="210">
        <f t="shared" si="317"/>
        <v>0</v>
      </c>
      <c r="U410" s="210">
        <f t="shared" si="317"/>
        <v>0</v>
      </c>
      <c r="V410" s="212"/>
      <c r="W410" s="206"/>
      <c r="X410" s="206"/>
      <c r="Y410" s="206"/>
      <c r="Z410" s="206"/>
      <c r="AA410" s="206"/>
      <c r="AB410" s="211" t="s">
        <v>440</v>
      </c>
      <c r="AC410" s="210">
        <v>0</v>
      </c>
      <c r="AD410" s="210">
        <f t="shared" si="316"/>
        <v>1</v>
      </c>
      <c r="AE410" s="210">
        <f t="shared" si="316"/>
        <v>0</v>
      </c>
      <c r="AF410" s="217">
        <f t="shared" si="316"/>
        <v>0</v>
      </c>
      <c r="AG410" s="210">
        <f t="shared" si="316"/>
        <v>1</v>
      </c>
      <c r="AH410" s="210">
        <f t="shared" si="316"/>
        <v>0</v>
      </c>
      <c r="AI410" s="210">
        <f t="shared" si="316"/>
        <v>0</v>
      </c>
      <c r="AJ410" s="210">
        <f t="shared" si="316"/>
        <v>0</v>
      </c>
      <c r="AK410" s="210">
        <f t="shared" si="316"/>
        <v>0</v>
      </c>
      <c r="AL410" s="210">
        <f t="shared" si="316"/>
        <v>0</v>
      </c>
      <c r="AM410" s="210">
        <f t="shared" si="316"/>
        <v>0</v>
      </c>
      <c r="AN410" s="210">
        <f t="shared" si="316"/>
        <v>1</v>
      </c>
      <c r="AO410" s="210">
        <f t="shared" si="316"/>
        <v>0</v>
      </c>
      <c r="AP410" s="210">
        <f t="shared" si="316"/>
        <v>0</v>
      </c>
      <c r="AQ410" s="210">
        <f t="shared" si="316"/>
        <v>0</v>
      </c>
      <c r="AR410" s="210">
        <f t="shared" si="316"/>
        <v>0</v>
      </c>
      <c r="AS410" s="210">
        <f t="shared" si="316"/>
        <v>0</v>
      </c>
      <c r="AT410" s="212"/>
      <c r="AU410" s="206"/>
      <c r="AV410" s="206"/>
    </row>
    <row r="411" spans="1:48" x14ac:dyDescent="0.25">
      <c r="A411" s="206"/>
      <c r="B411" s="206"/>
      <c r="C411" s="211" t="s">
        <v>440</v>
      </c>
      <c r="D411" s="210">
        <v>0</v>
      </c>
      <c r="E411" s="210">
        <f t="shared" si="317"/>
        <v>1</v>
      </c>
      <c r="F411" s="210">
        <f t="shared" si="317"/>
        <v>0</v>
      </c>
      <c r="G411" s="210">
        <f t="shared" si="317"/>
        <v>0</v>
      </c>
      <c r="H411" s="210">
        <f t="shared" si="317"/>
        <v>1</v>
      </c>
      <c r="I411" s="217">
        <f t="shared" si="317"/>
        <v>0</v>
      </c>
      <c r="J411" s="210">
        <f t="shared" si="317"/>
        <v>0</v>
      </c>
      <c r="K411" s="210">
        <f t="shared" si="317"/>
        <v>0</v>
      </c>
      <c r="L411" s="210">
        <f t="shared" si="317"/>
        <v>0</v>
      </c>
      <c r="M411" s="210">
        <f t="shared" si="317"/>
        <v>0</v>
      </c>
      <c r="N411" s="210">
        <f t="shared" si="317"/>
        <v>0</v>
      </c>
      <c r="O411" s="210">
        <f t="shared" si="317"/>
        <v>1</v>
      </c>
      <c r="P411" s="210">
        <f t="shared" si="317"/>
        <v>0</v>
      </c>
      <c r="Q411" s="210">
        <f t="shared" si="317"/>
        <v>0</v>
      </c>
      <c r="R411" s="210">
        <f t="shared" si="317"/>
        <v>0</v>
      </c>
      <c r="S411" s="210">
        <f t="shared" si="317"/>
        <v>0</v>
      </c>
      <c r="T411" s="210">
        <f t="shared" si="317"/>
        <v>0</v>
      </c>
      <c r="U411" s="210">
        <f t="shared" si="317"/>
        <v>0</v>
      </c>
      <c r="V411" s="212"/>
      <c r="W411" s="206"/>
      <c r="X411" s="206"/>
      <c r="Y411" s="206"/>
      <c r="Z411" s="206"/>
      <c r="AA411" s="206"/>
      <c r="AB411" s="211" t="s">
        <v>441</v>
      </c>
      <c r="AC411" s="210">
        <v>0</v>
      </c>
      <c r="AD411" s="210">
        <f t="shared" ref="AD411:AS411" si="318">AD397-AD406*$AH$397</f>
        <v>8.333333333333337E-2</v>
      </c>
      <c r="AE411" s="210">
        <f t="shared" si="318"/>
        <v>0</v>
      </c>
      <c r="AF411" s="217">
        <f t="shared" si="318"/>
        <v>0.5</v>
      </c>
      <c r="AG411" s="210">
        <f t="shared" si="318"/>
        <v>-0.5</v>
      </c>
      <c r="AH411" s="210">
        <f t="shared" si="318"/>
        <v>0</v>
      </c>
      <c r="AI411" s="210">
        <f t="shared" si="318"/>
        <v>0</v>
      </c>
      <c r="AJ411" s="210">
        <f t="shared" si="318"/>
        <v>-8.3333333333333329E-2</v>
      </c>
      <c r="AK411" s="210">
        <f t="shared" si="318"/>
        <v>0</v>
      </c>
      <c r="AL411" s="210">
        <f t="shared" si="318"/>
        <v>0</v>
      </c>
      <c r="AM411" s="210">
        <f t="shared" si="318"/>
        <v>0</v>
      </c>
      <c r="AN411" s="210">
        <f t="shared" si="318"/>
        <v>0</v>
      </c>
      <c r="AO411" s="210">
        <f t="shared" si="318"/>
        <v>1</v>
      </c>
      <c r="AP411" s="210">
        <f t="shared" si="318"/>
        <v>0</v>
      </c>
      <c r="AQ411" s="210">
        <f t="shared" si="318"/>
        <v>0.25</v>
      </c>
      <c r="AR411" s="210">
        <f t="shared" si="318"/>
        <v>0</v>
      </c>
      <c r="AS411" s="210">
        <f t="shared" si="318"/>
        <v>0.58333333333333337</v>
      </c>
      <c r="AT411" s="212">
        <f>AD411/AF411</f>
        <v>0.16666666666666674</v>
      </c>
      <c r="AU411" s="206"/>
      <c r="AV411" s="206"/>
    </row>
    <row r="412" spans="1:48" x14ac:dyDescent="0.25">
      <c r="A412" s="206"/>
      <c r="B412" s="206"/>
      <c r="C412" s="211" t="s">
        <v>441</v>
      </c>
      <c r="D412" s="210">
        <v>0</v>
      </c>
      <c r="E412" s="210">
        <f t="shared" si="317"/>
        <v>1</v>
      </c>
      <c r="F412" s="210">
        <f t="shared" si="317"/>
        <v>0</v>
      </c>
      <c r="G412" s="210">
        <f t="shared" si="317"/>
        <v>0</v>
      </c>
      <c r="H412" s="210">
        <f t="shared" si="317"/>
        <v>0</v>
      </c>
      <c r="I412" s="217">
        <f t="shared" si="317"/>
        <v>1</v>
      </c>
      <c r="J412" s="210">
        <f t="shared" si="317"/>
        <v>0</v>
      </c>
      <c r="K412" s="210">
        <f t="shared" si="317"/>
        <v>0</v>
      </c>
      <c r="L412" s="210">
        <f t="shared" si="317"/>
        <v>0</v>
      </c>
      <c r="M412" s="210">
        <f t="shared" si="317"/>
        <v>0</v>
      </c>
      <c r="N412" s="210">
        <f t="shared" si="317"/>
        <v>0</v>
      </c>
      <c r="O412" s="210">
        <f t="shared" si="317"/>
        <v>0</v>
      </c>
      <c r="P412" s="210">
        <f t="shared" si="317"/>
        <v>1</v>
      </c>
      <c r="Q412" s="210">
        <f t="shared" si="317"/>
        <v>0</v>
      </c>
      <c r="R412" s="210">
        <f t="shared" si="317"/>
        <v>0</v>
      </c>
      <c r="S412" s="210">
        <f t="shared" si="317"/>
        <v>0</v>
      </c>
      <c r="T412" s="210">
        <f t="shared" si="317"/>
        <v>0</v>
      </c>
      <c r="U412" s="210">
        <f t="shared" si="317"/>
        <v>0</v>
      </c>
      <c r="V412" s="212">
        <v>1</v>
      </c>
      <c r="W412" s="206"/>
      <c r="X412" s="206"/>
      <c r="Y412" s="206"/>
      <c r="Z412" s="206"/>
      <c r="AA412" s="206"/>
      <c r="AB412" s="211" t="s">
        <v>446</v>
      </c>
      <c r="AC412" s="210">
        <v>0</v>
      </c>
      <c r="AD412" s="210">
        <f t="shared" ref="AD412:AS415" si="319">AD398</f>
        <v>1</v>
      </c>
      <c r="AE412" s="210">
        <f t="shared" si="319"/>
        <v>0</v>
      </c>
      <c r="AF412" s="217">
        <f t="shared" si="319"/>
        <v>0</v>
      </c>
      <c r="AG412" s="210">
        <f t="shared" si="319"/>
        <v>0</v>
      </c>
      <c r="AH412" s="210">
        <f t="shared" si="319"/>
        <v>0</v>
      </c>
      <c r="AI412" s="210">
        <f t="shared" si="319"/>
        <v>0</v>
      </c>
      <c r="AJ412" s="210">
        <f t="shared" si="319"/>
        <v>0</v>
      </c>
      <c r="AK412" s="210">
        <f t="shared" si="319"/>
        <v>0</v>
      </c>
      <c r="AL412" s="210">
        <f t="shared" si="319"/>
        <v>0</v>
      </c>
      <c r="AM412" s="210">
        <f t="shared" si="319"/>
        <v>0</v>
      </c>
      <c r="AN412" s="210">
        <f t="shared" si="319"/>
        <v>0</v>
      </c>
      <c r="AO412" s="210">
        <f t="shared" si="319"/>
        <v>0</v>
      </c>
      <c r="AP412" s="210">
        <f t="shared" si="319"/>
        <v>1</v>
      </c>
      <c r="AQ412" s="210">
        <f t="shared" si="319"/>
        <v>0</v>
      </c>
      <c r="AR412" s="210">
        <f t="shared" si="319"/>
        <v>0</v>
      </c>
      <c r="AS412" s="210">
        <f t="shared" si="319"/>
        <v>-1</v>
      </c>
      <c r="AT412" s="212"/>
      <c r="AU412" s="206"/>
      <c r="AV412" s="206"/>
    </row>
    <row r="413" spans="1:48" ht="15.75" thickBot="1" x14ac:dyDescent="0.3">
      <c r="A413" s="206"/>
      <c r="B413" s="206"/>
      <c r="C413" s="211" t="s">
        <v>468</v>
      </c>
      <c r="D413" s="210">
        <v>0</v>
      </c>
      <c r="E413" s="210">
        <f>E399/$S$399</f>
        <v>0</v>
      </c>
      <c r="F413" s="210">
        <f t="shared" ref="F413:U413" si="320">F399/$S$399</f>
        <v>0</v>
      </c>
      <c r="G413" s="210">
        <f t="shared" si="320"/>
        <v>0</v>
      </c>
      <c r="H413" s="210">
        <f t="shared" si="320"/>
        <v>0</v>
      </c>
      <c r="I413" s="217">
        <f t="shared" si="320"/>
        <v>0</v>
      </c>
      <c r="J413" s="210">
        <f t="shared" si="320"/>
        <v>0</v>
      </c>
      <c r="K413" s="210">
        <f t="shared" si="320"/>
        <v>0</v>
      </c>
      <c r="L413" s="210">
        <f t="shared" si="320"/>
        <v>0</v>
      </c>
      <c r="M413" s="210">
        <f t="shared" si="320"/>
        <v>0</v>
      </c>
      <c r="N413" s="210">
        <f t="shared" si="320"/>
        <v>0</v>
      </c>
      <c r="O413" s="210">
        <f t="shared" si="320"/>
        <v>0</v>
      </c>
      <c r="P413" s="210">
        <f t="shared" si="320"/>
        <v>0</v>
      </c>
      <c r="Q413" s="210">
        <f t="shared" si="320"/>
        <v>1</v>
      </c>
      <c r="R413" s="210">
        <f t="shared" si="320"/>
        <v>0</v>
      </c>
      <c r="S413" s="210">
        <f t="shared" si="320"/>
        <v>1</v>
      </c>
      <c r="T413" s="210">
        <f t="shared" si="320"/>
        <v>0</v>
      </c>
      <c r="U413" s="210">
        <f t="shared" si="320"/>
        <v>-1</v>
      </c>
      <c r="V413" s="212"/>
      <c r="W413" s="206"/>
      <c r="X413" s="206"/>
      <c r="Y413" s="206"/>
      <c r="Z413" s="206"/>
      <c r="AA413" s="206"/>
      <c r="AB413" s="211" t="s">
        <v>9</v>
      </c>
      <c r="AC413" s="210">
        <v>3</v>
      </c>
      <c r="AD413" s="210">
        <f t="shared" si="319"/>
        <v>1</v>
      </c>
      <c r="AE413" s="210">
        <f t="shared" si="319"/>
        <v>1</v>
      </c>
      <c r="AF413" s="217">
        <f t="shared" si="319"/>
        <v>0</v>
      </c>
      <c r="AG413" s="210">
        <f t="shared" si="319"/>
        <v>0</v>
      </c>
      <c r="AH413" s="210">
        <f t="shared" si="319"/>
        <v>0</v>
      </c>
      <c r="AI413" s="210">
        <f t="shared" si="319"/>
        <v>0</v>
      </c>
      <c r="AJ413" s="210">
        <f t="shared" si="319"/>
        <v>0</v>
      </c>
      <c r="AK413" s="210">
        <f t="shared" si="319"/>
        <v>0</v>
      </c>
      <c r="AL413" s="210">
        <f t="shared" si="319"/>
        <v>0</v>
      </c>
      <c r="AM413" s="210">
        <f t="shared" si="319"/>
        <v>0</v>
      </c>
      <c r="AN413" s="210">
        <f t="shared" si="319"/>
        <v>0</v>
      </c>
      <c r="AO413" s="210">
        <f t="shared" si="319"/>
        <v>0</v>
      </c>
      <c r="AP413" s="210">
        <f t="shared" si="319"/>
        <v>0</v>
      </c>
      <c r="AQ413" s="210">
        <f t="shared" si="319"/>
        <v>-1</v>
      </c>
      <c r="AR413" s="210">
        <f t="shared" si="319"/>
        <v>0</v>
      </c>
      <c r="AS413" s="210">
        <f t="shared" si="319"/>
        <v>0</v>
      </c>
      <c r="AT413" s="212"/>
      <c r="AU413" s="206"/>
      <c r="AV413" s="206"/>
    </row>
    <row r="414" spans="1:48" ht="15.75" thickBot="1" x14ac:dyDescent="0.3">
      <c r="A414" s="206"/>
      <c r="B414" s="206"/>
      <c r="C414" s="211" t="s">
        <v>458</v>
      </c>
      <c r="D414" s="210">
        <v>0</v>
      </c>
      <c r="E414" s="210">
        <f>E400</f>
        <v>0</v>
      </c>
      <c r="F414" s="210">
        <f t="shared" ref="F414:U414" si="321">F400</f>
        <v>1</v>
      </c>
      <c r="G414" s="210">
        <f t="shared" si="321"/>
        <v>0</v>
      </c>
      <c r="H414" s="210">
        <f t="shared" si="321"/>
        <v>0</v>
      </c>
      <c r="I414" s="217">
        <f t="shared" si="321"/>
        <v>0</v>
      </c>
      <c r="J414" s="210">
        <f t="shared" si="321"/>
        <v>0</v>
      </c>
      <c r="K414" s="210">
        <f t="shared" si="321"/>
        <v>0</v>
      </c>
      <c r="L414" s="210">
        <f t="shared" si="321"/>
        <v>0</v>
      </c>
      <c r="M414" s="210">
        <f t="shared" si="321"/>
        <v>0</v>
      </c>
      <c r="N414" s="210">
        <f t="shared" si="321"/>
        <v>0</v>
      </c>
      <c r="O414" s="210">
        <f t="shared" si="321"/>
        <v>0</v>
      </c>
      <c r="P414" s="210">
        <f t="shared" si="321"/>
        <v>0</v>
      </c>
      <c r="Q414" s="210">
        <f t="shared" si="321"/>
        <v>0</v>
      </c>
      <c r="R414" s="210">
        <f t="shared" si="321"/>
        <v>1</v>
      </c>
      <c r="S414" s="210">
        <f t="shared" si="321"/>
        <v>0</v>
      </c>
      <c r="T414" s="210">
        <f t="shared" si="321"/>
        <v>0</v>
      </c>
      <c r="U414" s="210">
        <f t="shared" si="321"/>
        <v>0</v>
      </c>
      <c r="V414" s="212"/>
      <c r="W414" s="206"/>
      <c r="X414" s="206"/>
      <c r="Y414" s="206"/>
      <c r="Z414" s="206"/>
      <c r="AA414" s="206"/>
      <c r="AB414" s="202" t="s">
        <v>468</v>
      </c>
      <c r="AC414" s="203">
        <v>0</v>
      </c>
      <c r="AD414" s="203">
        <f t="shared" si="319"/>
        <v>0</v>
      </c>
      <c r="AE414" s="203">
        <f t="shared" si="319"/>
        <v>0</v>
      </c>
      <c r="AF414" s="207">
        <f t="shared" si="319"/>
        <v>1</v>
      </c>
      <c r="AG414" s="203">
        <f t="shared" si="319"/>
        <v>0</v>
      </c>
      <c r="AH414" s="203">
        <f t="shared" si="319"/>
        <v>0</v>
      </c>
      <c r="AI414" s="203">
        <f t="shared" si="319"/>
        <v>0</v>
      </c>
      <c r="AJ414" s="203">
        <f t="shared" si="319"/>
        <v>0</v>
      </c>
      <c r="AK414" s="203">
        <f t="shared" si="319"/>
        <v>0</v>
      </c>
      <c r="AL414" s="203">
        <f t="shared" si="319"/>
        <v>0</v>
      </c>
      <c r="AM414" s="203">
        <f t="shared" si="319"/>
        <v>0</v>
      </c>
      <c r="AN414" s="203">
        <f t="shared" si="319"/>
        <v>0</v>
      </c>
      <c r="AO414" s="203">
        <f t="shared" si="319"/>
        <v>0</v>
      </c>
      <c r="AP414" s="203">
        <f t="shared" si="319"/>
        <v>0</v>
      </c>
      <c r="AQ414" s="203">
        <f t="shared" si="319"/>
        <v>0</v>
      </c>
      <c r="AR414" s="203">
        <f t="shared" si="319"/>
        <v>1</v>
      </c>
      <c r="AS414" s="203">
        <f t="shared" si="319"/>
        <v>0</v>
      </c>
      <c r="AT414" s="204">
        <v>0</v>
      </c>
      <c r="AU414" s="206"/>
      <c r="AV414" s="206"/>
    </row>
    <row r="415" spans="1:48" ht="15.75" thickBot="1" x14ac:dyDescent="0.3">
      <c r="A415" s="206"/>
      <c r="B415" s="206"/>
      <c r="C415" s="211" t="s">
        <v>13</v>
      </c>
      <c r="D415" s="210">
        <v>13</v>
      </c>
      <c r="E415" s="210">
        <f>E401-E413*$S$401</f>
        <v>1</v>
      </c>
      <c r="F415" s="210">
        <f t="shared" ref="F415:U415" si="322">F401-F413*$S$401</f>
        <v>0</v>
      </c>
      <c r="G415" s="210">
        <f t="shared" si="322"/>
        <v>0</v>
      </c>
      <c r="H415" s="210">
        <f t="shared" si="322"/>
        <v>0</v>
      </c>
      <c r="I415" s="217">
        <f t="shared" si="322"/>
        <v>0</v>
      </c>
      <c r="J415" s="210">
        <f t="shared" si="322"/>
        <v>1</v>
      </c>
      <c r="K415" s="210">
        <f t="shared" si="322"/>
        <v>0</v>
      </c>
      <c r="L415" s="210">
        <f t="shared" si="322"/>
        <v>0</v>
      </c>
      <c r="M415" s="210">
        <f t="shared" si="322"/>
        <v>0</v>
      </c>
      <c r="N415" s="210">
        <f t="shared" si="322"/>
        <v>0</v>
      </c>
      <c r="O415" s="210">
        <f t="shared" si="322"/>
        <v>0</v>
      </c>
      <c r="P415" s="210">
        <f t="shared" si="322"/>
        <v>0</v>
      </c>
      <c r="Q415" s="210">
        <f t="shared" si="322"/>
        <v>1</v>
      </c>
      <c r="R415" s="210">
        <f t="shared" si="322"/>
        <v>0</v>
      </c>
      <c r="S415" s="210">
        <f t="shared" si="322"/>
        <v>0</v>
      </c>
      <c r="T415" s="210">
        <f t="shared" si="322"/>
        <v>0</v>
      </c>
      <c r="U415" s="210">
        <f t="shared" si="322"/>
        <v>0</v>
      </c>
      <c r="V415" s="212"/>
      <c r="W415" s="206"/>
      <c r="X415" s="206"/>
      <c r="Y415" s="206"/>
      <c r="Z415" s="206"/>
      <c r="AA415" s="206"/>
      <c r="AB415" s="213" t="s">
        <v>13</v>
      </c>
      <c r="AC415" s="218">
        <v>13</v>
      </c>
      <c r="AD415" s="210">
        <f t="shared" si="319"/>
        <v>0</v>
      </c>
      <c r="AE415" s="210">
        <f t="shared" si="319"/>
        <v>0</v>
      </c>
      <c r="AF415" s="219">
        <f t="shared" si="319"/>
        <v>0</v>
      </c>
      <c r="AG415" s="210">
        <f t="shared" si="319"/>
        <v>0</v>
      </c>
      <c r="AH415" s="210">
        <f t="shared" si="319"/>
        <v>0</v>
      </c>
      <c r="AI415" s="210">
        <f t="shared" si="319"/>
        <v>1</v>
      </c>
      <c r="AJ415" s="210">
        <f t="shared" si="319"/>
        <v>0</v>
      </c>
      <c r="AK415" s="210">
        <f t="shared" si="319"/>
        <v>0</v>
      </c>
      <c r="AL415" s="210">
        <f t="shared" si="319"/>
        <v>0</v>
      </c>
      <c r="AM415" s="210">
        <f t="shared" si="319"/>
        <v>0</v>
      </c>
      <c r="AN415" s="210">
        <f t="shared" si="319"/>
        <v>0</v>
      </c>
      <c r="AO415" s="210">
        <f t="shared" si="319"/>
        <v>0</v>
      </c>
      <c r="AP415" s="210">
        <f t="shared" si="319"/>
        <v>0</v>
      </c>
      <c r="AQ415" s="210">
        <f t="shared" si="319"/>
        <v>0</v>
      </c>
      <c r="AR415" s="210">
        <f t="shared" si="319"/>
        <v>0</v>
      </c>
      <c r="AS415" s="210">
        <f t="shared" si="319"/>
        <v>1</v>
      </c>
      <c r="AT415" s="214"/>
      <c r="AU415" s="206"/>
      <c r="AV415" s="206"/>
    </row>
    <row r="416" spans="1:48" ht="15.75" thickBot="1" x14ac:dyDescent="0.3">
      <c r="A416" s="206"/>
      <c r="B416" s="206"/>
      <c r="C416" s="213" t="s">
        <v>481</v>
      </c>
      <c r="D416" s="218">
        <v>0</v>
      </c>
      <c r="E416" s="218">
        <f>E402</f>
        <v>0</v>
      </c>
      <c r="F416" s="218">
        <f t="shared" ref="F416:U416" si="323">F402</f>
        <v>0</v>
      </c>
      <c r="G416" s="218">
        <f t="shared" si="323"/>
        <v>1</v>
      </c>
      <c r="H416" s="218">
        <f t="shared" si="323"/>
        <v>0</v>
      </c>
      <c r="I416" s="219">
        <f t="shared" si="323"/>
        <v>0</v>
      </c>
      <c r="J416" s="218">
        <f t="shared" si="323"/>
        <v>0</v>
      </c>
      <c r="K416" s="218">
        <f t="shared" si="323"/>
        <v>0</v>
      </c>
      <c r="L416" s="218">
        <f t="shared" si="323"/>
        <v>0</v>
      </c>
      <c r="M416" s="218">
        <f t="shared" si="323"/>
        <v>0</v>
      </c>
      <c r="N416" s="218">
        <f t="shared" si="323"/>
        <v>0</v>
      </c>
      <c r="O416" s="218">
        <f t="shared" si="323"/>
        <v>0</v>
      </c>
      <c r="P416" s="218">
        <f t="shared" si="323"/>
        <v>0</v>
      </c>
      <c r="Q416" s="218">
        <f t="shared" si="323"/>
        <v>0</v>
      </c>
      <c r="R416" s="218">
        <f t="shared" si="323"/>
        <v>0</v>
      </c>
      <c r="S416" s="218">
        <f t="shared" si="323"/>
        <v>0</v>
      </c>
      <c r="T416" s="218">
        <f t="shared" si="323"/>
        <v>1</v>
      </c>
      <c r="U416" s="218">
        <f t="shared" si="323"/>
        <v>0</v>
      </c>
      <c r="V416" s="214"/>
      <c r="W416" s="206"/>
      <c r="X416" s="206"/>
      <c r="Y416" s="206"/>
      <c r="Z416" s="206"/>
      <c r="AA416" s="206"/>
      <c r="AB416" s="206"/>
      <c r="AC416" s="211"/>
      <c r="AD416" s="202" t="s">
        <v>237</v>
      </c>
      <c r="AE416" s="203">
        <f t="shared" ref="AE416:AS416" si="324">SUMPRODUCT($AC$406:$AC$415,AE406:AE415)-AE404</f>
        <v>0</v>
      </c>
      <c r="AF416" s="203">
        <f t="shared" si="324"/>
        <v>-9</v>
      </c>
      <c r="AG416" s="203">
        <f t="shared" si="324"/>
        <v>0</v>
      </c>
      <c r="AH416" s="203">
        <f t="shared" si="324"/>
        <v>0</v>
      </c>
      <c r="AI416" s="203">
        <f t="shared" si="324"/>
        <v>0</v>
      </c>
      <c r="AJ416" s="203">
        <f t="shared" si="324"/>
        <v>0.5</v>
      </c>
      <c r="AK416" s="203">
        <f t="shared" si="324"/>
        <v>0</v>
      </c>
      <c r="AL416" s="203">
        <f t="shared" si="324"/>
        <v>0</v>
      </c>
      <c r="AM416" s="203">
        <f t="shared" si="324"/>
        <v>0</v>
      </c>
      <c r="AN416" s="203">
        <f t="shared" si="324"/>
        <v>0</v>
      </c>
      <c r="AO416" s="203">
        <f t="shared" si="324"/>
        <v>0</v>
      </c>
      <c r="AP416" s="203">
        <f t="shared" si="324"/>
        <v>0</v>
      </c>
      <c r="AQ416" s="203">
        <f t="shared" si="324"/>
        <v>-4.5</v>
      </c>
      <c r="AR416" s="203">
        <f t="shared" si="324"/>
        <v>0</v>
      </c>
      <c r="AS416" s="203">
        <f t="shared" si="324"/>
        <v>9.5</v>
      </c>
      <c r="AT416" s="206"/>
      <c r="AU416" s="206"/>
      <c r="AV416" s="206"/>
    </row>
    <row r="417" spans="1:48" ht="15.75" thickBot="1" x14ac:dyDescent="0.3">
      <c r="A417" s="206"/>
      <c r="B417" s="206"/>
      <c r="C417" s="206"/>
      <c r="D417" s="211"/>
      <c r="E417" s="202" t="s">
        <v>237</v>
      </c>
      <c r="F417" s="203">
        <f>SUMPRODUCT($D$407:$D$416,F407:F416)-F405</f>
        <v>-3</v>
      </c>
      <c r="G417" s="203">
        <f t="shared" ref="G417:U417" si="325">SUMPRODUCT($D$407:$D$416,G407:G416)-G405</f>
        <v>-6</v>
      </c>
      <c r="H417" s="203">
        <f t="shared" si="325"/>
        <v>-3</v>
      </c>
      <c r="I417" s="203">
        <f t="shared" si="325"/>
        <v>-6</v>
      </c>
      <c r="J417" s="203">
        <f t="shared" si="325"/>
        <v>0</v>
      </c>
      <c r="K417" s="203">
        <f t="shared" si="325"/>
        <v>0</v>
      </c>
      <c r="L417" s="203">
        <f t="shared" si="325"/>
        <v>0</v>
      </c>
      <c r="M417" s="203">
        <f t="shared" si="325"/>
        <v>0</v>
      </c>
      <c r="N417" s="203">
        <f t="shared" si="325"/>
        <v>0</v>
      </c>
      <c r="O417" s="203">
        <f t="shared" si="325"/>
        <v>0</v>
      </c>
      <c r="P417" s="203">
        <f t="shared" si="325"/>
        <v>0</v>
      </c>
      <c r="Q417" s="203">
        <f t="shared" si="325"/>
        <v>13</v>
      </c>
      <c r="R417" s="203">
        <f t="shared" si="325"/>
        <v>0</v>
      </c>
      <c r="S417" s="203">
        <f t="shared" si="325"/>
        <v>0</v>
      </c>
      <c r="T417" s="203">
        <f t="shared" si="325"/>
        <v>0</v>
      </c>
      <c r="U417" s="203">
        <f t="shared" si="325"/>
        <v>10000</v>
      </c>
      <c r="V417" s="206"/>
      <c r="W417" s="206"/>
      <c r="X417" s="206"/>
      <c r="Y417" s="206"/>
      <c r="Z417" s="206"/>
      <c r="AA417" s="206"/>
      <c r="AB417" s="206"/>
      <c r="AC417" s="206"/>
      <c r="AD417" s="206"/>
      <c r="AE417" s="206"/>
      <c r="AF417" s="206"/>
      <c r="AG417" s="206"/>
      <c r="AH417" s="206"/>
      <c r="AI417" s="206"/>
      <c r="AJ417" s="206"/>
      <c r="AK417" s="206"/>
      <c r="AL417" s="206"/>
      <c r="AM417" s="206"/>
      <c r="AN417" s="206"/>
      <c r="AO417" s="206"/>
      <c r="AP417" s="206"/>
      <c r="AQ417" s="206"/>
      <c r="AR417" s="206"/>
      <c r="AS417" s="206"/>
      <c r="AT417" s="206"/>
      <c r="AU417" s="206"/>
      <c r="AV417" s="206"/>
    </row>
    <row r="418" spans="1:48" ht="15.75" thickBot="1" x14ac:dyDescent="0.3">
      <c r="A418" s="206"/>
      <c r="B418" s="206"/>
      <c r="C418" s="206"/>
      <c r="D418" s="206"/>
      <c r="E418" s="206"/>
      <c r="F418" s="206"/>
      <c r="G418" s="206"/>
      <c r="H418" s="206"/>
      <c r="I418" s="206"/>
      <c r="J418" s="206"/>
      <c r="K418" s="206"/>
      <c r="L418" s="206"/>
      <c r="M418" s="206"/>
      <c r="N418" s="206"/>
      <c r="O418" s="206"/>
      <c r="P418" s="206"/>
      <c r="Q418" s="206"/>
      <c r="R418" s="206"/>
      <c r="S418" s="206"/>
      <c r="T418" s="206"/>
      <c r="U418" s="206"/>
      <c r="V418" s="206"/>
      <c r="W418" s="206"/>
      <c r="X418" s="206"/>
      <c r="Y418" s="206"/>
      <c r="Z418" s="206"/>
      <c r="AA418" s="206"/>
      <c r="AB418" s="210"/>
      <c r="AC418" s="210"/>
      <c r="AD418" s="202" t="s">
        <v>155</v>
      </c>
      <c r="AE418" s="203">
        <v>3</v>
      </c>
      <c r="AF418" s="203">
        <v>6</v>
      </c>
      <c r="AG418" s="203">
        <v>3</v>
      </c>
      <c r="AH418" s="203">
        <v>6</v>
      </c>
      <c r="AI418" s="203">
        <v>13</v>
      </c>
      <c r="AJ418" s="203">
        <v>0</v>
      </c>
      <c r="AK418" s="203">
        <v>0</v>
      </c>
      <c r="AL418" s="203">
        <v>0</v>
      </c>
      <c r="AM418" s="203">
        <v>0</v>
      </c>
      <c r="AN418" s="203">
        <v>0</v>
      </c>
      <c r="AO418" s="203">
        <v>0</v>
      </c>
      <c r="AP418" s="203">
        <v>0</v>
      </c>
      <c r="AQ418" s="203">
        <v>0</v>
      </c>
      <c r="AR418" s="203">
        <v>0</v>
      </c>
      <c r="AS418" s="203">
        <v>0</v>
      </c>
      <c r="AT418" s="206"/>
      <c r="AU418" s="206"/>
      <c r="AV418" s="206"/>
    </row>
    <row r="419" spans="1:48" ht="15.75" thickBot="1" x14ac:dyDescent="0.3">
      <c r="A419" s="206"/>
      <c r="B419" s="206"/>
      <c r="C419" s="210"/>
      <c r="D419" s="210"/>
      <c r="E419" s="202" t="s">
        <v>155</v>
      </c>
      <c r="F419" s="203">
        <v>3</v>
      </c>
      <c r="G419" s="203">
        <v>6</v>
      </c>
      <c r="H419" s="203">
        <v>3</v>
      </c>
      <c r="I419" s="203">
        <v>6</v>
      </c>
      <c r="J419" s="203">
        <v>13</v>
      </c>
      <c r="K419" s="203">
        <v>0</v>
      </c>
      <c r="L419" s="203">
        <v>0</v>
      </c>
      <c r="M419" s="203">
        <v>0</v>
      </c>
      <c r="N419" s="203">
        <v>0</v>
      </c>
      <c r="O419" s="203">
        <v>0</v>
      </c>
      <c r="P419" s="203">
        <v>0</v>
      </c>
      <c r="Q419" s="203">
        <v>0</v>
      </c>
      <c r="R419" s="203">
        <v>0</v>
      </c>
      <c r="S419" s="203">
        <v>0</v>
      </c>
      <c r="T419" s="203">
        <v>0</v>
      </c>
      <c r="U419" s="204">
        <v>-10000</v>
      </c>
      <c r="V419" s="206"/>
      <c r="W419" s="206"/>
      <c r="X419" s="206"/>
      <c r="Y419" s="206"/>
      <c r="Z419" s="206"/>
      <c r="AA419" s="206"/>
      <c r="AB419" s="202" t="s">
        <v>435</v>
      </c>
      <c r="AC419" s="203" t="s">
        <v>436</v>
      </c>
      <c r="AD419" s="203" t="s">
        <v>437</v>
      </c>
      <c r="AE419" s="203" t="s">
        <v>438</v>
      </c>
      <c r="AF419" s="203" t="s">
        <v>439</v>
      </c>
      <c r="AG419" s="203" t="s">
        <v>11</v>
      </c>
      <c r="AH419" s="203" t="s">
        <v>12</v>
      </c>
      <c r="AI419" s="203" t="s">
        <v>13</v>
      </c>
      <c r="AJ419" s="203" t="s">
        <v>234</v>
      </c>
      <c r="AK419" s="203" t="s">
        <v>235</v>
      </c>
      <c r="AL419" s="203" t="s">
        <v>236</v>
      </c>
      <c r="AM419" s="203" t="s">
        <v>415</v>
      </c>
      <c r="AN419" s="203" t="s">
        <v>440</v>
      </c>
      <c r="AO419" s="203" t="s">
        <v>441</v>
      </c>
      <c r="AP419" s="203" t="s">
        <v>446</v>
      </c>
      <c r="AQ419" s="203" t="s">
        <v>458</v>
      </c>
      <c r="AR419" s="203" t="s">
        <v>468</v>
      </c>
      <c r="AS419" s="203" t="s">
        <v>481</v>
      </c>
      <c r="AT419" s="204" t="s">
        <v>442</v>
      </c>
      <c r="AU419" s="206"/>
      <c r="AV419" s="206"/>
    </row>
    <row r="420" spans="1:48" ht="15.75" thickBot="1" x14ac:dyDescent="0.3">
      <c r="A420" s="206"/>
      <c r="B420" s="206"/>
      <c r="C420" s="202" t="s">
        <v>435</v>
      </c>
      <c r="D420" s="203" t="s">
        <v>436</v>
      </c>
      <c r="E420" s="203" t="s">
        <v>437</v>
      </c>
      <c r="F420" s="203" t="s">
        <v>438</v>
      </c>
      <c r="G420" s="203" t="s">
        <v>439</v>
      </c>
      <c r="H420" s="203" t="s">
        <v>11</v>
      </c>
      <c r="I420" s="203" t="s">
        <v>12</v>
      </c>
      <c r="J420" s="203" t="s">
        <v>13</v>
      </c>
      <c r="K420" s="203" t="s">
        <v>234</v>
      </c>
      <c r="L420" s="203" t="s">
        <v>235</v>
      </c>
      <c r="M420" s="203" t="s">
        <v>236</v>
      </c>
      <c r="N420" s="203" t="s">
        <v>415</v>
      </c>
      <c r="O420" s="203" t="s">
        <v>440</v>
      </c>
      <c r="P420" s="203" t="s">
        <v>441</v>
      </c>
      <c r="Q420" s="203" t="s">
        <v>446</v>
      </c>
      <c r="R420" s="203" t="s">
        <v>458</v>
      </c>
      <c r="S420" s="203" t="s">
        <v>468</v>
      </c>
      <c r="T420" s="203" t="s">
        <v>481</v>
      </c>
      <c r="U420" s="203" t="s">
        <v>459</v>
      </c>
      <c r="V420" s="204" t="s">
        <v>442</v>
      </c>
      <c r="W420" s="206"/>
      <c r="X420" s="206"/>
      <c r="Y420" s="206"/>
      <c r="Z420" s="206"/>
      <c r="AA420" s="206"/>
      <c r="AB420" s="208" t="s">
        <v>12</v>
      </c>
      <c r="AC420" s="215">
        <v>6</v>
      </c>
      <c r="AD420" s="215">
        <f t="shared" ref="AD420:AS420" si="326">AD406-AD428*$AF$406</f>
        <v>0.91666666666666663</v>
      </c>
      <c r="AE420" s="215">
        <f t="shared" si="326"/>
        <v>0</v>
      </c>
      <c r="AF420" s="215">
        <f t="shared" si="326"/>
        <v>0</v>
      </c>
      <c r="AG420" s="215">
        <f t="shared" si="326"/>
        <v>0.5</v>
      </c>
      <c r="AH420" s="215">
        <f t="shared" si="326"/>
        <v>1</v>
      </c>
      <c r="AI420" s="215">
        <f t="shared" si="326"/>
        <v>0</v>
      </c>
      <c r="AJ420" s="215">
        <f t="shared" si="326"/>
        <v>8.3333333333333329E-2</v>
      </c>
      <c r="AK420" s="215">
        <f t="shared" si="326"/>
        <v>0</v>
      </c>
      <c r="AL420" s="215">
        <f t="shared" si="326"/>
        <v>0</v>
      </c>
      <c r="AM420" s="215">
        <f t="shared" si="326"/>
        <v>0</v>
      </c>
      <c r="AN420" s="215">
        <f t="shared" si="326"/>
        <v>0</v>
      </c>
      <c r="AO420" s="215">
        <f t="shared" si="326"/>
        <v>0</v>
      </c>
      <c r="AP420" s="215">
        <f t="shared" si="326"/>
        <v>0</v>
      </c>
      <c r="AQ420" s="216">
        <f t="shared" si="326"/>
        <v>-0.25</v>
      </c>
      <c r="AR420" s="215">
        <f t="shared" si="326"/>
        <v>0.5</v>
      </c>
      <c r="AS420" s="215">
        <f t="shared" si="326"/>
        <v>-0.58333333333333337</v>
      </c>
      <c r="AT420" s="209"/>
      <c r="AU420" s="206"/>
      <c r="AV420" s="206"/>
    </row>
    <row r="421" spans="1:48" ht="15.75" thickBot="1" x14ac:dyDescent="0.3">
      <c r="A421" s="206"/>
      <c r="B421" s="206"/>
      <c r="C421" s="208" t="s">
        <v>12</v>
      </c>
      <c r="D421" s="215">
        <v>6</v>
      </c>
      <c r="E421" s="215">
        <f>E407/$I$407</f>
        <v>8.3333333333333329E-2</v>
      </c>
      <c r="F421" s="215">
        <f t="shared" ref="F421:U421" si="327">F407/$I$407</f>
        <v>-0.25</v>
      </c>
      <c r="G421" s="216">
        <f t="shared" si="327"/>
        <v>-0.5</v>
      </c>
      <c r="H421" s="215">
        <f t="shared" si="327"/>
        <v>0.5</v>
      </c>
      <c r="I421" s="215">
        <f t="shared" si="327"/>
        <v>1</v>
      </c>
      <c r="J421" s="215">
        <f t="shared" si="327"/>
        <v>0</v>
      </c>
      <c r="K421" s="215">
        <f t="shared" si="327"/>
        <v>8.3333333333333329E-2</v>
      </c>
      <c r="L421" s="215">
        <f t="shared" si="327"/>
        <v>0</v>
      </c>
      <c r="M421" s="215">
        <f t="shared" si="327"/>
        <v>0</v>
      </c>
      <c r="N421" s="215">
        <f t="shared" si="327"/>
        <v>0</v>
      </c>
      <c r="O421" s="215">
        <f t="shared" si="327"/>
        <v>0</v>
      </c>
      <c r="P421" s="215">
        <f t="shared" si="327"/>
        <v>0</v>
      </c>
      <c r="Q421" s="215">
        <f t="shared" si="327"/>
        <v>-0.58333333333333337</v>
      </c>
      <c r="R421" s="215">
        <f t="shared" si="327"/>
        <v>0</v>
      </c>
      <c r="S421" s="215">
        <f t="shared" si="327"/>
        <v>0</v>
      </c>
      <c r="T421" s="215">
        <f t="shared" si="327"/>
        <v>0</v>
      </c>
      <c r="U421" s="215">
        <f t="shared" si="327"/>
        <v>0</v>
      </c>
      <c r="V421" s="209"/>
      <c r="W421" s="206"/>
      <c r="X421" s="206"/>
      <c r="Y421" s="206"/>
      <c r="Z421" s="206"/>
      <c r="AA421" s="206"/>
      <c r="AB421" s="211" t="s">
        <v>235</v>
      </c>
      <c r="AC421" s="210">
        <v>0</v>
      </c>
      <c r="AD421" s="210">
        <f t="shared" ref="AD421:AS421" si="328">AD407-AD428*$AF$407</f>
        <v>7.5</v>
      </c>
      <c r="AE421" s="210">
        <f t="shared" si="328"/>
        <v>0</v>
      </c>
      <c r="AF421" s="210">
        <f t="shared" si="328"/>
        <v>0</v>
      </c>
      <c r="AG421" s="210">
        <f t="shared" si="328"/>
        <v>0</v>
      </c>
      <c r="AH421" s="210">
        <f t="shared" si="328"/>
        <v>0</v>
      </c>
      <c r="AI421" s="210">
        <f t="shared" si="328"/>
        <v>0</v>
      </c>
      <c r="AJ421" s="210">
        <f t="shared" si="328"/>
        <v>0.5</v>
      </c>
      <c r="AK421" s="210">
        <f t="shared" si="328"/>
        <v>1</v>
      </c>
      <c r="AL421" s="210">
        <f t="shared" si="328"/>
        <v>0</v>
      </c>
      <c r="AM421" s="210">
        <f t="shared" si="328"/>
        <v>0</v>
      </c>
      <c r="AN421" s="210">
        <f t="shared" si="328"/>
        <v>0</v>
      </c>
      <c r="AO421" s="210">
        <f t="shared" si="328"/>
        <v>0</v>
      </c>
      <c r="AP421" s="210">
        <f t="shared" si="328"/>
        <v>0</v>
      </c>
      <c r="AQ421" s="217">
        <f t="shared" si="328"/>
        <v>4.5</v>
      </c>
      <c r="AR421" s="210">
        <f t="shared" si="328"/>
        <v>-9</v>
      </c>
      <c r="AS421" s="210">
        <f t="shared" si="328"/>
        <v>-10.5</v>
      </c>
      <c r="AT421" s="212">
        <f>AD421/AQ421</f>
        <v>1.6666666666666667</v>
      </c>
      <c r="AU421" s="206"/>
      <c r="AV421" s="206"/>
    </row>
    <row r="422" spans="1:48" ht="15.75" thickBot="1" x14ac:dyDescent="0.3">
      <c r="A422" s="206"/>
      <c r="B422" s="206"/>
      <c r="C422" s="211" t="s">
        <v>235</v>
      </c>
      <c r="D422" s="210">
        <v>0</v>
      </c>
      <c r="E422" s="210">
        <f>E408-E421*$I$408</f>
        <v>1.5</v>
      </c>
      <c r="F422" s="210">
        <f t="shared" ref="F422:U422" si="329">F408-F421*$I$408</f>
        <v>4.5</v>
      </c>
      <c r="G422" s="217">
        <f t="shared" si="329"/>
        <v>9</v>
      </c>
      <c r="H422" s="210">
        <f t="shared" si="329"/>
        <v>0</v>
      </c>
      <c r="I422" s="210">
        <f t="shared" si="329"/>
        <v>0</v>
      </c>
      <c r="J422" s="210">
        <f t="shared" si="329"/>
        <v>0</v>
      </c>
      <c r="K422" s="210">
        <f t="shared" si="329"/>
        <v>0.5</v>
      </c>
      <c r="L422" s="210">
        <f t="shared" si="329"/>
        <v>1</v>
      </c>
      <c r="M422" s="210">
        <f t="shared" si="329"/>
        <v>0</v>
      </c>
      <c r="N422" s="210">
        <f t="shared" si="329"/>
        <v>0</v>
      </c>
      <c r="O422" s="210">
        <f t="shared" si="329"/>
        <v>0</v>
      </c>
      <c r="P422" s="210">
        <f t="shared" si="329"/>
        <v>0</v>
      </c>
      <c r="Q422" s="210">
        <f t="shared" si="329"/>
        <v>-10.5</v>
      </c>
      <c r="R422" s="210">
        <f t="shared" si="329"/>
        <v>0</v>
      </c>
      <c r="S422" s="210">
        <f t="shared" si="329"/>
        <v>0</v>
      </c>
      <c r="T422" s="210">
        <f t="shared" si="329"/>
        <v>0</v>
      </c>
      <c r="U422" s="210">
        <f t="shared" si="329"/>
        <v>0</v>
      </c>
      <c r="V422" s="212">
        <f>E422/G422</f>
        <v>0.16666666666666666</v>
      </c>
      <c r="W422" s="206"/>
      <c r="X422" s="206"/>
      <c r="Y422" s="206"/>
      <c r="Z422" s="206"/>
      <c r="AA422" s="206"/>
      <c r="AB422" s="202" t="s">
        <v>236</v>
      </c>
      <c r="AC422" s="203">
        <v>0</v>
      </c>
      <c r="AD422" s="203">
        <f>AD408</f>
        <v>0</v>
      </c>
      <c r="AE422" s="203">
        <f t="shared" ref="AE422:AS422" si="330">AE408</f>
        <v>0</v>
      </c>
      <c r="AF422" s="203">
        <f t="shared" si="330"/>
        <v>0</v>
      </c>
      <c r="AG422" s="203">
        <f t="shared" si="330"/>
        <v>0</v>
      </c>
      <c r="AH422" s="203">
        <f t="shared" si="330"/>
        <v>0</v>
      </c>
      <c r="AI422" s="203">
        <f t="shared" si="330"/>
        <v>0</v>
      </c>
      <c r="AJ422" s="203">
        <f t="shared" si="330"/>
        <v>0</v>
      </c>
      <c r="AK422" s="203">
        <f t="shared" si="330"/>
        <v>0</v>
      </c>
      <c r="AL422" s="203">
        <f t="shared" si="330"/>
        <v>1</v>
      </c>
      <c r="AM422" s="203">
        <f t="shared" si="330"/>
        <v>0</v>
      </c>
      <c r="AN422" s="203">
        <f t="shared" si="330"/>
        <v>0</v>
      </c>
      <c r="AO422" s="203">
        <f t="shared" si="330"/>
        <v>0</v>
      </c>
      <c r="AP422" s="203">
        <f t="shared" si="330"/>
        <v>0</v>
      </c>
      <c r="AQ422" s="207">
        <f t="shared" si="330"/>
        <v>1</v>
      </c>
      <c r="AR422" s="203">
        <f t="shared" si="330"/>
        <v>0</v>
      </c>
      <c r="AS422" s="203">
        <f t="shared" si="330"/>
        <v>0</v>
      </c>
      <c r="AT422" s="204">
        <v>0</v>
      </c>
      <c r="AU422" s="206"/>
      <c r="AV422" s="206"/>
    </row>
    <row r="423" spans="1:48" x14ac:dyDescent="0.25">
      <c r="A423" s="206"/>
      <c r="B423" s="206"/>
      <c r="C423" s="211" t="s">
        <v>236</v>
      </c>
      <c r="D423" s="210">
        <v>0</v>
      </c>
      <c r="E423" s="210">
        <f>E409</f>
        <v>1</v>
      </c>
      <c r="F423" s="210">
        <f t="shared" ref="F423:U423" si="331">F409</f>
        <v>1</v>
      </c>
      <c r="G423" s="217">
        <f t="shared" si="331"/>
        <v>0</v>
      </c>
      <c r="H423" s="210">
        <f t="shared" si="331"/>
        <v>0</v>
      </c>
      <c r="I423" s="210">
        <f t="shared" si="331"/>
        <v>0</v>
      </c>
      <c r="J423" s="210">
        <f t="shared" si="331"/>
        <v>0</v>
      </c>
      <c r="K423" s="210">
        <f t="shared" si="331"/>
        <v>0</v>
      </c>
      <c r="L423" s="210">
        <f t="shared" si="331"/>
        <v>0</v>
      </c>
      <c r="M423" s="210">
        <f t="shared" si="331"/>
        <v>1</v>
      </c>
      <c r="N423" s="210">
        <f t="shared" si="331"/>
        <v>0</v>
      </c>
      <c r="O423" s="210">
        <f t="shared" si="331"/>
        <v>0</v>
      </c>
      <c r="P423" s="210">
        <f t="shared" si="331"/>
        <v>0</v>
      </c>
      <c r="Q423" s="210">
        <f t="shared" si="331"/>
        <v>0</v>
      </c>
      <c r="R423" s="210">
        <f t="shared" si="331"/>
        <v>0</v>
      </c>
      <c r="S423" s="210">
        <f t="shared" si="331"/>
        <v>0</v>
      </c>
      <c r="T423" s="210">
        <f t="shared" si="331"/>
        <v>0</v>
      </c>
      <c r="U423" s="210">
        <f t="shared" si="331"/>
        <v>0</v>
      </c>
      <c r="V423" s="212"/>
      <c r="W423" s="206"/>
      <c r="X423" s="206"/>
      <c r="Y423" s="206"/>
      <c r="Z423" s="206"/>
      <c r="AA423" s="206"/>
      <c r="AB423" s="211" t="s">
        <v>415</v>
      </c>
      <c r="AC423" s="210">
        <v>0</v>
      </c>
      <c r="AD423" s="210">
        <f t="shared" ref="AD423:AS423" si="332">AD409-AD428*$AF$409</f>
        <v>1</v>
      </c>
      <c r="AE423" s="210">
        <f t="shared" si="332"/>
        <v>0</v>
      </c>
      <c r="AF423" s="210">
        <f t="shared" si="332"/>
        <v>0</v>
      </c>
      <c r="AG423" s="210">
        <f t="shared" si="332"/>
        <v>0</v>
      </c>
      <c r="AH423" s="210">
        <f t="shared" si="332"/>
        <v>0</v>
      </c>
      <c r="AI423" s="210">
        <f t="shared" si="332"/>
        <v>0</v>
      </c>
      <c r="AJ423" s="210">
        <f t="shared" si="332"/>
        <v>0</v>
      </c>
      <c r="AK423" s="210">
        <f t="shared" si="332"/>
        <v>0</v>
      </c>
      <c r="AL423" s="210">
        <f t="shared" si="332"/>
        <v>0</v>
      </c>
      <c r="AM423" s="210">
        <f t="shared" si="332"/>
        <v>1</v>
      </c>
      <c r="AN423" s="210">
        <f t="shared" si="332"/>
        <v>0</v>
      </c>
      <c r="AO423" s="210">
        <f t="shared" si="332"/>
        <v>0</v>
      </c>
      <c r="AP423" s="210">
        <f t="shared" si="332"/>
        <v>0</v>
      </c>
      <c r="AQ423" s="217">
        <f t="shared" si="332"/>
        <v>0</v>
      </c>
      <c r="AR423" s="210">
        <f t="shared" si="332"/>
        <v>-1</v>
      </c>
      <c r="AS423" s="210">
        <f t="shared" si="332"/>
        <v>0</v>
      </c>
      <c r="AT423" s="212"/>
      <c r="AU423" s="206"/>
      <c r="AV423" s="206"/>
    </row>
    <row r="424" spans="1:48" x14ac:dyDescent="0.25">
      <c r="A424" s="206"/>
      <c r="B424" s="206"/>
      <c r="C424" s="211" t="s">
        <v>415</v>
      </c>
      <c r="D424" s="210">
        <v>0</v>
      </c>
      <c r="E424" s="210">
        <f t="shared" ref="E424:U425" si="333">E410</f>
        <v>1</v>
      </c>
      <c r="F424" s="210">
        <f t="shared" si="333"/>
        <v>0</v>
      </c>
      <c r="G424" s="217">
        <f t="shared" si="333"/>
        <v>1</v>
      </c>
      <c r="H424" s="210">
        <f t="shared" si="333"/>
        <v>0</v>
      </c>
      <c r="I424" s="210">
        <f t="shared" si="333"/>
        <v>0</v>
      </c>
      <c r="J424" s="210">
        <f t="shared" si="333"/>
        <v>0</v>
      </c>
      <c r="K424" s="210">
        <f t="shared" si="333"/>
        <v>0</v>
      </c>
      <c r="L424" s="210">
        <f t="shared" si="333"/>
        <v>0</v>
      </c>
      <c r="M424" s="210">
        <f t="shared" si="333"/>
        <v>0</v>
      </c>
      <c r="N424" s="210">
        <f t="shared" si="333"/>
        <v>1</v>
      </c>
      <c r="O424" s="210">
        <f t="shared" si="333"/>
        <v>0</v>
      </c>
      <c r="P424" s="210">
        <f t="shared" si="333"/>
        <v>0</v>
      </c>
      <c r="Q424" s="210">
        <f t="shared" si="333"/>
        <v>0</v>
      </c>
      <c r="R424" s="210">
        <f t="shared" si="333"/>
        <v>0</v>
      </c>
      <c r="S424" s="210">
        <f t="shared" si="333"/>
        <v>0</v>
      </c>
      <c r="T424" s="210">
        <f t="shared" si="333"/>
        <v>0</v>
      </c>
      <c r="U424" s="210">
        <f t="shared" si="333"/>
        <v>0</v>
      </c>
      <c r="V424" s="212">
        <v>1</v>
      </c>
      <c r="W424" s="206"/>
      <c r="X424" s="206"/>
      <c r="Y424" s="206"/>
      <c r="Z424" s="206"/>
      <c r="AA424" s="206"/>
      <c r="AB424" s="211" t="s">
        <v>440</v>
      </c>
      <c r="AC424" s="210">
        <v>0</v>
      </c>
      <c r="AD424" s="210">
        <f>AD410</f>
        <v>1</v>
      </c>
      <c r="AE424" s="210">
        <f t="shared" ref="AE424:AS424" si="334">AE410</f>
        <v>0</v>
      </c>
      <c r="AF424" s="210">
        <f t="shared" si="334"/>
        <v>0</v>
      </c>
      <c r="AG424" s="210">
        <f t="shared" si="334"/>
        <v>1</v>
      </c>
      <c r="AH424" s="210">
        <f t="shared" si="334"/>
        <v>0</v>
      </c>
      <c r="AI424" s="210">
        <f t="shared" si="334"/>
        <v>0</v>
      </c>
      <c r="AJ424" s="210">
        <f t="shared" si="334"/>
        <v>0</v>
      </c>
      <c r="AK424" s="210">
        <f t="shared" si="334"/>
        <v>0</v>
      </c>
      <c r="AL424" s="210">
        <f t="shared" si="334"/>
        <v>0</v>
      </c>
      <c r="AM424" s="210">
        <f t="shared" si="334"/>
        <v>0</v>
      </c>
      <c r="AN424" s="210">
        <f t="shared" si="334"/>
        <v>1</v>
      </c>
      <c r="AO424" s="210">
        <f t="shared" si="334"/>
        <v>0</v>
      </c>
      <c r="AP424" s="210">
        <f t="shared" si="334"/>
        <v>0</v>
      </c>
      <c r="AQ424" s="217">
        <f t="shared" si="334"/>
        <v>0</v>
      </c>
      <c r="AR424" s="210">
        <f t="shared" si="334"/>
        <v>0</v>
      </c>
      <c r="AS424" s="210">
        <f t="shared" si="334"/>
        <v>0</v>
      </c>
      <c r="AT424" s="212"/>
      <c r="AU424" s="206"/>
      <c r="AV424" s="206"/>
    </row>
    <row r="425" spans="1:48" x14ac:dyDescent="0.25">
      <c r="A425" s="206"/>
      <c r="B425" s="206"/>
      <c r="C425" s="211" t="s">
        <v>440</v>
      </c>
      <c r="D425" s="210">
        <v>0</v>
      </c>
      <c r="E425" s="210">
        <f t="shared" si="333"/>
        <v>1</v>
      </c>
      <c r="F425" s="210">
        <f t="shared" si="333"/>
        <v>0</v>
      </c>
      <c r="G425" s="217">
        <f t="shared" si="333"/>
        <v>0</v>
      </c>
      <c r="H425" s="210">
        <f t="shared" si="333"/>
        <v>1</v>
      </c>
      <c r="I425" s="210">
        <f t="shared" si="333"/>
        <v>0</v>
      </c>
      <c r="J425" s="210">
        <f t="shared" si="333"/>
        <v>0</v>
      </c>
      <c r="K425" s="210">
        <f t="shared" si="333"/>
        <v>0</v>
      </c>
      <c r="L425" s="210">
        <f t="shared" si="333"/>
        <v>0</v>
      </c>
      <c r="M425" s="210">
        <f t="shared" si="333"/>
        <v>0</v>
      </c>
      <c r="N425" s="210">
        <f t="shared" si="333"/>
        <v>0</v>
      </c>
      <c r="O425" s="210">
        <f t="shared" si="333"/>
        <v>1</v>
      </c>
      <c r="P425" s="210">
        <f t="shared" si="333"/>
        <v>0</v>
      </c>
      <c r="Q425" s="210">
        <f t="shared" si="333"/>
        <v>0</v>
      </c>
      <c r="R425" s="210">
        <f t="shared" si="333"/>
        <v>0</v>
      </c>
      <c r="S425" s="210">
        <f t="shared" si="333"/>
        <v>0</v>
      </c>
      <c r="T425" s="210">
        <f t="shared" si="333"/>
        <v>0</v>
      </c>
      <c r="U425" s="210">
        <f t="shared" si="333"/>
        <v>0</v>
      </c>
      <c r="V425" s="212"/>
      <c r="W425" s="206"/>
      <c r="X425" s="206"/>
      <c r="Y425" s="206"/>
      <c r="Z425" s="206"/>
      <c r="AA425" s="206"/>
      <c r="AB425" s="211" t="s">
        <v>441</v>
      </c>
      <c r="AC425" s="210">
        <v>0</v>
      </c>
      <c r="AD425" s="210">
        <f t="shared" ref="AD425:AS425" si="335">AD411-AD428*$AF$411</f>
        <v>8.333333333333337E-2</v>
      </c>
      <c r="AE425" s="210">
        <f t="shared" si="335"/>
        <v>0</v>
      </c>
      <c r="AF425" s="210">
        <f t="shared" si="335"/>
        <v>0</v>
      </c>
      <c r="AG425" s="210">
        <f t="shared" si="335"/>
        <v>-0.5</v>
      </c>
      <c r="AH425" s="210">
        <f t="shared" si="335"/>
        <v>0</v>
      </c>
      <c r="AI425" s="210">
        <f t="shared" si="335"/>
        <v>0</v>
      </c>
      <c r="AJ425" s="210">
        <f t="shared" si="335"/>
        <v>-8.3333333333333329E-2</v>
      </c>
      <c r="AK425" s="210">
        <f t="shared" si="335"/>
        <v>0</v>
      </c>
      <c r="AL425" s="210">
        <f t="shared" si="335"/>
        <v>0</v>
      </c>
      <c r="AM425" s="210">
        <f t="shared" si="335"/>
        <v>0</v>
      </c>
      <c r="AN425" s="210">
        <f t="shared" si="335"/>
        <v>0</v>
      </c>
      <c r="AO425" s="210">
        <f t="shared" si="335"/>
        <v>1</v>
      </c>
      <c r="AP425" s="210">
        <f t="shared" si="335"/>
        <v>0</v>
      </c>
      <c r="AQ425" s="217">
        <f t="shared" si="335"/>
        <v>0.25</v>
      </c>
      <c r="AR425" s="210">
        <f t="shared" si="335"/>
        <v>-0.5</v>
      </c>
      <c r="AS425" s="210">
        <f t="shared" si="335"/>
        <v>0.58333333333333337</v>
      </c>
      <c r="AT425" s="212">
        <f>AD425/AQ425</f>
        <v>0.33333333333333348</v>
      </c>
      <c r="AU425" s="206"/>
      <c r="AV425" s="206"/>
    </row>
    <row r="426" spans="1:48" x14ac:dyDescent="0.25">
      <c r="A426" s="206"/>
      <c r="B426" s="206"/>
      <c r="C426" s="211" t="s">
        <v>441</v>
      </c>
      <c r="D426" s="210">
        <v>0</v>
      </c>
      <c r="E426" s="210">
        <f>E412-E421*$I$412</f>
        <v>0.91666666666666663</v>
      </c>
      <c r="F426" s="210">
        <f t="shared" ref="F426:U426" si="336">F412-F421*$I$412</f>
        <v>0.25</v>
      </c>
      <c r="G426" s="217">
        <f t="shared" si="336"/>
        <v>0.5</v>
      </c>
      <c r="H426" s="210">
        <f t="shared" si="336"/>
        <v>-0.5</v>
      </c>
      <c r="I426" s="210">
        <f t="shared" si="336"/>
        <v>0</v>
      </c>
      <c r="J426" s="210">
        <f t="shared" si="336"/>
        <v>0</v>
      </c>
      <c r="K426" s="210">
        <f t="shared" si="336"/>
        <v>-8.3333333333333329E-2</v>
      </c>
      <c r="L426" s="210">
        <f t="shared" si="336"/>
        <v>0</v>
      </c>
      <c r="M426" s="210">
        <f t="shared" si="336"/>
        <v>0</v>
      </c>
      <c r="N426" s="210">
        <f t="shared" si="336"/>
        <v>0</v>
      </c>
      <c r="O426" s="210">
        <f t="shared" si="336"/>
        <v>0</v>
      </c>
      <c r="P426" s="210">
        <f t="shared" si="336"/>
        <v>1</v>
      </c>
      <c r="Q426" s="210">
        <f t="shared" si="336"/>
        <v>0.58333333333333337</v>
      </c>
      <c r="R426" s="210">
        <f t="shared" si="336"/>
        <v>0</v>
      </c>
      <c r="S426" s="210">
        <f t="shared" si="336"/>
        <v>0</v>
      </c>
      <c r="T426" s="210">
        <f t="shared" si="336"/>
        <v>0</v>
      </c>
      <c r="U426" s="210">
        <f t="shared" si="336"/>
        <v>0</v>
      </c>
      <c r="V426" s="212">
        <f>E426/G426</f>
        <v>1.8333333333333333</v>
      </c>
      <c r="W426" s="206"/>
      <c r="X426" s="206"/>
      <c r="Y426" s="206"/>
      <c r="Z426" s="206"/>
      <c r="AA426" s="206"/>
      <c r="AB426" s="211" t="s">
        <v>446</v>
      </c>
      <c r="AC426" s="210">
        <v>0</v>
      </c>
      <c r="AD426" s="210">
        <f>AD412</f>
        <v>1</v>
      </c>
      <c r="AE426" s="210">
        <f t="shared" ref="AE426:AS427" si="337">AE412</f>
        <v>0</v>
      </c>
      <c r="AF426" s="210">
        <f t="shared" si="337"/>
        <v>0</v>
      </c>
      <c r="AG426" s="210">
        <f t="shared" si="337"/>
        <v>0</v>
      </c>
      <c r="AH426" s="210">
        <f t="shared" si="337"/>
        <v>0</v>
      </c>
      <c r="AI426" s="210">
        <f t="shared" si="337"/>
        <v>0</v>
      </c>
      <c r="AJ426" s="210">
        <f t="shared" si="337"/>
        <v>0</v>
      </c>
      <c r="AK426" s="210">
        <f t="shared" si="337"/>
        <v>0</v>
      </c>
      <c r="AL426" s="210">
        <f t="shared" si="337"/>
        <v>0</v>
      </c>
      <c r="AM426" s="210">
        <f t="shared" si="337"/>
        <v>0</v>
      </c>
      <c r="AN426" s="210">
        <f t="shared" si="337"/>
        <v>0</v>
      </c>
      <c r="AO426" s="210">
        <f t="shared" si="337"/>
        <v>0</v>
      </c>
      <c r="AP426" s="210">
        <f t="shared" si="337"/>
        <v>1</v>
      </c>
      <c r="AQ426" s="217">
        <f t="shared" si="337"/>
        <v>0</v>
      </c>
      <c r="AR426" s="210">
        <f t="shared" si="337"/>
        <v>0</v>
      </c>
      <c r="AS426" s="210">
        <f t="shared" si="337"/>
        <v>-1</v>
      </c>
      <c r="AT426" s="212"/>
      <c r="AU426" s="206"/>
      <c r="AV426" s="206"/>
    </row>
    <row r="427" spans="1:48" x14ac:dyDescent="0.25">
      <c r="A427" s="206"/>
      <c r="B427" s="206"/>
      <c r="C427" s="211" t="s">
        <v>468</v>
      </c>
      <c r="D427" s="210">
        <v>0</v>
      </c>
      <c r="E427" s="210">
        <f t="shared" ref="E427:U430" si="338">E413</f>
        <v>0</v>
      </c>
      <c r="F427" s="210">
        <f t="shared" si="338"/>
        <v>0</v>
      </c>
      <c r="G427" s="217">
        <f t="shared" si="338"/>
        <v>0</v>
      </c>
      <c r="H427" s="210">
        <f t="shared" si="338"/>
        <v>0</v>
      </c>
      <c r="I427" s="210">
        <f t="shared" si="338"/>
        <v>0</v>
      </c>
      <c r="J427" s="210">
        <f t="shared" si="338"/>
        <v>0</v>
      </c>
      <c r="K427" s="210">
        <f t="shared" si="338"/>
        <v>0</v>
      </c>
      <c r="L427" s="210">
        <f t="shared" si="338"/>
        <v>0</v>
      </c>
      <c r="M427" s="210">
        <f t="shared" si="338"/>
        <v>0</v>
      </c>
      <c r="N427" s="210">
        <f t="shared" si="338"/>
        <v>0</v>
      </c>
      <c r="O427" s="210">
        <f t="shared" si="338"/>
        <v>0</v>
      </c>
      <c r="P427" s="210">
        <f t="shared" si="338"/>
        <v>0</v>
      </c>
      <c r="Q427" s="210">
        <f t="shared" si="338"/>
        <v>1</v>
      </c>
      <c r="R427" s="210">
        <f t="shared" si="338"/>
        <v>0</v>
      </c>
      <c r="S427" s="210">
        <f t="shared" si="338"/>
        <v>1</v>
      </c>
      <c r="T427" s="210">
        <f t="shared" si="338"/>
        <v>0</v>
      </c>
      <c r="U427" s="210">
        <f t="shared" si="338"/>
        <v>-1</v>
      </c>
      <c r="V427" s="212"/>
      <c r="W427" s="206"/>
      <c r="X427" s="206"/>
      <c r="Y427" s="206"/>
      <c r="Z427" s="206"/>
      <c r="AA427" s="206"/>
      <c r="AB427" s="211" t="s">
        <v>9</v>
      </c>
      <c r="AC427" s="210">
        <v>3</v>
      </c>
      <c r="AD427" s="210">
        <f>AD413</f>
        <v>1</v>
      </c>
      <c r="AE427" s="210">
        <f t="shared" si="337"/>
        <v>1</v>
      </c>
      <c r="AF427" s="210">
        <f t="shared" si="337"/>
        <v>0</v>
      </c>
      <c r="AG427" s="210">
        <f t="shared" si="337"/>
        <v>0</v>
      </c>
      <c r="AH427" s="210">
        <f t="shared" si="337"/>
        <v>0</v>
      </c>
      <c r="AI427" s="210">
        <f t="shared" si="337"/>
        <v>0</v>
      </c>
      <c r="AJ427" s="210">
        <f t="shared" si="337"/>
        <v>0</v>
      </c>
      <c r="AK427" s="210">
        <f t="shared" si="337"/>
        <v>0</v>
      </c>
      <c r="AL427" s="210">
        <f t="shared" si="337"/>
        <v>0</v>
      </c>
      <c r="AM427" s="210">
        <f t="shared" si="337"/>
        <v>0</v>
      </c>
      <c r="AN427" s="210">
        <f t="shared" si="337"/>
        <v>0</v>
      </c>
      <c r="AO427" s="210">
        <f t="shared" si="337"/>
        <v>0</v>
      </c>
      <c r="AP427" s="210">
        <f t="shared" si="337"/>
        <v>0</v>
      </c>
      <c r="AQ427" s="217">
        <f t="shared" si="337"/>
        <v>-1</v>
      </c>
      <c r="AR427" s="210">
        <f t="shared" si="337"/>
        <v>0</v>
      </c>
      <c r="AS427" s="210">
        <f t="shared" si="337"/>
        <v>0</v>
      </c>
      <c r="AT427" s="212"/>
      <c r="AU427" s="206"/>
      <c r="AV427" s="206"/>
    </row>
    <row r="428" spans="1:48" x14ac:dyDescent="0.25">
      <c r="A428" s="206"/>
      <c r="B428" s="206"/>
      <c r="C428" s="211" t="s">
        <v>458</v>
      </c>
      <c r="D428" s="210">
        <v>0</v>
      </c>
      <c r="E428" s="210">
        <f t="shared" si="338"/>
        <v>0</v>
      </c>
      <c r="F428" s="210">
        <f t="shared" si="338"/>
        <v>1</v>
      </c>
      <c r="G428" s="217">
        <f t="shared" si="338"/>
        <v>0</v>
      </c>
      <c r="H428" s="210">
        <f t="shared" si="338"/>
        <v>0</v>
      </c>
      <c r="I428" s="210">
        <f t="shared" si="338"/>
        <v>0</v>
      </c>
      <c r="J428" s="210">
        <f t="shared" si="338"/>
        <v>0</v>
      </c>
      <c r="K428" s="210">
        <f t="shared" si="338"/>
        <v>0</v>
      </c>
      <c r="L428" s="210">
        <f t="shared" si="338"/>
        <v>0</v>
      </c>
      <c r="M428" s="210">
        <f t="shared" si="338"/>
        <v>0</v>
      </c>
      <c r="N428" s="210">
        <f t="shared" si="338"/>
        <v>0</v>
      </c>
      <c r="O428" s="210">
        <f t="shared" si="338"/>
        <v>0</v>
      </c>
      <c r="P428" s="210">
        <f t="shared" si="338"/>
        <v>0</v>
      </c>
      <c r="Q428" s="210">
        <f t="shared" si="338"/>
        <v>0</v>
      </c>
      <c r="R428" s="210">
        <f t="shared" si="338"/>
        <v>1</v>
      </c>
      <c r="S428" s="210">
        <f t="shared" si="338"/>
        <v>0</v>
      </c>
      <c r="T428" s="210">
        <f t="shared" si="338"/>
        <v>0</v>
      </c>
      <c r="U428" s="210">
        <f t="shared" si="338"/>
        <v>0</v>
      </c>
      <c r="V428" s="212"/>
      <c r="W428" s="206"/>
      <c r="X428" s="206"/>
      <c r="Y428" s="206"/>
      <c r="Z428" s="206"/>
      <c r="AA428" s="206"/>
      <c r="AB428" s="211" t="s">
        <v>10</v>
      </c>
      <c r="AC428" s="210">
        <v>6</v>
      </c>
      <c r="AD428" s="210">
        <f t="shared" ref="AD428:AS428" si="339">AD414/$AF$414</f>
        <v>0</v>
      </c>
      <c r="AE428" s="210">
        <f t="shared" si="339"/>
        <v>0</v>
      </c>
      <c r="AF428" s="210">
        <f t="shared" si="339"/>
        <v>1</v>
      </c>
      <c r="AG428" s="210">
        <f t="shared" si="339"/>
        <v>0</v>
      </c>
      <c r="AH428" s="210">
        <f t="shared" si="339"/>
        <v>0</v>
      </c>
      <c r="AI428" s="210">
        <f t="shared" si="339"/>
        <v>0</v>
      </c>
      <c r="AJ428" s="210">
        <f t="shared" si="339"/>
        <v>0</v>
      </c>
      <c r="AK428" s="210">
        <f t="shared" si="339"/>
        <v>0</v>
      </c>
      <c r="AL428" s="210">
        <f t="shared" si="339"/>
        <v>0</v>
      </c>
      <c r="AM428" s="210">
        <f t="shared" si="339"/>
        <v>0</v>
      </c>
      <c r="AN428" s="210">
        <f t="shared" si="339"/>
        <v>0</v>
      </c>
      <c r="AO428" s="210">
        <f t="shared" si="339"/>
        <v>0</v>
      </c>
      <c r="AP428" s="210">
        <f t="shared" si="339"/>
        <v>0</v>
      </c>
      <c r="AQ428" s="217">
        <f t="shared" si="339"/>
        <v>0</v>
      </c>
      <c r="AR428" s="210">
        <f t="shared" si="339"/>
        <v>1</v>
      </c>
      <c r="AS428" s="210">
        <f t="shared" si="339"/>
        <v>0</v>
      </c>
      <c r="AT428" s="212"/>
      <c r="AU428" s="206"/>
      <c r="AV428" s="206"/>
    </row>
    <row r="429" spans="1:48" ht="15.75" thickBot="1" x14ac:dyDescent="0.3">
      <c r="A429" s="206"/>
      <c r="B429" s="206"/>
      <c r="C429" s="211" t="s">
        <v>13</v>
      </c>
      <c r="D429" s="210">
        <v>13</v>
      </c>
      <c r="E429" s="210">
        <f t="shared" si="338"/>
        <v>1</v>
      </c>
      <c r="F429" s="210">
        <f t="shared" si="338"/>
        <v>0</v>
      </c>
      <c r="G429" s="217">
        <f t="shared" si="338"/>
        <v>0</v>
      </c>
      <c r="H429" s="210">
        <f t="shared" si="338"/>
        <v>0</v>
      </c>
      <c r="I429" s="210">
        <f t="shared" si="338"/>
        <v>0</v>
      </c>
      <c r="J429" s="210">
        <f t="shared" si="338"/>
        <v>1</v>
      </c>
      <c r="K429" s="210">
        <f t="shared" si="338"/>
        <v>0</v>
      </c>
      <c r="L429" s="210">
        <f t="shared" si="338"/>
        <v>0</v>
      </c>
      <c r="M429" s="210">
        <f t="shared" si="338"/>
        <v>0</v>
      </c>
      <c r="N429" s="210">
        <f t="shared" si="338"/>
        <v>0</v>
      </c>
      <c r="O429" s="210">
        <f t="shared" si="338"/>
        <v>0</v>
      </c>
      <c r="P429" s="210">
        <f t="shared" si="338"/>
        <v>0</v>
      </c>
      <c r="Q429" s="210">
        <f t="shared" si="338"/>
        <v>1</v>
      </c>
      <c r="R429" s="210">
        <f t="shared" si="338"/>
        <v>0</v>
      </c>
      <c r="S429" s="210">
        <f t="shared" si="338"/>
        <v>0</v>
      </c>
      <c r="T429" s="210">
        <f t="shared" si="338"/>
        <v>0</v>
      </c>
      <c r="U429" s="210">
        <f t="shared" si="338"/>
        <v>0</v>
      </c>
      <c r="V429" s="212"/>
      <c r="W429" s="206"/>
      <c r="X429" s="206"/>
      <c r="Y429" s="206"/>
      <c r="Z429" s="206"/>
      <c r="AA429" s="206"/>
      <c r="AB429" s="213" t="s">
        <v>13</v>
      </c>
      <c r="AC429" s="218">
        <v>13</v>
      </c>
      <c r="AD429" s="210">
        <f>AD415</f>
        <v>0</v>
      </c>
      <c r="AE429" s="210">
        <f t="shared" ref="AE429:AS429" si="340">AE415</f>
        <v>0</v>
      </c>
      <c r="AF429" s="210">
        <f t="shared" si="340"/>
        <v>0</v>
      </c>
      <c r="AG429" s="210">
        <f t="shared" si="340"/>
        <v>0</v>
      </c>
      <c r="AH429" s="210">
        <f t="shared" si="340"/>
        <v>0</v>
      </c>
      <c r="AI429" s="210">
        <f t="shared" si="340"/>
        <v>1</v>
      </c>
      <c r="AJ429" s="210">
        <f t="shared" si="340"/>
        <v>0</v>
      </c>
      <c r="AK429" s="210">
        <f t="shared" si="340"/>
        <v>0</v>
      </c>
      <c r="AL429" s="210">
        <f t="shared" si="340"/>
        <v>0</v>
      </c>
      <c r="AM429" s="210">
        <f t="shared" si="340"/>
        <v>0</v>
      </c>
      <c r="AN429" s="210">
        <f t="shared" si="340"/>
        <v>0</v>
      </c>
      <c r="AO429" s="210">
        <f t="shared" si="340"/>
        <v>0</v>
      </c>
      <c r="AP429" s="210">
        <f t="shared" si="340"/>
        <v>0</v>
      </c>
      <c r="AQ429" s="219">
        <f t="shared" si="340"/>
        <v>0</v>
      </c>
      <c r="AR429" s="210">
        <f t="shared" si="340"/>
        <v>0</v>
      </c>
      <c r="AS429" s="210">
        <f t="shared" si="340"/>
        <v>1</v>
      </c>
      <c r="AT429" s="214"/>
      <c r="AU429" s="206"/>
      <c r="AV429" s="206"/>
    </row>
    <row r="430" spans="1:48" ht="15.75" thickBot="1" x14ac:dyDescent="0.3">
      <c r="A430" s="206"/>
      <c r="B430" s="206"/>
      <c r="C430" s="202" t="s">
        <v>481</v>
      </c>
      <c r="D430" s="203">
        <v>0</v>
      </c>
      <c r="E430" s="203">
        <f t="shared" si="338"/>
        <v>0</v>
      </c>
      <c r="F430" s="203">
        <f t="shared" si="338"/>
        <v>0</v>
      </c>
      <c r="G430" s="207">
        <f t="shared" si="338"/>
        <v>1</v>
      </c>
      <c r="H430" s="203">
        <f t="shared" si="338"/>
        <v>0</v>
      </c>
      <c r="I430" s="203">
        <f t="shared" si="338"/>
        <v>0</v>
      </c>
      <c r="J430" s="203">
        <f t="shared" si="338"/>
        <v>0</v>
      </c>
      <c r="K430" s="203">
        <f t="shared" si="338"/>
        <v>0</v>
      </c>
      <c r="L430" s="203">
        <f t="shared" si="338"/>
        <v>0</v>
      </c>
      <c r="M430" s="203">
        <f t="shared" si="338"/>
        <v>0</v>
      </c>
      <c r="N430" s="203">
        <f t="shared" si="338"/>
        <v>0</v>
      </c>
      <c r="O430" s="203">
        <f t="shared" si="338"/>
        <v>0</v>
      </c>
      <c r="P430" s="203">
        <f t="shared" si="338"/>
        <v>0</v>
      </c>
      <c r="Q430" s="203">
        <f t="shared" si="338"/>
        <v>0</v>
      </c>
      <c r="R430" s="203">
        <f t="shared" si="338"/>
        <v>0</v>
      </c>
      <c r="S430" s="203">
        <f t="shared" si="338"/>
        <v>0</v>
      </c>
      <c r="T430" s="203">
        <f t="shared" si="338"/>
        <v>1</v>
      </c>
      <c r="U430" s="203">
        <f t="shared" si="338"/>
        <v>0</v>
      </c>
      <c r="V430" s="204">
        <v>0</v>
      </c>
      <c r="W430" s="206"/>
      <c r="X430" s="206"/>
      <c r="Y430" s="206"/>
      <c r="Z430" s="206"/>
      <c r="AA430" s="206"/>
      <c r="AB430" s="206"/>
      <c r="AC430" s="211"/>
      <c r="AD430" s="202" t="s">
        <v>237</v>
      </c>
      <c r="AE430" s="203">
        <f t="shared" ref="AE430:AS430" si="341">SUMPRODUCT($AC$420:$AC$429,AE420:AE429)-AE418</f>
        <v>0</v>
      </c>
      <c r="AF430" s="203">
        <f t="shared" si="341"/>
        <v>0</v>
      </c>
      <c r="AG430" s="203">
        <f t="shared" si="341"/>
        <v>0</v>
      </c>
      <c r="AH430" s="203">
        <f t="shared" si="341"/>
        <v>0</v>
      </c>
      <c r="AI430" s="203">
        <f t="shared" si="341"/>
        <v>0</v>
      </c>
      <c r="AJ430" s="203">
        <f t="shared" si="341"/>
        <v>0.5</v>
      </c>
      <c r="AK430" s="203">
        <f t="shared" si="341"/>
        <v>0</v>
      </c>
      <c r="AL430" s="203">
        <f t="shared" si="341"/>
        <v>0</v>
      </c>
      <c r="AM430" s="203">
        <f t="shared" si="341"/>
        <v>0</v>
      </c>
      <c r="AN430" s="203">
        <f t="shared" si="341"/>
        <v>0</v>
      </c>
      <c r="AO430" s="203">
        <f t="shared" si="341"/>
        <v>0</v>
      </c>
      <c r="AP430" s="203">
        <f t="shared" si="341"/>
        <v>0</v>
      </c>
      <c r="AQ430" s="203">
        <f t="shared" si="341"/>
        <v>-4.5</v>
      </c>
      <c r="AR430" s="203">
        <f t="shared" si="341"/>
        <v>9</v>
      </c>
      <c r="AS430" s="203">
        <f t="shared" si="341"/>
        <v>9.5</v>
      </c>
      <c r="AT430" s="206"/>
      <c r="AU430" s="206"/>
      <c r="AV430" s="206"/>
    </row>
    <row r="431" spans="1:48" ht="15.75" thickBot="1" x14ac:dyDescent="0.3">
      <c r="A431" s="206"/>
      <c r="B431" s="206"/>
      <c r="C431" s="206"/>
      <c r="D431" s="211"/>
      <c r="E431" s="202" t="s">
        <v>237</v>
      </c>
      <c r="F431" s="203">
        <f>SUMPRODUCT($D$421:$D$430,F421:F430)-F419</f>
        <v>-4.5</v>
      </c>
      <c r="G431" s="203">
        <f t="shared" ref="G431:U431" si="342">SUMPRODUCT($D$421:$D$430,G421:G430)-G419</f>
        <v>-9</v>
      </c>
      <c r="H431" s="203">
        <f t="shared" si="342"/>
        <v>0</v>
      </c>
      <c r="I431" s="203">
        <f t="shared" si="342"/>
        <v>0</v>
      </c>
      <c r="J431" s="203">
        <f t="shared" si="342"/>
        <v>0</v>
      </c>
      <c r="K431" s="203">
        <f t="shared" si="342"/>
        <v>0.5</v>
      </c>
      <c r="L431" s="203">
        <f t="shared" si="342"/>
        <v>0</v>
      </c>
      <c r="M431" s="203">
        <f t="shared" si="342"/>
        <v>0</v>
      </c>
      <c r="N431" s="203">
        <f t="shared" si="342"/>
        <v>0</v>
      </c>
      <c r="O431" s="203">
        <f t="shared" si="342"/>
        <v>0</v>
      </c>
      <c r="P431" s="203">
        <f t="shared" si="342"/>
        <v>0</v>
      </c>
      <c r="Q431" s="203">
        <f t="shared" si="342"/>
        <v>9.5</v>
      </c>
      <c r="R431" s="203">
        <f t="shared" si="342"/>
        <v>0</v>
      </c>
      <c r="S431" s="203">
        <f t="shared" si="342"/>
        <v>0</v>
      </c>
      <c r="T431" s="203">
        <f t="shared" si="342"/>
        <v>0</v>
      </c>
      <c r="U431" s="203">
        <f t="shared" si="342"/>
        <v>10000</v>
      </c>
      <c r="V431" s="206"/>
      <c r="W431" s="206"/>
      <c r="X431" s="206"/>
      <c r="Y431" s="206"/>
      <c r="Z431" s="206"/>
      <c r="AA431" s="206"/>
      <c r="AB431" s="206"/>
      <c r="AC431" s="206"/>
      <c r="AD431" s="206"/>
      <c r="AE431" s="206"/>
      <c r="AF431" s="206"/>
      <c r="AG431" s="206"/>
      <c r="AH431" s="206"/>
      <c r="AI431" s="206"/>
      <c r="AJ431" s="206"/>
      <c r="AK431" s="206"/>
      <c r="AL431" s="206"/>
      <c r="AM431" s="206"/>
      <c r="AN431" s="206"/>
      <c r="AO431" s="206"/>
      <c r="AP431" s="206"/>
      <c r="AQ431" s="206"/>
      <c r="AR431" s="206"/>
      <c r="AS431" s="206"/>
      <c r="AT431" s="206"/>
      <c r="AU431" s="206"/>
      <c r="AV431" s="206"/>
    </row>
    <row r="432" spans="1:48" ht="15.75" thickBot="1" x14ac:dyDescent="0.3">
      <c r="A432" s="206"/>
      <c r="B432" s="206"/>
      <c r="C432" s="206"/>
      <c r="D432" s="206"/>
      <c r="E432" s="206"/>
      <c r="F432" s="206"/>
      <c r="G432" s="206"/>
      <c r="H432" s="206"/>
      <c r="I432" s="206"/>
      <c r="J432" s="206"/>
      <c r="K432" s="206"/>
      <c r="L432" s="206"/>
      <c r="M432" s="206"/>
      <c r="N432" s="206"/>
      <c r="O432" s="206"/>
      <c r="P432" s="206"/>
      <c r="Q432" s="206"/>
      <c r="R432" s="206"/>
      <c r="S432" s="206"/>
      <c r="T432" s="206"/>
      <c r="U432" s="206"/>
      <c r="V432" s="206"/>
      <c r="W432" s="206"/>
      <c r="X432" s="206"/>
      <c r="Y432" s="206"/>
      <c r="Z432" s="206"/>
      <c r="AA432" s="206"/>
      <c r="AB432" s="210"/>
      <c r="AC432" s="210"/>
      <c r="AD432" s="202" t="s">
        <v>155</v>
      </c>
      <c r="AE432" s="203">
        <v>3</v>
      </c>
      <c r="AF432" s="203">
        <v>6</v>
      </c>
      <c r="AG432" s="203">
        <v>3</v>
      </c>
      <c r="AH432" s="203">
        <v>6</v>
      </c>
      <c r="AI432" s="203">
        <v>13</v>
      </c>
      <c r="AJ432" s="203">
        <v>0</v>
      </c>
      <c r="AK432" s="203">
        <v>0</v>
      </c>
      <c r="AL432" s="203">
        <v>0</v>
      </c>
      <c r="AM432" s="203">
        <v>0</v>
      </c>
      <c r="AN432" s="203">
        <v>0</v>
      </c>
      <c r="AO432" s="203">
        <v>0</v>
      </c>
      <c r="AP432" s="203">
        <v>0</v>
      </c>
      <c r="AQ432" s="203">
        <v>0</v>
      </c>
      <c r="AR432" s="203">
        <v>0</v>
      </c>
      <c r="AS432" s="203">
        <v>0</v>
      </c>
      <c r="AT432" s="206"/>
      <c r="AU432" s="206"/>
      <c r="AV432" s="206"/>
    </row>
    <row r="433" spans="1:48" ht="15.75" thickBot="1" x14ac:dyDescent="0.3">
      <c r="A433" s="206"/>
      <c r="B433" s="206"/>
      <c r="C433" s="210"/>
      <c r="D433" s="210"/>
      <c r="E433" s="202" t="s">
        <v>155</v>
      </c>
      <c r="F433" s="203">
        <v>3</v>
      </c>
      <c r="G433" s="203">
        <v>6</v>
      </c>
      <c r="H433" s="203">
        <v>3</v>
      </c>
      <c r="I433" s="203">
        <v>6</v>
      </c>
      <c r="J433" s="203">
        <v>13</v>
      </c>
      <c r="K433" s="203">
        <v>0</v>
      </c>
      <c r="L433" s="203">
        <v>0</v>
      </c>
      <c r="M433" s="203">
        <v>0</v>
      </c>
      <c r="N433" s="203">
        <v>0</v>
      </c>
      <c r="O433" s="203">
        <v>0</v>
      </c>
      <c r="P433" s="203">
        <v>0</v>
      </c>
      <c r="Q433" s="203">
        <v>0</v>
      </c>
      <c r="R433" s="203">
        <v>0</v>
      </c>
      <c r="S433" s="203">
        <v>0</v>
      </c>
      <c r="T433" s="203">
        <v>0</v>
      </c>
      <c r="U433" s="204">
        <v>-10000</v>
      </c>
      <c r="V433" s="206"/>
      <c r="W433" s="206"/>
      <c r="X433" s="206"/>
      <c r="Y433" s="206"/>
      <c r="Z433" s="206"/>
      <c r="AA433" s="206"/>
      <c r="AB433" s="202" t="s">
        <v>435</v>
      </c>
      <c r="AC433" s="203" t="s">
        <v>436</v>
      </c>
      <c r="AD433" s="203" t="s">
        <v>437</v>
      </c>
      <c r="AE433" s="203" t="s">
        <v>438</v>
      </c>
      <c r="AF433" s="203" t="s">
        <v>439</v>
      </c>
      <c r="AG433" s="203" t="s">
        <v>11</v>
      </c>
      <c r="AH433" s="203" t="s">
        <v>12</v>
      </c>
      <c r="AI433" s="203" t="s">
        <v>13</v>
      </c>
      <c r="AJ433" s="203" t="s">
        <v>234</v>
      </c>
      <c r="AK433" s="203" t="s">
        <v>235</v>
      </c>
      <c r="AL433" s="203" t="s">
        <v>236</v>
      </c>
      <c r="AM433" s="203" t="s">
        <v>415</v>
      </c>
      <c r="AN433" s="203" t="s">
        <v>440</v>
      </c>
      <c r="AO433" s="203" t="s">
        <v>441</v>
      </c>
      <c r="AP433" s="203" t="s">
        <v>446</v>
      </c>
      <c r="AQ433" s="203" t="s">
        <v>458</v>
      </c>
      <c r="AR433" s="203" t="s">
        <v>468</v>
      </c>
      <c r="AS433" s="203" t="s">
        <v>481</v>
      </c>
      <c r="AT433" s="204" t="s">
        <v>442</v>
      </c>
      <c r="AU433" s="206"/>
      <c r="AV433" s="206"/>
    </row>
    <row r="434" spans="1:48" ht="15.75" thickBot="1" x14ac:dyDescent="0.3">
      <c r="A434" s="206"/>
      <c r="B434" s="206"/>
      <c r="C434" s="202" t="s">
        <v>435</v>
      </c>
      <c r="D434" s="203" t="s">
        <v>436</v>
      </c>
      <c r="E434" s="203" t="s">
        <v>437</v>
      </c>
      <c r="F434" s="203" t="s">
        <v>438</v>
      </c>
      <c r="G434" s="203" t="s">
        <v>439</v>
      </c>
      <c r="H434" s="203" t="s">
        <v>11</v>
      </c>
      <c r="I434" s="203" t="s">
        <v>12</v>
      </c>
      <c r="J434" s="203" t="s">
        <v>13</v>
      </c>
      <c r="K434" s="203" t="s">
        <v>234</v>
      </c>
      <c r="L434" s="203" t="s">
        <v>235</v>
      </c>
      <c r="M434" s="203" t="s">
        <v>236</v>
      </c>
      <c r="N434" s="203" t="s">
        <v>415</v>
      </c>
      <c r="O434" s="203" t="s">
        <v>440</v>
      </c>
      <c r="P434" s="203" t="s">
        <v>441</v>
      </c>
      <c r="Q434" s="203" t="s">
        <v>446</v>
      </c>
      <c r="R434" s="203" t="s">
        <v>458</v>
      </c>
      <c r="S434" s="203" t="s">
        <v>468</v>
      </c>
      <c r="T434" s="203" t="s">
        <v>481</v>
      </c>
      <c r="U434" s="203" t="s">
        <v>459</v>
      </c>
      <c r="V434" s="204" t="s">
        <v>442</v>
      </c>
      <c r="W434" s="206"/>
      <c r="X434" s="206"/>
      <c r="Y434" s="206"/>
      <c r="Z434" s="206"/>
      <c r="AA434" s="206"/>
      <c r="AB434" s="208" t="s">
        <v>12</v>
      </c>
      <c r="AC434" s="215">
        <v>6</v>
      </c>
      <c r="AD434" s="215">
        <f t="shared" ref="AD434:AS434" si="343">AD420-AD436*$AQ$420</f>
        <v>0.91666666666666663</v>
      </c>
      <c r="AE434" s="215">
        <f t="shared" si="343"/>
        <v>0</v>
      </c>
      <c r="AF434" s="215">
        <f t="shared" si="343"/>
        <v>0</v>
      </c>
      <c r="AG434" s="215">
        <f t="shared" si="343"/>
        <v>0.5</v>
      </c>
      <c r="AH434" s="215">
        <f t="shared" si="343"/>
        <v>1</v>
      </c>
      <c r="AI434" s="215">
        <f t="shared" si="343"/>
        <v>0</v>
      </c>
      <c r="AJ434" s="215">
        <f t="shared" si="343"/>
        <v>8.3333333333333329E-2</v>
      </c>
      <c r="AK434" s="215">
        <f t="shared" si="343"/>
        <v>0</v>
      </c>
      <c r="AL434" s="215">
        <f t="shared" si="343"/>
        <v>0.25</v>
      </c>
      <c r="AM434" s="215">
        <f t="shared" si="343"/>
        <v>0</v>
      </c>
      <c r="AN434" s="215">
        <f t="shared" si="343"/>
        <v>0</v>
      </c>
      <c r="AO434" s="215">
        <f t="shared" si="343"/>
        <v>0</v>
      </c>
      <c r="AP434" s="215">
        <f t="shared" si="343"/>
        <v>0</v>
      </c>
      <c r="AQ434" s="215">
        <f t="shared" si="343"/>
        <v>0</v>
      </c>
      <c r="AR434" s="215">
        <f t="shared" si="343"/>
        <v>0.5</v>
      </c>
      <c r="AS434" s="215">
        <f t="shared" si="343"/>
        <v>-0.58333333333333337</v>
      </c>
      <c r="AT434" s="209"/>
      <c r="AU434" s="206"/>
      <c r="AV434" s="206"/>
    </row>
    <row r="435" spans="1:48" x14ac:dyDescent="0.25">
      <c r="A435" s="206"/>
      <c r="B435" s="206"/>
      <c r="C435" s="208" t="s">
        <v>12</v>
      </c>
      <c r="D435" s="215">
        <v>6</v>
      </c>
      <c r="E435" s="215">
        <f>E421-E444*$G$421</f>
        <v>8.3333333333333329E-2</v>
      </c>
      <c r="F435" s="216">
        <f t="shared" ref="F435:U435" si="344">F421-F444*$G$421</f>
        <v>-0.25</v>
      </c>
      <c r="G435" s="215">
        <f t="shared" si="344"/>
        <v>0</v>
      </c>
      <c r="H435" s="215">
        <f t="shared" si="344"/>
        <v>0.5</v>
      </c>
      <c r="I435" s="215">
        <f t="shared" si="344"/>
        <v>1</v>
      </c>
      <c r="J435" s="215">
        <f t="shared" si="344"/>
        <v>0</v>
      </c>
      <c r="K435" s="215">
        <f t="shared" si="344"/>
        <v>8.3333333333333329E-2</v>
      </c>
      <c r="L435" s="215">
        <f t="shared" si="344"/>
        <v>0</v>
      </c>
      <c r="M435" s="215">
        <f t="shared" si="344"/>
        <v>0</v>
      </c>
      <c r="N435" s="215">
        <f t="shared" si="344"/>
        <v>0</v>
      </c>
      <c r="O435" s="215">
        <f t="shared" si="344"/>
        <v>0</v>
      </c>
      <c r="P435" s="215">
        <f t="shared" si="344"/>
        <v>0</v>
      </c>
      <c r="Q435" s="215">
        <f t="shared" si="344"/>
        <v>-0.58333333333333337</v>
      </c>
      <c r="R435" s="215">
        <f t="shared" si="344"/>
        <v>0</v>
      </c>
      <c r="S435" s="215">
        <f t="shared" si="344"/>
        <v>0</v>
      </c>
      <c r="T435" s="215">
        <f t="shared" si="344"/>
        <v>0.5</v>
      </c>
      <c r="U435" s="215">
        <f t="shared" si="344"/>
        <v>0</v>
      </c>
      <c r="V435" s="209"/>
      <c r="W435" s="206"/>
      <c r="X435" s="206"/>
      <c r="Y435" s="206"/>
      <c r="Z435" s="206"/>
      <c r="AA435" s="206"/>
      <c r="AB435" s="211" t="s">
        <v>235</v>
      </c>
      <c r="AC435" s="210">
        <v>0</v>
      </c>
      <c r="AD435" s="210">
        <f t="shared" ref="AD435:AS435" si="345">AD421-AD436*$AQ$421</f>
        <v>7.5</v>
      </c>
      <c r="AE435" s="210">
        <f t="shared" si="345"/>
        <v>0</v>
      </c>
      <c r="AF435" s="210">
        <f t="shared" si="345"/>
        <v>0</v>
      </c>
      <c r="AG435" s="210">
        <f t="shared" si="345"/>
        <v>0</v>
      </c>
      <c r="AH435" s="210">
        <f t="shared" si="345"/>
        <v>0</v>
      </c>
      <c r="AI435" s="210">
        <f t="shared" si="345"/>
        <v>0</v>
      </c>
      <c r="AJ435" s="210">
        <f t="shared" si="345"/>
        <v>0.5</v>
      </c>
      <c r="AK435" s="210">
        <f t="shared" si="345"/>
        <v>1</v>
      </c>
      <c r="AL435" s="210">
        <f t="shared" si="345"/>
        <v>-4.5</v>
      </c>
      <c r="AM435" s="210">
        <f t="shared" si="345"/>
        <v>0</v>
      </c>
      <c r="AN435" s="210">
        <f t="shared" si="345"/>
        <v>0</v>
      </c>
      <c r="AO435" s="210">
        <f t="shared" si="345"/>
        <v>0</v>
      </c>
      <c r="AP435" s="210">
        <f t="shared" si="345"/>
        <v>0</v>
      </c>
      <c r="AQ435" s="210">
        <f t="shared" si="345"/>
        <v>0</v>
      </c>
      <c r="AR435" s="210">
        <f t="shared" si="345"/>
        <v>-9</v>
      </c>
      <c r="AS435" s="210">
        <f t="shared" si="345"/>
        <v>-10.5</v>
      </c>
      <c r="AT435" s="212"/>
      <c r="AU435" s="206"/>
      <c r="AV435" s="206"/>
    </row>
    <row r="436" spans="1:48" x14ac:dyDescent="0.25">
      <c r="A436" s="206"/>
      <c r="B436" s="206"/>
      <c r="C436" s="211" t="s">
        <v>235</v>
      </c>
      <c r="D436" s="210">
        <v>0</v>
      </c>
      <c r="E436" s="210">
        <f>E422-E444*$G$422</f>
        <v>1.5</v>
      </c>
      <c r="F436" s="217">
        <f t="shared" ref="F436:U436" si="346">F422-F444*$G$422</f>
        <v>4.5</v>
      </c>
      <c r="G436" s="210">
        <f t="shared" si="346"/>
        <v>0</v>
      </c>
      <c r="H436" s="210">
        <f t="shared" si="346"/>
        <v>0</v>
      </c>
      <c r="I436" s="210">
        <f t="shared" si="346"/>
        <v>0</v>
      </c>
      <c r="J436" s="210">
        <f t="shared" si="346"/>
        <v>0</v>
      </c>
      <c r="K436" s="210">
        <f t="shared" si="346"/>
        <v>0.5</v>
      </c>
      <c r="L436" s="210">
        <f t="shared" si="346"/>
        <v>1</v>
      </c>
      <c r="M436" s="210">
        <f t="shared" si="346"/>
        <v>0</v>
      </c>
      <c r="N436" s="210">
        <f t="shared" si="346"/>
        <v>0</v>
      </c>
      <c r="O436" s="210">
        <f t="shared" si="346"/>
        <v>0</v>
      </c>
      <c r="P436" s="210">
        <f t="shared" si="346"/>
        <v>0</v>
      </c>
      <c r="Q436" s="210">
        <f t="shared" si="346"/>
        <v>-10.5</v>
      </c>
      <c r="R436" s="210">
        <f t="shared" si="346"/>
        <v>0</v>
      </c>
      <c r="S436" s="210">
        <f t="shared" si="346"/>
        <v>0</v>
      </c>
      <c r="T436" s="210">
        <f t="shared" si="346"/>
        <v>-9</v>
      </c>
      <c r="U436" s="210">
        <f t="shared" si="346"/>
        <v>0</v>
      </c>
      <c r="V436" s="212">
        <f>E436/F436</f>
        <v>0.33333333333333331</v>
      </c>
      <c r="W436" s="206"/>
      <c r="X436" s="206"/>
      <c r="Y436" s="206"/>
      <c r="Z436" s="206"/>
      <c r="AA436" s="206"/>
      <c r="AB436" s="211" t="s">
        <v>458</v>
      </c>
      <c r="AC436" s="210">
        <v>0</v>
      </c>
      <c r="AD436" s="210">
        <f t="shared" ref="AD436:AS436" si="347">AD422/$AQ$422</f>
        <v>0</v>
      </c>
      <c r="AE436" s="210">
        <f t="shared" si="347"/>
        <v>0</v>
      </c>
      <c r="AF436" s="210">
        <f t="shared" si="347"/>
        <v>0</v>
      </c>
      <c r="AG436" s="210">
        <f t="shared" si="347"/>
        <v>0</v>
      </c>
      <c r="AH436" s="210">
        <f t="shared" si="347"/>
        <v>0</v>
      </c>
      <c r="AI436" s="210">
        <f t="shared" si="347"/>
        <v>0</v>
      </c>
      <c r="AJ436" s="210">
        <f t="shared" si="347"/>
        <v>0</v>
      </c>
      <c r="AK436" s="210">
        <f t="shared" si="347"/>
        <v>0</v>
      </c>
      <c r="AL436" s="210">
        <f t="shared" si="347"/>
        <v>1</v>
      </c>
      <c r="AM436" s="210">
        <f t="shared" si="347"/>
        <v>0</v>
      </c>
      <c r="AN436" s="210">
        <f t="shared" si="347"/>
        <v>0</v>
      </c>
      <c r="AO436" s="210">
        <f t="shared" si="347"/>
        <v>0</v>
      </c>
      <c r="AP436" s="210">
        <f t="shared" si="347"/>
        <v>0</v>
      </c>
      <c r="AQ436" s="210">
        <f t="shared" si="347"/>
        <v>1</v>
      </c>
      <c r="AR436" s="210">
        <f t="shared" si="347"/>
        <v>0</v>
      </c>
      <c r="AS436" s="210">
        <f t="shared" si="347"/>
        <v>0</v>
      </c>
      <c r="AT436" s="212"/>
      <c r="AU436" s="206"/>
      <c r="AV436" s="206"/>
    </row>
    <row r="437" spans="1:48" x14ac:dyDescent="0.25">
      <c r="A437" s="206"/>
      <c r="B437" s="206"/>
      <c r="C437" s="211" t="s">
        <v>236</v>
      </c>
      <c r="D437" s="210">
        <v>0</v>
      </c>
      <c r="E437" s="210">
        <f>E423</f>
        <v>1</v>
      </c>
      <c r="F437" s="217">
        <f t="shared" ref="F437:U437" si="348">F423</f>
        <v>1</v>
      </c>
      <c r="G437" s="210">
        <f t="shared" si="348"/>
        <v>0</v>
      </c>
      <c r="H437" s="210">
        <f t="shared" si="348"/>
        <v>0</v>
      </c>
      <c r="I437" s="210">
        <f t="shared" si="348"/>
        <v>0</v>
      </c>
      <c r="J437" s="210">
        <f t="shared" si="348"/>
        <v>0</v>
      </c>
      <c r="K437" s="210">
        <f t="shared" si="348"/>
        <v>0</v>
      </c>
      <c r="L437" s="210">
        <f t="shared" si="348"/>
        <v>0</v>
      </c>
      <c r="M437" s="210">
        <f t="shared" si="348"/>
        <v>1</v>
      </c>
      <c r="N437" s="210">
        <f t="shared" si="348"/>
        <v>0</v>
      </c>
      <c r="O437" s="210">
        <f t="shared" si="348"/>
        <v>0</v>
      </c>
      <c r="P437" s="210">
        <f t="shared" si="348"/>
        <v>0</v>
      </c>
      <c r="Q437" s="210">
        <f t="shared" si="348"/>
        <v>0</v>
      </c>
      <c r="R437" s="210">
        <f t="shared" si="348"/>
        <v>0</v>
      </c>
      <c r="S437" s="210">
        <f t="shared" si="348"/>
        <v>0</v>
      </c>
      <c r="T437" s="210">
        <f t="shared" si="348"/>
        <v>0</v>
      </c>
      <c r="U437" s="210">
        <f t="shared" si="348"/>
        <v>0</v>
      </c>
      <c r="V437" s="212">
        <v>1</v>
      </c>
      <c r="W437" s="206"/>
      <c r="X437" s="206"/>
      <c r="Y437" s="206"/>
      <c r="Z437" s="206"/>
      <c r="AA437" s="206"/>
      <c r="AB437" s="211" t="s">
        <v>415</v>
      </c>
      <c r="AC437" s="210">
        <v>0</v>
      </c>
      <c r="AD437" s="210">
        <f>AD423</f>
        <v>1</v>
      </c>
      <c r="AE437" s="210">
        <f t="shared" ref="AE437:AS437" si="349">AE423</f>
        <v>0</v>
      </c>
      <c r="AF437" s="210">
        <f t="shared" si="349"/>
        <v>0</v>
      </c>
      <c r="AG437" s="210">
        <f t="shared" si="349"/>
        <v>0</v>
      </c>
      <c r="AH437" s="210">
        <f t="shared" si="349"/>
        <v>0</v>
      </c>
      <c r="AI437" s="210">
        <f t="shared" si="349"/>
        <v>0</v>
      </c>
      <c r="AJ437" s="210">
        <f t="shared" si="349"/>
        <v>0</v>
      </c>
      <c r="AK437" s="210">
        <f t="shared" si="349"/>
        <v>0</v>
      </c>
      <c r="AL437" s="210">
        <f t="shared" si="349"/>
        <v>0</v>
      </c>
      <c r="AM437" s="210">
        <f t="shared" si="349"/>
        <v>1</v>
      </c>
      <c r="AN437" s="210">
        <f t="shared" si="349"/>
        <v>0</v>
      </c>
      <c r="AO437" s="210">
        <f t="shared" si="349"/>
        <v>0</v>
      </c>
      <c r="AP437" s="210">
        <f t="shared" si="349"/>
        <v>0</v>
      </c>
      <c r="AQ437" s="210">
        <f t="shared" si="349"/>
        <v>0</v>
      </c>
      <c r="AR437" s="210">
        <f t="shared" si="349"/>
        <v>-1</v>
      </c>
      <c r="AS437" s="210">
        <f t="shared" si="349"/>
        <v>0</v>
      </c>
      <c r="AT437" s="212"/>
      <c r="AU437" s="206"/>
      <c r="AV437" s="206"/>
    </row>
    <row r="438" spans="1:48" x14ac:dyDescent="0.25">
      <c r="A438" s="206"/>
      <c r="B438" s="206"/>
      <c r="C438" s="211" t="s">
        <v>415</v>
      </c>
      <c r="D438" s="210">
        <v>0</v>
      </c>
      <c r="E438" s="210">
        <f>E424-E444*$G$424</f>
        <v>1</v>
      </c>
      <c r="F438" s="217">
        <f t="shared" ref="F438:U438" si="350">F424-F444*$G$424</f>
        <v>0</v>
      </c>
      <c r="G438" s="210">
        <f t="shared" si="350"/>
        <v>0</v>
      </c>
      <c r="H438" s="210">
        <f t="shared" si="350"/>
        <v>0</v>
      </c>
      <c r="I438" s="210">
        <f t="shared" si="350"/>
        <v>0</v>
      </c>
      <c r="J438" s="210">
        <f t="shared" si="350"/>
        <v>0</v>
      </c>
      <c r="K438" s="210">
        <f t="shared" si="350"/>
        <v>0</v>
      </c>
      <c r="L438" s="210">
        <f t="shared" si="350"/>
        <v>0</v>
      </c>
      <c r="M438" s="210">
        <f t="shared" si="350"/>
        <v>0</v>
      </c>
      <c r="N438" s="210">
        <f t="shared" si="350"/>
        <v>1</v>
      </c>
      <c r="O438" s="210">
        <f t="shared" si="350"/>
        <v>0</v>
      </c>
      <c r="P438" s="210">
        <f t="shared" si="350"/>
        <v>0</v>
      </c>
      <c r="Q438" s="210">
        <f t="shared" si="350"/>
        <v>0</v>
      </c>
      <c r="R438" s="210">
        <f t="shared" si="350"/>
        <v>0</v>
      </c>
      <c r="S438" s="210">
        <f t="shared" si="350"/>
        <v>0</v>
      </c>
      <c r="T438" s="210">
        <f t="shared" si="350"/>
        <v>-1</v>
      </c>
      <c r="U438" s="210">
        <f t="shared" si="350"/>
        <v>0</v>
      </c>
      <c r="V438" s="212"/>
      <c r="W438" s="206"/>
      <c r="X438" s="206"/>
      <c r="Y438" s="206"/>
      <c r="Z438" s="206"/>
      <c r="AA438" s="206"/>
      <c r="AB438" s="211" t="s">
        <v>440</v>
      </c>
      <c r="AC438" s="210">
        <v>0</v>
      </c>
      <c r="AD438" s="210">
        <f t="shared" ref="AD438:AS438" si="351">AD424</f>
        <v>1</v>
      </c>
      <c r="AE438" s="210">
        <f t="shared" si="351"/>
        <v>0</v>
      </c>
      <c r="AF438" s="210">
        <f t="shared" si="351"/>
        <v>0</v>
      </c>
      <c r="AG438" s="210">
        <f t="shared" si="351"/>
        <v>1</v>
      </c>
      <c r="AH438" s="210">
        <f t="shared" si="351"/>
        <v>0</v>
      </c>
      <c r="AI438" s="210">
        <f t="shared" si="351"/>
        <v>0</v>
      </c>
      <c r="AJ438" s="210">
        <f t="shared" si="351"/>
        <v>0</v>
      </c>
      <c r="AK438" s="210">
        <f t="shared" si="351"/>
        <v>0</v>
      </c>
      <c r="AL438" s="210">
        <f t="shared" si="351"/>
        <v>0</v>
      </c>
      <c r="AM438" s="210">
        <f t="shared" si="351"/>
        <v>0</v>
      </c>
      <c r="AN438" s="210">
        <f t="shared" si="351"/>
        <v>1</v>
      </c>
      <c r="AO438" s="210">
        <f t="shared" si="351"/>
        <v>0</v>
      </c>
      <c r="AP438" s="210">
        <f t="shared" si="351"/>
        <v>0</v>
      </c>
      <c r="AQ438" s="210">
        <f t="shared" si="351"/>
        <v>0</v>
      </c>
      <c r="AR438" s="210">
        <f t="shared" si="351"/>
        <v>0</v>
      </c>
      <c r="AS438" s="210">
        <f t="shared" si="351"/>
        <v>0</v>
      </c>
      <c r="AT438" s="212"/>
      <c r="AU438" s="206"/>
      <c r="AV438" s="206"/>
    </row>
    <row r="439" spans="1:48" x14ac:dyDescent="0.25">
      <c r="A439" s="206"/>
      <c r="B439" s="206"/>
      <c r="C439" s="211" t="s">
        <v>440</v>
      </c>
      <c r="D439" s="210">
        <v>0</v>
      </c>
      <c r="E439" s="210">
        <f>E425</f>
        <v>1</v>
      </c>
      <c r="F439" s="217">
        <f t="shared" ref="F439:U439" si="352">F425</f>
        <v>0</v>
      </c>
      <c r="G439" s="210">
        <f t="shared" si="352"/>
        <v>0</v>
      </c>
      <c r="H439" s="210">
        <f t="shared" si="352"/>
        <v>1</v>
      </c>
      <c r="I439" s="210">
        <f t="shared" si="352"/>
        <v>0</v>
      </c>
      <c r="J439" s="210">
        <f t="shared" si="352"/>
        <v>0</v>
      </c>
      <c r="K439" s="210">
        <f t="shared" si="352"/>
        <v>0</v>
      </c>
      <c r="L439" s="210">
        <f t="shared" si="352"/>
        <v>0</v>
      </c>
      <c r="M439" s="210">
        <f t="shared" si="352"/>
        <v>0</v>
      </c>
      <c r="N439" s="210">
        <f t="shared" si="352"/>
        <v>0</v>
      </c>
      <c r="O439" s="210">
        <f t="shared" si="352"/>
        <v>1</v>
      </c>
      <c r="P439" s="210">
        <f t="shared" si="352"/>
        <v>0</v>
      </c>
      <c r="Q439" s="210">
        <f t="shared" si="352"/>
        <v>0</v>
      </c>
      <c r="R439" s="210">
        <f t="shared" si="352"/>
        <v>0</v>
      </c>
      <c r="S439" s="210">
        <f t="shared" si="352"/>
        <v>0</v>
      </c>
      <c r="T439" s="210">
        <f t="shared" si="352"/>
        <v>0</v>
      </c>
      <c r="U439" s="210">
        <f t="shared" si="352"/>
        <v>0</v>
      </c>
      <c r="V439" s="212"/>
      <c r="W439" s="206"/>
      <c r="X439" s="206"/>
      <c r="Y439" s="206"/>
      <c r="Z439" s="206"/>
      <c r="AA439" s="206"/>
      <c r="AB439" s="211" t="s">
        <v>441</v>
      </c>
      <c r="AC439" s="210">
        <v>0</v>
      </c>
      <c r="AD439" s="210">
        <f t="shared" ref="AD439:AS439" si="353">AD425-AD436*$AQ$425</f>
        <v>8.333333333333337E-2</v>
      </c>
      <c r="AE439" s="210">
        <f t="shared" si="353"/>
        <v>0</v>
      </c>
      <c r="AF439" s="210">
        <f t="shared" si="353"/>
        <v>0</v>
      </c>
      <c r="AG439" s="210">
        <f t="shared" si="353"/>
        <v>-0.5</v>
      </c>
      <c r="AH439" s="210">
        <f t="shared" si="353"/>
        <v>0</v>
      </c>
      <c r="AI439" s="210">
        <f t="shared" si="353"/>
        <v>0</v>
      </c>
      <c r="AJ439" s="210">
        <f t="shared" si="353"/>
        <v>-8.3333333333333329E-2</v>
      </c>
      <c r="AK439" s="210">
        <f t="shared" si="353"/>
        <v>0</v>
      </c>
      <c r="AL439" s="210">
        <f t="shared" si="353"/>
        <v>-0.25</v>
      </c>
      <c r="AM439" s="210">
        <f t="shared" si="353"/>
        <v>0</v>
      </c>
      <c r="AN439" s="210">
        <f t="shared" si="353"/>
        <v>0</v>
      </c>
      <c r="AO439" s="210">
        <f t="shared" si="353"/>
        <v>1</v>
      </c>
      <c r="AP439" s="210">
        <f t="shared" si="353"/>
        <v>0</v>
      </c>
      <c r="AQ439" s="210">
        <f t="shared" si="353"/>
        <v>0</v>
      </c>
      <c r="AR439" s="210">
        <f t="shared" si="353"/>
        <v>-0.5</v>
      </c>
      <c r="AS439" s="210">
        <f t="shared" si="353"/>
        <v>0.58333333333333337</v>
      </c>
      <c r="AT439" s="212"/>
      <c r="AU439" s="206"/>
      <c r="AV439" s="206"/>
    </row>
    <row r="440" spans="1:48" x14ac:dyDescent="0.25">
      <c r="A440" s="206"/>
      <c r="B440" s="206"/>
      <c r="C440" s="211" t="s">
        <v>441</v>
      </c>
      <c r="D440" s="210">
        <v>0</v>
      </c>
      <c r="E440" s="210">
        <f>E426-E444*$G$426</f>
        <v>0.91666666666666663</v>
      </c>
      <c r="F440" s="217">
        <f t="shared" ref="F440:U440" si="354">F426-F444*$G$426</f>
        <v>0.25</v>
      </c>
      <c r="G440" s="210">
        <f t="shared" si="354"/>
        <v>0</v>
      </c>
      <c r="H440" s="210">
        <f t="shared" si="354"/>
        <v>-0.5</v>
      </c>
      <c r="I440" s="210">
        <f t="shared" si="354"/>
        <v>0</v>
      </c>
      <c r="J440" s="210">
        <f t="shared" si="354"/>
        <v>0</v>
      </c>
      <c r="K440" s="210">
        <f t="shared" si="354"/>
        <v>-8.3333333333333329E-2</v>
      </c>
      <c r="L440" s="210">
        <f t="shared" si="354"/>
        <v>0</v>
      </c>
      <c r="M440" s="210">
        <f t="shared" si="354"/>
        <v>0</v>
      </c>
      <c r="N440" s="210">
        <f t="shared" si="354"/>
        <v>0</v>
      </c>
      <c r="O440" s="210">
        <f t="shared" si="354"/>
        <v>0</v>
      </c>
      <c r="P440" s="210">
        <f t="shared" si="354"/>
        <v>1</v>
      </c>
      <c r="Q440" s="210">
        <f t="shared" si="354"/>
        <v>0.58333333333333337</v>
      </c>
      <c r="R440" s="210">
        <f t="shared" si="354"/>
        <v>0</v>
      </c>
      <c r="S440" s="210">
        <f t="shared" si="354"/>
        <v>0</v>
      </c>
      <c r="T440" s="210">
        <f t="shared" si="354"/>
        <v>-0.5</v>
      </c>
      <c r="U440" s="210">
        <f t="shared" si="354"/>
        <v>0</v>
      </c>
      <c r="V440" s="212">
        <f>E440/F440</f>
        <v>3.6666666666666665</v>
      </c>
      <c r="W440" s="206"/>
      <c r="X440" s="206"/>
      <c r="Y440" s="206"/>
      <c r="Z440" s="206"/>
      <c r="AA440" s="206"/>
      <c r="AB440" s="211" t="s">
        <v>446</v>
      </c>
      <c r="AC440" s="210">
        <v>0</v>
      </c>
      <c r="AD440" s="210">
        <f t="shared" ref="AD440:AS440" si="355">AD426</f>
        <v>1</v>
      </c>
      <c r="AE440" s="210">
        <f t="shared" si="355"/>
        <v>0</v>
      </c>
      <c r="AF440" s="210">
        <f t="shared" si="355"/>
        <v>0</v>
      </c>
      <c r="AG440" s="210">
        <f t="shared" si="355"/>
        <v>0</v>
      </c>
      <c r="AH440" s="210">
        <f t="shared" si="355"/>
        <v>0</v>
      </c>
      <c r="AI440" s="210">
        <f t="shared" si="355"/>
        <v>0</v>
      </c>
      <c r="AJ440" s="210">
        <f t="shared" si="355"/>
        <v>0</v>
      </c>
      <c r="AK440" s="210">
        <f t="shared" si="355"/>
        <v>0</v>
      </c>
      <c r="AL440" s="210">
        <f t="shared" si="355"/>
        <v>0</v>
      </c>
      <c r="AM440" s="210">
        <f t="shared" si="355"/>
        <v>0</v>
      </c>
      <c r="AN440" s="210">
        <f t="shared" si="355"/>
        <v>0</v>
      </c>
      <c r="AO440" s="210">
        <f t="shared" si="355"/>
        <v>0</v>
      </c>
      <c r="AP440" s="210">
        <f t="shared" si="355"/>
        <v>1</v>
      </c>
      <c r="AQ440" s="210">
        <f t="shared" si="355"/>
        <v>0</v>
      </c>
      <c r="AR440" s="210">
        <f t="shared" si="355"/>
        <v>0</v>
      </c>
      <c r="AS440" s="210">
        <f t="shared" si="355"/>
        <v>-1</v>
      </c>
      <c r="AT440" s="212"/>
      <c r="AU440" s="206"/>
      <c r="AV440" s="206"/>
    </row>
    <row r="441" spans="1:48" ht="15.75" thickBot="1" x14ac:dyDescent="0.3">
      <c r="A441" s="206"/>
      <c r="B441" s="206"/>
      <c r="C441" s="211" t="s">
        <v>468</v>
      </c>
      <c r="D441" s="210">
        <v>0</v>
      </c>
      <c r="E441" s="210">
        <f>E427</f>
        <v>0</v>
      </c>
      <c r="F441" s="217">
        <f t="shared" ref="F441:U441" si="356">F427</f>
        <v>0</v>
      </c>
      <c r="G441" s="210">
        <f t="shared" si="356"/>
        <v>0</v>
      </c>
      <c r="H441" s="210">
        <f t="shared" si="356"/>
        <v>0</v>
      </c>
      <c r="I441" s="210">
        <f t="shared" si="356"/>
        <v>0</v>
      </c>
      <c r="J441" s="210">
        <f t="shared" si="356"/>
        <v>0</v>
      </c>
      <c r="K441" s="210">
        <f t="shared" si="356"/>
        <v>0</v>
      </c>
      <c r="L441" s="210">
        <f t="shared" si="356"/>
        <v>0</v>
      </c>
      <c r="M441" s="210">
        <f t="shared" si="356"/>
        <v>0</v>
      </c>
      <c r="N441" s="210">
        <f t="shared" si="356"/>
        <v>0</v>
      </c>
      <c r="O441" s="210">
        <f t="shared" si="356"/>
        <v>0</v>
      </c>
      <c r="P441" s="210">
        <f t="shared" si="356"/>
        <v>0</v>
      </c>
      <c r="Q441" s="210">
        <f t="shared" si="356"/>
        <v>1</v>
      </c>
      <c r="R441" s="210">
        <f t="shared" si="356"/>
        <v>0</v>
      </c>
      <c r="S441" s="210">
        <f t="shared" si="356"/>
        <v>1</v>
      </c>
      <c r="T441" s="210">
        <f t="shared" si="356"/>
        <v>0</v>
      </c>
      <c r="U441" s="210">
        <f t="shared" si="356"/>
        <v>-1</v>
      </c>
      <c r="V441" s="212"/>
      <c r="W441" s="206"/>
      <c r="X441" s="206"/>
      <c r="Y441" s="206"/>
      <c r="Z441" s="206"/>
      <c r="AA441" s="206"/>
      <c r="AB441" s="211" t="s">
        <v>9</v>
      </c>
      <c r="AC441" s="210">
        <v>3</v>
      </c>
      <c r="AD441" s="210">
        <f t="shared" ref="AD441:AS441" si="357">AD427-AD436*$AQ$427</f>
        <v>1</v>
      </c>
      <c r="AE441" s="210">
        <f t="shared" si="357"/>
        <v>1</v>
      </c>
      <c r="AF441" s="210">
        <f t="shared" si="357"/>
        <v>0</v>
      </c>
      <c r="AG441" s="210">
        <f t="shared" si="357"/>
        <v>0</v>
      </c>
      <c r="AH441" s="210">
        <f t="shared" si="357"/>
        <v>0</v>
      </c>
      <c r="AI441" s="210">
        <f t="shared" si="357"/>
        <v>0</v>
      </c>
      <c r="AJ441" s="210">
        <f t="shared" si="357"/>
        <v>0</v>
      </c>
      <c r="AK441" s="210">
        <f t="shared" si="357"/>
        <v>0</v>
      </c>
      <c r="AL441" s="210">
        <f t="shared" si="357"/>
        <v>1</v>
      </c>
      <c r="AM441" s="210">
        <f t="shared" si="357"/>
        <v>0</v>
      </c>
      <c r="AN441" s="210">
        <f t="shared" si="357"/>
        <v>0</v>
      </c>
      <c r="AO441" s="210">
        <f t="shared" si="357"/>
        <v>0</v>
      </c>
      <c r="AP441" s="210">
        <f t="shared" si="357"/>
        <v>0</v>
      </c>
      <c r="AQ441" s="210">
        <f t="shared" si="357"/>
        <v>0</v>
      </c>
      <c r="AR441" s="210">
        <f t="shared" si="357"/>
        <v>0</v>
      </c>
      <c r="AS441" s="210">
        <f t="shared" si="357"/>
        <v>0</v>
      </c>
      <c r="AT441" s="212"/>
      <c r="AU441" s="206"/>
      <c r="AV441" s="206"/>
    </row>
    <row r="442" spans="1:48" ht="15.75" thickBot="1" x14ac:dyDescent="0.3">
      <c r="A442" s="206"/>
      <c r="B442" s="206"/>
      <c r="C442" s="202" t="s">
        <v>458</v>
      </c>
      <c r="D442" s="203">
        <v>0</v>
      </c>
      <c r="E442" s="203">
        <f t="shared" ref="E442:U443" si="358">E428</f>
        <v>0</v>
      </c>
      <c r="F442" s="207">
        <f t="shared" si="358"/>
        <v>1</v>
      </c>
      <c r="G442" s="203">
        <f t="shared" si="358"/>
        <v>0</v>
      </c>
      <c r="H442" s="203">
        <f t="shared" si="358"/>
        <v>0</v>
      </c>
      <c r="I442" s="203">
        <f t="shared" si="358"/>
        <v>0</v>
      </c>
      <c r="J442" s="203">
        <f t="shared" si="358"/>
        <v>0</v>
      </c>
      <c r="K442" s="203">
        <f t="shared" si="358"/>
        <v>0</v>
      </c>
      <c r="L442" s="203">
        <f t="shared" si="358"/>
        <v>0</v>
      </c>
      <c r="M442" s="203">
        <f t="shared" si="358"/>
        <v>0</v>
      </c>
      <c r="N442" s="203">
        <f t="shared" si="358"/>
        <v>0</v>
      </c>
      <c r="O442" s="203">
        <f t="shared" si="358"/>
        <v>0</v>
      </c>
      <c r="P442" s="203">
        <f t="shared" si="358"/>
        <v>0</v>
      </c>
      <c r="Q442" s="203">
        <f t="shared" si="358"/>
        <v>0</v>
      </c>
      <c r="R442" s="203">
        <f t="shared" si="358"/>
        <v>1</v>
      </c>
      <c r="S442" s="203">
        <f t="shared" si="358"/>
        <v>0</v>
      </c>
      <c r="T442" s="203">
        <f t="shared" si="358"/>
        <v>0</v>
      </c>
      <c r="U442" s="203">
        <f t="shared" si="358"/>
        <v>0</v>
      </c>
      <c r="V442" s="204">
        <v>0</v>
      </c>
      <c r="W442" s="206"/>
      <c r="X442" s="206"/>
      <c r="Y442" s="206"/>
      <c r="Z442" s="206"/>
      <c r="AA442" s="206"/>
      <c r="AB442" s="211" t="s">
        <v>10</v>
      </c>
      <c r="AC442" s="210">
        <v>6</v>
      </c>
      <c r="AD442" s="210">
        <f t="shared" ref="AD442:AS443" si="359">AD428</f>
        <v>0</v>
      </c>
      <c r="AE442" s="210">
        <f t="shared" si="359"/>
        <v>0</v>
      </c>
      <c r="AF442" s="210">
        <f t="shared" si="359"/>
        <v>1</v>
      </c>
      <c r="AG442" s="210">
        <f t="shared" si="359"/>
        <v>0</v>
      </c>
      <c r="AH442" s="210">
        <f t="shared" si="359"/>
        <v>0</v>
      </c>
      <c r="AI442" s="210">
        <f t="shared" si="359"/>
        <v>0</v>
      </c>
      <c r="AJ442" s="210">
        <f t="shared" si="359"/>
        <v>0</v>
      </c>
      <c r="AK442" s="210">
        <f t="shared" si="359"/>
        <v>0</v>
      </c>
      <c r="AL442" s="210">
        <f t="shared" si="359"/>
        <v>0</v>
      </c>
      <c r="AM442" s="210">
        <f t="shared" si="359"/>
        <v>0</v>
      </c>
      <c r="AN442" s="210">
        <f t="shared" si="359"/>
        <v>0</v>
      </c>
      <c r="AO442" s="210">
        <f t="shared" si="359"/>
        <v>0</v>
      </c>
      <c r="AP442" s="210">
        <f t="shared" si="359"/>
        <v>0</v>
      </c>
      <c r="AQ442" s="210">
        <f t="shared" si="359"/>
        <v>0</v>
      </c>
      <c r="AR442" s="210">
        <f t="shared" si="359"/>
        <v>1</v>
      </c>
      <c r="AS442" s="210">
        <f t="shared" si="359"/>
        <v>0</v>
      </c>
      <c r="AT442" s="212"/>
      <c r="AU442" s="206"/>
      <c r="AV442" s="206"/>
    </row>
    <row r="443" spans="1:48" ht="15.75" thickBot="1" x14ac:dyDescent="0.3">
      <c r="A443" s="206"/>
      <c r="B443" s="206"/>
      <c r="C443" s="211" t="s">
        <v>13</v>
      </c>
      <c r="D443" s="210">
        <v>13</v>
      </c>
      <c r="E443" s="210">
        <f t="shared" si="358"/>
        <v>1</v>
      </c>
      <c r="F443" s="217">
        <f t="shared" si="358"/>
        <v>0</v>
      </c>
      <c r="G443" s="210">
        <f t="shared" si="358"/>
        <v>0</v>
      </c>
      <c r="H443" s="210">
        <f t="shared" si="358"/>
        <v>0</v>
      </c>
      <c r="I443" s="210">
        <f t="shared" si="358"/>
        <v>0</v>
      </c>
      <c r="J443" s="210">
        <f t="shared" si="358"/>
        <v>1</v>
      </c>
      <c r="K443" s="210">
        <f t="shared" si="358"/>
        <v>0</v>
      </c>
      <c r="L443" s="210">
        <f t="shared" si="358"/>
        <v>0</v>
      </c>
      <c r="M443" s="210">
        <f t="shared" si="358"/>
        <v>0</v>
      </c>
      <c r="N443" s="210">
        <f t="shared" si="358"/>
        <v>0</v>
      </c>
      <c r="O443" s="210">
        <f t="shared" si="358"/>
        <v>0</v>
      </c>
      <c r="P443" s="210">
        <f t="shared" si="358"/>
        <v>0</v>
      </c>
      <c r="Q443" s="210">
        <f t="shared" si="358"/>
        <v>1</v>
      </c>
      <c r="R443" s="210">
        <f t="shared" si="358"/>
        <v>0</v>
      </c>
      <c r="S443" s="210">
        <f t="shared" si="358"/>
        <v>0</v>
      </c>
      <c r="T443" s="210">
        <f t="shared" si="358"/>
        <v>0</v>
      </c>
      <c r="U443" s="210">
        <f t="shared" si="358"/>
        <v>0</v>
      </c>
      <c r="V443" s="212"/>
      <c r="W443" s="206"/>
      <c r="X443" s="206"/>
      <c r="Y443" s="206"/>
      <c r="Z443" s="206"/>
      <c r="AA443" s="206"/>
      <c r="AB443" s="213" t="s">
        <v>13</v>
      </c>
      <c r="AC443" s="218">
        <v>13</v>
      </c>
      <c r="AD443" s="210">
        <f t="shared" si="359"/>
        <v>0</v>
      </c>
      <c r="AE443" s="210">
        <f t="shared" si="359"/>
        <v>0</v>
      </c>
      <c r="AF443" s="210">
        <f t="shared" si="359"/>
        <v>0</v>
      </c>
      <c r="AG443" s="210">
        <f t="shared" si="359"/>
        <v>0</v>
      </c>
      <c r="AH443" s="210">
        <f t="shared" si="359"/>
        <v>0</v>
      </c>
      <c r="AI443" s="210">
        <f t="shared" si="359"/>
        <v>1</v>
      </c>
      <c r="AJ443" s="210">
        <f t="shared" si="359"/>
        <v>0</v>
      </c>
      <c r="AK443" s="210">
        <f t="shared" si="359"/>
        <v>0</v>
      </c>
      <c r="AL443" s="210">
        <f t="shared" si="359"/>
        <v>0</v>
      </c>
      <c r="AM443" s="210">
        <f t="shared" si="359"/>
        <v>0</v>
      </c>
      <c r="AN443" s="210">
        <f t="shared" si="359"/>
        <v>0</v>
      </c>
      <c r="AO443" s="210">
        <f t="shared" si="359"/>
        <v>0</v>
      </c>
      <c r="AP443" s="210">
        <f t="shared" si="359"/>
        <v>0</v>
      </c>
      <c r="AQ443" s="210">
        <f t="shared" si="359"/>
        <v>0</v>
      </c>
      <c r="AR443" s="210">
        <f t="shared" si="359"/>
        <v>0</v>
      </c>
      <c r="AS443" s="210">
        <f t="shared" si="359"/>
        <v>1</v>
      </c>
      <c r="AT443" s="214"/>
      <c r="AU443" s="206"/>
      <c r="AV443" s="206"/>
    </row>
    <row r="444" spans="1:48" ht="15.75" thickBot="1" x14ac:dyDescent="0.3">
      <c r="A444" s="206"/>
      <c r="B444" s="206"/>
      <c r="C444" s="213" t="s">
        <v>10</v>
      </c>
      <c r="D444" s="218">
        <v>6</v>
      </c>
      <c r="E444" s="218">
        <f>E430/$G$430</f>
        <v>0</v>
      </c>
      <c r="F444" s="219">
        <f t="shared" ref="F444:U444" si="360">F430/$G$430</f>
        <v>0</v>
      </c>
      <c r="G444" s="218">
        <f t="shared" si="360"/>
        <v>1</v>
      </c>
      <c r="H444" s="218">
        <f t="shared" si="360"/>
        <v>0</v>
      </c>
      <c r="I444" s="218">
        <f t="shared" si="360"/>
        <v>0</v>
      </c>
      <c r="J444" s="218">
        <f t="shared" si="360"/>
        <v>0</v>
      </c>
      <c r="K444" s="218">
        <f t="shared" si="360"/>
        <v>0</v>
      </c>
      <c r="L444" s="218">
        <f t="shared" si="360"/>
        <v>0</v>
      </c>
      <c r="M444" s="218">
        <f t="shared" si="360"/>
        <v>0</v>
      </c>
      <c r="N444" s="218">
        <f t="shared" si="360"/>
        <v>0</v>
      </c>
      <c r="O444" s="218">
        <f t="shared" si="360"/>
        <v>0</v>
      </c>
      <c r="P444" s="218">
        <f t="shared" si="360"/>
        <v>0</v>
      </c>
      <c r="Q444" s="218">
        <f t="shared" si="360"/>
        <v>0</v>
      </c>
      <c r="R444" s="218">
        <f t="shared" si="360"/>
        <v>0</v>
      </c>
      <c r="S444" s="218">
        <f t="shared" si="360"/>
        <v>0</v>
      </c>
      <c r="T444" s="218">
        <f t="shared" si="360"/>
        <v>1</v>
      </c>
      <c r="U444" s="218">
        <f t="shared" si="360"/>
        <v>0</v>
      </c>
      <c r="V444" s="214"/>
      <c r="W444" s="206"/>
      <c r="X444" s="206"/>
      <c r="Y444" s="206"/>
      <c r="Z444" s="206"/>
      <c r="AA444" s="206"/>
      <c r="AB444" s="206"/>
      <c r="AC444" s="211"/>
      <c r="AD444" s="202" t="s">
        <v>237</v>
      </c>
      <c r="AE444" s="203">
        <f t="shared" ref="AE444:AS444" si="361">SUMPRODUCT($AC$434:$AC$443,AE434:AE443)-AE432</f>
        <v>0</v>
      </c>
      <c r="AF444" s="203">
        <f t="shared" si="361"/>
        <v>0</v>
      </c>
      <c r="AG444" s="203">
        <f t="shared" si="361"/>
        <v>0</v>
      </c>
      <c r="AH444" s="203">
        <f t="shared" si="361"/>
        <v>0</v>
      </c>
      <c r="AI444" s="203">
        <f t="shared" si="361"/>
        <v>0</v>
      </c>
      <c r="AJ444" s="203">
        <f t="shared" si="361"/>
        <v>0.5</v>
      </c>
      <c r="AK444" s="203">
        <f t="shared" si="361"/>
        <v>0</v>
      </c>
      <c r="AL444" s="203">
        <f t="shared" si="361"/>
        <v>4.5</v>
      </c>
      <c r="AM444" s="203">
        <f t="shared" si="361"/>
        <v>0</v>
      </c>
      <c r="AN444" s="203">
        <f t="shared" si="361"/>
        <v>0</v>
      </c>
      <c r="AO444" s="203">
        <f t="shared" si="361"/>
        <v>0</v>
      </c>
      <c r="AP444" s="203">
        <f t="shared" si="361"/>
        <v>0</v>
      </c>
      <c r="AQ444" s="203">
        <f t="shared" si="361"/>
        <v>0</v>
      </c>
      <c r="AR444" s="203">
        <f t="shared" si="361"/>
        <v>9</v>
      </c>
      <c r="AS444" s="203">
        <f t="shared" si="361"/>
        <v>9.5</v>
      </c>
      <c r="AT444" s="206"/>
      <c r="AU444" s="206"/>
      <c r="AV444" s="206"/>
    </row>
    <row r="445" spans="1:48" ht="15.75" thickBot="1" x14ac:dyDescent="0.3">
      <c r="A445" s="206"/>
      <c r="B445" s="206"/>
      <c r="C445" s="206"/>
      <c r="D445" s="211"/>
      <c r="E445" s="202" t="s">
        <v>237</v>
      </c>
      <c r="F445" s="203">
        <f>SUMPRODUCT($D$435:$D$444,F435:F444)-F433</f>
        <v>-4.5</v>
      </c>
      <c r="G445" s="203">
        <f t="shared" ref="G445:U445" si="362">SUMPRODUCT($D$435:$D$444,G435:G444)-G433</f>
        <v>0</v>
      </c>
      <c r="H445" s="203">
        <f t="shared" si="362"/>
        <v>0</v>
      </c>
      <c r="I445" s="203">
        <f t="shared" si="362"/>
        <v>0</v>
      </c>
      <c r="J445" s="203">
        <f t="shared" si="362"/>
        <v>0</v>
      </c>
      <c r="K445" s="203">
        <f t="shared" si="362"/>
        <v>0.5</v>
      </c>
      <c r="L445" s="203">
        <f t="shared" si="362"/>
        <v>0</v>
      </c>
      <c r="M445" s="203">
        <f t="shared" si="362"/>
        <v>0</v>
      </c>
      <c r="N445" s="203">
        <f t="shared" si="362"/>
        <v>0</v>
      </c>
      <c r="O445" s="203">
        <f t="shared" si="362"/>
        <v>0</v>
      </c>
      <c r="P445" s="203">
        <f t="shared" si="362"/>
        <v>0</v>
      </c>
      <c r="Q445" s="203">
        <f t="shared" si="362"/>
        <v>9.5</v>
      </c>
      <c r="R445" s="203">
        <f t="shared" si="362"/>
        <v>0</v>
      </c>
      <c r="S445" s="203">
        <f t="shared" si="362"/>
        <v>0</v>
      </c>
      <c r="T445" s="203">
        <f t="shared" si="362"/>
        <v>9</v>
      </c>
      <c r="U445" s="203">
        <f t="shared" si="362"/>
        <v>10000</v>
      </c>
      <c r="V445" s="206"/>
      <c r="W445" s="206"/>
      <c r="X445" s="206"/>
      <c r="Y445" s="206"/>
      <c r="Z445" s="206"/>
      <c r="AA445" s="206"/>
      <c r="AB445" s="206"/>
      <c r="AC445" s="206"/>
      <c r="AD445" s="206"/>
      <c r="AE445" s="206"/>
      <c r="AF445" s="206"/>
      <c r="AG445" s="206"/>
      <c r="AH445" s="206"/>
      <c r="AI445" s="206"/>
      <c r="AJ445" s="206"/>
      <c r="AK445" s="206"/>
      <c r="AL445" s="206"/>
      <c r="AM445" s="206"/>
      <c r="AN445" s="206"/>
      <c r="AO445" s="206"/>
      <c r="AP445" s="206"/>
      <c r="AQ445" s="206"/>
      <c r="AR445" s="206"/>
      <c r="AS445" s="206"/>
      <c r="AT445" s="206"/>
      <c r="AU445" s="206"/>
      <c r="AV445" s="206"/>
    </row>
    <row r="446" spans="1:48" ht="15.75" thickBot="1" x14ac:dyDescent="0.3">
      <c r="A446" s="206"/>
      <c r="B446" s="206"/>
      <c r="C446" s="206"/>
      <c r="D446" s="206"/>
      <c r="E446" s="206"/>
      <c r="F446" s="206"/>
      <c r="G446" s="206"/>
      <c r="H446" s="206"/>
      <c r="I446" s="206"/>
      <c r="J446" s="206"/>
      <c r="K446" s="206"/>
      <c r="L446" s="206"/>
      <c r="M446" s="206"/>
      <c r="N446" s="206"/>
      <c r="O446" s="206"/>
      <c r="P446" s="206"/>
      <c r="Q446" s="206"/>
      <c r="R446" s="206"/>
      <c r="S446" s="206"/>
      <c r="T446" s="206"/>
      <c r="U446" s="206"/>
      <c r="V446" s="206"/>
      <c r="W446" s="206"/>
      <c r="X446" s="206"/>
      <c r="Y446" s="206"/>
      <c r="Z446" s="206"/>
      <c r="AA446" s="206"/>
      <c r="AB446" s="206" t="s">
        <v>460</v>
      </c>
      <c r="AC446" s="206"/>
      <c r="AD446" s="206"/>
      <c r="AE446" s="206"/>
      <c r="AF446" s="206"/>
      <c r="AG446" s="206"/>
      <c r="AH446" s="206"/>
      <c r="AI446" s="206"/>
      <c r="AJ446" s="206"/>
      <c r="AK446" s="206"/>
      <c r="AL446" s="206"/>
      <c r="AM446" s="206"/>
      <c r="AN446" s="206"/>
      <c r="AO446" s="206"/>
      <c r="AP446" s="206"/>
      <c r="AQ446" s="206"/>
      <c r="AR446" s="206"/>
      <c r="AS446" s="206"/>
      <c r="AT446" s="206"/>
      <c r="AU446" s="206"/>
      <c r="AV446" s="206"/>
    </row>
    <row r="447" spans="1:48" ht="15.75" thickBot="1" x14ac:dyDescent="0.3">
      <c r="A447" s="206"/>
      <c r="B447" s="206"/>
      <c r="C447" s="210"/>
      <c r="D447" s="210"/>
      <c r="E447" s="202" t="s">
        <v>155</v>
      </c>
      <c r="F447" s="203">
        <v>3</v>
      </c>
      <c r="G447" s="203">
        <v>6</v>
      </c>
      <c r="H447" s="203">
        <v>3</v>
      </c>
      <c r="I447" s="203">
        <v>6</v>
      </c>
      <c r="J447" s="203">
        <v>13</v>
      </c>
      <c r="K447" s="203">
        <v>0</v>
      </c>
      <c r="L447" s="203">
        <v>0</v>
      </c>
      <c r="M447" s="203">
        <v>0</v>
      </c>
      <c r="N447" s="203">
        <v>0</v>
      </c>
      <c r="O447" s="203">
        <v>0</v>
      </c>
      <c r="P447" s="203">
        <v>0</v>
      </c>
      <c r="Q447" s="203">
        <v>0</v>
      </c>
      <c r="R447" s="203">
        <v>0</v>
      </c>
      <c r="S447" s="203">
        <v>0</v>
      </c>
      <c r="T447" s="203">
        <v>0</v>
      </c>
      <c r="U447" s="204">
        <v>-10000</v>
      </c>
      <c r="V447" s="206"/>
      <c r="W447" s="206"/>
      <c r="X447" s="206"/>
      <c r="Y447" s="206"/>
      <c r="Z447" s="206"/>
      <c r="AA447" s="206"/>
      <c r="AB447" s="206"/>
      <c r="AC447" s="220" t="s">
        <v>461</v>
      </c>
      <c r="AD447" s="221">
        <f>SUMPRODUCT(AC434:AC443,AD434:AD443)</f>
        <v>8.5</v>
      </c>
      <c r="AE447" s="221" t="s">
        <v>10</v>
      </c>
      <c r="AF447" s="221">
        <v>0</v>
      </c>
      <c r="AG447" s="221" t="s">
        <v>12</v>
      </c>
      <c r="AH447" s="222">
        <f>AD434</f>
        <v>0.91666666666666663</v>
      </c>
      <c r="AI447" s="206"/>
      <c r="AJ447" s="206"/>
      <c r="AK447" s="206"/>
      <c r="AL447" s="206"/>
      <c r="AM447" s="206"/>
      <c r="AN447" s="206"/>
      <c r="AO447" s="206"/>
      <c r="AP447" s="206"/>
      <c r="AQ447" s="206"/>
      <c r="AR447" s="206"/>
      <c r="AS447" s="206"/>
      <c r="AT447" s="206"/>
      <c r="AU447" s="206"/>
      <c r="AV447" s="206"/>
    </row>
    <row r="448" spans="1:48" ht="15.75" thickBot="1" x14ac:dyDescent="0.3">
      <c r="A448" s="206"/>
      <c r="B448" s="206"/>
      <c r="C448" s="202" t="s">
        <v>435</v>
      </c>
      <c r="D448" s="203" t="s">
        <v>436</v>
      </c>
      <c r="E448" s="203" t="s">
        <v>437</v>
      </c>
      <c r="F448" s="203" t="s">
        <v>438</v>
      </c>
      <c r="G448" s="203" t="s">
        <v>439</v>
      </c>
      <c r="H448" s="203" t="s">
        <v>11</v>
      </c>
      <c r="I448" s="203" t="s">
        <v>12</v>
      </c>
      <c r="J448" s="203" t="s">
        <v>13</v>
      </c>
      <c r="K448" s="203" t="s">
        <v>234</v>
      </c>
      <c r="L448" s="203" t="s">
        <v>235</v>
      </c>
      <c r="M448" s="203" t="s">
        <v>236</v>
      </c>
      <c r="N448" s="203" t="s">
        <v>415</v>
      </c>
      <c r="O448" s="203" t="s">
        <v>440</v>
      </c>
      <c r="P448" s="203" t="s">
        <v>441</v>
      </c>
      <c r="Q448" s="203" t="s">
        <v>446</v>
      </c>
      <c r="R448" s="203" t="s">
        <v>458</v>
      </c>
      <c r="S448" s="203" t="s">
        <v>468</v>
      </c>
      <c r="T448" s="203" t="s">
        <v>481</v>
      </c>
      <c r="U448" s="203" t="s">
        <v>459</v>
      </c>
      <c r="V448" s="204" t="s">
        <v>442</v>
      </c>
      <c r="W448" s="206"/>
      <c r="X448" s="206"/>
      <c r="Y448" s="206"/>
      <c r="Z448" s="206"/>
      <c r="AA448" s="206"/>
      <c r="AB448" s="206"/>
      <c r="AC448" s="223" t="s">
        <v>9</v>
      </c>
      <c r="AD448" s="224">
        <v>1</v>
      </c>
      <c r="AE448" s="224" t="s">
        <v>11</v>
      </c>
      <c r="AF448" s="224">
        <v>0</v>
      </c>
      <c r="AG448" s="224" t="s">
        <v>13</v>
      </c>
      <c r="AH448" s="225">
        <v>0</v>
      </c>
      <c r="AI448" s="206"/>
      <c r="AJ448" s="206"/>
      <c r="AK448" s="206"/>
      <c r="AL448" s="206"/>
      <c r="AM448" s="206"/>
      <c r="AN448" s="206"/>
      <c r="AO448" s="206"/>
      <c r="AP448" s="206"/>
      <c r="AQ448" s="206"/>
      <c r="AR448" s="206"/>
      <c r="AS448" s="206"/>
      <c r="AT448" s="206"/>
      <c r="AU448" s="206"/>
      <c r="AV448" s="206"/>
    </row>
    <row r="449" spans="1:48" x14ac:dyDescent="0.25">
      <c r="A449" s="206"/>
      <c r="B449" s="206"/>
      <c r="C449" s="208" t="s">
        <v>12</v>
      </c>
      <c r="D449" s="215">
        <v>6</v>
      </c>
      <c r="E449" s="215">
        <f>E435-E456*$F$435</f>
        <v>8.3333333333333329E-2</v>
      </c>
      <c r="F449" s="215">
        <f t="shared" ref="F449:U449" si="363">F435-F456*$F$435</f>
        <v>0</v>
      </c>
      <c r="G449" s="215">
        <f t="shared" si="363"/>
        <v>0</v>
      </c>
      <c r="H449" s="215">
        <f t="shared" si="363"/>
        <v>0.5</v>
      </c>
      <c r="I449" s="215">
        <f t="shared" si="363"/>
        <v>1</v>
      </c>
      <c r="J449" s="215">
        <f t="shared" si="363"/>
        <v>0</v>
      </c>
      <c r="K449" s="215">
        <f t="shared" si="363"/>
        <v>8.3333333333333329E-2</v>
      </c>
      <c r="L449" s="215">
        <f t="shared" si="363"/>
        <v>0</v>
      </c>
      <c r="M449" s="215">
        <f t="shared" si="363"/>
        <v>0</v>
      </c>
      <c r="N449" s="215">
        <f t="shared" si="363"/>
        <v>0</v>
      </c>
      <c r="O449" s="215">
        <f t="shared" si="363"/>
        <v>0</v>
      </c>
      <c r="P449" s="215">
        <f t="shared" si="363"/>
        <v>0</v>
      </c>
      <c r="Q449" s="215">
        <f t="shared" si="363"/>
        <v>-0.58333333333333337</v>
      </c>
      <c r="R449" s="215">
        <f t="shared" si="363"/>
        <v>0.25</v>
      </c>
      <c r="S449" s="215">
        <f t="shared" si="363"/>
        <v>0</v>
      </c>
      <c r="T449" s="215">
        <f t="shared" si="363"/>
        <v>0.5</v>
      </c>
      <c r="U449" s="215">
        <f t="shared" si="363"/>
        <v>0</v>
      </c>
      <c r="V449" s="209"/>
      <c r="W449" s="206"/>
      <c r="X449" s="206"/>
      <c r="Y449" s="206"/>
      <c r="Z449" s="206"/>
      <c r="AA449" s="206"/>
      <c r="AB449" s="206"/>
      <c r="AC449" s="206"/>
      <c r="AD449" s="206"/>
      <c r="AE449" s="206"/>
      <c r="AF449" s="206"/>
      <c r="AG449" s="206"/>
      <c r="AH449" s="206"/>
      <c r="AI449" s="206"/>
      <c r="AJ449" s="206"/>
      <c r="AK449" s="206"/>
      <c r="AL449" s="206"/>
      <c r="AM449" s="206"/>
      <c r="AN449" s="206"/>
      <c r="AO449" s="206"/>
      <c r="AP449" s="206"/>
      <c r="AQ449" s="206"/>
      <c r="AR449" s="206"/>
      <c r="AS449" s="206"/>
      <c r="AT449" s="206"/>
      <c r="AU449" s="206"/>
      <c r="AV449" s="206"/>
    </row>
    <row r="450" spans="1:48" ht="15.75" thickBot="1" x14ac:dyDescent="0.3">
      <c r="A450" s="206"/>
      <c r="B450" s="206"/>
      <c r="C450" s="211" t="s">
        <v>235</v>
      </c>
      <c r="D450" s="210">
        <v>0</v>
      </c>
      <c r="E450" s="210">
        <f>E436-E456*$F$436</f>
        <v>1.5</v>
      </c>
      <c r="F450" s="210">
        <f t="shared" ref="F450:U450" si="364">F436-F456*$F$436</f>
        <v>0</v>
      </c>
      <c r="G450" s="210">
        <f t="shared" si="364"/>
        <v>0</v>
      </c>
      <c r="H450" s="210">
        <f t="shared" si="364"/>
        <v>0</v>
      </c>
      <c r="I450" s="210">
        <f t="shared" si="364"/>
        <v>0</v>
      </c>
      <c r="J450" s="210">
        <f t="shared" si="364"/>
        <v>0</v>
      </c>
      <c r="K450" s="210">
        <f t="shared" si="364"/>
        <v>0.5</v>
      </c>
      <c r="L450" s="210">
        <f t="shared" si="364"/>
        <v>1</v>
      </c>
      <c r="M450" s="210">
        <f t="shared" si="364"/>
        <v>0</v>
      </c>
      <c r="N450" s="210">
        <f t="shared" si="364"/>
        <v>0</v>
      </c>
      <c r="O450" s="210">
        <f t="shared" si="364"/>
        <v>0</v>
      </c>
      <c r="P450" s="210">
        <f t="shared" si="364"/>
        <v>0</v>
      </c>
      <c r="Q450" s="210">
        <f t="shared" si="364"/>
        <v>-10.5</v>
      </c>
      <c r="R450" s="210">
        <f t="shared" si="364"/>
        <v>-4.5</v>
      </c>
      <c r="S450" s="210">
        <f t="shared" si="364"/>
        <v>0</v>
      </c>
      <c r="T450" s="210">
        <f t="shared" si="364"/>
        <v>-9</v>
      </c>
      <c r="U450" s="210">
        <f t="shared" si="364"/>
        <v>0</v>
      </c>
      <c r="V450" s="212"/>
      <c r="W450" s="206"/>
      <c r="X450" s="206"/>
      <c r="Y450" s="206"/>
      <c r="Z450" s="206"/>
      <c r="AA450" s="206" t="s">
        <v>478</v>
      </c>
      <c r="AB450" s="206" t="s">
        <v>479</v>
      </c>
      <c r="AC450" s="206"/>
      <c r="AD450" s="206"/>
      <c r="AE450" s="206"/>
      <c r="AF450" s="206"/>
      <c r="AG450" s="206"/>
      <c r="AH450" s="206"/>
      <c r="AI450" s="206"/>
      <c r="AJ450" s="206"/>
      <c r="AK450" s="206"/>
      <c r="AL450" s="206"/>
      <c r="AM450" s="206"/>
      <c r="AN450" s="206"/>
      <c r="AO450" s="206"/>
      <c r="AP450" s="206"/>
      <c r="AQ450" s="206"/>
      <c r="AR450" s="206"/>
      <c r="AS450" s="206"/>
      <c r="AT450" s="206"/>
      <c r="AU450" s="206"/>
      <c r="AV450" s="206"/>
    </row>
    <row r="451" spans="1:48" x14ac:dyDescent="0.25">
      <c r="A451" s="206"/>
      <c r="B451" s="206"/>
      <c r="C451" s="211" t="s">
        <v>236</v>
      </c>
      <c r="D451" s="210">
        <v>0</v>
      </c>
      <c r="E451" s="210">
        <f>E437-E456*$F$437</f>
        <v>1</v>
      </c>
      <c r="F451" s="210">
        <f t="shared" ref="F451:U451" si="365">F437-F456*$F$437</f>
        <v>0</v>
      </c>
      <c r="G451" s="210">
        <f t="shared" si="365"/>
        <v>0</v>
      </c>
      <c r="H451" s="210">
        <f t="shared" si="365"/>
        <v>0</v>
      </c>
      <c r="I451" s="210">
        <f t="shared" si="365"/>
        <v>0</v>
      </c>
      <c r="J451" s="210">
        <f t="shared" si="365"/>
        <v>0</v>
      </c>
      <c r="K451" s="210">
        <f t="shared" si="365"/>
        <v>0</v>
      </c>
      <c r="L451" s="210">
        <f t="shared" si="365"/>
        <v>0</v>
      </c>
      <c r="M451" s="210">
        <f t="shared" si="365"/>
        <v>1</v>
      </c>
      <c r="N451" s="210">
        <f t="shared" si="365"/>
        <v>0</v>
      </c>
      <c r="O451" s="210">
        <f t="shared" si="365"/>
        <v>0</v>
      </c>
      <c r="P451" s="210">
        <f t="shared" si="365"/>
        <v>0</v>
      </c>
      <c r="Q451" s="210">
        <f t="shared" si="365"/>
        <v>0</v>
      </c>
      <c r="R451" s="210">
        <f t="shared" si="365"/>
        <v>-1</v>
      </c>
      <c r="S451" s="210">
        <f t="shared" si="365"/>
        <v>0</v>
      </c>
      <c r="T451" s="210">
        <f t="shared" si="365"/>
        <v>0</v>
      </c>
      <c r="U451" s="210">
        <f t="shared" si="365"/>
        <v>0</v>
      </c>
      <c r="V451" s="212"/>
      <c r="W451" s="206"/>
      <c r="X451" s="206"/>
      <c r="Y451" s="206"/>
      <c r="Z451" s="206"/>
      <c r="AA451" s="208" t="s">
        <v>449</v>
      </c>
      <c r="AB451" s="209" t="s">
        <v>450</v>
      </c>
      <c r="AC451" s="206"/>
      <c r="AD451" s="206"/>
      <c r="AE451" s="206"/>
      <c r="AF451" s="206"/>
      <c r="AG451" s="206"/>
      <c r="AH451" s="206"/>
      <c r="AI451" s="206"/>
      <c r="AJ451" s="206"/>
      <c r="AK451" s="206"/>
      <c r="AL451" s="206"/>
      <c r="AM451" s="206"/>
      <c r="AN451" s="206"/>
      <c r="AO451" s="206"/>
      <c r="AP451" s="206"/>
      <c r="AQ451" s="206"/>
      <c r="AR451" s="206"/>
      <c r="AS451" s="206"/>
      <c r="AT451" s="206"/>
      <c r="AU451" s="206"/>
      <c r="AV451" s="206"/>
    </row>
    <row r="452" spans="1:48" x14ac:dyDescent="0.25">
      <c r="A452" s="206"/>
      <c r="B452" s="206"/>
      <c r="C452" s="211" t="s">
        <v>415</v>
      </c>
      <c r="D452" s="210">
        <v>0</v>
      </c>
      <c r="E452" s="210">
        <f>E438</f>
        <v>1</v>
      </c>
      <c r="F452" s="210">
        <f t="shared" ref="F452:U452" si="366">F438</f>
        <v>0</v>
      </c>
      <c r="G452" s="210">
        <f t="shared" si="366"/>
        <v>0</v>
      </c>
      <c r="H452" s="210">
        <f t="shared" si="366"/>
        <v>0</v>
      </c>
      <c r="I452" s="210">
        <f t="shared" si="366"/>
        <v>0</v>
      </c>
      <c r="J452" s="210">
        <f t="shared" si="366"/>
        <v>0</v>
      </c>
      <c r="K452" s="210">
        <f t="shared" si="366"/>
        <v>0</v>
      </c>
      <c r="L452" s="210">
        <f t="shared" si="366"/>
        <v>0</v>
      </c>
      <c r="M452" s="210">
        <f t="shared" si="366"/>
        <v>0</v>
      </c>
      <c r="N452" s="210">
        <f t="shared" si="366"/>
        <v>1</v>
      </c>
      <c r="O452" s="210">
        <f t="shared" si="366"/>
        <v>0</v>
      </c>
      <c r="P452" s="210">
        <f t="shared" si="366"/>
        <v>0</v>
      </c>
      <c r="Q452" s="210">
        <f t="shared" si="366"/>
        <v>0</v>
      </c>
      <c r="R452" s="210">
        <f t="shared" si="366"/>
        <v>0</v>
      </c>
      <c r="S452" s="210">
        <f t="shared" si="366"/>
        <v>0</v>
      </c>
      <c r="T452" s="210">
        <f t="shared" si="366"/>
        <v>-1</v>
      </c>
      <c r="U452" s="210">
        <f t="shared" si="366"/>
        <v>0</v>
      </c>
      <c r="V452" s="212"/>
      <c r="W452" s="206"/>
      <c r="X452" s="206"/>
      <c r="Y452" s="206"/>
      <c r="Z452" s="206"/>
      <c r="AA452" s="211" t="s">
        <v>451</v>
      </c>
      <c r="AB452" s="212"/>
      <c r="AC452" s="206"/>
      <c r="AD452" s="206"/>
      <c r="AE452" s="206"/>
      <c r="AF452" s="206"/>
      <c r="AG452" s="206"/>
      <c r="AH452" s="206"/>
      <c r="AI452" s="206"/>
      <c r="AJ452" s="206"/>
      <c r="AK452" s="206"/>
      <c r="AL452" s="206"/>
      <c r="AM452" s="206"/>
      <c r="AN452" s="206"/>
      <c r="AO452" s="206"/>
      <c r="AP452" s="206"/>
      <c r="AQ452" s="206"/>
      <c r="AR452" s="206"/>
      <c r="AS452" s="206"/>
      <c r="AT452" s="206"/>
      <c r="AU452" s="206"/>
      <c r="AV452" s="206"/>
    </row>
    <row r="453" spans="1:48" x14ac:dyDescent="0.25">
      <c r="A453" s="206"/>
      <c r="B453" s="206"/>
      <c r="C453" s="211" t="s">
        <v>440</v>
      </c>
      <c r="D453" s="210">
        <v>0</v>
      </c>
      <c r="E453" s="210">
        <f t="shared" ref="E453:U453" si="367">E439</f>
        <v>1</v>
      </c>
      <c r="F453" s="210">
        <f t="shared" si="367"/>
        <v>0</v>
      </c>
      <c r="G453" s="210">
        <f t="shared" si="367"/>
        <v>0</v>
      </c>
      <c r="H453" s="210">
        <f t="shared" si="367"/>
        <v>1</v>
      </c>
      <c r="I453" s="210">
        <f t="shared" si="367"/>
        <v>0</v>
      </c>
      <c r="J453" s="210">
        <f t="shared" si="367"/>
        <v>0</v>
      </c>
      <c r="K453" s="210">
        <f t="shared" si="367"/>
        <v>0</v>
      </c>
      <c r="L453" s="210">
        <f t="shared" si="367"/>
        <v>0</v>
      </c>
      <c r="M453" s="210">
        <f t="shared" si="367"/>
        <v>0</v>
      </c>
      <c r="N453" s="210">
        <f t="shared" si="367"/>
        <v>0</v>
      </c>
      <c r="O453" s="210">
        <f t="shared" si="367"/>
        <v>1</v>
      </c>
      <c r="P453" s="210">
        <f t="shared" si="367"/>
        <v>0</v>
      </c>
      <c r="Q453" s="210">
        <f t="shared" si="367"/>
        <v>0</v>
      </c>
      <c r="R453" s="210">
        <f t="shared" si="367"/>
        <v>0</v>
      </c>
      <c r="S453" s="210">
        <f t="shared" si="367"/>
        <v>0</v>
      </c>
      <c r="T453" s="210">
        <f t="shared" si="367"/>
        <v>0</v>
      </c>
      <c r="U453" s="210">
        <f t="shared" si="367"/>
        <v>0</v>
      </c>
      <c r="V453" s="212"/>
      <c r="W453" s="206"/>
      <c r="X453" s="206"/>
      <c r="Y453" s="206"/>
      <c r="Z453" s="206"/>
      <c r="AA453" s="211"/>
      <c r="AB453" s="212" t="s">
        <v>452</v>
      </c>
      <c r="AC453" s="206"/>
      <c r="AD453" s="206"/>
      <c r="AE453" s="206"/>
      <c r="AF453" s="206"/>
      <c r="AG453" s="206"/>
      <c r="AH453" s="206"/>
      <c r="AI453" s="206"/>
      <c r="AJ453" s="206"/>
      <c r="AK453" s="206"/>
      <c r="AL453" s="206"/>
      <c r="AM453" s="206"/>
      <c r="AN453" s="206"/>
      <c r="AO453" s="206"/>
      <c r="AP453" s="206"/>
      <c r="AQ453" s="206"/>
      <c r="AR453" s="206"/>
      <c r="AS453" s="206"/>
      <c r="AT453" s="206"/>
      <c r="AU453" s="206"/>
      <c r="AV453" s="206"/>
    </row>
    <row r="454" spans="1:48" x14ac:dyDescent="0.25">
      <c r="A454" s="206"/>
      <c r="B454" s="206"/>
      <c r="C454" s="211" t="s">
        <v>441</v>
      </c>
      <c r="D454" s="210">
        <v>0</v>
      </c>
      <c r="E454" s="210">
        <f>E440-E456*$F$440</f>
        <v>0.91666666666666663</v>
      </c>
      <c r="F454" s="210">
        <f t="shared" ref="F454:U454" si="368">F440-F456*$F$440</f>
        <v>0</v>
      </c>
      <c r="G454" s="210">
        <f t="shared" si="368"/>
        <v>0</v>
      </c>
      <c r="H454" s="210">
        <f t="shared" si="368"/>
        <v>-0.5</v>
      </c>
      <c r="I454" s="210">
        <f t="shared" si="368"/>
        <v>0</v>
      </c>
      <c r="J454" s="210">
        <f t="shared" si="368"/>
        <v>0</v>
      </c>
      <c r="K454" s="210">
        <f t="shared" si="368"/>
        <v>-8.3333333333333329E-2</v>
      </c>
      <c r="L454" s="210">
        <f t="shared" si="368"/>
        <v>0</v>
      </c>
      <c r="M454" s="210">
        <f t="shared" si="368"/>
        <v>0</v>
      </c>
      <c r="N454" s="210">
        <f t="shared" si="368"/>
        <v>0</v>
      </c>
      <c r="O454" s="210">
        <f t="shared" si="368"/>
        <v>0</v>
      </c>
      <c r="P454" s="210">
        <f t="shared" si="368"/>
        <v>1</v>
      </c>
      <c r="Q454" s="210">
        <f t="shared" si="368"/>
        <v>0.58333333333333337</v>
      </c>
      <c r="R454" s="210">
        <f t="shared" si="368"/>
        <v>-0.25</v>
      </c>
      <c r="S454" s="210">
        <f t="shared" si="368"/>
        <v>0</v>
      </c>
      <c r="T454" s="210">
        <f t="shared" si="368"/>
        <v>-0.5</v>
      </c>
      <c r="U454" s="210">
        <f t="shared" si="368"/>
        <v>0</v>
      </c>
      <c r="V454" s="212"/>
      <c r="W454" s="206"/>
      <c r="X454" s="206"/>
      <c r="Y454" s="206"/>
      <c r="Z454" s="206"/>
      <c r="AA454" s="211"/>
      <c r="AB454" s="212" t="s">
        <v>453</v>
      </c>
      <c r="AC454" s="206"/>
      <c r="AD454" s="206"/>
      <c r="AE454" s="206"/>
      <c r="AF454" s="206"/>
      <c r="AG454" s="206"/>
      <c r="AH454" s="206"/>
      <c r="AI454" s="206"/>
      <c r="AJ454" s="206"/>
      <c r="AK454" s="206"/>
      <c r="AL454" s="206"/>
      <c r="AM454" s="206"/>
      <c r="AN454" s="206"/>
      <c r="AO454" s="206"/>
      <c r="AP454" s="206"/>
      <c r="AQ454" s="206"/>
      <c r="AR454" s="206"/>
      <c r="AS454" s="206"/>
      <c r="AT454" s="206"/>
      <c r="AU454" s="206"/>
      <c r="AV454" s="206"/>
    </row>
    <row r="455" spans="1:48" x14ac:dyDescent="0.25">
      <c r="A455" s="206"/>
      <c r="B455" s="206"/>
      <c r="C455" s="211" t="s">
        <v>468</v>
      </c>
      <c r="D455" s="210">
        <v>0</v>
      </c>
      <c r="E455" s="210">
        <f t="shared" ref="E455:U458" si="369">E441</f>
        <v>0</v>
      </c>
      <c r="F455" s="210">
        <f t="shared" si="369"/>
        <v>0</v>
      </c>
      <c r="G455" s="210">
        <f t="shared" si="369"/>
        <v>0</v>
      </c>
      <c r="H455" s="210">
        <f t="shared" si="369"/>
        <v>0</v>
      </c>
      <c r="I455" s="210">
        <f t="shared" si="369"/>
        <v>0</v>
      </c>
      <c r="J455" s="210">
        <f t="shared" si="369"/>
        <v>0</v>
      </c>
      <c r="K455" s="210">
        <f t="shared" si="369"/>
        <v>0</v>
      </c>
      <c r="L455" s="210">
        <f t="shared" si="369"/>
        <v>0</v>
      </c>
      <c r="M455" s="210">
        <f t="shared" si="369"/>
        <v>0</v>
      </c>
      <c r="N455" s="210">
        <f t="shared" si="369"/>
        <v>0</v>
      </c>
      <c r="O455" s="210">
        <f t="shared" si="369"/>
        <v>0</v>
      </c>
      <c r="P455" s="210">
        <f t="shared" si="369"/>
        <v>0</v>
      </c>
      <c r="Q455" s="210">
        <f t="shared" si="369"/>
        <v>1</v>
      </c>
      <c r="R455" s="210">
        <f t="shared" si="369"/>
        <v>0</v>
      </c>
      <c r="S455" s="210">
        <f t="shared" si="369"/>
        <v>1</v>
      </c>
      <c r="T455" s="210">
        <f t="shared" si="369"/>
        <v>0</v>
      </c>
      <c r="U455" s="210">
        <f t="shared" si="369"/>
        <v>-1</v>
      </c>
      <c r="V455" s="212"/>
      <c r="W455" s="206"/>
      <c r="X455" s="206"/>
      <c r="Y455" s="206"/>
      <c r="Z455" s="206"/>
      <c r="AA455" s="211"/>
      <c r="AB455" s="212" t="s">
        <v>454</v>
      </c>
      <c r="AC455" s="206"/>
      <c r="AD455" s="206"/>
      <c r="AE455" s="206"/>
      <c r="AF455" s="206"/>
      <c r="AG455" s="206"/>
      <c r="AH455" s="206"/>
      <c r="AI455" s="206"/>
      <c r="AJ455" s="206"/>
      <c r="AK455" s="206"/>
      <c r="AL455" s="206"/>
      <c r="AM455" s="206"/>
      <c r="AN455" s="206"/>
      <c r="AO455" s="206"/>
      <c r="AP455" s="206"/>
      <c r="AQ455" s="206"/>
      <c r="AR455" s="206"/>
      <c r="AS455" s="206"/>
      <c r="AT455" s="206"/>
      <c r="AU455" s="206"/>
      <c r="AV455" s="206"/>
    </row>
    <row r="456" spans="1:48" x14ac:dyDescent="0.25">
      <c r="A456" s="206"/>
      <c r="B456" s="206"/>
      <c r="C456" s="211" t="s">
        <v>9</v>
      </c>
      <c r="D456" s="210">
        <v>3</v>
      </c>
      <c r="E456" s="210">
        <f t="shared" si="369"/>
        <v>0</v>
      </c>
      <c r="F456" s="210">
        <f t="shared" si="369"/>
        <v>1</v>
      </c>
      <c r="G456" s="210">
        <f t="shared" si="369"/>
        <v>0</v>
      </c>
      <c r="H456" s="210">
        <f t="shared" si="369"/>
        <v>0</v>
      </c>
      <c r="I456" s="210">
        <f t="shared" si="369"/>
        <v>0</v>
      </c>
      <c r="J456" s="210">
        <f t="shared" si="369"/>
        <v>0</v>
      </c>
      <c r="K456" s="210">
        <f t="shared" si="369"/>
        <v>0</v>
      </c>
      <c r="L456" s="210">
        <f t="shared" si="369"/>
        <v>0</v>
      </c>
      <c r="M456" s="210">
        <f t="shared" si="369"/>
        <v>0</v>
      </c>
      <c r="N456" s="210">
        <f t="shared" si="369"/>
        <v>0</v>
      </c>
      <c r="O456" s="210">
        <f t="shared" si="369"/>
        <v>0</v>
      </c>
      <c r="P456" s="210">
        <f t="shared" si="369"/>
        <v>0</v>
      </c>
      <c r="Q456" s="210">
        <f t="shared" si="369"/>
        <v>0</v>
      </c>
      <c r="R456" s="210">
        <f t="shared" si="369"/>
        <v>1</v>
      </c>
      <c r="S456" s="210">
        <f t="shared" si="369"/>
        <v>0</v>
      </c>
      <c r="T456" s="210">
        <f t="shared" si="369"/>
        <v>0</v>
      </c>
      <c r="U456" s="210">
        <f t="shared" si="369"/>
        <v>0</v>
      </c>
      <c r="V456" s="212"/>
      <c r="W456" s="206"/>
      <c r="X456" s="206"/>
      <c r="Y456" s="206"/>
      <c r="Z456" s="206"/>
      <c r="AA456" s="211"/>
      <c r="AB456" s="212" t="s">
        <v>456</v>
      </c>
      <c r="AC456" s="206"/>
      <c r="AD456" s="206"/>
      <c r="AE456" s="206"/>
      <c r="AF456" s="206"/>
      <c r="AG456" s="206"/>
      <c r="AH456" s="206"/>
      <c r="AI456" s="206"/>
      <c r="AJ456" s="206"/>
      <c r="AK456" s="206"/>
      <c r="AL456" s="206"/>
      <c r="AM456" s="206"/>
      <c r="AN456" s="206"/>
      <c r="AO456" s="206"/>
      <c r="AP456" s="206"/>
      <c r="AQ456" s="206"/>
      <c r="AR456" s="206"/>
      <c r="AS456" s="206"/>
      <c r="AT456" s="206"/>
      <c r="AU456" s="206"/>
      <c r="AV456" s="206"/>
    </row>
    <row r="457" spans="1:48" x14ac:dyDescent="0.25">
      <c r="A457" s="206"/>
      <c r="B457" s="206"/>
      <c r="C457" s="211" t="s">
        <v>13</v>
      </c>
      <c r="D457" s="210">
        <v>13</v>
      </c>
      <c r="E457" s="210">
        <f t="shared" si="369"/>
        <v>1</v>
      </c>
      <c r="F457" s="210">
        <f t="shared" si="369"/>
        <v>0</v>
      </c>
      <c r="G457" s="210">
        <f t="shared" si="369"/>
        <v>0</v>
      </c>
      <c r="H457" s="210">
        <f t="shared" si="369"/>
        <v>0</v>
      </c>
      <c r="I457" s="210">
        <f t="shared" si="369"/>
        <v>0</v>
      </c>
      <c r="J457" s="210">
        <f t="shared" si="369"/>
        <v>1</v>
      </c>
      <c r="K457" s="210">
        <f t="shared" si="369"/>
        <v>0</v>
      </c>
      <c r="L457" s="210">
        <f t="shared" si="369"/>
        <v>0</v>
      </c>
      <c r="M457" s="210">
        <f t="shared" si="369"/>
        <v>0</v>
      </c>
      <c r="N457" s="210">
        <f t="shared" si="369"/>
        <v>0</v>
      </c>
      <c r="O457" s="210">
        <f t="shared" si="369"/>
        <v>0</v>
      </c>
      <c r="P457" s="210">
        <f t="shared" si="369"/>
        <v>0</v>
      </c>
      <c r="Q457" s="210">
        <f t="shared" si="369"/>
        <v>1</v>
      </c>
      <c r="R457" s="210">
        <f t="shared" si="369"/>
        <v>0</v>
      </c>
      <c r="S457" s="210">
        <f t="shared" si="369"/>
        <v>0</v>
      </c>
      <c r="T457" s="210">
        <f t="shared" si="369"/>
        <v>0</v>
      </c>
      <c r="U457" s="210">
        <f t="shared" si="369"/>
        <v>0</v>
      </c>
      <c r="V457" s="212"/>
      <c r="W457" s="206"/>
      <c r="X457" s="206"/>
      <c r="Y457" s="206"/>
      <c r="Z457" s="206"/>
      <c r="AA457" s="211"/>
      <c r="AB457" s="212" t="s">
        <v>466</v>
      </c>
      <c r="AC457" s="206"/>
      <c r="AD457" s="206"/>
      <c r="AE457" s="206"/>
      <c r="AF457" s="206"/>
      <c r="AG457" s="206"/>
      <c r="AH457" s="206"/>
      <c r="AI457" s="206"/>
      <c r="AJ457" s="206"/>
      <c r="AK457" s="206"/>
      <c r="AL457" s="206"/>
      <c r="AM457" s="206"/>
      <c r="AN457" s="206"/>
      <c r="AO457" s="206"/>
      <c r="AP457" s="206"/>
      <c r="AQ457" s="206"/>
      <c r="AR457" s="206"/>
      <c r="AS457" s="206"/>
      <c r="AT457" s="206"/>
      <c r="AU457" s="206"/>
      <c r="AV457" s="206"/>
    </row>
    <row r="458" spans="1:48" ht="15.75" thickBot="1" x14ac:dyDescent="0.3">
      <c r="A458" s="206"/>
      <c r="B458" s="206"/>
      <c r="C458" s="213" t="s">
        <v>10</v>
      </c>
      <c r="D458" s="218">
        <v>6</v>
      </c>
      <c r="E458" s="210">
        <f t="shared" si="369"/>
        <v>0</v>
      </c>
      <c r="F458" s="210">
        <f t="shared" si="369"/>
        <v>0</v>
      </c>
      <c r="G458" s="210">
        <f t="shared" si="369"/>
        <v>1</v>
      </c>
      <c r="H458" s="210">
        <f t="shared" si="369"/>
        <v>0</v>
      </c>
      <c r="I458" s="210">
        <f t="shared" si="369"/>
        <v>0</v>
      </c>
      <c r="J458" s="210">
        <f t="shared" si="369"/>
        <v>0</v>
      </c>
      <c r="K458" s="210">
        <f t="shared" si="369"/>
        <v>0</v>
      </c>
      <c r="L458" s="210">
        <f t="shared" si="369"/>
        <v>0</v>
      </c>
      <c r="M458" s="210">
        <f t="shared" si="369"/>
        <v>0</v>
      </c>
      <c r="N458" s="210">
        <f t="shared" si="369"/>
        <v>0</v>
      </c>
      <c r="O458" s="210">
        <f t="shared" si="369"/>
        <v>0</v>
      </c>
      <c r="P458" s="210">
        <f t="shared" si="369"/>
        <v>0</v>
      </c>
      <c r="Q458" s="210">
        <f t="shared" si="369"/>
        <v>0</v>
      </c>
      <c r="R458" s="210">
        <f t="shared" si="369"/>
        <v>0</v>
      </c>
      <c r="S458" s="210">
        <f t="shared" si="369"/>
        <v>0</v>
      </c>
      <c r="T458" s="210">
        <f t="shared" si="369"/>
        <v>1</v>
      </c>
      <c r="U458" s="210">
        <f t="shared" si="369"/>
        <v>0</v>
      </c>
      <c r="V458" s="214"/>
      <c r="W458" s="206"/>
      <c r="X458" s="206"/>
      <c r="Y458" s="206"/>
      <c r="Z458" s="206"/>
      <c r="AA458" s="211"/>
      <c r="AB458" s="212" t="s">
        <v>471</v>
      </c>
      <c r="AC458" s="206"/>
      <c r="AD458" s="206"/>
      <c r="AE458" s="206"/>
      <c r="AF458" s="206"/>
      <c r="AG458" s="206"/>
      <c r="AH458" s="206"/>
      <c r="AI458" s="206"/>
      <c r="AJ458" s="206"/>
      <c r="AK458" s="206"/>
      <c r="AL458" s="206"/>
      <c r="AM458" s="206"/>
      <c r="AN458" s="206"/>
      <c r="AO458" s="206"/>
      <c r="AP458" s="206"/>
      <c r="AQ458" s="206"/>
      <c r="AR458" s="206"/>
      <c r="AS458" s="206"/>
      <c r="AT458" s="206"/>
      <c r="AU458" s="206"/>
      <c r="AV458" s="206"/>
    </row>
    <row r="459" spans="1:48" ht="15.75" thickBot="1" x14ac:dyDescent="0.3">
      <c r="A459" s="206"/>
      <c r="B459" s="206"/>
      <c r="C459" s="206"/>
      <c r="D459" s="211"/>
      <c r="E459" s="202" t="s">
        <v>237</v>
      </c>
      <c r="F459" s="203">
        <f>SUMPRODUCT($D$449:$D$458,F449:F458)-F447</f>
        <v>0</v>
      </c>
      <c r="G459" s="203">
        <f t="shared" ref="G459:U459" si="370">SUMPRODUCT($D$449:$D$458,G449:G458)-G447</f>
        <v>0</v>
      </c>
      <c r="H459" s="203">
        <f t="shared" si="370"/>
        <v>0</v>
      </c>
      <c r="I459" s="203">
        <f t="shared" si="370"/>
        <v>0</v>
      </c>
      <c r="J459" s="203">
        <f t="shared" si="370"/>
        <v>0</v>
      </c>
      <c r="K459" s="203">
        <f t="shared" si="370"/>
        <v>0.5</v>
      </c>
      <c r="L459" s="203">
        <f t="shared" si="370"/>
        <v>0</v>
      </c>
      <c r="M459" s="203">
        <f t="shared" si="370"/>
        <v>0</v>
      </c>
      <c r="N459" s="203">
        <f t="shared" si="370"/>
        <v>0</v>
      </c>
      <c r="O459" s="203">
        <f t="shared" si="370"/>
        <v>0</v>
      </c>
      <c r="P459" s="203">
        <f t="shared" si="370"/>
        <v>0</v>
      </c>
      <c r="Q459" s="203">
        <f t="shared" si="370"/>
        <v>9.5</v>
      </c>
      <c r="R459" s="203">
        <f t="shared" si="370"/>
        <v>4.5</v>
      </c>
      <c r="S459" s="203">
        <f t="shared" si="370"/>
        <v>0</v>
      </c>
      <c r="T459" s="203">
        <f t="shared" si="370"/>
        <v>9</v>
      </c>
      <c r="U459" s="203">
        <f t="shared" si="370"/>
        <v>10000</v>
      </c>
      <c r="V459" s="206"/>
      <c r="W459" s="206"/>
      <c r="X459" s="206"/>
      <c r="Y459" s="206"/>
      <c r="Z459" s="206"/>
      <c r="AA459" s="213"/>
      <c r="AB459" s="214" t="s">
        <v>457</v>
      </c>
      <c r="AC459" s="206"/>
      <c r="AD459" s="206"/>
      <c r="AE459" s="206"/>
      <c r="AF459" s="206"/>
      <c r="AG459" s="206"/>
      <c r="AH459" s="206"/>
      <c r="AI459" s="206"/>
      <c r="AJ459" s="206"/>
      <c r="AK459" s="206"/>
      <c r="AL459" s="206"/>
      <c r="AM459" s="206"/>
      <c r="AN459" s="206"/>
      <c r="AO459" s="206"/>
      <c r="AP459" s="206"/>
      <c r="AQ459" s="206"/>
      <c r="AR459" s="206"/>
      <c r="AS459" s="206"/>
      <c r="AT459" s="206"/>
      <c r="AU459" s="206"/>
      <c r="AV459" s="206"/>
    </row>
    <row r="460" spans="1:48" x14ac:dyDescent="0.25">
      <c r="A460" s="206"/>
      <c r="B460" s="206"/>
      <c r="C460" s="206"/>
      <c r="D460" s="206"/>
      <c r="E460" s="206"/>
      <c r="F460" s="206"/>
      <c r="G460" s="206"/>
      <c r="H460" s="206"/>
      <c r="I460" s="206"/>
      <c r="J460" s="206"/>
      <c r="K460" s="206"/>
      <c r="L460" s="206"/>
      <c r="M460" s="206"/>
      <c r="N460" s="206"/>
      <c r="O460" s="206"/>
      <c r="P460" s="206"/>
      <c r="Q460" s="206"/>
      <c r="R460" s="206"/>
      <c r="S460" s="206"/>
      <c r="T460" s="206"/>
      <c r="U460" s="206"/>
      <c r="V460" s="206"/>
      <c r="W460" s="206"/>
      <c r="X460" s="206"/>
      <c r="Y460" s="206"/>
      <c r="Z460" s="206"/>
      <c r="AA460" s="206"/>
      <c r="AB460" s="206"/>
      <c r="AC460" s="206"/>
      <c r="AD460" s="206"/>
      <c r="AE460" s="206"/>
      <c r="AF460" s="206"/>
      <c r="AG460" s="206"/>
      <c r="AH460" s="206"/>
      <c r="AI460" s="206"/>
      <c r="AJ460" s="206"/>
      <c r="AK460" s="206"/>
      <c r="AL460" s="206"/>
      <c r="AM460" s="206"/>
      <c r="AN460" s="206"/>
      <c r="AO460" s="206"/>
      <c r="AP460" s="206"/>
      <c r="AQ460" s="206"/>
      <c r="AR460" s="206"/>
      <c r="AS460" s="206"/>
      <c r="AT460" s="206"/>
      <c r="AU460" s="206"/>
      <c r="AV460" s="206"/>
    </row>
    <row r="461" spans="1:48" ht="15.75" thickBot="1" x14ac:dyDescent="0.3">
      <c r="A461" s="206"/>
      <c r="B461" s="206"/>
      <c r="C461" s="206" t="s">
        <v>460</v>
      </c>
      <c r="D461" s="206"/>
      <c r="E461" s="206"/>
      <c r="F461" s="206"/>
      <c r="G461" s="206"/>
      <c r="H461" s="206"/>
      <c r="I461" s="206"/>
      <c r="J461" s="206"/>
      <c r="K461" s="206"/>
      <c r="L461" s="206"/>
      <c r="M461" s="206"/>
      <c r="N461" s="206"/>
      <c r="O461" s="206"/>
      <c r="P461" s="206"/>
      <c r="Q461" s="206"/>
      <c r="R461" s="206"/>
      <c r="S461" s="206"/>
      <c r="T461" s="206"/>
      <c r="U461" s="206"/>
      <c r="V461" s="206"/>
      <c r="W461" s="206"/>
      <c r="X461" s="206"/>
      <c r="Y461" s="206"/>
      <c r="Z461" s="206"/>
      <c r="AA461" s="206"/>
      <c r="AB461" s="206"/>
      <c r="AC461" s="206"/>
      <c r="AD461" s="206"/>
      <c r="AE461" s="206"/>
      <c r="AF461" s="206"/>
      <c r="AG461" s="206"/>
      <c r="AH461" s="206"/>
      <c r="AI461" s="206"/>
      <c r="AJ461" s="206"/>
      <c r="AK461" s="206"/>
      <c r="AL461" s="206"/>
      <c r="AM461" s="206"/>
      <c r="AN461" s="206"/>
      <c r="AO461" s="206"/>
      <c r="AP461" s="206"/>
      <c r="AQ461" s="206"/>
      <c r="AR461" s="206"/>
      <c r="AS461" s="206"/>
      <c r="AT461" s="206"/>
      <c r="AU461" s="206"/>
      <c r="AV461" s="206"/>
    </row>
    <row r="462" spans="1:48" ht="15.75" thickBot="1" x14ac:dyDescent="0.3">
      <c r="A462" s="206"/>
      <c r="B462" s="206"/>
      <c r="C462" s="206"/>
      <c r="D462" s="220" t="s">
        <v>461</v>
      </c>
      <c r="E462" s="221">
        <f>SUMPRODUCT(D449:D458,E449:E458)</f>
        <v>13.5</v>
      </c>
      <c r="F462" s="221" t="s">
        <v>10</v>
      </c>
      <c r="G462" s="221">
        <v>0</v>
      </c>
      <c r="H462" s="221" t="s">
        <v>12</v>
      </c>
      <c r="I462" s="222">
        <f>E449</f>
        <v>8.3333333333333329E-2</v>
      </c>
      <c r="J462" s="206"/>
      <c r="K462" s="206"/>
      <c r="L462" s="206"/>
      <c r="M462" s="206"/>
      <c r="N462" s="206"/>
      <c r="O462" s="206"/>
      <c r="P462" s="206"/>
      <c r="Q462" s="206"/>
      <c r="R462" s="206"/>
      <c r="S462" s="206"/>
      <c r="T462" s="206"/>
      <c r="U462" s="206"/>
      <c r="V462" s="206"/>
      <c r="W462" s="206"/>
      <c r="X462" s="206"/>
      <c r="Y462" s="206"/>
      <c r="Z462" s="206"/>
      <c r="AA462" s="206"/>
      <c r="AB462" s="210"/>
      <c r="AC462" s="210"/>
      <c r="AD462" s="202" t="s">
        <v>155</v>
      </c>
      <c r="AE462" s="203">
        <v>3</v>
      </c>
      <c r="AF462" s="203">
        <v>6</v>
      </c>
      <c r="AG462" s="203">
        <v>3</v>
      </c>
      <c r="AH462" s="203">
        <v>6</v>
      </c>
      <c r="AI462" s="203">
        <v>13</v>
      </c>
      <c r="AJ462" s="203">
        <v>0</v>
      </c>
      <c r="AK462" s="203">
        <v>0</v>
      </c>
      <c r="AL462" s="203">
        <v>0</v>
      </c>
      <c r="AM462" s="203">
        <v>0</v>
      </c>
      <c r="AN462" s="203">
        <v>0</v>
      </c>
      <c r="AO462" s="203">
        <v>0</v>
      </c>
      <c r="AP462" s="203">
        <v>0</v>
      </c>
      <c r="AQ462" s="203">
        <v>0</v>
      </c>
      <c r="AR462" s="203">
        <v>0</v>
      </c>
      <c r="AS462" s="203">
        <v>0</v>
      </c>
      <c r="AT462" s="203">
        <v>-10000</v>
      </c>
      <c r="AU462" s="204">
        <v>-10000</v>
      </c>
      <c r="AV462" s="206"/>
    </row>
    <row r="463" spans="1:48" ht="15.75" thickBot="1" x14ac:dyDescent="0.3">
      <c r="A463" s="206"/>
      <c r="B463" s="206"/>
      <c r="C463" s="206"/>
      <c r="D463" s="223" t="s">
        <v>9</v>
      </c>
      <c r="E463" s="224">
        <v>0</v>
      </c>
      <c r="F463" s="224" t="s">
        <v>11</v>
      </c>
      <c r="G463" s="224">
        <v>0</v>
      </c>
      <c r="H463" s="224" t="s">
        <v>13</v>
      </c>
      <c r="I463" s="225">
        <v>1</v>
      </c>
      <c r="J463" s="206"/>
      <c r="K463" s="206"/>
      <c r="L463" s="206"/>
      <c r="M463" s="206"/>
      <c r="N463" s="206"/>
      <c r="O463" s="206"/>
      <c r="P463" s="206"/>
      <c r="Q463" s="206"/>
      <c r="R463" s="206"/>
      <c r="S463" s="206"/>
      <c r="T463" s="206"/>
      <c r="U463" s="206"/>
      <c r="V463" s="206"/>
      <c r="W463" s="206"/>
      <c r="X463" s="206"/>
      <c r="Y463" s="206"/>
      <c r="Z463" s="206"/>
      <c r="AA463" s="206"/>
      <c r="AB463" s="202" t="s">
        <v>435</v>
      </c>
      <c r="AC463" s="203" t="s">
        <v>436</v>
      </c>
      <c r="AD463" s="203" t="s">
        <v>437</v>
      </c>
      <c r="AE463" s="203" t="s">
        <v>438</v>
      </c>
      <c r="AF463" s="203" t="s">
        <v>439</v>
      </c>
      <c r="AG463" s="203" t="s">
        <v>11</v>
      </c>
      <c r="AH463" s="203" t="s">
        <v>12</v>
      </c>
      <c r="AI463" s="203" t="s">
        <v>13</v>
      </c>
      <c r="AJ463" s="203" t="s">
        <v>234</v>
      </c>
      <c r="AK463" s="203" t="s">
        <v>235</v>
      </c>
      <c r="AL463" s="203" t="s">
        <v>236</v>
      </c>
      <c r="AM463" s="203" t="s">
        <v>415</v>
      </c>
      <c r="AN463" s="203" t="s">
        <v>440</v>
      </c>
      <c r="AO463" s="203" t="s">
        <v>441</v>
      </c>
      <c r="AP463" s="203" t="s">
        <v>446</v>
      </c>
      <c r="AQ463" s="203" t="s">
        <v>458</v>
      </c>
      <c r="AR463" s="203" t="s">
        <v>468</v>
      </c>
      <c r="AS463" s="203" t="s">
        <v>481</v>
      </c>
      <c r="AT463" s="203" t="s">
        <v>459</v>
      </c>
      <c r="AU463" s="203" t="s">
        <v>473</v>
      </c>
      <c r="AV463" s="204" t="s">
        <v>442</v>
      </c>
    </row>
    <row r="464" spans="1:48" x14ac:dyDescent="0.25">
      <c r="A464" s="206"/>
      <c r="B464" s="206"/>
      <c r="C464" s="206"/>
      <c r="D464" s="206"/>
      <c r="E464" s="206"/>
      <c r="F464" s="206"/>
      <c r="G464" s="206"/>
      <c r="H464" s="206"/>
      <c r="I464" s="206"/>
      <c r="J464" s="206"/>
      <c r="K464" s="206"/>
      <c r="L464" s="206"/>
      <c r="M464" s="206"/>
      <c r="N464" s="206"/>
      <c r="O464" s="206"/>
      <c r="P464" s="206"/>
      <c r="Q464" s="206"/>
      <c r="R464" s="206"/>
      <c r="S464" s="206"/>
      <c r="T464" s="206"/>
      <c r="U464" s="206"/>
      <c r="V464" s="206"/>
      <c r="W464" s="206"/>
      <c r="X464" s="206"/>
      <c r="Y464" s="206"/>
      <c r="Z464" s="206"/>
      <c r="AA464" s="206"/>
      <c r="AB464" s="208" t="s">
        <v>234</v>
      </c>
      <c r="AC464" s="215">
        <v>0</v>
      </c>
      <c r="AD464" s="215">
        <v>8</v>
      </c>
      <c r="AE464" s="215">
        <v>-3</v>
      </c>
      <c r="AF464" s="215">
        <v>-6</v>
      </c>
      <c r="AG464" s="215">
        <v>6</v>
      </c>
      <c r="AH464" s="215">
        <v>12</v>
      </c>
      <c r="AI464" s="216">
        <v>7</v>
      </c>
      <c r="AJ464" s="215">
        <v>1</v>
      </c>
      <c r="AK464" s="215"/>
      <c r="AL464" s="215"/>
      <c r="AM464" s="215"/>
      <c r="AN464" s="215"/>
      <c r="AO464" s="215"/>
      <c r="AP464" s="215"/>
      <c r="AQ464" s="215"/>
      <c r="AR464" s="215"/>
      <c r="AS464" s="215"/>
      <c r="AT464" s="215"/>
      <c r="AU464" s="215"/>
      <c r="AV464" s="209">
        <f>AD464/AI464</f>
        <v>1.1428571428571428</v>
      </c>
    </row>
    <row r="465" spans="1:48" ht="15.75" thickBot="1" x14ac:dyDescent="0.3">
      <c r="A465" s="206"/>
      <c r="B465" s="206" t="s">
        <v>484</v>
      </c>
      <c r="C465" s="206" t="s">
        <v>483</v>
      </c>
      <c r="D465" s="206"/>
      <c r="E465" s="206"/>
      <c r="F465" s="206"/>
      <c r="G465" s="206"/>
      <c r="H465" s="206"/>
      <c r="I465" s="206"/>
      <c r="J465" s="206"/>
      <c r="K465" s="206"/>
      <c r="L465" s="206"/>
      <c r="M465" s="206"/>
      <c r="N465" s="206"/>
      <c r="O465" s="206"/>
      <c r="P465" s="206"/>
      <c r="Q465" s="206"/>
      <c r="R465" s="206"/>
      <c r="S465" s="206"/>
      <c r="T465" s="206"/>
      <c r="U465" s="206"/>
      <c r="V465" s="206"/>
      <c r="W465" s="206"/>
      <c r="X465" s="206"/>
      <c r="Y465" s="206"/>
      <c r="Z465" s="206"/>
      <c r="AA465" s="206"/>
      <c r="AB465" s="211" t="s">
        <v>235</v>
      </c>
      <c r="AC465" s="210">
        <v>0</v>
      </c>
      <c r="AD465" s="210">
        <v>8</v>
      </c>
      <c r="AE465" s="210">
        <v>6</v>
      </c>
      <c r="AF465" s="210">
        <v>12</v>
      </c>
      <c r="AG465" s="210">
        <v>-3</v>
      </c>
      <c r="AH465" s="210">
        <v>-6</v>
      </c>
      <c r="AI465" s="217">
        <v>7</v>
      </c>
      <c r="AJ465" s="210"/>
      <c r="AK465" s="210">
        <v>1</v>
      </c>
      <c r="AL465" s="210"/>
      <c r="AM465" s="210"/>
      <c r="AN465" s="210"/>
      <c r="AO465" s="210"/>
      <c r="AP465" s="210"/>
      <c r="AQ465" s="210"/>
      <c r="AR465" s="210"/>
      <c r="AS465" s="210"/>
      <c r="AT465" s="210"/>
      <c r="AU465" s="210"/>
      <c r="AV465" s="212">
        <f>AD465/AI465</f>
        <v>1.1428571428571428</v>
      </c>
    </row>
    <row r="466" spans="1:48" x14ac:dyDescent="0.25">
      <c r="A466" s="206"/>
      <c r="B466" s="208" t="s">
        <v>449</v>
      </c>
      <c r="C466" s="209" t="s">
        <v>450</v>
      </c>
      <c r="D466" s="206"/>
      <c r="E466" s="206"/>
      <c r="F466" s="206"/>
      <c r="G466" s="206"/>
      <c r="H466" s="206"/>
      <c r="I466" s="206"/>
      <c r="J466" s="206"/>
      <c r="K466" s="206"/>
      <c r="L466" s="206"/>
      <c r="M466" s="206"/>
      <c r="N466" s="206"/>
      <c r="O466" s="206"/>
      <c r="P466" s="206"/>
      <c r="Q466" s="206"/>
      <c r="R466" s="206"/>
      <c r="S466" s="206"/>
      <c r="T466" s="206"/>
      <c r="U466" s="206"/>
      <c r="V466" s="206"/>
      <c r="W466" s="206"/>
      <c r="X466" s="206"/>
      <c r="Y466" s="206"/>
      <c r="Z466" s="206"/>
      <c r="AA466" s="206"/>
      <c r="AB466" s="211" t="s">
        <v>236</v>
      </c>
      <c r="AC466" s="210">
        <v>0</v>
      </c>
      <c r="AD466" s="210">
        <v>1</v>
      </c>
      <c r="AE466" s="210">
        <v>1</v>
      </c>
      <c r="AF466" s="210"/>
      <c r="AG466" s="210"/>
      <c r="AH466" s="210"/>
      <c r="AI466" s="217"/>
      <c r="AJ466" s="210"/>
      <c r="AK466" s="210"/>
      <c r="AL466" s="210">
        <v>1</v>
      </c>
      <c r="AM466" s="210"/>
      <c r="AN466" s="210"/>
      <c r="AO466" s="210"/>
      <c r="AP466" s="210"/>
      <c r="AQ466" s="210"/>
      <c r="AR466" s="210"/>
      <c r="AS466" s="210"/>
      <c r="AT466" s="210"/>
      <c r="AU466" s="210"/>
      <c r="AV466" s="212"/>
    </row>
    <row r="467" spans="1:48" x14ac:dyDescent="0.25">
      <c r="A467" s="206"/>
      <c r="B467" s="211" t="s">
        <v>451</v>
      </c>
      <c r="C467" s="212"/>
      <c r="D467" s="206"/>
      <c r="E467" s="206"/>
      <c r="F467" s="206"/>
      <c r="G467" s="206"/>
      <c r="H467" s="206"/>
      <c r="I467" s="206"/>
      <c r="J467" s="206"/>
      <c r="K467" s="206"/>
      <c r="L467" s="206"/>
      <c r="M467" s="206"/>
      <c r="N467" s="206"/>
      <c r="O467" s="206"/>
      <c r="P467" s="206"/>
      <c r="Q467" s="206"/>
      <c r="R467" s="206"/>
      <c r="S467" s="206"/>
      <c r="T467" s="206"/>
      <c r="U467" s="206"/>
      <c r="V467" s="206"/>
      <c r="W467" s="206"/>
      <c r="X467" s="206"/>
      <c r="Y467" s="206"/>
      <c r="Z467" s="206"/>
      <c r="AA467" s="206"/>
      <c r="AB467" s="211" t="s">
        <v>415</v>
      </c>
      <c r="AC467" s="210">
        <v>0</v>
      </c>
      <c r="AD467" s="210">
        <v>1</v>
      </c>
      <c r="AE467" s="210"/>
      <c r="AF467" s="210">
        <v>1</v>
      </c>
      <c r="AG467" s="210"/>
      <c r="AH467" s="210"/>
      <c r="AI467" s="217"/>
      <c r="AJ467" s="210"/>
      <c r="AK467" s="210"/>
      <c r="AL467" s="210"/>
      <c r="AM467" s="210">
        <v>1</v>
      </c>
      <c r="AN467" s="210"/>
      <c r="AO467" s="210"/>
      <c r="AP467" s="210"/>
      <c r="AQ467" s="210"/>
      <c r="AR467" s="210"/>
      <c r="AS467" s="210"/>
      <c r="AT467" s="210"/>
      <c r="AU467" s="210"/>
      <c r="AV467" s="212"/>
    </row>
    <row r="468" spans="1:48" x14ac:dyDescent="0.25">
      <c r="A468" s="206"/>
      <c r="B468" s="211"/>
      <c r="C468" s="212" t="s">
        <v>452</v>
      </c>
      <c r="D468" s="206"/>
      <c r="E468" s="206"/>
      <c r="F468" s="206"/>
      <c r="G468" s="206"/>
      <c r="H468" s="206"/>
      <c r="I468" s="206"/>
      <c r="J468" s="206"/>
      <c r="K468" s="206"/>
      <c r="L468" s="206"/>
      <c r="M468" s="206"/>
      <c r="N468" s="206"/>
      <c r="O468" s="206"/>
      <c r="P468" s="206"/>
      <c r="Q468" s="206"/>
      <c r="R468" s="206"/>
      <c r="S468" s="206"/>
      <c r="T468" s="206"/>
      <c r="U468" s="206"/>
      <c r="V468" s="206"/>
      <c r="W468" s="206"/>
      <c r="X468" s="206"/>
      <c r="Y468" s="206"/>
      <c r="Z468" s="206"/>
      <c r="AA468" s="206"/>
      <c r="AB468" s="211" t="s">
        <v>440</v>
      </c>
      <c r="AC468" s="210">
        <v>0</v>
      </c>
      <c r="AD468" s="210">
        <v>1</v>
      </c>
      <c r="AE468" s="210"/>
      <c r="AF468" s="210"/>
      <c r="AG468" s="210">
        <v>1</v>
      </c>
      <c r="AH468" s="210"/>
      <c r="AI468" s="217"/>
      <c r="AJ468" s="210"/>
      <c r="AK468" s="210"/>
      <c r="AL468" s="210"/>
      <c r="AM468" s="210"/>
      <c r="AN468" s="210">
        <v>1</v>
      </c>
      <c r="AO468" s="210"/>
      <c r="AP468" s="210"/>
      <c r="AQ468" s="210"/>
      <c r="AR468" s="210"/>
      <c r="AS468" s="210"/>
      <c r="AT468" s="210"/>
      <c r="AU468" s="210"/>
      <c r="AV468" s="212"/>
    </row>
    <row r="469" spans="1:48" x14ac:dyDescent="0.25">
      <c r="A469" s="206"/>
      <c r="B469" s="211"/>
      <c r="C469" s="212" t="s">
        <v>453</v>
      </c>
      <c r="D469" s="206"/>
      <c r="E469" s="206"/>
      <c r="F469" s="206"/>
      <c r="G469" s="206"/>
      <c r="H469" s="206"/>
      <c r="I469" s="206"/>
      <c r="J469" s="206"/>
      <c r="K469" s="206"/>
      <c r="L469" s="206"/>
      <c r="M469" s="206"/>
      <c r="N469" s="206"/>
      <c r="O469" s="206"/>
      <c r="P469" s="206"/>
      <c r="Q469" s="206"/>
      <c r="R469" s="206"/>
      <c r="S469" s="206"/>
      <c r="T469" s="206"/>
      <c r="U469" s="206"/>
      <c r="V469" s="206"/>
      <c r="W469" s="206"/>
      <c r="X469" s="206"/>
      <c r="Y469" s="206"/>
      <c r="Z469" s="206"/>
      <c r="AA469" s="206"/>
      <c r="AB469" s="211" t="s">
        <v>441</v>
      </c>
      <c r="AC469" s="210">
        <v>0</v>
      </c>
      <c r="AD469" s="210">
        <v>1</v>
      </c>
      <c r="AE469" s="210"/>
      <c r="AF469" s="210"/>
      <c r="AG469" s="210"/>
      <c r="AH469" s="210">
        <v>1</v>
      </c>
      <c r="AI469" s="217"/>
      <c r="AJ469" s="210"/>
      <c r="AK469" s="210"/>
      <c r="AL469" s="210"/>
      <c r="AM469" s="210"/>
      <c r="AN469" s="210"/>
      <c r="AO469" s="210">
        <v>1</v>
      </c>
      <c r="AP469" s="210"/>
      <c r="AQ469" s="210"/>
      <c r="AR469" s="210"/>
      <c r="AS469" s="210"/>
      <c r="AT469" s="210"/>
      <c r="AU469" s="210"/>
      <c r="AV469" s="212"/>
    </row>
    <row r="470" spans="1:48" x14ac:dyDescent="0.25">
      <c r="A470" s="206"/>
      <c r="B470" s="211"/>
      <c r="C470" s="212" t="s">
        <v>454</v>
      </c>
      <c r="D470" s="206"/>
      <c r="E470" s="206"/>
      <c r="F470" s="206"/>
      <c r="G470" s="206"/>
      <c r="H470" s="206"/>
      <c r="I470" s="206"/>
      <c r="J470" s="206"/>
      <c r="K470" s="206"/>
      <c r="L470" s="206"/>
      <c r="M470" s="206"/>
      <c r="N470" s="206"/>
      <c r="O470" s="206"/>
      <c r="P470" s="206"/>
      <c r="Q470" s="206"/>
      <c r="R470" s="206"/>
      <c r="S470" s="206"/>
      <c r="T470" s="206"/>
      <c r="U470" s="206"/>
      <c r="V470" s="206"/>
      <c r="W470" s="206"/>
      <c r="X470" s="206"/>
      <c r="Y470" s="206"/>
      <c r="Z470" s="206"/>
      <c r="AA470" s="206"/>
      <c r="AB470" s="211" t="s">
        <v>446</v>
      </c>
      <c r="AC470" s="210">
        <v>0</v>
      </c>
      <c r="AD470" s="210">
        <v>1</v>
      </c>
      <c r="AE470" s="210"/>
      <c r="AF470" s="210"/>
      <c r="AG470" s="210"/>
      <c r="AH470" s="210"/>
      <c r="AI470" s="217">
        <v>1</v>
      </c>
      <c r="AJ470" s="210"/>
      <c r="AK470" s="210"/>
      <c r="AL470" s="210"/>
      <c r="AM470" s="210"/>
      <c r="AN470" s="210"/>
      <c r="AO470" s="210"/>
      <c r="AP470" s="210">
        <v>1</v>
      </c>
      <c r="AQ470" s="210"/>
      <c r="AR470" s="210"/>
      <c r="AS470" s="210"/>
      <c r="AT470" s="210"/>
      <c r="AU470" s="210"/>
      <c r="AV470" s="212">
        <v>1</v>
      </c>
    </row>
    <row r="471" spans="1:48" x14ac:dyDescent="0.25">
      <c r="A471" s="206"/>
      <c r="B471" s="211"/>
      <c r="C471" s="212" t="s">
        <v>455</v>
      </c>
      <c r="D471" s="206"/>
      <c r="E471" s="206"/>
      <c r="F471" s="206"/>
      <c r="G471" s="206"/>
      <c r="H471" s="206"/>
      <c r="I471" s="206"/>
      <c r="J471" s="206"/>
      <c r="K471" s="206"/>
      <c r="L471" s="206"/>
      <c r="M471" s="206"/>
      <c r="N471" s="206"/>
      <c r="O471" s="206"/>
      <c r="P471" s="206"/>
      <c r="Q471" s="206"/>
      <c r="R471" s="206"/>
      <c r="S471" s="206"/>
      <c r="T471" s="206"/>
      <c r="U471" s="206"/>
      <c r="V471" s="206"/>
      <c r="W471" s="206"/>
      <c r="X471" s="206"/>
      <c r="Y471" s="206"/>
      <c r="Z471" s="206"/>
      <c r="AA471" s="206"/>
      <c r="AB471" s="211" t="s">
        <v>459</v>
      </c>
      <c r="AC471" s="210">
        <v>-10000</v>
      </c>
      <c r="AD471" s="210">
        <v>1</v>
      </c>
      <c r="AE471" s="210">
        <v>1</v>
      </c>
      <c r="AF471" s="210"/>
      <c r="AG471" s="210"/>
      <c r="AH471" s="210"/>
      <c r="AI471" s="217"/>
      <c r="AJ471" s="210"/>
      <c r="AK471" s="210"/>
      <c r="AL471" s="210"/>
      <c r="AM471" s="210"/>
      <c r="AN471" s="210"/>
      <c r="AO471" s="210"/>
      <c r="AP471" s="210"/>
      <c r="AQ471" s="210">
        <v>-1</v>
      </c>
      <c r="AR471" s="210"/>
      <c r="AS471" s="210"/>
      <c r="AT471" s="210">
        <v>1</v>
      </c>
      <c r="AU471" s="210"/>
      <c r="AV471" s="212"/>
    </row>
    <row r="472" spans="1:48" ht="15.75" thickBot="1" x14ac:dyDescent="0.3">
      <c r="A472" s="206"/>
      <c r="B472" s="211"/>
      <c r="C472" s="212" t="s">
        <v>471</v>
      </c>
      <c r="D472" s="206"/>
      <c r="E472" s="206"/>
      <c r="F472" s="206"/>
      <c r="G472" s="206"/>
      <c r="H472" s="206"/>
      <c r="I472" s="206"/>
      <c r="J472" s="206"/>
      <c r="K472" s="206"/>
      <c r="L472" s="206"/>
      <c r="M472" s="206"/>
      <c r="N472" s="206"/>
      <c r="O472" s="206"/>
      <c r="P472" s="206"/>
      <c r="Q472" s="206"/>
      <c r="R472" s="206"/>
      <c r="S472" s="206"/>
      <c r="T472" s="206"/>
      <c r="U472" s="206"/>
      <c r="V472" s="206"/>
      <c r="W472" s="206"/>
      <c r="X472" s="206"/>
      <c r="Y472" s="206"/>
      <c r="Z472" s="206"/>
      <c r="AA472" s="206"/>
      <c r="AB472" s="211" t="s">
        <v>468</v>
      </c>
      <c r="AC472" s="210">
        <v>0</v>
      </c>
      <c r="AD472" s="210">
        <v>0</v>
      </c>
      <c r="AE472" s="210"/>
      <c r="AF472" s="210">
        <v>1</v>
      </c>
      <c r="AG472" s="210"/>
      <c r="AH472" s="210"/>
      <c r="AI472" s="217"/>
      <c r="AJ472" s="210"/>
      <c r="AK472" s="210"/>
      <c r="AL472" s="210"/>
      <c r="AM472" s="210"/>
      <c r="AN472" s="210"/>
      <c r="AO472" s="210"/>
      <c r="AP472" s="210"/>
      <c r="AQ472" s="210"/>
      <c r="AR472" s="210">
        <v>1</v>
      </c>
      <c r="AS472" s="210"/>
      <c r="AT472" s="210"/>
      <c r="AU472" s="210"/>
      <c r="AV472" s="212"/>
    </row>
    <row r="473" spans="1:48" ht="15.75" thickBot="1" x14ac:dyDescent="0.3">
      <c r="A473" s="206"/>
      <c r="B473" s="211"/>
      <c r="C473" s="212" t="s">
        <v>472</v>
      </c>
      <c r="D473" s="206"/>
      <c r="E473" s="206"/>
      <c r="F473" s="206"/>
      <c r="G473" s="206"/>
      <c r="H473" s="206"/>
      <c r="I473" s="206"/>
      <c r="J473" s="206"/>
      <c r="K473" s="206"/>
      <c r="L473" s="206"/>
      <c r="M473" s="206"/>
      <c r="N473" s="206"/>
      <c r="O473" s="206"/>
      <c r="P473" s="206"/>
      <c r="Q473" s="206"/>
      <c r="R473" s="206"/>
      <c r="S473" s="206"/>
      <c r="T473" s="206"/>
      <c r="U473" s="206"/>
      <c r="V473" s="206"/>
      <c r="W473" s="206"/>
      <c r="X473" s="206"/>
      <c r="Y473" s="206"/>
      <c r="Z473" s="206"/>
      <c r="AA473" s="206"/>
      <c r="AB473" s="202" t="s">
        <v>473</v>
      </c>
      <c r="AC473" s="203">
        <v>-10000</v>
      </c>
      <c r="AD473" s="203">
        <v>1</v>
      </c>
      <c r="AE473" s="203"/>
      <c r="AF473" s="203"/>
      <c r="AG473" s="203"/>
      <c r="AH473" s="203"/>
      <c r="AI473" s="207">
        <v>1</v>
      </c>
      <c r="AJ473" s="203"/>
      <c r="AK473" s="203"/>
      <c r="AL473" s="203"/>
      <c r="AM473" s="203"/>
      <c r="AN473" s="203"/>
      <c r="AO473" s="203"/>
      <c r="AP473" s="203"/>
      <c r="AQ473" s="203"/>
      <c r="AR473" s="203"/>
      <c r="AS473" s="203">
        <v>-1</v>
      </c>
      <c r="AT473" s="203"/>
      <c r="AU473" s="203">
        <v>1</v>
      </c>
      <c r="AV473" s="204">
        <v>1</v>
      </c>
    </row>
    <row r="474" spans="1:48" ht="15.75" thickBot="1" x14ac:dyDescent="0.3">
      <c r="A474" s="206"/>
      <c r="B474" s="213"/>
      <c r="C474" s="214" t="s">
        <v>457</v>
      </c>
      <c r="D474" s="206"/>
      <c r="E474" s="206"/>
      <c r="F474" s="206"/>
      <c r="G474" s="206"/>
      <c r="H474" s="206"/>
      <c r="I474" s="206"/>
      <c r="J474" s="206"/>
      <c r="K474" s="206"/>
      <c r="L474" s="206"/>
      <c r="M474" s="206"/>
      <c r="N474" s="206"/>
      <c r="O474" s="206"/>
      <c r="P474" s="206"/>
      <c r="Q474" s="206"/>
      <c r="R474" s="206"/>
      <c r="S474" s="206"/>
      <c r="T474" s="206"/>
      <c r="U474" s="206"/>
      <c r="V474" s="206"/>
      <c r="W474" s="206"/>
      <c r="X474" s="206"/>
      <c r="Y474" s="206"/>
      <c r="Z474" s="206"/>
      <c r="AA474" s="206"/>
      <c r="AB474" s="206"/>
      <c r="AC474" s="202"/>
      <c r="AD474" s="202" t="s">
        <v>237</v>
      </c>
      <c r="AE474" s="203">
        <f>SUMPRODUCT($AC$464:$AC$473,AE464:AE473)-AE462</f>
        <v>-10003</v>
      </c>
      <c r="AF474" s="203">
        <f t="shared" ref="AF474:AU474" si="371">SUMPRODUCT($AC$464:$AC$473,AF464:AF473)-AF462</f>
        <v>-6</v>
      </c>
      <c r="AG474" s="203">
        <f t="shared" si="371"/>
        <v>-3</v>
      </c>
      <c r="AH474" s="203">
        <f t="shared" si="371"/>
        <v>-6</v>
      </c>
      <c r="AI474" s="203">
        <f t="shared" si="371"/>
        <v>-10013</v>
      </c>
      <c r="AJ474" s="203">
        <f t="shared" si="371"/>
        <v>0</v>
      </c>
      <c r="AK474" s="203">
        <f t="shared" si="371"/>
        <v>0</v>
      </c>
      <c r="AL474" s="203">
        <f t="shared" si="371"/>
        <v>0</v>
      </c>
      <c r="AM474" s="203">
        <f t="shared" si="371"/>
        <v>0</v>
      </c>
      <c r="AN474" s="203">
        <f t="shared" si="371"/>
        <v>0</v>
      </c>
      <c r="AO474" s="203">
        <f t="shared" si="371"/>
        <v>0</v>
      </c>
      <c r="AP474" s="203">
        <f t="shared" si="371"/>
        <v>0</v>
      </c>
      <c r="AQ474" s="203">
        <f t="shared" si="371"/>
        <v>10000</v>
      </c>
      <c r="AR474" s="203">
        <f t="shared" si="371"/>
        <v>0</v>
      </c>
      <c r="AS474" s="203">
        <f t="shared" si="371"/>
        <v>10000</v>
      </c>
      <c r="AT474" s="203">
        <f t="shared" si="371"/>
        <v>0</v>
      </c>
      <c r="AU474" s="203">
        <f t="shared" si="371"/>
        <v>0</v>
      </c>
      <c r="AV474" s="206"/>
    </row>
    <row r="475" spans="1:48" ht="15.75" thickBot="1" x14ac:dyDescent="0.3">
      <c r="A475" s="206"/>
      <c r="B475" s="206"/>
      <c r="C475" s="206"/>
      <c r="D475" s="206"/>
      <c r="E475" s="206"/>
      <c r="F475" s="206"/>
      <c r="G475" s="206"/>
      <c r="H475" s="206"/>
      <c r="I475" s="206"/>
      <c r="J475" s="206"/>
      <c r="K475" s="206"/>
      <c r="L475" s="206"/>
      <c r="M475" s="206"/>
      <c r="N475" s="206"/>
      <c r="O475" s="206"/>
      <c r="P475" s="206"/>
      <c r="Q475" s="206"/>
      <c r="R475" s="206"/>
      <c r="S475" s="206"/>
      <c r="T475" s="206"/>
      <c r="U475" s="206"/>
      <c r="V475" s="206"/>
      <c r="W475" s="206"/>
      <c r="X475" s="206"/>
      <c r="Y475" s="206"/>
      <c r="Z475" s="206"/>
      <c r="AA475" s="206"/>
      <c r="AB475" s="206"/>
      <c r="AC475" s="206"/>
      <c r="AD475" s="206"/>
      <c r="AE475" s="206"/>
      <c r="AF475" s="206"/>
      <c r="AG475" s="206"/>
      <c r="AH475" s="206"/>
      <c r="AI475" s="206"/>
      <c r="AJ475" s="206"/>
      <c r="AK475" s="206"/>
      <c r="AL475" s="206"/>
      <c r="AM475" s="206"/>
      <c r="AN475" s="206"/>
      <c r="AO475" s="206"/>
      <c r="AP475" s="206"/>
      <c r="AQ475" s="206"/>
      <c r="AR475" s="206"/>
      <c r="AS475" s="206"/>
      <c r="AT475" s="206"/>
      <c r="AU475" s="206"/>
      <c r="AV475" s="206"/>
    </row>
    <row r="476" spans="1:48" ht="15.75" thickBot="1" x14ac:dyDescent="0.3">
      <c r="A476" s="206"/>
      <c r="B476" s="206"/>
      <c r="C476" s="210"/>
      <c r="D476" s="210"/>
      <c r="E476" s="202" t="s">
        <v>155</v>
      </c>
      <c r="F476" s="203">
        <v>3</v>
      </c>
      <c r="G476" s="203">
        <v>6</v>
      </c>
      <c r="H476" s="203">
        <v>3</v>
      </c>
      <c r="I476" s="203">
        <v>6</v>
      </c>
      <c r="J476" s="203">
        <v>13</v>
      </c>
      <c r="K476" s="203">
        <v>0</v>
      </c>
      <c r="L476" s="203">
        <v>0</v>
      </c>
      <c r="M476" s="203">
        <v>0</v>
      </c>
      <c r="N476" s="203">
        <v>0</v>
      </c>
      <c r="O476" s="203">
        <v>0</v>
      </c>
      <c r="P476" s="203">
        <v>0</v>
      </c>
      <c r="Q476" s="203">
        <v>0</v>
      </c>
      <c r="R476" s="203">
        <v>0</v>
      </c>
      <c r="S476" s="203">
        <v>0</v>
      </c>
      <c r="T476" s="203">
        <v>0</v>
      </c>
      <c r="U476" s="203">
        <v>-10000</v>
      </c>
      <c r="V476" s="204">
        <v>-10000</v>
      </c>
      <c r="W476" s="206"/>
      <c r="X476" s="206"/>
      <c r="Y476" s="206"/>
      <c r="Z476" s="206"/>
      <c r="AA476" s="206"/>
      <c r="AB476" s="210"/>
      <c r="AC476" s="210"/>
      <c r="AD476" s="202" t="s">
        <v>155</v>
      </c>
      <c r="AE476" s="203">
        <v>3</v>
      </c>
      <c r="AF476" s="203">
        <v>6</v>
      </c>
      <c r="AG476" s="203">
        <v>3</v>
      </c>
      <c r="AH476" s="203">
        <v>6</v>
      </c>
      <c r="AI476" s="203">
        <v>13</v>
      </c>
      <c r="AJ476" s="203">
        <v>0</v>
      </c>
      <c r="AK476" s="203">
        <v>0</v>
      </c>
      <c r="AL476" s="203">
        <v>0</v>
      </c>
      <c r="AM476" s="203">
        <v>0</v>
      </c>
      <c r="AN476" s="203">
        <v>0</v>
      </c>
      <c r="AO476" s="203">
        <v>0</v>
      </c>
      <c r="AP476" s="203">
        <v>0</v>
      </c>
      <c r="AQ476" s="203">
        <v>0</v>
      </c>
      <c r="AR476" s="203">
        <v>0</v>
      </c>
      <c r="AS476" s="203">
        <v>0</v>
      </c>
      <c r="AT476" s="203">
        <v>-10000</v>
      </c>
      <c r="AU476" s="206"/>
      <c r="AV476" s="206"/>
    </row>
    <row r="477" spans="1:48" ht="15.75" thickBot="1" x14ac:dyDescent="0.3">
      <c r="A477" s="206"/>
      <c r="B477" s="206"/>
      <c r="C477" s="208" t="s">
        <v>435</v>
      </c>
      <c r="D477" s="215" t="s">
        <v>436</v>
      </c>
      <c r="E477" s="215" t="s">
        <v>437</v>
      </c>
      <c r="F477" s="215" t="s">
        <v>438</v>
      </c>
      <c r="G477" s="215" t="s">
        <v>439</v>
      </c>
      <c r="H477" s="215" t="s">
        <v>11</v>
      </c>
      <c r="I477" s="215" t="s">
        <v>12</v>
      </c>
      <c r="J477" s="215" t="s">
        <v>13</v>
      </c>
      <c r="K477" s="215" t="s">
        <v>234</v>
      </c>
      <c r="L477" s="215" t="s">
        <v>235</v>
      </c>
      <c r="M477" s="215" t="s">
        <v>236</v>
      </c>
      <c r="N477" s="215" t="s">
        <v>415</v>
      </c>
      <c r="O477" s="215" t="s">
        <v>440</v>
      </c>
      <c r="P477" s="215" t="s">
        <v>441</v>
      </c>
      <c r="Q477" s="215" t="s">
        <v>446</v>
      </c>
      <c r="R477" s="215" t="s">
        <v>458</v>
      </c>
      <c r="S477" s="215" t="s">
        <v>468</v>
      </c>
      <c r="T477" s="215" t="s">
        <v>481</v>
      </c>
      <c r="U477" s="215" t="s">
        <v>459</v>
      </c>
      <c r="V477" s="215" t="s">
        <v>473</v>
      </c>
      <c r="W477" s="209" t="s">
        <v>442</v>
      </c>
      <c r="X477" s="206"/>
      <c r="Y477" s="206"/>
      <c r="Z477" s="206"/>
      <c r="AA477" s="206"/>
      <c r="AB477" s="202" t="s">
        <v>435</v>
      </c>
      <c r="AC477" s="203" t="s">
        <v>436</v>
      </c>
      <c r="AD477" s="203" t="s">
        <v>437</v>
      </c>
      <c r="AE477" s="203" t="s">
        <v>438</v>
      </c>
      <c r="AF477" s="203" t="s">
        <v>439</v>
      </c>
      <c r="AG477" s="203" t="s">
        <v>11</v>
      </c>
      <c r="AH477" s="203" t="s">
        <v>12</v>
      </c>
      <c r="AI477" s="203" t="s">
        <v>13</v>
      </c>
      <c r="AJ477" s="203" t="s">
        <v>234</v>
      </c>
      <c r="AK477" s="203" t="s">
        <v>235</v>
      </c>
      <c r="AL477" s="203" t="s">
        <v>236</v>
      </c>
      <c r="AM477" s="203" t="s">
        <v>415</v>
      </c>
      <c r="AN477" s="203" t="s">
        <v>440</v>
      </c>
      <c r="AO477" s="203" t="s">
        <v>441</v>
      </c>
      <c r="AP477" s="203" t="s">
        <v>446</v>
      </c>
      <c r="AQ477" s="203" t="s">
        <v>458</v>
      </c>
      <c r="AR477" s="203" t="s">
        <v>468</v>
      </c>
      <c r="AS477" s="203" t="s">
        <v>481</v>
      </c>
      <c r="AT477" s="203" t="s">
        <v>459</v>
      </c>
      <c r="AU477" s="204" t="s">
        <v>442</v>
      </c>
      <c r="AV477" s="206"/>
    </row>
    <row r="478" spans="1:48" ht="15.75" thickBot="1" x14ac:dyDescent="0.3">
      <c r="A478" s="206"/>
      <c r="B478" s="206"/>
      <c r="C478" s="202" t="s">
        <v>234</v>
      </c>
      <c r="D478" s="203">
        <v>0</v>
      </c>
      <c r="E478" s="203">
        <v>8</v>
      </c>
      <c r="F478" s="203">
        <v>-3</v>
      </c>
      <c r="G478" s="203">
        <v>-6</v>
      </c>
      <c r="H478" s="203">
        <v>6</v>
      </c>
      <c r="I478" s="203">
        <v>12</v>
      </c>
      <c r="J478" s="207">
        <v>7</v>
      </c>
      <c r="K478" s="203">
        <v>1</v>
      </c>
      <c r="L478" s="203"/>
      <c r="M478" s="203"/>
      <c r="N478" s="203"/>
      <c r="O478" s="203"/>
      <c r="P478" s="203"/>
      <c r="Q478" s="203"/>
      <c r="R478" s="203"/>
      <c r="S478" s="203"/>
      <c r="T478" s="203"/>
      <c r="U478" s="203"/>
      <c r="V478" s="203"/>
      <c r="W478" s="204">
        <f>E478/J478</f>
        <v>1.1428571428571428</v>
      </c>
      <c r="X478" s="206"/>
      <c r="Y478" s="206"/>
      <c r="Z478" s="206"/>
      <c r="AA478" s="206"/>
      <c r="AB478" s="208" t="s">
        <v>234</v>
      </c>
      <c r="AC478" s="215">
        <v>0</v>
      </c>
      <c r="AD478" s="215">
        <f>AD464-AD487*$AI$464</f>
        <v>1</v>
      </c>
      <c r="AE478" s="216">
        <f t="shared" ref="AE478:AT478" si="372">AE464-AE487*$AI$464</f>
        <v>-3</v>
      </c>
      <c r="AF478" s="215">
        <f t="shared" si="372"/>
        <v>-6</v>
      </c>
      <c r="AG478" s="215">
        <f t="shared" si="372"/>
        <v>6</v>
      </c>
      <c r="AH478" s="215">
        <f t="shared" si="372"/>
        <v>12</v>
      </c>
      <c r="AI478" s="215">
        <f t="shared" si="372"/>
        <v>0</v>
      </c>
      <c r="AJ478" s="215">
        <f t="shared" si="372"/>
        <v>1</v>
      </c>
      <c r="AK478" s="215">
        <f t="shared" si="372"/>
        <v>0</v>
      </c>
      <c r="AL478" s="215">
        <f t="shared" si="372"/>
        <v>0</v>
      </c>
      <c r="AM478" s="215">
        <f t="shared" si="372"/>
        <v>0</v>
      </c>
      <c r="AN478" s="215">
        <f t="shared" si="372"/>
        <v>0</v>
      </c>
      <c r="AO478" s="215">
        <f t="shared" si="372"/>
        <v>0</v>
      </c>
      <c r="AP478" s="215">
        <f t="shared" si="372"/>
        <v>0</v>
      </c>
      <c r="AQ478" s="215">
        <f t="shared" si="372"/>
        <v>0</v>
      </c>
      <c r="AR478" s="215">
        <f t="shared" si="372"/>
        <v>0</v>
      </c>
      <c r="AS478" s="215">
        <f t="shared" si="372"/>
        <v>7</v>
      </c>
      <c r="AT478" s="215">
        <f t="shared" si="372"/>
        <v>0</v>
      </c>
      <c r="AU478" s="209"/>
      <c r="AV478" s="206"/>
    </row>
    <row r="479" spans="1:48" ht="15.75" thickBot="1" x14ac:dyDescent="0.3">
      <c r="A479" s="206"/>
      <c r="B479" s="206"/>
      <c r="C479" s="211" t="s">
        <v>235</v>
      </c>
      <c r="D479" s="210">
        <v>0</v>
      </c>
      <c r="E479" s="210">
        <v>8</v>
      </c>
      <c r="F479" s="210">
        <v>6</v>
      </c>
      <c r="G479" s="210">
        <v>12</v>
      </c>
      <c r="H479" s="210">
        <v>-3</v>
      </c>
      <c r="I479" s="210">
        <v>-6</v>
      </c>
      <c r="J479" s="217">
        <v>7</v>
      </c>
      <c r="K479" s="210"/>
      <c r="L479" s="210">
        <v>1</v>
      </c>
      <c r="M479" s="210"/>
      <c r="N479" s="210"/>
      <c r="O479" s="210"/>
      <c r="P479" s="210"/>
      <c r="Q479" s="210"/>
      <c r="R479" s="210"/>
      <c r="S479" s="210"/>
      <c r="T479" s="210"/>
      <c r="U479" s="210"/>
      <c r="V479" s="210"/>
      <c r="W479" s="212">
        <f>E479/J479</f>
        <v>1.1428571428571428</v>
      </c>
      <c r="X479" s="206"/>
      <c r="Y479" s="206"/>
      <c r="Z479" s="206"/>
      <c r="AA479" s="206"/>
      <c r="AB479" s="202" t="s">
        <v>235</v>
      </c>
      <c r="AC479" s="203">
        <v>0</v>
      </c>
      <c r="AD479" s="203">
        <f>AD465-AD487*AI465</f>
        <v>1</v>
      </c>
      <c r="AE479" s="207">
        <f t="shared" ref="AE479:AT479" si="373">AE465-AE487*AJ465</f>
        <v>6</v>
      </c>
      <c r="AF479" s="203">
        <f t="shared" si="373"/>
        <v>12</v>
      </c>
      <c r="AG479" s="203">
        <f t="shared" si="373"/>
        <v>-3</v>
      </c>
      <c r="AH479" s="203">
        <f t="shared" si="373"/>
        <v>-6</v>
      </c>
      <c r="AI479" s="203">
        <f t="shared" si="373"/>
        <v>7</v>
      </c>
      <c r="AJ479" s="203">
        <f t="shared" si="373"/>
        <v>0</v>
      </c>
      <c r="AK479" s="203">
        <f t="shared" si="373"/>
        <v>1</v>
      </c>
      <c r="AL479" s="203">
        <f t="shared" si="373"/>
        <v>0</v>
      </c>
      <c r="AM479" s="203">
        <f t="shared" si="373"/>
        <v>0</v>
      </c>
      <c r="AN479" s="203">
        <f t="shared" si="373"/>
        <v>0</v>
      </c>
      <c r="AO479" s="203">
        <f t="shared" si="373"/>
        <v>0</v>
      </c>
      <c r="AP479" s="203">
        <f t="shared" si="373"/>
        <v>0</v>
      </c>
      <c r="AQ479" s="203">
        <f t="shared" si="373"/>
        <v>0</v>
      </c>
      <c r="AR479" s="203">
        <f t="shared" si="373"/>
        <v>0</v>
      </c>
      <c r="AS479" s="203">
        <f t="shared" si="373"/>
        <v>0</v>
      </c>
      <c r="AT479" s="203">
        <f t="shared" si="373"/>
        <v>0</v>
      </c>
      <c r="AU479" s="204">
        <f>AD479/AE479</f>
        <v>0.16666666666666666</v>
      </c>
      <c r="AV479" s="206"/>
    </row>
    <row r="480" spans="1:48" x14ac:dyDescent="0.25">
      <c r="A480" s="206"/>
      <c r="B480" s="206"/>
      <c r="C480" s="211" t="s">
        <v>236</v>
      </c>
      <c r="D480" s="210">
        <v>0</v>
      </c>
      <c r="E480" s="210">
        <v>1</v>
      </c>
      <c r="F480" s="210">
        <v>1</v>
      </c>
      <c r="G480" s="210"/>
      <c r="H480" s="210"/>
      <c r="I480" s="210"/>
      <c r="J480" s="217"/>
      <c r="K480" s="210"/>
      <c r="L480" s="210"/>
      <c r="M480" s="210">
        <v>1</v>
      </c>
      <c r="N480" s="210"/>
      <c r="O480" s="210"/>
      <c r="P480" s="210"/>
      <c r="Q480" s="210"/>
      <c r="R480" s="210"/>
      <c r="S480" s="210"/>
      <c r="T480" s="210"/>
      <c r="U480" s="210"/>
      <c r="V480" s="210"/>
      <c r="W480" s="212"/>
      <c r="X480" s="206"/>
      <c r="Y480" s="206"/>
      <c r="Z480" s="206"/>
      <c r="AA480" s="206"/>
      <c r="AB480" s="211" t="s">
        <v>236</v>
      </c>
      <c r="AC480" s="210">
        <v>0</v>
      </c>
      <c r="AD480" s="210">
        <f>AD466</f>
        <v>1</v>
      </c>
      <c r="AE480" s="217">
        <f t="shared" ref="AE480:AT480" si="374">AE466</f>
        <v>1</v>
      </c>
      <c r="AF480" s="210">
        <f t="shared" si="374"/>
        <v>0</v>
      </c>
      <c r="AG480" s="210">
        <f t="shared" si="374"/>
        <v>0</v>
      </c>
      <c r="AH480" s="210">
        <f t="shared" si="374"/>
        <v>0</v>
      </c>
      <c r="AI480" s="210">
        <f t="shared" si="374"/>
        <v>0</v>
      </c>
      <c r="AJ480" s="210">
        <f t="shared" si="374"/>
        <v>0</v>
      </c>
      <c r="AK480" s="210">
        <f t="shared" si="374"/>
        <v>0</v>
      </c>
      <c r="AL480" s="210">
        <f t="shared" si="374"/>
        <v>1</v>
      </c>
      <c r="AM480" s="210">
        <f t="shared" si="374"/>
        <v>0</v>
      </c>
      <c r="AN480" s="210">
        <f t="shared" si="374"/>
        <v>0</v>
      </c>
      <c r="AO480" s="210">
        <f t="shared" si="374"/>
        <v>0</v>
      </c>
      <c r="AP480" s="210">
        <f t="shared" si="374"/>
        <v>0</v>
      </c>
      <c r="AQ480" s="210">
        <f t="shared" si="374"/>
        <v>0</v>
      </c>
      <c r="AR480" s="210">
        <f t="shared" si="374"/>
        <v>0</v>
      </c>
      <c r="AS480" s="210">
        <f t="shared" si="374"/>
        <v>0</v>
      </c>
      <c r="AT480" s="210">
        <f t="shared" si="374"/>
        <v>0</v>
      </c>
      <c r="AU480" s="212">
        <v>1</v>
      </c>
      <c r="AV480" s="206"/>
    </row>
    <row r="481" spans="1:48" x14ac:dyDescent="0.25">
      <c r="A481" s="206"/>
      <c r="B481" s="206"/>
      <c r="C481" s="211" t="s">
        <v>415</v>
      </c>
      <c r="D481" s="210">
        <v>0</v>
      </c>
      <c r="E481" s="210">
        <v>1</v>
      </c>
      <c r="F481" s="210"/>
      <c r="G481" s="210">
        <v>1</v>
      </c>
      <c r="H481" s="210"/>
      <c r="I481" s="210"/>
      <c r="J481" s="217"/>
      <c r="K481" s="210"/>
      <c r="L481" s="210"/>
      <c r="M481" s="210"/>
      <c r="N481" s="210">
        <v>1</v>
      </c>
      <c r="O481" s="210"/>
      <c r="P481" s="210"/>
      <c r="Q481" s="210"/>
      <c r="R481" s="210"/>
      <c r="S481" s="210"/>
      <c r="T481" s="210"/>
      <c r="U481" s="210"/>
      <c r="V481" s="210"/>
      <c r="W481" s="212"/>
      <c r="X481" s="206"/>
      <c r="Y481" s="206"/>
      <c r="Z481" s="206"/>
      <c r="AA481" s="206"/>
      <c r="AB481" s="211" t="s">
        <v>415</v>
      </c>
      <c r="AC481" s="210">
        <v>0</v>
      </c>
      <c r="AD481" s="210">
        <f t="shared" ref="AD481:AT483" si="375">AD467</f>
        <v>1</v>
      </c>
      <c r="AE481" s="217">
        <f t="shared" si="375"/>
        <v>0</v>
      </c>
      <c r="AF481" s="210">
        <f t="shared" si="375"/>
        <v>1</v>
      </c>
      <c r="AG481" s="210">
        <f t="shared" si="375"/>
        <v>0</v>
      </c>
      <c r="AH481" s="210">
        <f t="shared" si="375"/>
        <v>0</v>
      </c>
      <c r="AI481" s="210">
        <f t="shared" si="375"/>
        <v>0</v>
      </c>
      <c r="AJ481" s="210">
        <f t="shared" si="375"/>
        <v>0</v>
      </c>
      <c r="AK481" s="210">
        <f t="shared" si="375"/>
        <v>0</v>
      </c>
      <c r="AL481" s="210">
        <f t="shared" si="375"/>
        <v>0</v>
      </c>
      <c r="AM481" s="210">
        <f t="shared" si="375"/>
        <v>1</v>
      </c>
      <c r="AN481" s="210">
        <f t="shared" si="375"/>
        <v>0</v>
      </c>
      <c r="AO481" s="210">
        <f t="shared" si="375"/>
        <v>0</v>
      </c>
      <c r="AP481" s="210">
        <f t="shared" si="375"/>
        <v>0</v>
      </c>
      <c r="AQ481" s="210">
        <f t="shared" si="375"/>
        <v>0</v>
      </c>
      <c r="AR481" s="210">
        <f t="shared" si="375"/>
        <v>0</v>
      </c>
      <c r="AS481" s="210">
        <f t="shared" si="375"/>
        <v>0</v>
      </c>
      <c r="AT481" s="210">
        <f t="shared" si="375"/>
        <v>0</v>
      </c>
      <c r="AU481" s="212"/>
      <c r="AV481" s="206"/>
    </row>
    <row r="482" spans="1:48" x14ac:dyDescent="0.25">
      <c r="A482" s="206"/>
      <c r="B482" s="206"/>
      <c r="C482" s="211" t="s">
        <v>440</v>
      </c>
      <c r="D482" s="210">
        <v>0</v>
      </c>
      <c r="E482" s="210">
        <v>1</v>
      </c>
      <c r="F482" s="210"/>
      <c r="G482" s="210"/>
      <c r="H482" s="210">
        <v>1</v>
      </c>
      <c r="I482" s="210"/>
      <c r="J482" s="217"/>
      <c r="K482" s="210"/>
      <c r="L482" s="210"/>
      <c r="M482" s="210"/>
      <c r="N482" s="210"/>
      <c r="O482" s="210">
        <v>1</v>
      </c>
      <c r="P482" s="210"/>
      <c r="Q482" s="210"/>
      <c r="R482" s="210"/>
      <c r="S482" s="210"/>
      <c r="T482" s="210"/>
      <c r="U482" s="210"/>
      <c r="V482" s="210"/>
      <c r="W482" s="212"/>
      <c r="X482" s="206"/>
      <c r="Y482" s="206"/>
      <c r="Z482" s="206"/>
      <c r="AA482" s="206"/>
      <c r="AB482" s="211" t="s">
        <v>440</v>
      </c>
      <c r="AC482" s="210">
        <v>0</v>
      </c>
      <c r="AD482" s="210">
        <f t="shared" si="375"/>
        <v>1</v>
      </c>
      <c r="AE482" s="217">
        <f t="shared" si="375"/>
        <v>0</v>
      </c>
      <c r="AF482" s="210">
        <f t="shared" si="375"/>
        <v>0</v>
      </c>
      <c r="AG482" s="210">
        <f t="shared" si="375"/>
        <v>1</v>
      </c>
      <c r="AH482" s="210">
        <f t="shared" si="375"/>
        <v>0</v>
      </c>
      <c r="AI482" s="210">
        <f t="shared" si="375"/>
        <v>0</v>
      </c>
      <c r="AJ482" s="210">
        <f t="shared" si="375"/>
        <v>0</v>
      </c>
      <c r="AK482" s="210">
        <f t="shared" si="375"/>
        <v>0</v>
      </c>
      <c r="AL482" s="210">
        <f t="shared" si="375"/>
        <v>0</v>
      </c>
      <c r="AM482" s="210">
        <f t="shared" si="375"/>
        <v>0</v>
      </c>
      <c r="AN482" s="210">
        <f t="shared" si="375"/>
        <v>1</v>
      </c>
      <c r="AO482" s="210">
        <f t="shared" si="375"/>
        <v>0</v>
      </c>
      <c r="AP482" s="210">
        <f t="shared" si="375"/>
        <v>0</v>
      </c>
      <c r="AQ482" s="210">
        <f t="shared" si="375"/>
        <v>0</v>
      </c>
      <c r="AR482" s="210">
        <f t="shared" si="375"/>
        <v>0</v>
      </c>
      <c r="AS482" s="210">
        <f t="shared" si="375"/>
        <v>0</v>
      </c>
      <c r="AT482" s="210">
        <f t="shared" si="375"/>
        <v>0</v>
      </c>
      <c r="AU482" s="212"/>
      <c r="AV482" s="206"/>
    </row>
    <row r="483" spans="1:48" x14ac:dyDescent="0.25">
      <c r="A483" s="206"/>
      <c r="B483" s="206"/>
      <c r="C483" s="211" t="s">
        <v>441</v>
      </c>
      <c r="D483" s="210">
        <v>0</v>
      </c>
      <c r="E483" s="210">
        <v>1</v>
      </c>
      <c r="F483" s="210"/>
      <c r="G483" s="210"/>
      <c r="H483" s="210"/>
      <c r="I483" s="210">
        <v>1</v>
      </c>
      <c r="J483" s="217"/>
      <c r="K483" s="210"/>
      <c r="L483" s="210"/>
      <c r="M483" s="210"/>
      <c r="N483" s="210"/>
      <c r="O483" s="210"/>
      <c r="P483" s="210">
        <v>1</v>
      </c>
      <c r="Q483" s="210"/>
      <c r="R483" s="210"/>
      <c r="S483" s="210"/>
      <c r="T483" s="210"/>
      <c r="U483" s="210"/>
      <c r="V483" s="210"/>
      <c r="W483" s="212"/>
      <c r="X483" s="206"/>
      <c r="Y483" s="206"/>
      <c r="Z483" s="206"/>
      <c r="AA483" s="206"/>
      <c r="AB483" s="211" t="s">
        <v>441</v>
      </c>
      <c r="AC483" s="210">
        <v>0</v>
      </c>
      <c r="AD483" s="210">
        <f t="shared" si="375"/>
        <v>1</v>
      </c>
      <c r="AE483" s="217">
        <f t="shared" si="375"/>
        <v>0</v>
      </c>
      <c r="AF483" s="210">
        <f t="shared" si="375"/>
        <v>0</v>
      </c>
      <c r="AG483" s="210">
        <f t="shared" si="375"/>
        <v>0</v>
      </c>
      <c r="AH483" s="210">
        <f t="shared" si="375"/>
        <v>1</v>
      </c>
      <c r="AI483" s="210">
        <f t="shared" si="375"/>
        <v>0</v>
      </c>
      <c r="AJ483" s="210">
        <f t="shared" si="375"/>
        <v>0</v>
      </c>
      <c r="AK483" s="210">
        <f t="shared" si="375"/>
        <v>0</v>
      </c>
      <c r="AL483" s="210">
        <f t="shared" si="375"/>
        <v>0</v>
      </c>
      <c r="AM483" s="210">
        <f t="shared" si="375"/>
        <v>0</v>
      </c>
      <c r="AN483" s="210">
        <f t="shared" si="375"/>
        <v>0</v>
      </c>
      <c r="AO483" s="210">
        <f t="shared" si="375"/>
        <v>1</v>
      </c>
      <c r="AP483" s="210">
        <f t="shared" si="375"/>
        <v>0</v>
      </c>
      <c r="AQ483" s="210">
        <f t="shared" si="375"/>
        <v>0</v>
      </c>
      <c r="AR483" s="210">
        <f t="shared" si="375"/>
        <v>0</v>
      </c>
      <c r="AS483" s="210">
        <f t="shared" si="375"/>
        <v>0</v>
      </c>
      <c r="AT483" s="210">
        <f t="shared" si="375"/>
        <v>0</v>
      </c>
      <c r="AU483" s="212"/>
      <c r="AV483" s="206"/>
    </row>
    <row r="484" spans="1:48" x14ac:dyDescent="0.25">
      <c r="A484" s="206"/>
      <c r="B484" s="206"/>
      <c r="C484" s="211" t="s">
        <v>446</v>
      </c>
      <c r="D484" s="210">
        <v>0</v>
      </c>
      <c r="E484" s="210">
        <v>1</v>
      </c>
      <c r="F484" s="210"/>
      <c r="G484" s="210"/>
      <c r="H484" s="210"/>
      <c r="I484" s="210"/>
      <c r="J484" s="217">
        <v>1</v>
      </c>
      <c r="K484" s="210"/>
      <c r="L484" s="210"/>
      <c r="M484" s="210"/>
      <c r="N484" s="210"/>
      <c r="O484" s="210"/>
      <c r="P484" s="210"/>
      <c r="Q484" s="210">
        <v>1</v>
      </c>
      <c r="R484" s="210"/>
      <c r="S484" s="210"/>
      <c r="T484" s="210"/>
      <c r="U484" s="210"/>
      <c r="V484" s="210"/>
      <c r="W484" s="212">
        <v>1</v>
      </c>
      <c r="X484" s="206"/>
      <c r="Y484" s="206"/>
      <c r="Z484" s="206"/>
      <c r="AA484" s="206"/>
      <c r="AB484" s="211" t="s">
        <v>446</v>
      </c>
      <c r="AC484" s="210">
        <v>0</v>
      </c>
      <c r="AD484" s="210">
        <f>AD470-AD487*$AI$470</f>
        <v>0</v>
      </c>
      <c r="AE484" s="217">
        <f t="shared" ref="AE484:AT484" si="376">AE470-AE487*$AI$470</f>
        <v>0</v>
      </c>
      <c r="AF484" s="210">
        <f t="shared" si="376"/>
        <v>0</v>
      </c>
      <c r="AG484" s="210">
        <f t="shared" si="376"/>
        <v>0</v>
      </c>
      <c r="AH484" s="210">
        <f t="shared" si="376"/>
        <v>0</v>
      </c>
      <c r="AI484" s="210">
        <f t="shared" si="376"/>
        <v>0</v>
      </c>
      <c r="AJ484" s="210">
        <f t="shared" si="376"/>
        <v>0</v>
      </c>
      <c r="AK484" s="210">
        <f t="shared" si="376"/>
        <v>0</v>
      </c>
      <c r="AL484" s="210">
        <f t="shared" si="376"/>
        <v>0</v>
      </c>
      <c r="AM484" s="210">
        <f t="shared" si="376"/>
        <v>0</v>
      </c>
      <c r="AN484" s="210">
        <f t="shared" si="376"/>
        <v>0</v>
      </c>
      <c r="AO484" s="210">
        <f t="shared" si="376"/>
        <v>0</v>
      </c>
      <c r="AP484" s="210">
        <f t="shared" si="376"/>
        <v>1</v>
      </c>
      <c r="AQ484" s="210">
        <f t="shared" si="376"/>
        <v>0</v>
      </c>
      <c r="AR484" s="210">
        <f t="shared" si="376"/>
        <v>0</v>
      </c>
      <c r="AS484" s="210">
        <f t="shared" si="376"/>
        <v>1</v>
      </c>
      <c r="AT484" s="210">
        <f t="shared" si="376"/>
        <v>0</v>
      </c>
      <c r="AU484" s="212"/>
      <c r="AV484" s="206"/>
    </row>
    <row r="485" spans="1:48" ht="15.75" thickBot="1" x14ac:dyDescent="0.3">
      <c r="A485" s="206"/>
      <c r="B485" s="206"/>
      <c r="C485" s="211" t="s">
        <v>458</v>
      </c>
      <c r="D485" s="210">
        <v>0</v>
      </c>
      <c r="E485" s="210">
        <v>0</v>
      </c>
      <c r="F485" s="210"/>
      <c r="G485" s="210"/>
      <c r="H485" s="210"/>
      <c r="I485" s="210"/>
      <c r="J485" s="217"/>
      <c r="K485" s="210"/>
      <c r="L485" s="210"/>
      <c r="M485" s="210"/>
      <c r="N485" s="210"/>
      <c r="O485" s="210"/>
      <c r="P485" s="210"/>
      <c r="Q485" s="210"/>
      <c r="R485" s="210">
        <v>1</v>
      </c>
      <c r="S485" s="210"/>
      <c r="T485" s="210"/>
      <c r="U485" s="210"/>
      <c r="V485" s="210"/>
      <c r="W485" s="212"/>
      <c r="X485" s="206"/>
      <c r="Y485" s="206"/>
      <c r="Z485" s="206"/>
      <c r="AA485" s="206"/>
      <c r="AB485" s="211" t="s">
        <v>459</v>
      </c>
      <c r="AC485" s="210">
        <v>-10000</v>
      </c>
      <c r="AD485" s="210">
        <f t="shared" ref="AD485:AT487" si="377">AD471</f>
        <v>1</v>
      </c>
      <c r="AE485" s="217">
        <f t="shared" si="377"/>
        <v>1</v>
      </c>
      <c r="AF485" s="210">
        <f t="shared" si="377"/>
        <v>0</v>
      </c>
      <c r="AG485" s="210">
        <f t="shared" si="377"/>
        <v>0</v>
      </c>
      <c r="AH485" s="210">
        <f t="shared" si="377"/>
        <v>0</v>
      </c>
      <c r="AI485" s="210">
        <f t="shared" si="377"/>
        <v>0</v>
      </c>
      <c r="AJ485" s="210">
        <f t="shared" si="377"/>
        <v>0</v>
      </c>
      <c r="AK485" s="210">
        <f t="shared" si="377"/>
        <v>0</v>
      </c>
      <c r="AL485" s="210">
        <f t="shared" si="377"/>
        <v>0</v>
      </c>
      <c r="AM485" s="210">
        <f t="shared" si="377"/>
        <v>0</v>
      </c>
      <c r="AN485" s="210">
        <f t="shared" si="377"/>
        <v>0</v>
      </c>
      <c r="AO485" s="210">
        <f t="shared" si="377"/>
        <v>0</v>
      </c>
      <c r="AP485" s="210">
        <f t="shared" si="377"/>
        <v>0</v>
      </c>
      <c r="AQ485" s="210">
        <f t="shared" si="377"/>
        <v>-1</v>
      </c>
      <c r="AR485" s="210">
        <f t="shared" si="377"/>
        <v>0</v>
      </c>
      <c r="AS485" s="210">
        <f t="shared" si="377"/>
        <v>0</v>
      </c>
      <c r="AT485" s="210">
        <f t="shared" si="377"/>
        <v>1</v>
      </c>
      <c r="AU485" s="212">
        <v>1</v>
      </c>
      <c r="AV485" s="206"/>
    </row>
    <row r="486" spans="1:48" ht="15.75" thickBot="1" x14ac:dyDescent="0.3">
      <c r="A486" s="206"/>
      <c r="B486" s="206"/>
      <c r="C486" s="202" t="s">
        <v>459</v>
      </c>
      <c r="D486" s="203">
        <v>-10000</v>
      </c>
      <c r="E486" s="203">
        <v>1</v>
      </c>
      <c r="F486" s="203"/>
      <c r="G486" s="203"/>
      <c r="H486" s="203"/>
      <c r="I486" s="203"/>
      <c r="J486" s="207">
        <v>1</v>
      </c>
      <c r="K486" s="203"/>
      <c r="L486" s="203"/>
      <c r="M486" s="203"/>
      <c r="N486" s="203"/>
      <c r="O486" s="203"/>
      <c r="P486" s="203"/>
      <c r="Q486" s="203"/>
      <c r="R486" s="203"/>
      <c r="S486" s="203">
        <v>-1</v>
      </c>
      <c r="T486" s="203"/>
      <c r="U486" s="203">
        <v>1</v>
      </c>
      <c r="V486" s="203"/>
      <c r="W486" s="204">
        <v>1</v>
      </c>
      <c r="X486" s="206"/>
      <c r="Y486" s="206"/>
      <c r="Z486" s="206"/>
      <c r="AA486" s="206"/>
      <c r="AB486" s="211" t="s">
        <v>468</v>
      </c>
      <c r="AC486" s="210">
        <v>0</v>
      </c>
      <c r="AD486" s="210">
        <f t="shared" si="377"/>
        <v>0</v>
      </c>
      <c r="AE486" s="217">
        <f t="shared" si="377"/>
        <v>0</v>
      </c>
      <c r="AF486" s="210">
        <f t="shared" si="377"/>
        <v>1</v>
      </c>
      <c r="AG486" s="210">
        <f t="shared" si="377"/>
        <v>0</v>
      </c>
      <c r="AH486" s="210">
        <f t="shared" si="377"/>
        <v>0</v>
      </c>
      <c r="AI486" s="210">
        <f t="shared" si="377"/>
        <v>0</v>
      </c>
      <c r="AJ486" s="210">
        <f t="shared" si="377"/>
        <v>0</v>
      </c>
      <c r="AK486" s="210">
        <f t="shared" si="377"/>
        <v>0</v>
      </c>
      <c r="AL486" s="210">
        <f t="shared" si="377"/>
        <v>0</v>
      </c>
      <c r="AM486" s="210">
        <f t="shared" si="377"/>
        <v>0</v>
      </c>
      <c r="AN486" s="210">
        <f t="shared" si="377"/>
        <v>0</v>
      </c>
      <c r="AO486" s="210">
        <f t="shared" si="377"/>
        <v>0</v>
      </c>
      <c r="AP486" s="210">
        <f t="shared" si="377"/>
        <v>0</v>
      </c>
      <c r="AQ486" s="210">
        <f t="shared" si="377"/>
        <v>0</v>
      </c>
      <c r="AR486" s="210">
        <f t="shared" si="377"/>
        <v>1</v>
      </c>
      <c r="AS486" s="210">
        <f t="shared" si="377"/>
        <v>0</v>
      </c>
      <c r="AT486" s="210">
        <f t="shared" si="377"/>
        <v>0</v>
      </c>
      <c r="AU486" s="212"/>
      <c r="AV486" s="206"/>
    </row>
    <row r="487" spans="1:48" ht="15.75" thickBot="1" x14ac:dyDescent="0.3">
      <c r="A487" s="206"/>
      <c r="B487" s="206"/>
      <c r="C487" s="213" t="s">
        <v>473</v>
      </c>
      <c r="D487" s="218">
        <v>-10000</v>
      </c>
      <c r="E487" s="218">
        <v>1</v>
      </c>
      <c r="F487" s="218"/>
      <c r="G487" s="218">
        <v>1</v>
      </c>
      <c r="H487" s="218"/>
      <c r="I487" s="218"/>
      <c r="J487" s="219"/>
      <c r="K487" s="218"/>
      <c r="L487" s="218"/>
      <c r="M487" s="218"/>
      <c r="N487" s="218"/>
      <c r="O487" s="218"/>
      <c r="P487" s="218"/>
      <c r="Q487" s="218"/>
      <c r="R487" s="218"/>
      <c r="S487" s="218"/>
      <c r="T487" s="218">
        <v>-1</v>
      </c>
      <c r="U487" s="218"/>
      <c r="V487" s="218">
        <v>1</v>
      </c>
      <c r="W487" s="214"/>
      <c r="X487" s="206"/>
      <c r="Y487" s="206"/>
      <c r="Z487" s="206"/>
      <c r="AA487" s="206"/>
      <c r="AB487" s="213" t="s">
        <v>13</v>
      </c>
      <c r="AC487" s="218">
        <v>13</v>
      </c>
      <c r="AD487" s="210">
        <f t="shared" si="377"/>
        <v>1</v>
      </c>
      <c r="AE487" s="219">
        <f t="shared" si="377"/>
        <v>0</v>
      </c>
      <c r="AF487" s="210">
        <f t="shared" si="377"/>
        <v>0</v>
      </c>
      <c r="AG487" s="210">
        <f t="shared" si="377"/>
        <v>0</v>
      </c>
      <c r="AH487" s="210">
        <f t="shared" si="377"/>
        <v>0</v>
      </c>
      <c r="AI487" s="210">
        <f t="shared" si="377"/>
        <v>1</v>
      </c>
      <c r="AJ487" s="210">
        <f t="shared" si="377"/>
        <v>0</v>
      </c>
      <c r="AK487" s="210">
        <f t="shared" si="377"/>
        <v>0</v>
      </c>
      <c r="AL487" s="210">
        <f t="shared" si="377"/>
        <v>0</v>
      </c>
      <c r="AM487" s="210">
        <f t="shared" si="377"/>
        <v>0</v>
      </c>
      <c r="AN487" s="210">
        <f t="shared" si="377"/>
        <v>0</v>
      </c>
      <c r="AO487" s="210">
        <f t="shared" si="377"/>
        <v>0</v>
      </c>
      <c r="AP487" s="210">
        <f t="shared" si="377"/>
        <v>0</v>
      </c>
      <c r="AQ487" s="210">
        <f t="shared" si="377"/>
        <v>0</v>
      </c>
      <c r="AR487" s="210">
        <f t="shared" si="377"/>
        <v>0</v>
      </c>
      <c r="AS487" s="210">
        <f t="shared" si="377"/>
        <v>-1</v>
      </c>
      <c r="AT487" s="210">
        <f t="shared" si="377"/>
        <v>0</v>
      </c>
      <c r="AU487" s="214"/>
      <c r="AV487" s="206"/>
    </row>
    <row r="488" spans="1:48" ht="15.75" thickBot="1" x14ac:dyDescent="0.3">
      <c r="A488" s="206"/>
      <c r="B488" s="206"/>
      <c r="C488" s="206"/>
      <c r="D488" s="202"/>
      <c r="E488" s="203" t="s">
        <v>237</v>
      </c>
      <c r="F488" s="203">
        <f>SUMPRODUCT($D$478:$D$487,F478:F487)-F476</f>
        <v>-3</v>
      </c>
      <c r="G488" s="203">
        <f t="shared" ref="G488:V488" si="378">SUMPRODUCT($D$478:$D$487,G478:G487)-G476</f>
        <v>-10006</v>
      </c>
      <c r="H488" s="203">
        <f t="shared" si="378"/>
        <v>-3</v>
      </c>
      <c r="I488" s="203">
        <f t="shared" si="378"/>
        <v>-6</v>
      </c>
      <c r="J488" s="203">
        <f t="shared" si="378"/>
        <v>-10013</v>
      </c>
      <c r="K488" s="203">
        <f t="shared" si="378"/>
        <v>0</v>
      </c>
      <c r="L488" s="203">
        <f t="shared" si="378"/>
        <v>0</v>
      </c>
      <c r="M488" s="203">
        <f t="shared" si="378"/>
        <v>0</v>
      </c>
      <c r="N488" s="203">
        <f t="shared" si="378"/>
        <v>0</v>
      </c>
      <c r="O488" s="203">
        <f t="shared" si="378"/>
        <v>0</v>
      </c>
      <c r="P488" s="203">
        <f t="shared" si="378"/>
        <v>0</v>
      </c>
      <c r="Q488" s="203">
        <f t="shared" si="378"/>
        <v>0</v>
      </c>
      <c r="R488" s="203">
        <f t="shared" si="378"/>
        <v>0</v>
      </c>
      <c r="S488" s="203">
        <f t="shared" si="378"/>
        <v>10000</v>
      </c>
      <c r="T488" s="203">
        <f t="shared" si="378"/>
        <v>10000</v>
      </c>
      <c r="U488" s="203">
        <f t="shared" si="378"/>
        <v>0</v>
      </c>
      <c r="V488" s="203">
        <f t="shared" si="378"/>
        <v>0</v>
      </c>
      <c r="W488" s="206"/>
      <c r="X488" s="206"/>
      <c r="Y488" s="206"/>
      <c r="Z488" s="206"/>
      <c r="AA488" s="206"/>
      <c r="AB488" s="206"/>
      <c r="AC488" s="202"/>
      <c r="AD488" s="202" t="s">
        <v>237</v>
      </c>
      <c r="AE488" s="203">
        <f>SUMPRODUCT($AC$478:$AC$487,AE478:AE487)-AE476</f>
        <v>-10003</v>
      </c>
      <c r="AF488" s="203">
        <f t="shared" ref="AF488:AT488" si="379">SUMPRODUCT($AC$478:$AC$487,AF478:AF487)-AF476</f>
        <v>-6</v>
      </c>
      <c r="AG488" s="203">
        <f t="shared" si="379"/>
        <v>-3</v>
      </c>
      <c r="AH488" s="203">
        <f t="shared" si="379"/>
        <v>-6</v>
      </c>
      <c r="AI488" s="203">
        <f t="shared" si="379"/>
        <v>0</v>
      </c>
      <c r="AJ488" s="203">
        <f t="shared" si="379"/>
        <v>0</v>
      </c>
      <c r="AK488" s="203">
        <f t="shared" si="379"/>
        <v>0</v>
      </c>
      <c r="AL488" s="203">
        <f t="shared" si="379"/>
        <v>0</v>
      </c>
      <c r="AM488" s="203">
        <f t="shared" si="379"/>
        <v>0</v>
      </c>
      <c r="AN488" s="203">
        <f t="shared" si="379"/>
        <v>0</v>
      </c>
      <c r="AO488" s="203">
        <f t="shared" si="379"/>
        <v>0</v>
      </c>
      <c r="AP488" s="203">
        <f t="shared" si="379"/>
        <v>0</v>
      </c>
      <c r="AQ488" s="203">
        <f t="shared" si="379"/>
        <v>10000</v>
      </c>
      <c r="AR488" s="203">
        <f t="shared" si="379"/>
        <v>0</v>
      </c>
      <c r="AS488" s="203">
        <f t="shared" si="379"/>
        <v>-13</v>
      </c>
      <c r="AT488" s="203">
        <f t="shared" si="379"/>
        <v>0</v>
      </c>
      <c r="AU488" s="206"/>
      <c r="AV488" s="206"/>
    </row>
    <row r="489" spans="1:48" ht="15.75" thickBot="1" x14ac:dyDescent="0.3">
      <c r="A489" s="206"/>
      <c r="B489" s="206"/>
      <c r="C489" s="206"/>
      <c r="D489" s="206"/>
      <c r="E489" s="206"/>
      <c r="F489" s="206"/>
      <c r="G489" s="206"/>
      <c r="H489" s="206"/>
      <c r="I489" s="206"/>
      <c r="J489" s="206"/>
      <c r="K489" s="206"/>
      <c r="L489" s="206"/>
      <c r="M489" s="206"/>
      <c r="N489" s="206"/>
      <c r="O489" s="206"/>
      <c r="P489" s="206"/>
      <c r="Q489" s="206"/>
      <c r="R489" s="206"/>
      <c r="S489" s="206"/>
      <c r="T489" s="206"/>
      <c r="U489" s="206"/>
      <c r="V489" s="206"/>
      <c r="W489" s="206"/>
      <c r="X489" s="206"/>
      <c r="Y489" s="206"/>
      <c r="Z489" s="206"/>
      <c r="AA489" s="206"/>
      <c r="AB489" s="206"/>
      <c r="AC489" s="206"/>
      <c r="AD489" s="206"/>
      <c r="AE489" s="206"/>
      <c r="AF489" s="206"/>
      <c r="AG489" s="206"/>
      <c r="AH489" s="206"/>
      <c r="AI489" s="206"/>
      <c r="AJ489" s="206"/>
      <c r="AK489" s="206"/>
      <c r="AL489" s="206"/>
      <c r="AM489" s="206"/>
      <c r="AN489" s="206"/>
      <c r="AO489" s="206"/>
      <c r="AP489" s="206"/>
      <c r="AQ489" s="206"/>
      <c r="AR489" s="206"/>
      <c r="AS489" s="206"/>
      <c r="AT489" s="206"/>
      <c r="AU489" s="206"/>
      <c r="AV489" s="206"/>
    </row>
    <row r="490" spans="1:48" ht="15.75" thickBot="1" x14ac:dyDescent="0.3">
      <c r="A490" s="206"/>
      <c r="B490" s="206"/>
      <c r="C490" s="210"/>
      <c r="D490" s="210"/>
      <c r="E490" s="202" t="s">
        <v>155</v>
      </c>
      <c r="F490" s="203">
        <v>3</v>
      </c>
      <c r="G490" s="203">
        <v>6</v>
      </c>
      <c r="H490" s="203">
        <v>3</v>
      </c>
      <c r="I490" s="203">
        <v>6</v>
      </c>
      <c r="J490" s="203">
        <v>13</v>
      </c>
      <c r="K490" s="203">
        <v>0</v>
      </c>
      <c r="L490" s="203">
        <v>0</v>
      </c>
      <c r="M490" s="203">
        <v>0</v>
      </c>
      <c r="N490" s="203">
        <v>0</v>
      </c>
      <c r="O490" s="203">
        <v>0</v>
      </c>
      <c r="P490" s="203">
        <v>0</v>
      </c>
      <c r="Q490" s="203">
        <v>0</v>
      </c>
      <c r="R490" s="203">
        <v>0</v>
      </c>
      <c r="S490" s="203">
        <v>0</v>
      </c>
      <c r="T490" s="203">
        <v>0</v>
      </c>
      <c r="U490" s="204">
        <v>-10000</v>
      </c>
      <c r="V490" s="206"/>
      <c r="W490" s="206"/>
      <c r="X490" s="206"/>
      <c r="Y490" s="206"/>
      <c r="Z490" s="206"/>
      <c r="AA490" s="206"/>
      <c r="AB490" s="210"/>
      <c r="AC490" s="210"/>
      <c r="AD490" s="202" t="s">
        <v>155</v>
      </c>
      <c r="AE490" s="203">
        <v>3</v>
      </c>
      <c r="AF490" s="203">
        <v>6</v>
      </c>
      <c r="AG490" s="203">
        <v>3</v>
      </c>
      <c r="AH490" s="203">
        <v>6</v>
      </c>
      <c r="AI490" s="203">
        <v>13</v>
      </c>
      <c r="AJ490" s="203">
        <v>0</v>
      </c>
      <c r="AK490" s="203">
        <v>0</v>
      </c>
      <c r="AL490" s="203">
        <v>0</v>
      </c>
      <c r="AM490" s="203">
        <v>0</v>
      </c>
      <c r="AN490" s="203">
        <v>0</v>
      </c>
      <c r="AO490" s="203">
        <v>0</v>
      </c>
      <c r="AP490" s="203">
        <v>0</v>
      </c>
      <c r="AQ490" s="203">
        <v>0</v>
      </c>
      <c r="AR490" s="203">
        <v>0</v>
      </c>
      <c r="AS490" s="203">
        <v>0</v>
      </c>
      <c r="AT490" s="203">
        <v>-10000</v>
      </c>
      <c r="AU490" s="206"/>
      <c r="AV490" s="206"/>
    </row>
    <row r="491" spans="1:48" ht="15.75" thickBot="1" x14ac:dyDescent="0.3">
      <c r="A491" s="206"/>
      <c r="B491" s="206"/>
      <c r="C491" s="208" t="s">
        <v>435</v>
      </c>
      <c r="D491" s="215" t="s">
        <v>436</v>
      </c>
      <c r="E491" s="215" t="s">
        <v>437</v>
      </c>
      <c r="F491" s="215" t="s">
        <v>438</v>
      </c>
      <c r="G491" s="215" t="s">
        <v>439</v>
      </c>
      <c r="H491" s="215" t="s">
        <v>11</v>
      </c>
      <c r="I491" s="215" t="s">
        <v>12</v>
      </c>
      <c r="J491" s="215" t="s">
        <v>13</v>
      </c>
      <c r="K491" s="215" t="s">
        <v>234</v>
      </c>
      <c r="L491" s="215" t="s">
        <v>235</v>
      </c>
      <c r="M491" s="215" t="s">
        <v>236</v>
      </c>
      <c r="N491" s="215" t="s">
        <v>415</v>
      </c>
      <c r="O491" s="215" t="s">
        <v>440</v>
      </c>
      <c r="P491" s="215" t="s">
        <v>441</v>
      </c>
      <c r="Q491" s="215" t="s">
        <v>446</v>
      </c>
      <c r="R491" s="215" t="s">
        <v>458</v>
      </c>
      <c r="S491" s="215" t="s">
        <v>468</v>
      </c>
      <c r="T491" s="215" t="s">
        <v>481</v>
      </c>
      <c r="U491" s="215" t="s">
        <v>473</v>
      </c>
      <c r="V491" s="209" t="s">
        <v>442</v>
      </c>
      <c r="W491" s="206"/>
      <c r="X491" s="206"/>
      <c r="Y491" s="206"/>
      <c r="Z491" s="206"/>
      <c r="AA491" s="206"/>
      <c r="AB491" s="202" t="s">
        <v>435</v>
      </c>
      <c r="AC491" s="203" t="s">
        <v>436</v>
      </c>
      <c r="AD491" s="203" t="s">
        <v>437</v>
      </c>
      <c r="AE491" s="203" t="s">
        <v>438</v>
      </c>
      <c r="AF491" s="203" t="s">
        <v>439</v>
      </c>
      <c r="AG491" s="203" t="s">
        <v>11</v>
      </c>
      <c r="AH491" s="203" t="s">
        <v>12</v>
      </c>
      <c r="AI491" s="203" t="s">
        <v>13</v>
      </c>
      <c r="AJ491" s="203" t="s">
        <v>234</v>
      </c>
      <c r="AK491" s="203" t="s">
        <v>235</v>
      </c>
      <c r="AL491" s="203" t="s">
        <v>236</v>
      </c>
      <c r="AM491" s="203" t="s">
        <v>415</v>
      </c>
      <c r="AN491" s="203" t="s">
        <v>440</v>
      </c>
      <c r="AO491" s="203" t="s">
        <v>441</v>
      </c>
      <c r="AP491" s="203" t="s">
        <v>446</v>
      </c>
      <c r="AQ491" s="203" t="s">
        <v>458</v>
      </c>
      <c r="AR491" s="203" t="s">
        <v>468</v>
      </c>
      <c r="AS491" s="203" t="s">
        <v>481</v>
      </c>
      <c r="AT491" s="203" t="s">
        <v>459</v>
      </c>
      <c r="AU491" s="204" t="s">
        <v>442</v>
      </c>
      <c r="AV491" s="206"/>
    </row>
    <row r="492" spans="1:48" ht="15.75" thickBot="1" x14ac:dyDescent="0.3">
      <c r="A492" s="206"/>
      <c r="B492" s="206"/>
      <c r="C492" s="208" t="s">
        <v>234</v>
      </c>
      <c r="D492" s="215">
        <v>0</v>
      </c>
      <c r="E492" s="215">
        <f>E478-E500*$J$478</f>
        <v>1</v>
      </c>
      <c r="F492" s="215">
        <f t="shared" ref="F492:T492" si="380">F478-F500*$J$478</f>
        <v>-3</v>
      </c>
      <c r="G492" s="216">
        <f t="shared" si="380"/>
        <v>-6</v>
      </c>
      <c r="H492" s="215">
        <f t="shared" si="380"/>
        <v>6</v>
      </c>
      <c r="I492" s="215">
        <f t="shared" si="380"/>
        <v>12</v>
      </c>
      <c r="J492" s="215">
        <f t="shared" si="380"/>
        <v>0</v>
      </c>
      <c r="K492" s="215">
        <f t="shared" si="380"/>
        <v>1</v>
      </c>
      <c r="L492" s="215">
        <f t="shared" si="380"/>
        <v>0</v>
      </c>
      <c r="M492" s="215">
        <f t="shared" si="380"/>
        <v>0</v>
      </c>
      <c r="N492" s="215">
        <f t="shared" si="380"/>
        <v>0</v>
      </c>
      <c r="O492" s="215">
        <f t="shared" si="380"/>
        <v>0</v>
      </c>
      <c r="P492" s="215">
        <f t="shared" si="380"/>
        <v>0</v>
      </c>
      <c r="Q492" s="215">
        <f t="shared" si="380"/>
        <v>0</v>
      </c>
      <c r="R492" s="215">
        <f t="shared" si="380"/>
        <v>0</v>
      </c>
      <c r="S492" s="215">
        <f t="shared" si="380"/>
        <v>7</v>
      </c>
      <c r="T492" s="215">
        <f t="shared" si="380"/>
        <v>0</v>
      </c>
      <c r="U492" s="215">
        <f>V478-U500*$J$478</f>
        <v>0</v>
      </c>
      <c r="V492" s="209"/>
      <c r="W492" s="206"/>
      <c r="X492" s="206"/>
      <c r="Y492" s="206"/>
      <c r="Z492" s="206"/>
      <c r="AA492" s="206"/>
      <c r="AB492" s="202" t="s">
        <v>234</v>
      </c>
      <c r="AC492" s="203">
        <v>0</v>
      </c>
      <c r="AD492" s="203">
        <f>AD478-AD493*$AE$478</f>
        <v>1.5</v>
      </c>
      <c r="AE492" s="203">
        <f t="shared" ref="AE492:AT492" si="381">AE478-AE493*$AE$478</f>
        <v>0</v>
      </c>
      <c r="AF492" s="203">
        <f t="shared" si="381"/>
        <v>0</v>
      </c>
      <c r="AG492" s="203">
        <f t="shared" si="381"/>
        <v>4.5</v>
      </c>
      <c r="AH492" s="207">
        <f t="shared" si="381"/>
        <v>9</v>
      </c>
      <c r="AI492" s="203">
        <f t="shared" si="381"/>
        <v>3.5</v>
      </c>
      <c r="AJ492" s="203">
        <f t="shared" si="381"/>
        <v>1</v>
      </c>
      <c r="AK492" s="203">
        <f t="shared" si="381"/>
        <v>0.5</v>
      </c>
      <c r="AL492" s="203">
        <f t="shared" si="381"/>
        <v>0</v>
      </c>
      <c r="AM492" s="203">
        <f t="shared" si="381"/>
        <v>0</v>
      </c>
      <c r="AN492" s="203">
        <f t="shared" si="381"/>
        <v>0</v>
      </c>
      <c r="AO492" s="203">
        <f t="shared" si="381"/>
        <v>0</v>
      </c>
      <c r="AP492" s="203">
        <f t="shared" si="381"/>
        <v>0</v>
      </c>
      <c r="AQ492" s="203">
        <f t="shared" si="381"/>
        <v>0</v>
      </c>
      <c r="AR492" s="203">
        <f t="shared" si="381"/>
        <v>0</v>
      </c>
      <c r="AS492" s="203">
        <f t="shared" si="381"/>
        <v>7</v>
      </c>
      <c r="AT492" s="203">
        <f t="shared" si="381"/>
        <v>0</v>
      </c>
      <c r="AU492" s="204">
        <f>AD492/AH492</f>
        <v>0.16666666666666666</v>
      </c>
      <c r="AV492" s="206"/>
    </row>
    <row r="493" spans="1:48" ht="15.75" thickBot="1" x14ac:dyDescent="0.3">
      <c r="A493" s="206"/>
      <c r="B493" s="206"/>
      <c r="C493" s="202" t="s">
        <v>235</v>
      </c>
      <c r="D493" s="203">
        <v>0</v>
      </c>
      <c r="E493" s="203">
        <f>E479-E500*$J$479</f>
        <v>1</v>
      </c>
      <c r="F493" s="203">
        <f t="shared" ref="F493:T493" si="382">F479-F500*$J$479</f>
        <v>6</v>
      </c>
      <c r="G493" s="207">
        <f t="shared" si="382"/>
        <v>12</v>
      </c>
      <c r="H493" s="203">
        <f t="shared" si="382"/>
        <v>-3</v>
      </c>
      <c r="I493" s="203">
        <f t="shared" si="382"/>
        <v>-6</v>
      </c>
      <c r="J493" s="203">
        <f t="shared" si="382"/>
        <v>0</v>
      </c>
      <c r="K493" s="203">
        <f t="shared" si="382"/>
        <v>0</v>
      </c>
      <c r="L493" s="203">
        <f t="shared" si="382"/>
        <v>1</v>
      </c>
      <c r="M493" s="203">
        <f t="shared" si="382"/>
        <v>0</v>
      </c>
      <c r="N493" s="203">
        <f t="shared" si="382"/>
        <v>0</v>
      </c>
      <c r="O493" s="203">
        <f t="shared" si="382"/>
        <v>0</v>
      </c>
      <c r="P493" s="203">
        <f t="shared" si="382"/>
        <v>0</v>
      </c>
      <c r="Q493" s="203">
        <f t="shared" si="382"/>
        <v>0</v>
      </c>
      <c r="R493" s="203">
        <f t="shared" si="382"/>
        <v>0</v>
      </c>
      <c r="S493" s="203">
        <f t="shared" si="382"/>
        <v>7</v>
      </c>
      <c r="T493" s="203">
        <f t="shared" si="382"/>
        <v>0</v>
      </c>
      <c r="U493" s="203">
        <f>V479-U500*$J$479</f>
        <v>0</v>
      </c>
      <c r="V493" s="204">
        <f>E493/G493</f>
        <v>8.3333333333333329E-2</v>
      </c>
      <c r="W493" s="206"/>
      <c r="X493" s="206"/>
      <c r="Y493" s="206"/>
      <c r="Z493" s="206"/>
      <c r="AA493" s="206"/>
      <c r="AB493" s="211" t="s">
        <v>9</v>
      </c>
      <c r="AC493" s="210">
        <v>3</v>
      </c>
      <c r="AD493" s="210">
        <f>AD479/$AE$479</f>
        <v>0.16666666666666666</v>
      </c>
      <c r="AE493" s="210">
        <f t="shared" ref="AE493:AT493" si="383">AE479/$AE$479</f>
        <v>1</v>
      </c>
      <c r="AF493" s="210">
        <f t="shared" si="383"/>
        <v>2</v>
      </c>
      <c r="AG493" s="210">
        <f t="shared" si="383"/>
        <v>-0.5</v>
      </c>
      <c r="AH493" s="217">
        <f t="shared" si="383"/>
        <v>-1</v>
      </c>
      <c r="AI493" s="210">
        <f t="shared" si="383"/>
        <v>1.1666666666666667</v>
      </c>
      <c r="AJ493" s="210">
        <f t="shared" si="383"/>
        <v>0</v>
      </c>
      <c r="AK493" s="210">
        <f t="shared" si="383"/>
        <v>0.16666666666666666</v>
      </c>
      <c r="AL493" s="210">
        <f t="shared" si="383"/>
        <v>0</v>
      </c>
      <c r="AM493" s="210">
        <f t="shared" si="383"/>
        <v>0</v>
      </c>
      <c r="AN493" s="210">
        <f t="shared" si="383"/>
        <v>0</v>
      </c>
      <c r="AO493" s="210">
        <f t="shared" si="383"/>
        <v>0</v>
      </c>
      <c r="AP493" s="210">
        <f t="shared" si="383"/>
        <v>0</v>
      </c>
      <c r="AQ493" s="210">
        <f t="shared" si="383"/>
        <v>0</v>
      </c>
      <c r="AR493" s="210">
        <f t="shared" si="383"/>
        <v>0</v>
      </c>
      <c r="AS493" s="210">
        <f t="shared" si="383"/>
        <v>0</v>
      </c>
      <c r="AT493" s="210">
        <f t="shared" si="383"/>
        <v>0</v>
      </c>
      <c r="AU493" s="212"/>
      <c r="AV493" s="206"/>
    </row>
    <row r="494" spans="1:48" x14ac:dyDescent="0.25">
      <c r="A494" s="206"/>
      <c r="B494" s="206"/>
      <c r="C494" s="211" t="s">
        <v>236</v>
      </c>
      <c r="D494" s="210">
        <v>0</v>
      </c>
      <c r="E494" s="210">
        <f t="shared" ref="E494:T497" si="384">E480/$J$486</f>
        <v>1</v>
      </c>
      <c r="F494" s="210">
        <f t="shared" si="384"/>
        <v>1</v>
      </c>
      <c r="G494" s="217">
        <f t="shared" si="384"/>
        <v>0</v>
      </c>
      <c r="H494" s="210">
        <f t="shared" si="384"/>
        <v>0</v>
      </c>
      <c r="I494" s="210">
        <f t="shared" si="384"/>
        <v>0</v>
      </c>
      <c r="J494" s="210">
        <f t="shared" si="384"/>
        <v>0</v>
      </c>
      <c r="K494" s="210">
        <f t="shared" si="384"/>
        <v>0</v>
      </c>
      <c r="L494" s="210">
        <f t="shared" si="384"/>
        <v>0</v>
      </c>
      <c r="M494" s="210">
        <f t="shared" si="384"/>
        <v>1</v>
      </c>
      <c r="N494" s="210">
        <f t="shared" si="384"/>
        <v>0</v>
      </c>
      <c r="O494" s="210">
        <f t="shared" si="384"/>
        <v>0</v>
      </c>
      <c r="P494" s="210">
        <f t="shared" si="384"/>
        <v>0</v>
      </c>
      <c r="Q494" s="210">
        <f t="shared" si="384"/>
        <v>0</v>
      </c>
      <c r="R494" s="210">
        <f t="shared" si="384"/>
        <v>0</v>
      </c>
      <c r="S494" s="210">
        <f t="shared" si="384"/>
        <v>0</v>
      </c>
      <c r="T494" s="210">
        <f t="shared" si="384"/>
        <v>0</v>
      </c>
      <c r="U494" s="210">
        <f>V480/$J$486</f>
        <v>0</v>
      </c>
      <c r="V494" s="212"/>
      <c r="W494" s="206"/>
      <c r="X494" s="206"/>
      <c r="Y494" s="206"/>
      <c r="Z494" s="206"/>
      <c r="AA494" s="206"/>
      <c r="AB494" s="211" t="s">
        <v>236</v>
      </c>
      <c r="AC494" s="210">
        <v>0</v>
      </c>
      <c r="AD494" s="210">
        <f>AD480</f>
        <v>1</v>
      </c>
      <c r="AE494" s="210">
        <f t="shared" ref="AE494:AT494" si="385">AE480</f>
        <v>1</v>
      </c>
      <c r="AF494" s="210">
        <f t="shared" si="385"/>
        <v>0</v>
      </c>
      <c r="AG494" s="210">
        <f t="shared" si="385"/>
        <v>0</v>
      </c>
      <c r="AH494" s="217">
        <f t="shared" si="385"/>
        <v>0</v>
      </c>
      <c r="AI494" s="210">
        <f t="shared" si="385"/>
        <v>0</v>
      </c>
      <c r="AJ494" s="210">
        <f t="shared" si="385"/>
        <v>0</v>
      </c>
      <c r="AK494" s="210">
        <f t="shared" si="385"/>
        <v>0</v>
      </c>
      <c r="AL494" s="210">
        <f t="shared" si="385"/>
        <v>1</v>
      </c>
      <c r="AM494" s="210">
        <f t="shared" si="385"/>
        <v>0</v>
      </c>
      <c r="AN494" s="210">
        <f t="shared" si="385"/>
        <v>0</v>
      </c>
      <c r="AO494" s="210">
        <f t="shared" si="385"/>
        <v>0</v>
      </c>
      <c r="AP494" s="210">
        <f t="shared" si="385"/>
        <v>0</v>
      </c>
      <c r="AQ494" s="210">
        <f t="shared" si="385"/>
        <v>0</v>
      </c>
      <c r="AR494" s="210">
        <f t="shared" si="385"/>
        <v>0</v>
      </c>
      <c r="AS494" s="210">
        <f t="shared" si="385"/>
        <v>0</v>
      </c>
      <c r="AT494" s="210">
        <f t="shared" si="385"/>
        <v>0</v>
      </c>
      <c r="AU494" s="212"/>
      <c r="AV494" s="206"/>
    </row>
    <row r="495" spans="1:48" x14ac:dyDescent="0.25">
      <c r="A495" s="206"/>
      <c r="B495" s="206"/>
      <c r="C495" s="211" t="s">
        <v>415</v>
      </c>
      <c r="D495" s="210">
        <v>0</v>
      </c>
      <c r="E495" s="210">
        <f t="shared" si="384"/>
        <v>1</v>
      </c>
      <c r="F495" s="210">
        <f t="shared" si="384"/>
        <v>0</v>
      </c>
      <c r="G495" s="217">
        <f t="shared" si="384"/>
        <v>1</v>
      </c>
      <c r="H495" s="210">
        <f t="shared" si="384"/>
        <v>0</v>
      </c>
      <c r="I495" s="210">
        <f t="shared" si="384"/>
        <v>0</v>
      </c>
      <c r="J495" s="210">
        <f t="shared" si="384"/>
        <v>0</v>
      </c>
      <c r="K495" s="210">
        <f t="shared" si="384"/>
        <v>0</v>
      </c>
      <c r="L495" s="210">
        <f t="shared" si="384"/>
        <v>0</v>
      </c>
      <c r="M495" s="210">
        <f t="shared" si="384"/>
        <v>0</v>
      </c>
      <c r="N495" s="210">
        <f t="shared" si="384"/>
        <v>1</v>
      </c>
      <c r="O495" s="210">
        <f t="shared" si="384"/>
        <v>0</v>
      </c>
      <c r="P495" s="210">
        <f t="shared" si="384"/>
        <v>0</v>
      </c>
      <c r="Q495" s="210">
        <f t="shared" si="384"/>
        <v>0</v>
      </c>
      <c r="R495" s="210">
        <f t="shared" si="384"/>
        <v>0</v>
      </c>
      <c r="S495" s="210">
        <f t="shared" si="384"/>
        <v>0</v>
      </c>
      <c r="T495" s="210">
        <f t="shared" si="384"/>
        <v>0</v>
      </c>
      <c r="U495" s="210">
        <f>V481/$J$486</f>
        <v>0</v>
      </c>
      <c r="V495" s="212">
        <v>1</v>
      </c>
      <c r="W495" s="206"/>
      <c r="X495" s="206"/>
      <c r="Y495" s="206"/>
      <c r="Z495" s="206"/>
      <c r="AA495" s="206"/>
      <c r="AB495" s="211" t="s">
        <v>415</v>
      </c>
      <c r="AC495" s="210">
        <v>0</v>
      </c>
      <c r="AD495" s="210">
        <f t="shared" ref="AD495:AT498" si="386">AD481</f>
        <v>1</v>
      </c>
      <c r="AE495" s="210">
        <f t="shared" si="386"/>
        <v>0</v>
      </c>
      <c r="AF495" s="210">
        <f t="shared" si="386"/>
        <v>1</v>
      </c>
      <c r="AG495" s="210">
        <f t="shared" si="386"/>
        <v>0</v>
      </c>
      <c r="AH495" s="217">
        <f t="shared" si="386"/>
        <v>0</v>
      </c>
      <c r="AI495" s="210">
        <f t="shared" si="386"/>
        <v>0</v>
      </c>
      <c r="AJ495" s="210">
        <f t="shared" si="386"/>
        <v>0</v>
      </c>
      <c r="AK495" s="210">
        <f t="shared" si="386"/>
        <v>0</v>
      </c>
      <c r="AL495" s="210">
        <f t="shared" si="386"/>
        <v>0</v>
      </c>
      <c r="AM495" s="210">
        <f t="shared" si="386"/>
        <v>1</v>
      </c>
      <c r="AN495" s="210">
        <f t="shared" si="386"/>
        <v>0</v>
      </c>
      <c r="AO495" s="210">
        <f t="shared" si="386"/>
        <v>0</v>
      </c>
      <c r="AP495" s="210">
        <f t="shared" si="386"/>
        <v>0</v>
      </c>
      <c r="AQ495" s="210">
        <f t="shared" si="386"/>
        <v>0</v>
      </c>
      <c r="AR495" s="210">
        <f t="shared" si="386"/>
        <v>0</v>
      </c>
      <c r="AS495" s="210">
        <f t="shared" si="386"/>
        <v>0</v>
      </c>
      <c r="AT495" s="210">
        <f t="shared" si="386"/>
        <v>0</v>
      </c>
      <c r="AU495" s="212"/>
      <c r="AV495" s="206"/>
    </row>
    <row r="496" spans="1:48" x14ac:dyDescent="0.25">
      <c r="A496" s="206"/>
      <c r="B496" s="206"/>
      <c r="C496" s="211" t="s">
        <v>440</v>
      </c>
      <c r="D496" s="210">
        <v>0</v>
      </c>
      <c r="E496" s="210">
        <f t="shared" si="384"/>
        <v>1</v>
      </c>
      <c r="F496" s="210">
        <f t="shared" si="384"/>
        <v>0</v>
      </c>
      <c r="G496" s="217">
        <f t="shared" si="384"/>
        <v>0</v>
      </c>
      <c r="H496" s="210">
        <f t="shared" si="384"/>
        <v>1</v>
      </c>
      <c r="I496" s="210">
        <f t="shared" si="384"/>
        <v>0</v>
      </c>
      <c r="J496" s="210">
        <f t="shared" si="384"/>
        <v>0</v>
      </c>
      <c r="K496" s="210">
        <f t="shared" si="384"/>
        <v>0</v>
      </c>
      <c r="L496" s="210">
        <f t="shared" si="384"/>
        <v>0</v>
      </c>
      <c r="M496" s="210">
        <f t="shared" si="384"/>
        <v>0</v>
      </c>
      <c r="N496" s="210">
        <f t="shared" si="384"/>
        <v>0</v>
      </c>
      <c r="O496" s="210">
        <f t="shared" si="384"/>
        <v>1</v>
      </c>
      <c r="P496" s="210">
        <f t="shared" si="384"/>
        <v>0</v>
      </c>
      <c r="Q496" s="210">
        <f t="shared" si="384"/>
        <v>0</v>
      </c>
      <c r="R496" s="210">
        <f t="shared" si="384"/>
        <v>0</v>
      </c>
      <c r="S496" s="210">
        <f t="shared" si="384"/>
        <v>0</v>
      </c>
      <c r="T496" s="210">
        <f t="shared" si="384"/>
        <v>0</v>
      </c>
      <c r="U496" s="210">
        <f>V482/$J$486</f>
        <v>0</v>
      </c>
      <c r="V496" s="212"/>
      <c r="W496" s="206"/>
      <c r="X496" s="206"/>
      <c r="Y496" s="206"/>
      <c r="Z496" s="206"/>
      <c r="AA496" s="206"/>
      <c r="AB496" s="211" t="s">
        <v>440</v>
      </c>
      <c r="AC496" s="210">
        <v>0</v>
      </c>
      <c r="AD496" s="210">
        <f t="shared" si="386"/>
        <v>1</v>
      </c>
      <c r="AE496" s="210">
        <f t="shared" si="386"/>
        <v>0</v>
      </c>
      <c r="AF496" s="210">
        <f t="shared" si="386"/>
        <v>0</v>
      </c>
      <c r="AG496" s="210">
        <f t="shared" si="386"/>
        <v>1</v>
      </c>
      <c r="AH496" s="217">
        <f t="shared" si="386"/>
        <v>0</v>
      </c>
      <c r="AI496" s="210">
        <f t="shared" si="386"/>
        <v>0</v>
      </c>
      <c r="AJ496" s="210">
        <f t="shared" si="386"/>
        <v>0</v>
      </c>
      <c r="AK496" s="210">
        <f t="shared" si="386"/>
        <v>0</v>
      </c>
      <c r="AL496" s="210">
        <f t="shared" si="386"/>
        <v>0</v>
      </c>
      <c r="AM496" s="210">
        <f t="shared" si="386"/>
        <v>0</v>
      </c>
      <c r="AN496" s="210">
        <f t="shared" si="386"/>
        <v>1</v>
      </c>
      <c r="AO496" s="210">
        <f t="shared" si="386"/>
        <v>0</v>
      </c>
      <c r="AP496" s="210">
        <f t="shared" si="386"/>
        <v>0</v>
      </c>
      <c r="AQ496" s="210">
        <f t="shared" si="386"/>
        <v>0</v>
      </c>
      <c r="AR496" s="210">
        <f t="shared" si="386"/>
        <v>0</v>
      </c>
      <c r="AS496" s="210">
        <f t="shared" si="386"/>
        <v>0</v>
      </c>
      <c r="AT496" s="210">
        <f t="shared" si="386"/>
        <v>0</v>
      </c>
      <c r="AU496" s="212"/>
      <c r="AV496" s="206"/>
    </row>
    <row r="497" spans="1:48" x14ac:dyDescent="0.25">
      <c r="A497" s="206"/>
      <c r="B497" s="206"/>
      <c r="C497" s="211" t="s">
        <v>441</v>
      </c>
      <c r="D497" s="210">
        <v>0</v>
      </c>
      <c r="E497" s="210">
        <f t="shared" si="384"/>
        <v>1</v>
      </c>
      <c r="F497" s="210">
        <f t="shared" si="384"/>
        <v>0</v>
      </c>
      <c r="G497" s="217">
        <f t="shared" si="384"/>
        <v>0</v>
      </c>
      <c r="H497" s="210">
        <f t="shared" si="384"/>
        <v>0</v>
      </c>
      <c r="I497" s="210">
        <f t="shared" si="384"/>
        <v>1</v>
      </c>
      <c r="J497" s="210">
        <f t="shared" si="384"/>
        <v>0</v>
      </c>
      <c r="K497" s="210">
        <f t="shared" si="384"/>
        <v>0</v>
      </c>
      <c r="L497" s="210">
        <f t="shared" si="384"/>
        <v>0</v>
      </c>
      <c r="M497" s="210">
        <f t="shared" si="384"/>
        <v>0</v>
      </c>
      <c r="N497" s="210">
        <f t="shared" si="384"/>
        <v>0</v>
      </c>
      <c r="O497" s="210">
        <f t="shared" si="384"/>
        <v>0</v>
      </c>
      <c r="P497" s="210">
        <f t="shared" si="384"/>
        <v>1</v>
      </c>
      <c r="Q497" s="210">
        <f t="shared" si="384"/>
        <v>0</v>
      </c>
      <c r="R497" s="210">
        <f t="shared" si="384"/>
        <v>0</v>
      </c>
      <c r="S497" s="210">
        <f t="shared" si="384"/>
        <v>0</v>
      </c>
      <c r="T497" s="210">
        <f t="shared" si="384"/>
        <v>0</v>
      </c>
      <c r="U497" s="210">
        <f>V483/$J$486</f>
        <v>0</v>
      </c>
      <c r="V497" s="212"/>
      <c r="W497" s="206"/>
      <c r="X497" s="206"/>
      <c r="Y497" s="206"/>
      <c r="Z497" s="206"/>
      <c r="AA497" s="206"/>
      <c r="AB497" s="211" t="s">
        <v>441</v>
      </c>
      <c r="AC497" s="210">
        <v>0</v>
      </c>
      <c r="AD497" s="210">
        <f t="shared" si="386"/>
        <v>1</v>
      </c>
      <c r="AE497" s="210">
        <f t="shared" si="386"/>
        <v>0</v>
      </c>
      <c r="AF497" s="210">
        <f t="shared" si="386"/>
        <v>0</v>
      </c>
      <c r="AG497" s="210">
        <f t="shared" si="386"/>
        <v>0</v>
      </c>
      <c r="AH497" s="217">
        <f t="shared" si="386"/>
        <v>1</v>
      </c>
      <c r="AI497" s="210">
        <f t="shared" si="386"/>
        <v>0</v>
      </c>
      <c r="AJ497" s="210">
        <f t="shared" si="386"/>
        <v>0</v>
      </c>
      <c r="AK497" s="210">
        <f t="shared" si="386"/>
        <v>0</v>
      </c>
      <c r="AL497" s="210">
        <f t="shared" si="386"/>
        <v>0</v>
      </c>
      <c r="AM497" s="210">
        <f t="shared" si="386"/>
        <v>0</v>
      </c>
      <c r="AN497" s="210">
        <f t="shared" si="386"/>
        <v>0</v>
      </c>
      <c r="AO497" s="210">
        <f t="shared" si="386"/>
        <v>1</v>
      </c>
      <c r="AP497" s="210">
        <f t="shared" si="386"/>
        <v>0</v>
      </c>
      <c r="AQ497" s="210">
        <f t="shared" si="386"/>
        <v>0</v>
      </c>
      <c r="AR497" s="210">
        <f t="shared" si="386"/>
        <v>0</v>
      </c>
      <c r="AS497" s="210">
        <f t="shared" si="386"/>
        <v>0</v>
      </c>
      <c r="AT497" s="210">
        <f t="shared" si="386"/>
        <v>0</v>
      </c>
      <c r="AU497" s="212">
        <v>1</v>
      </c>
      <c r="AV497" s="206"/>
    </row>
    <row r="498" spans="1:48" x14ac:dyDescent="0.25">
      <c r="A498" s="206"/>
      <c r="B498" s="206"/>
      <c r="C498" s="211" t="s">
        <v>446</v>
      </c>
      <c r="D498" s="210">
        <v>0</v>
      </c>
      <c r="E498" s="210">
        <f>E484-E500*$J$484</f>
        <v>0</v>
      </c>
      <c r="F498" s="210">
        <f t="shared" ref="F498:T498" si="387">F484-F500*$J$484</f>
        <v>0</v>
      </c>
      <c r="G498" s="217">
        <f t="shared" si="387"/>
        <v>0</v>
      </c>
      <c r="H498" s="210">
        <f t="shared" si="387"/>
        <v>0</v>
      </c>
      <c r="I498" s="210">
        <f t="shared" si="387"/>
        <v>0</v>
      </c>
      <c r="J498" s="210">
        <f t="shared" si="387"/>
        <v>0</v>
      </c>
      <c r="K498" s="210">
        <f t="shared" si="387"/>
        <v>0</v>
      </c>
      <c r="L498" s="210">
        <f t="shared" si="387"/>
        <v>0</v>
      </c>
      <c r="M498" s="210">
        <f t="shared" si="387"/>
        <v>0</v>
      </c>
      <c r="N498" s="210">
        <f t="shared" si="387"/>
        <v>0</v>
      </c>
      <c r="O498" s="210">
        <f t="shared" si="387"/>
        <v>0</v>
      </c>
      <c r="P498" s="210">
        <f t="shared" si="387"/>
        <v>0</v>
      </c>
      <c r="Q498" s="210">
        <f t="shared" si="387"/>
        <v>1</v>
      </c>
      <c r="R498" s="210">
        <f t="shared" si="387"/>
        <v>0</v>
      </c>
      <c r="S498" s="210">
        <f t="shared" si="387"/>
        <v>1</v>
      </c>
      <c r="T498" s="210">
        <f t="shared" si="387"/>
        <v>0</v>
      </c>
      <c r="U498" s="210">
        <f>V484-U500*$J$484</f>
        <v>0</v>
      </c>
      <c r="V498" s="212"/>
      <c r="W498" s="206"/>
      <c r="X498" s="206"/>
      <c r="Y498" s="206"/>
      <c r="Z498" s="206"/>
      <c r="AA498" s="206"/>
      <c r="AB498" s="211" t="s">
        <v>446</v>
      </c>
      <c r="AC498" s="210">
        <v>0</v>
      </c>
      <c r="AD498" s="210">
        <f t="shared" si="386"/>
        <v>0</v>
      </c>
      <c r="AE498" s="210">
        <f t="shared" si="386"/>
        <v>0</v>
      </c>
      <c r="AF498" s="210">
        <f t="shared" si="386"/>
        <v>0</v>
      </c>
      <c r="AG498" s="210">
        <f t="shared" si="386"/>
        <v>0</v>
      </c>
      <c r="AH498" s="217">
        <f t="shared" si="386"/>
        <v>0</v>
      </c>
      <c r="AI498" s="210">
        <f t="shared" si="386"/>
        <v>0</v>
      </c>
      <c r="AJ498" s="210">
        <f t="shared" si="386"/>
        <v>0</v>
      </c>
      <c r="AK498" s="210">
        <f t="shared" si="386"/>
        <v>0</v>
      </c>
      <c r="AL498" s="210">
        <f t="shared" si="386"/>
        <v>0</v>
      </c>
      <c r="AM498" s="210">
        <f t="shared" si="386"/>
        <v>0</v>
      </c>
      <c r="AN498" s="210">
        <f t="shared" si="386"/>
        <v>0</v>
      </c>
      <c r="AO498" s="210">
        <f t="shared" si="386"/>
        <v>0</v>
      </c>
      <c r="AP498" s="210">
        <f t="shared" si="386"/>
        <v>1</v>
      </c>
      <c r="AQ498" s="210">
        <f t="shared" si="386"/>
        <v>0</v>
      </c>
      <c r="AR498" s="210">
        <f t="shared" si="386"/>
        <v>0</v>
      </c>
      <c r="AS498" s="210">
        <f t="shared" si="386"/>
        <v>1</v>
      </c>
      <c r="AT498" s="210">
        <f t="shared" si="386"/>
        <v>0</v>
      </c>
      <c r="AU498" s="212"/>
      <c r="AV498" s="206"/>
    </row>
    <row r="499" spans="1:48" x14ac:dyDescent="0.25">
      <c r="A499" s="206"/>
      <c r="B499" s="206"/>
      <c r="C499" s="211" t="s">
        <v>458</v>
      </c>
      <c r="D499" s="210">
        <v>0</v>
      </c>
      <c r="E499" s="210">
        <f t="shared" ref="E499:T501" si="388">E485/$J$486</f>
        <v>0</v>
      </c>
      <c r="F499" s="210">
        <f t="shared" si="388"/>
        <v>0</v>
      </c>
      <c r="G499" s="217">
        <f t="shared" si="388"/>
        <v>0</v>
      </c>
      <c r="H499" s="210">
        <f t="shared" si="388"/>
        <v>0</v>
      </c>
      <c r="I499" s="210">
        <f t="shared" si="388"/>
        <v>0</v>
      </c>
      <c r="J499" s="210">
        <f t="shared" si="388"/>
        <v>0</v>
      </c>
      <c r="K499" s="210">
        <f t="shared" si="388"/>
        <v>0</v>
      </c>
      <c r="L499" s="210">
        <f t="shared" si="388"/>
        <v>0</v>
      </c>
      <c r="M499" s="210">
        <f t="shared" si="388"/>
        <v>0</v>
      </c>
      <c r="N499" s="210">
        <f t="shared" si="388"/>
        <v>0</v>
      </c>
      <c r="O499" s="210">
        <f t="shared" si="388"/>
        <v>0</v>
      </c>
      <c r="P499" s="210">
        <f t="shared" si="388"/>
        <v>0</v>
      </c>
      <c r="Q499" s="210">
        <f t="shared" si="388"/>
        <v>0</v>
      </c>
      <c r="R499" s="210">
        <f t="shared" si="388"/>
        <v>1</v>
      </c>
      <c r="S499" s="210">
        <f t="shared" si="388"/>
        <v>0</v>
      </c>
      <c r="T499" s="210">
        <f t="shared" si="388"/>
        <v>0</v>
      </c>
      <c r="U499" s="210">
        <f>V485/$J$486</f>
        <v>0</v>
      </c>
      <c r="V499" s="212"/>
      <c r="W499" s="206"/>
      <c r="X499" s="206"/>
      <c r="Y499" s="206"/>
      <c r="Z499" s="206"/>
      <c r="AA499" s="206"/>
      <c r="AB499" s="211" t="s">
        <v>459</v>
      </c>
      <c r="AC499" s="210">
        <v>-10000</v>
      </c>
      <c r="AD499" s="210">
        <f>AD485-AD493*$AE$485</f>
        <v>0.83333333333333337</v>
      </c>
      <c r="AE499" s="210">
        <f t="shared" ref="AE499:AT499" si="389">AE485-AE493*$AE$485</f>
        <v>0</v>
      </c>
      <c r="AF499" s="210">
        <f t="shared" si="389"/>
        <v>-2</v>
      </c>
      <c r="AG499" s="210">
        <f t="shared" si="389"/>
        <v>0.5</v>
      </c>
      <c r="AH499" s="217">
        <f t="shared" si="389"/>
        <v>1</v>
      </c>
      <c r="AI499" s="210">
        <f t="shared" si="389"/>
        <v>-1.1666666666666667</v>
      </c>
      <c r="AJ499" s="210">
        <f t="shared" si="389"/>
        <v>0</v>
      </c>
      <c r="AK499" s="210">
        <f t="shared" si="389"/>
        <v>-0.16666666666666666</v>
      </c>
      <c r="AL499" s="210">
        <f t="shared" si="389"/>
        <v>0</v>
      </c>
      <c r="AM499" s="210">
        <f t="shared" si="389"/>
        <v>0</v>
      </c>
      <c r="AN499" s="210">
        <f t="shared" si="389"/>
        <v>0</v>
      </c>
      <c r="AO499" s="210">
        <f t="shared" si="389"/>
        <v>0</v>
      </c>
      <c r="AP499" s="210">
        <f t="shared" si="389"/>
        <v>0</v>
      </c>
      <c r="AQ499" s="210">
        <f t="shared" si="389"/>
        <v>-1</v>
      </c>
      <c r="AR499" s="210">
        <f t="shared" si="389"/>
        <v>0</v>
      </c>
      <c r="AS499" s="210">
        <f t="shared" si="389"/>
        <v>0</v>
      </c>
      <c r="AT499" s="210">
        <f t="shared" si="389"/>
        <v>1</v>
      </c>
      <c r="AU499" s="212">
        <f>AD499</f>
        <v>0.83333333333333337</v>
      </c>
      <c r="AV499" s="206"/>
    </row>
    <row r="500" spans="1:48" x14ac:dyDescent="0.25">
      <c r="A500" s="206"/>
      <c r="B500" s="206"/>
      <c r="C500" s="211" t="s">
        <v>13</v>
      </c>
      <c r="D500" s="210">
        <v>13</v>
      </c>
      <c r="E500" s="210">
        <f>E486/$J$486</f>
        <v>1</v>
      </c>
      <c r="F500" s="210">
        <f t="shared" si="388"/>
        <v>0</v>
      </c>
      <c r="G500" s="217">
        <f t="shared" si="388"/>
        <v>0</v>
      </c>
      <c r="H500" s="210">
        <f t="shared" si="388"/>
        <v>0</v>
      </c>
      <c r="I500" s="210">
        <f t="shared" si="388"/>
        <v>0</v>
      </c>
      <c r="J500" s="210">
        <f t="shared" si="388"/>
        <v>1</v>
      </c>
      <c r="K500" s="210">
        <f t="shared" si="388"/>
        <v>0</v>
      </c>
      <c r="L500" s="210">
        <f t="shared" si="388"/>
        <v>0</v>
      </c>
      <c r="M500" s="210">
        <f t="shared" si="388"/>
        <v>0</v>
      </c>
      <c r="N500" s="210">
        <f t="shared" si="388"/>
        <v>0</v>
      </c>
      <c r="O500" s="210">
        <f t="shared" si="388"/>
        <v>0</v>
      </c>
      <c r="P500" s="210">
        <f t="shared" si="388"/>
        <v>0</v>
      </c>
      <c r="Q500" s="210">
        <f t="shared" si="388"/>
        <v>0</v>
      </c>
      <c r="R500" s="210">
        <f t="shared" si="388"/>
        <v>0</v>
      </c>
      <c r="S500" s="210">
        <f t="shared" si="388"/>
        <v>-1</v>
      </c>
      <c r="T500" s="210">
        <f t="shared" si="388"/>
        <v>0</v>
      </c>
      <c r="U500" s="210">
        <f>V486/$J$486</f>
        <v>0</v>
      </c>
      <c r="V500" s="212"/>
      <c r="W500" s="206"/>
      <c r="X500" s="206"/>
      <c r="Y500" s="206"/>
      <c r="Z500" s="206"/>
      <c r="AA500" s="206"/>
      <c r="AB500" s="211" t="s">
        <v>468</v>
      </c>
      <c r="AC500" s="210">
        <v>0</v>
      </c>
      <c r="AD500" s="210">
        <f t="shared" ref="AD500:AT501" si="390">AD486</f>
        <v>0</v>
      </c>
      <c r="AE500" s="210">
        <f t="shared" si="390"/>
        <v>0</v>
      </c>
      <c r="AF500" s="210">
        <f t="shared" si="390"/>
        <v>1</v>
      </c>
      <c r="AG500" s="210">
        <f t="shared" si="390"/>
        <v>0</v>
      </c>
      <c r="AH500" s="217">
        <f t="shared" si="390"/>
        <v>0</v>
      </c>
      <c r="AI500" s="210">
        <f t="shared" si="390"/>
        <v>0</v>
      </c>
      <c r="AJ500" s="210">
        <f t="shared" si="390"/>
        <v>0</v>
      </c>
      <c r="AK500" s="210">
        <f t="shared" si="390"/>
        <v>0</v>
      </c>
      <c r="AL500" s="210">
        <f t="shared" si="390"/>
        <v>0</v>
      </c>
      <c r="AM500" s="210">
        <f t="shared" si="390"/>
        <v>0</v>
      </c>
      <c r="AN500" s="210">
        <f t="shared" si="390"/>
        <v>0</v>
      </c>
      <c r="AO500" s="210">
        <f t="shared" si="390"/>
        <v>0</v>
      </c>
      <c r="AP500" s="210">
        <f t="shared" si="390"/>
        <v>0</v>
      </c>
      <c r="AQ500" s="210">
        <f t="shared" si="390"/>
        <v>0</v>
      </c>
      <c r="AR500" s="210">
        <f t="shared" si="390"/>
        <v>1</v>
      </c>
      <c r="AS500" s="210">
        <f t="shared" si="390"/>
        <v>0</v>
      </c>
      <c r="AT500" s="210">
        <f t="shared" si="390"/>
        <v>0</v>
      </c>
      <c r="AU500" s="212"/>
      <c r="AV500" s="206"/>
    </row>
    <row r="501" spans="1:48" ht="15.75" thickBot="1" x14ac:dyDescent="0.3">
      <c r="A501" s="206"/>
      <c r="B501" s="206"/>
      <c r="C501" s="213" t="s">
        <v>473</v>
      </c>
      <c r="D501" s="218">
        <v>-10000</v>
      </c>
      <c r="E501" s="210">
        <f>E487/$J$486</f>
        <v>1</v>
      </c>
      <c r="F501" s="210">
        <f t="shared" si="388"/>
        <v>0</v>
      </c>
      <c r="G501" s="219">
        <f t="shared" si="388"/>
        <v>1</v>
      </c>
      <c r="H501" s="210">
        <f t="shared" si="388"/>
        <v>0</v>
      </c>
      <c r="I501" s="210">
        <f t="shared" si="388"/>
        <v>0</v>
      </c>
      <c r="J501" s="210">
        <f t="shared" si="388"/>
        <v>0</v>
      </c>
      <c r="K501" s="210">
        <f t="shared" si="388"/>
        <v>0</v>
      </c>
      <c r="L501" s="210">
        <f t="shared" si="388"/>
        <v>0</v>
      </c>
      <c r="M501" s="210">
        <f t="shared" si="388"/>
        <v>0</v>
      </c>
      <c r="N501" s="210">
        <f t="shared" si="388"/>
        <v>0</v>
      </c>
      <c r="O501" s="210">
        <f t="shared" si="388"/>
        <v>0</v>
      </c>
      <c r="P501" s="210">
        <f t="shared" si="388"/>
        <v>0</v>
      </c>
      <c r="Q501" s="210">
        <f t="shared" si="388"/>
        <v>0</v>
      </c>
      <c r="R501" s="210">
        <f t="shared" si="388"/>
        <v>0</v>
      </c>
      <c r="S501" s="210">
        <f t="shared" si="388"/>
        <v>0</v>
      </c>
      <c r="T501" s="210">
        <f t="shared" si="388"/>
        <v>-1</v>
      </c>
      <c r="U501" s="210">
        <f>V487/$J$486</f>
        <v>1</v>
      </c>
      <c r="V501" s="214">
        <v>1</v>
      </c>
      <c r="W501" s="206"/>
      <c r="X501" s="206"/>
      <c r="Y501" s="206"/>
      <c r="Z501" s="206"/>
      <c r="AA501" s="206"/>
      <c r="AB501" s="213" t="s">
        <v>13</v>
      </c>
      <c r="AC501" s="218">
        <v>13</v>
      </c>
      <c r="AD501" s="210">
        <f t="shared" si="390"/>
        <v>1</v>
      </c>
      <c r="AE501" s="210">
        <f t="shared" si="390"/>
        <v>0</v>
      </c>
      <c r="AF501" s="210">
        <f t="shared" si="390"/>
        <v>0</v>
      </c>
      <c r="AG501" s="210">
        <f t="shared" si="390"/>
        <v>0</v>
      </c>
      <c r="AH501" s="219">
        <f t="shared" si="390"/>
        <v>0</v>
      </c>
      <c r="AI501" s="210">
        <f t="shared" si="390"/>
        <v>1</v>
      </c>
      <c r="AJ501" s="210">
        <f t="shared" si="390"/>
        <v>0</v>
      </c>
      <c r="AK501" s="210">
        <f t="shared" si="390"/>
        <v>0</v>
      </c>
      <c r="AL501" s="210">
        <f t="shared" si="390"/>
        <v>0</v>
      </c>
      <c r="AM501" s="210">
        <f t="shared" si="390"/>
        <v>0</v>
      </c>
      <c r="AN501" s="210">
        <f t="shared" si="390"/>
        <v>0</v>
      </c>
      <c r="AO501" s="210">
        <f t="shared" si="390"/>
        <v>0</v>
      </c>
      <c r="AP501" s="210">
        <f t="shared" si="390"/>
        <v>0</v>
      </c>
      <c r="AQ501" s="210">
        <f t="shared" si="390"/>
        <v>0</v>
      </c>
      <c r="AR501" s="210">
        <f t="shared" si="390"/>
        <v>0</v>
      </c>
      <c r="AS501" s="210">
        <f t="shared" si="390"/>
        <v>-1</v>
      </c>
      <c r="AT501" s="210">
        <f t="shared" si="390"/>
        <v>0</v>
      </c>
      <c r="AU501" s="214"/>
      <c r="AV501" s="206"/>
    </row>
    <row r="502" spans="1:48" ht="15.75" thickBot="1" x14ac:dyDescent="0.3">
      <c r="A502" s="206"/>
      <c r="B502" s="206"/>
      <c r="C502" s="206"/>
      <c r="D502" s="213"/>
      <c r="E502" s="218" t="s">
        <v>237</v>
      </c>
      <c r="F502" s="218">
        <f>SUMPRODUCT($D$492:$D$501,F492:F501)-F490</f>
        <v>-3</v>
      </c>
      <c r="G502" s="218">
        <f t="shared" ref="G502:U502" si="391">SUMPRODUCT($D$492:$D$501,G492:G501)-G490</f>
        <v>-10006</v>
      </c>
      <c r="H502" s="218">
        <f t="shared" si="391"/>
        <v>-3</v>
      </c>
      <c r="I502" s="218">
        <f t="shared" si="391"/>
        <v>-6</v>
      </c>
      <c r="J502" s="218">
        <f t="shared" si="391"/>
        <v>0</v>
      </c>
      <c r="K502" s="218">
        <f t="shared" si="391"/>
        <v>0</v>
      </c>
      <c r="L502" s="218">
        <f t="shared" si="391"/>
        <v>0</v>
      </c>
      <c r="M502" s="218">
        <f t="shared" si="391"/>
        <v>0</v>
      </c>
      <c r="N502" s="218">
        <f t="shared" si="391"/>
        <v>0</v>
      </c>
      <c r="O502" s="218">
        <f t="shared" si="391"/>
        <v>0</v>
      </c>
      <c r="P502" s="218">
        <f t="shared" si="391"/>
        <v>0</v>
      </c>
      <c r="Q502" s="218">
        <f t="shared" si="391"/>
        <v>0</v>
      </c>
      <c r="R502" s="218">
        <f t="shared" si="391"/>
        <v>0</v>
      </c>
      <c r="S502" s="218">
        <f t="shared" si="391"/>
        <v>-13</v>
      </c>
      <c r="T502" s="218">
        <f t="shared" si="391"/>
        <v>10000</v>
      </c>
      <c r="U502" s="218">
        <f t="shared" si="391"/>
        <v>0</v>
      </c>
      <c r="V502" s="206"/>
      <c r="W502" s="206"/>
      <c r="X502" s="206"/>
      <c r="Y502" s="206"/>
      <c r="Z502" s="206"/>
      <c r="AA502" s="206"/>
      <c r="AB502" s="206"/>
      <c r="AC502" s="202"/>
      <c r="AD502" s="202" t="s">
        <v>237</v>
      </c>
      <c r="AE502" s="203">
        <f>SUMPRODUCT($AC$492:$AC$501,AE492:AE501)-AE490</f>
        <v>0</v>
      </c>
      <c r="AF502" s="203">
        <f t="shared" ref="AF502:AT502" si="392">SUMPRODUCT($AC$492:$AC$501,AF492:AF501)-AF490</f>
        <v>20000</v>
      </c>
      <c r="AG502" s="203">
        <f t="shared" si="392"/>
        <v>-5004.5</v>
      </c>
      <c r="AH502" s="203">
        <f t="shared" si="392"/>
        <v>-10009</v>
      </c>
      <c r="AI502" s="203">
        <f t="shared" si="392"/>
        <v>11670.166666666668</v>
      </c>
      <c r="AJ502" s="203">
        <f t="shared" si="392"/>
        <v>0</v>
      </c>
      <c r="AK502" s="203">
        <f t="shared" si="392"/>
        <v>1667.1666666666665</v>
      </c>
      <c r="AL502" s="203">
        <f t="shared" si="392"/>
        <v>0</v>
      </c>
      <c r="AM502" s="203">
        <f t="shared" si="392"/>
        <v>0</v>
      </c>
      <c r="AN502" s="203">
        <f t="shared" si="392"/>
        <v>0</v>
      </c>
      <c r="AO502" s="203">
        <f t="shared" si="392"/>
        <v>0</v>
      </c>
      <c r="AP502" s="203">
        <f t="shared" si="392"/>
        <v>0</v>
      </c>
      <c r="AQ502" s="203">
        <f t="shared" si="392"/>
        <v>10000</v>
      </c>
      <c r="AR502" s="203">
        <f t="shared" si="392"/>
        <v>0</v>
      </c>
      <c r="AS502" s="203">
        <f t="shared" si="392"/>
        <v>-13</v>
      </c>
      <c r="AT502" s="203">
        <f t="shared" si="392"/>
        <v>0</v>
      </c>
      <c r="AU502" s="206"/>
      <c r="AV502" s="206"/>
    </row>
    <row r="503" spans="1:48" ht="15.75" thickBot="1" x14ac:dyDescent="0.3">
      <c r="A503" s="206"/>
      <c r="B503" s="206"/>
      <c r="C503" s="206"/>
      <c r="D503" s="206"/>
      <c r="E503" s="206"/>
      <c r="F503" s="206"/>
      <c r="G503" s="206"/>
      <c r="H503" s="206"/>
      <c r="I503" s="206"/>
      <c r="J503" s="206"/>
      <c r="K503" s="206"/>
      <c r="L503" s="206"/>
      <c r="M503" s="206"/>
      <c r="N503" s="206"/>
      <c r="O503" s="206"/>
      <c r="P503" s="206"/>
      <c r="Q503" s="206"/>
      <c r="R503" s="206"/>
      <c r="S503" s="206"/>
      <c r="T503" s="206"/>
      <c r="U503" s="206"/>
      <c r="V503" s="206"/>
      <c r="W503" s="206"/>
      <c r="X503" s="206"/>
      <c r="Y503" s="206"/>
      <c r="Z503" s="206"/>
      <c r="AA503" s="206"/>
      <c r="AB503" s="206"/>
      <c r="AC503" s="206"/>
      <c r="AD503" s="206"/>
      <c r="AE503" s="206"/>
      <c r="AF503" s="206"/>
      <c r="AG503" s="206"/>
      <c r="AH503" s="206"/>
      <c r="AI503" s="206"/>
      <c r="AJ503" s="206"/>
      <c r="AK503" s="206"/>
      <c r="AL503" s="206"/>
      <c r="AM503" s="206"/>
      <c r="AN503" s="206"/>
      <c r="AO503" s="206"/>
      <c r="AP503" s="206"/>
      <c r="AQ503" s="206"/>
      <c r="AR503" s="206"/>
      <c r="AS503" s="206"/>
      <c r="AT503" s="206"/>
      <c r="AU503" s="206"/>
      <c r="AV503" s="206"/>
    </row>
    <row r="504" spans="1:48" ht="15.75" thickBot="1" x14ac:dyDescent="0.3">
      <c r="A504" s="206"/>
      <c r="B504" s="206"/>
      <c r="C504" s="210"/>
      <c r="D504" s="210"/>
      <c r="E504" s="202" t="s">
        <v>155</v>
      </c>
      <c r="F504" s="203">
        <v>3</v>
      </c>
      <c r="G504" s="203">
        <v>6</v>
      </c>
      <c r="H504" s="203">
        <v>3</v>
      </c>
      <c r="I504" s="203">
        <v>6</v>
      </c>
      <c r="J504" s="203">
        <v>13</v>
      </c>
      <c r="K504" s="203">
        <v>0</v>
      </c>
      <c r="L504" s="203">
        <v>0</v>
      </c>
      <c r="M504" s="203">
        <v>0</v>
      </c>
      <c r="N504" s="203">
        <v>0</v>
      </c>
      <c r="O504" s="203">
        <v>0</v>
      </c>
      <c r="P504" s="203">
        <v>0</v>
      </c>
      <c r="Q504" s="203">
        <v>0</v>
      </c>
      <c r="R504" s="203">
        <v>0</v>
      </c>
      <c r="S504" s="203">
        <v>0</v>
      </c>
      <c r="T504" s="203">
        <v>0</v>
      </c>
      <c r="U504" s="204">
        <v>-10000</v>
      </c>
      <c r="V504" s="206"/>
      <c r="W504" s="206"/>
      <c r="X504" s="206"/>
      <c r="Y504" s="206"/>
      <c r="Z504" s="206"/>
      <c r="AA504" s="206"/>
      <c r="AB504" s="210"/>
      <c r="AC504" s="210"/>
      <c r="AD504" s="202" t="s">
        <v>155</v>
      </c>
      <c r="AE504" s="203">
        <v>3</v>
      </c>
      <c r="AF504" s="203">
        <v>6</v>
      </c>
      <c r="AG504" s="203">
        <v>3</v>
      </c>
      <c r="AH504" s="203">
        <v>6</v>
      </c>
      <c r="AI504" s="203">
        <v>13</v>
      </c>
      <c r="AJ504" s="203">
        <v>0</v>
      </c>
      <c r="AK504" s="203">
        <v>0</v>
      </c>
      <c r="AL504" s="203">
        <v>0</v>
      </c>
      <c r="AM504" s="203">
        <v>0</v>
      </c>
      <c r="AN504" s="203">
        <v>0</v>
      </c>
      <c r="AO504" s="203">
        <v>0</v>
      </c>
      <c r="AP504" s="203">
        <v>0</v>
      </c>
      <c r="AQ504" s="203">
        <v>0</v>
      </c>
      <c r="AR504" s="203">
        <v>0</v>
      </c>
      <c r="AS504" s="203">
        <v>0</v>
      </c>
      <c r="AT504" s="203">
        <v>-10000</v>
      </c>
      <c r="AU504" s="206"/>
      <c r="AV504" s="206"/>
    </row>
    <row r="505" spans="1:48" ht="15.75" thickBot="1" x14ac:dyDescent="0.3">
      <c r="A505" s="206"/>
      <c r="B505" s="206"/>
      <c r="C505" s="208" t="s">
        <v>435</v>
      </c>
      <c r="D505" s="215" t="s">
        <v>436</v>
      </c>
      <c r="E505" s="215" t="s">
        <v>437</v>
      </c>
      <c r="F505" s="215" t="s">
        <v>438</v>
      </c>
      <c r="G505" s="215" t="s">
        <v>439</v>
      </c>
      <c r="H505" s="215" t="s">
        <v>11</v>
      </c>
      <c r="I505" s="215" t="s">
        <v>12</v>
      </c>
      <c r="J505" s="215" t="s">
        <v>13</v>
      </c>
      <c r="K505" s="215" t="s">
        <v>234</v>
      </c>
      <c r="L505" s="215" t="s">
        <v>235</v>
      </c>
      <c r="M505" s="215" t="s">
        <v>236</v>
      </c>
      <c r="N505" s="215" t="s">
        <v>415</v>
      </c>
      <c r="O505" s="215" t="s">
        <v>440</v>
      </c>
      <c r="P505" s="215" t="s">
        <v>441</v>
      </c>
      <c r="Q505" s="215" t="s">
        <v>446</v>
      </c>
      <c r="R505" s="215" t="s">
        <v>458</v>
      </c>
      <c r="S505" s="215" t="s">
        <v>468</v>
      </c>
      <c r="T505" s="215" t="s">
        <v>481</v>
      </c>
      <c r="U505" s="215" t="s">
        <v>473</v>
      </c>
      <c r="V505" s="209" t="s">
        <v>442</v>
      </c>
      <c r="W505" s="206"/>
      <c r="X505" s="206"/>
      <c r="Y505" s="206"/>
      <c r="Z505" s="206"/>
      <c r="AA505" s="206"/>
      <c r="AB505" s="202" t="s">
        <v>435</v>
      </c>
      <c r="AC505" s="203" t="s">
        <v>436</v>
      </c>
      <c r="AD505" s="203" t="s">
        <v>437</v>
      </c>
      <c r="AE505" s="203" t="s">
        <v>438</v>
      </c>
      <c r="AF505" s="203" t="s">
        <v>439</v>
      </c>
      <c r="AG505" s="203" t="s">
        <v>11</v>
      </c>
      <c r="AH505" s="203" t="s">
        <v>12</v>
      </c>
      <c r="AI505" s="203" t="s">
        <v>13</v>
      </c>
      <c r="AJ505" s="203" t="s">
        <v>234</v>
      </c>
      <c r="AK505" s="203" t="s">
        <v>235</v>
      </c>
      <c r="AL505" s="203" t="s">
        <v>236</v>
      </c>
      <c r="AM505" s="203" t="s">
        <v>415</v>
      </c>
      <c r="AN505" s="203" t="s">
        <v>440</v>
      </c>
      <c r="AO505" s="203" t="s">
        <v>441</v>
      </c>
      <c r="AP505" s="203" t="s">
        <v>446</v>
      </c>
      <c r="AQ505" s="203" t="s">
        <v>458</v>
      </c>
      <c r="AR505" s="203" t="s">
        <v>468</v>
      </c>
      <c r="AS505" s="203" t="s">
        <v>481</v>
      </c>
      <c r="AT505" s="203" t="s">
        <v>459</v>
      </c>
      <c r="AU505" s="204" t="s">
        <v>442</v>
      </c>
      <c r="AV505" s="206"/>
    </row>
    <row r="506" spans="1:48" ht="15.75" thickBot="1" x14ac:dyDescent="0.3">
      <c r="A506" s="206"/>
      <c r="B506" s="206"/>
      <c r="C506" s="202" t="s">
        <v>234</v>
      </c>
      <c r="D506" s="203">
        <v>0</v>
      </c>
      <c r="E506" s="203">
        <f>E492-E507*$G$492</f>
        <v>1.5</v>
      </c>
      <c r="F506" s="203">
        <f t="shared" ref="F506:U506" si="393">F492-F507*$G$492</f>
        <v>0</v>
      </c>
      <c r="G506" s="203">
        <f t="shared" si="393"/>
        <v>0</v>
      </c>
      <c r="H506" s="203">
        <f t="shared" si="393"/>
        <v>4.5</v>
      </c>
      <c r="I506" s="207">
        <f t="shared" si="393"/>
        <v>9</v>
      </c>
      <c r="J506" s="203">
        <f t="shared" si="393"/>
        <v>0</v>
      </c>
      <c r="K506" s="203">
        <f t="shared" si="393"/>
        <v>1</v>
      </c>
      <c r="L506" s="203">
        <f t="shared" si="393"/>
        <v>0.5</v>
      </c>
      <c r="M506" s="203">
        <f t="shared" si="393"/>
        <v>0</v>
      </c>
      <c r="N506" s="203">
        <f t="shared" si="393"/>
        <v>0</v>
      </c>
      <c r="O506" s="203">
        <f t="shared" si="393"/>
        <v>0</v>
      </c>
      <c r="P506" s="203">
        <f t="shared" si="393"/>
        <v>0</v>
      </c>
      <c r="Q506" s="203">
        <f t="shared" si="393"/>
        <v>0</v>
      </c>
      <c r="R506" s="203">
        <f t="shared" si="393"/>
        <v>0</v>
      </c>
      <c r="S506" s="203">
        <f t="shared" si="393"/>
        <v>10.5</v>
      </c>
      <c r="T506" s="203">
        <f t="shared" si="393"/>
        <v>0</v>
      </c>
      <c r="U506" s="203">
        <f t="shared" si="393"/>
        <v>0</v>
      </c>
      <c r="V506" s="204">
        <f>E506/I506</f>
        <v>0.16666666666666666</v>
      </c>
      <c r="W506" s="206"/>
      <c r="X506" s="206"/>
      <c r="Y506" s="206"/>
      <c r="Z506" s="206"/>
      <c r="AA506" s="206"/>
      <c r="AB506" s="208" t="s">
        <v>12</v>
      </c>
      <c r="AC506" s="215">
        <v>6</v>
      </c>
      <c r="AD506" s="215">
        <f>AD492/$AH$492</f>
        <v>0.16666666666666666</v>
      </c>
      <c r="AE506" s="215">
        <f t="shared" ref="AE506:AT506" si="394">AE492/$AH$492</f>
        <v>0</v>
      </c>
      <c r="AF506" s="215">
        <f t="shared" si="394"/>
        <v>0</v>
      </c>
      <c r="AG506" s="215">
        <f t="shared" si="394"/>
        <v>0.5</v>
      </c>
      <c r="AH506" s="215">
        <f t="shared" si="394"/>
        <v>1</v>
      </c>
      <c r="AI506" s="215">
        <f t="shared" si="394"/>
        <v>0.3888888888888889</v>
      </c>
      <c r="AJ506" s="215">
        <f t="shared" si="394"/>
        <v>0.1111111111111111</v>
      </c>
      <c r="AK506" s="215">
        <f t="shared" si="394"/>
        <v>5.5555555555555552E-2</v>
      </c>
      <c r="AL506" s="215">
        <f t="shared" si="394"/>
        <v>0</v>
      </c>
      <c r="AM506" s="215">
        <f t="shared" si="394"/>
        <v>0</v>
      </c>
      <c r="AN506" s="215">
        <f t="shared" si="394"/>
        <v>0</v>
      </c>
      <c r="AO506" s="215">
        <f t="shared" si="394"/>
        <v>0</v>
      </c>
      <c r="AP506" s="215">
        <f t="shared" si="394"/>
        <v>0</v>
      </c>
      <c r="AQ506" s="215">
        <f t="shared" si="394"/>
        <v>0</v>
      </c>
      <c r="AR506" s="215">
        <f t="shared" si="394"/>
        <v>0</v>
      </c>
      <c r="AS506" s="215">
        <f t="shared" si="394"/>
        <v>0.77777777777777779</v>
      </c>
      <c r="AT506" s="215">
        <f t="shared" si="394"/>
        <v>0</v>
      </c>
      <c r="AU506" s="209"/>
      <c r="AV506" s="206"/>
    </row>
    <row r="507" spans="1:48" x14ac:dyDescent="0.25">
      <c r="A507" s="206"/>
      <c r="B507" s="206"/>
      <c r="C507" s="211" t="s">
        <v>10</v>
      </c>
      <c r="D507" s="210">
        <v>6</v>
      </c>
      <c r="E507" s="210">
        <f>E493/$G$493</f>
        <v>8.3333333333333329E-2</v>
      </c>
      <c r="F507" s="210">
        <f t="shared" ref="F507:U507" si="395">F493/$G$493</f>
        <v>0.5</v>
      </c>
      <c r="G507" s="210">
        <f t="shared" si="395"/>
        <v>1</v>
      </c>
      <c r="H507" s="210">
        <f t="shared" si="395"/>
        <v>-0.25</v>
      </c>
      <c r="I507" s="217">
        <f t="shared" si="395"/>
        <v>-0.5</v>
      </c>
      <c r="J507" s="210">
        <f t="shared" si="395"/>
        <v>0</v>
      </c>
      <c r="K507" s="210">
        <f t="shared" si="395"/>
        <v>0</v>
      </c>
      <c r="L507" s="210">
        <f t="shared" si="395"/>
        <v>8.3333333333333329E-2</v>
      </c>
      <c r="M507" s="210">
        <f t="shared" si="395"/>
        <v>0</v>
      </c>
      <c r="N507" s="210">
        <f t="shared" si="395"/>
        <v>0</v>
      </c>
      <c r="O507" s="210">
        <f t="shared" si="395"/>
        <v>0</v>
      </c>
      <c r="P507" s="210">
        <f t="shared" si="395"/>
        <v>0</v>
      </c>
      <c r="Q507" s="210">
        <f t="shared" si="395"/>
        <v>0</v>
      </c>
      <c r="R507" s="210">
        <f t="shared" si="395"/>
        <v>0</v>
      </c>
      <c r="S507" s="210">
        <f t="shared" si="395"/>
        <v>0.58333333333333337</v>
      </c>
      <c r="T507" s="210">
        <f t="shared" si="395"/>
        <v>0</v>
      </c>
      <c r="U507" s="210">
        <f t="shared" si="395"/>
        <v>0</v>
      </c>
      <c r="V507" s="212"/>
      <c r="W507" s="206"/>
      <c r="X507" s="206"/>
      <c r="Y507" s="206"/>
      <c r="Z507" s="206"/>
      <c r="AA507" s="206"/>
      <c r="AB507" s="211" t="s">
        <v>9</v>
      </c>
      <c r="AC507" s="210">
        <v>3</v>
      </c>
      <c r="AD507" s="210">
        <f>AD493-AD506*$AH$493</f>
        <v>0.33333333333333331</v>
      </c>
      <c r="AE507" s="210">
        <f t="shared" ref="AE507:AT507" si="396">AE493-AE506*$AH$493</f>
        <v>1</v>
      </c>
      <c r="AF507" s="210">
        <f t="shared" si="396"/>
        <v>2</v>
      </c>
      <c r="AG507" s="210">
        <f t="shared" si="396"/>
        <v>0</v>
      </c>
      <c r="AH507" s="210">
        <f t="shared" si="396"/>
        <v>0</v>
      </c>
      <c r="AI507" s="210">
        <f t="shared" si="396"/>
        <v>1.5555555555555556</v>
      </c>
      <c r="AJ507" s="210">
        <f t="shared" si="396"/>
        <v>0.1111111111111111</v>
      </c>
      <c r="AK507" s="210">
        <f t="shared" si="396"/>
        <v>0.22222222222222221</v>
      </c>
      <c r="AL507" s="210">
        <f t="shared" si="396"/>
        <v>0</v>
      </c>
      <c r="AM507" s="210">
        <f t="shared" si="396"/>
        <v>0</v>
      </c>
      <c r="AN507" s="210">
        <f t="shared" si="396"/>
        <v>0</v>
      </c>
      <c r="AO507" s="210">
        <f t="shared" si="396"/>
        <v>0</v>
      </c>
      <c r="AP507" s="210">
        <f t="shared" si="396"/>
        <v>0</v>
      </c>
      <c r="AQ507" s="210">
        <f t="shared" si="396"/>
        <v>0</v>
      </c>
      <c r="AR507" s="210">
        <f t="shared" si="396"/>
        <v>0</v>
      </c>
      <c r="AS507" s="210">
        <f t="shared" si="396"/>
        <v>0.77777777777777779</v>
      </c>
      <c r="AT507" s="210">
        <f t="shared" si="396"/>
        <v>0</v>
      </c>
      <c r="AU507" s="212"/>
      <c r="AV507" s="206"/>
    </row>
    <row r="508" spans="1:48" x14ac:dyDescent="0.25">
      <c r="A508" s="206"/>
      <c r="B508" s="206"/>
      <c r="C508" s="211" t="s">
        <v>236</v>
      </c>
      <c r="D508" s="210">
        <v>0</v>
      </c>
      <c r="E508" s="210">
        <f>E494</f>
        <v>1</v>
      </c>
      <c r="F508" s="210">
        <f t="shared" ref="F508:U508" si="397">F494</f>
        <v>1</v>
      </c>
      <c r="G508" s="210">
        <f t="shared" si="397"/>
        <v>0</v>
      </c>
      <c r="H508" s="210">
        <f t="shared" si="397"/>
        <v>0</v>
      </c>
      <c r="I508" s="217">
        <f t="shared" si="397"/>
        <v>0</v>
      </c>
      <c r="J508" s="210">
        <f t="shared" si="397"/>
        <v>0</v>
      </c>
      <c r="K508" s="210">
        <f t="shared" si="397"/>
        <v>0</v>
      </c>
      <c r="L508" s="210">
        <f t="shared" si="397"/>
        <v>0</v>
      </c>
      <c r="M508" s="210">
        <f t="shared" si="397"/>
        <v>1</v>
      </c>
      <c r="N508" s="210">
        <f t="shared" si="397"/>
        <v>0</v>
      </c>
      <c r="O508" s="210">
        <f t="shared" si="397"/>
        <v>0</v>
      </c>
      <c r="P508" s="210">
        <f t="shared" si="397"/>
        <v>0</v>
      </c>
      <c r="Q508" s="210">
        <f t="shared" si="397"/>
        <v>0</v>
      </c>
      <c r="R508" s="210">
        <f t="shared" si="397"/>
        <v>0</v>
      </c>
      <c r="S508" s="210">
        <f t="shared" si="397"/>
        <v>0</v>
      </c>
      <c r="T508" s="210">
        <f t="shared" si="397"/>
        <v>0</v>
      </c>
      <c r="U508" s="210">
        <f t="shared" si="397"/>
        <v>0</v>
      </c>
      <c r="V508" s="212"/>
      <c r="W508" s="206"/>
      <c r="X508" s="206"/>
      <c r="Y508" s="206"/>
      <c r="Z508" s="206"/>
      <c r="AA508" s="206"/>
      <c r="AB508" s="211" t="s">
        <v>236</v>
      </c>
      <c r="AC508" s="210">
        <v>0</v>
      </c>
      <c r="AD508" s="210">
        <f>AD494</f>
        <v>1</v>
      </c>
      <c r="AE508" s="210">
        <f t="shared" ref="AE508:AT508" si="398">AE494</f>
        <v>1</v>
      </c>
      <c r="AF508" s="210">
        <f t="shared" si="398"/>
        <v>0</v>
      </c>
      <c r="AG508" s="210">
        <f t="shared" si="398"/>
        <v>0</v>
      </c>
      <c r="AH508" s="210">
        <f t="shared" si="398"/>
        <v>0</v>
      </c>
      <c r="AI508" s="210">
        <f t="shared" si="398"/>
        <v>0</v>
      </c>
      <c r="AJ508" s="210">
        <f t="shared" si="398"/>
        <v>0</v>
      </c>
      <c r="AK508" s="210">
        <f t="shared" si="398"/>
        <v>0</v>
      </c>
      <c r="AL508" s="210">
        <f t="shared" si="398"/>
        <v>1</v>
      </c>
      <c r="AM508" s="210">
        <f t="shared" si="398"/>
        <v>0</v>
      </c>
      <c r="AN508" s="210">
        <f t="shared" si="398"/>
        <v>0</v>
      </c>
      <c r="AO508" s="210">
        <f t="shared" si="398"/>
        <v>0</v>
      </c>
      <c r="AP508" s="210">
        <f t="shared" si="398"/>
        <v>0</v>
      </c>
      <c r="AQ508" s="210">
        <f t="shared" si="398"/>
        <v>0</v>
      </c>
      <c r="AR508" s="210">
        <f t="shared" si="398"/>
        <v>0</v>
      </c>
      <c r="AS508" s="210">
        <f t="shared" si="398"/>
        <v>0</v>
      </c>
      <c r="AT508" s="210">
        <f t="shared" si="398"/>
        <v>0</v>
      </c>
      <c r="AU508" s="212"/>
      <c r="AV508" s="206"/>
    </row>
    <row r="509" spans="1:48" x14ac:dyDescent="0.25">
      <c r="A509" s="206"/>
      <c r="B509" s="206"/>
      <c r="C509" s="211" t="s">
        <v>415</v>
      </c>
      <c r="D509" s="210">
        <v>0</v>
      </c>
      <c r="E509" s="210">
        <f>E495-E507*$G$495</f>
        <v>0.91666666666666663</v>
      </c>
      <c r="F509" s="210">
        <f t="shared" ref="F509:U509" si="399">F495-F507*$G$495</f>
        <v>-0.5</v>
      </c>
      <c r="G509" s="210">
        <f t="shared" si="399"/>
        <v>0</v>
      </c>
      <c r="H509" s="210">
        <f t="shared" si="399"/>
        <v>0.25</v>
      </c>
      <c r="I509" s="217">
        <f t="shared" si="399"/>
        <v>0.5</v>
      </c>
      <c r="J509" s="210">
        <f t="shared" si="399"/>
        <v>0</v>
      </c>
      <c r="K509" s="210">
        <f t="shared" si="399"/>
        <v>0</v>
      </c>
      <c r="L509" s="210">
        <f t="shared" si="399"/>
        <v>-8.3333333333333329E-2</v>
      </c>
      <c r="M509" s="210">
        <f t="shared" si="399"/>
        <v>0</v>
      </c>
      <c r="N509" s="210">
        <f t="shared" si="399"/>
        <v>1</v>
      </c>
      <c r="O509" s="210">
        <f t="shared" si="399"/>
        <v>0</v>
      </c>
      <c r="P509" s="210">
        <f t="shared" si="399"/>
        <v>0</v>
      </c>
      <c r="Q509" s="210">
        <f t="shared" si="399"/>
        <v>0</v>
      </c>
      <c r="R509" s="210">
        <f t="shared" si="399"/>
        <v>0</v>
      </c>
      <c r="S509" s="210">
        <f t="shared" si="399"/>
        <v>-0.58333333333333337</v>
      </c>
      <c r="T509" s="210">
        <f t="shared" si="399"/>
        <v>0</v>
      </c>
      <c r="U509" s="210">
        <f t="shared" si="399"/>
        <v>0</v>
      </c>
      <c r="V509" s="212">
        <f>E509/I509</f>
        <v>1.8333333333333333</v>
      </c>
      <c r="W509" s="206"/>
      <c r="X509" s="206"/>
      <c r="Y509" s="206"/>
      <c r="Z509" s="206"/>
      <c r="AA509" s="206"/>
      <c r="AB509" s="211" t="s">
        <v>415</v>
      </c>
      <c r="AC509" s="210">
        <v>0</v>
      </c>
      <c r="AD509" s="210">
        <f t="shared" ref="AD509:AT510" si="400">AD495</f>
        <v>1</v>
      </c>
      <c r="AE509" s="210">
        <f t="shared" si="400"/>
        <v>0</v>
      </c>
      <c r="AF509" s="210">
        <f t="shared" si="400"/>
        <v>1</v>
      </c>
      <c r="AG509" s="210">
        <f t="shared" si="400"/>
        <v>0</v>
      </c>
      <c r="AH509" s="210">
        <f t="shared" si="400"/>
        <v>0</v>
      </c>
      <c r="AI509" s="210">
        <f t="shared" si="400"/>
        <v>0</v>
      </c>
      <c r="AJ509" s="210">
        <f t="shared" si="400"/>
        <v>0</v>
      </c>
      <c r="AK509" s="210">
        <f t="shared" si="400"/>
        <v>0</v>
      </c>
      <c r="AL509" s="210">
        <f t="shared" si="400"/>
        <v>0</v>
      </c>
      <c r="AM509" s="210">
        <f t="shared" si="400"/>
        <v>1</v>
      </c>
      <c r="AN509" s="210">
        <f t="shared" si="400"/>
        <v>0</v>
      </c>
      <c r="AO509" s="210">
        <f t="shared" si="400"/>
        <v>0</v>
      </c>
      <c r="AP509" s="210">
        <f t="shared" si="400"/>
        <v>0</v>
      </c>
      <c r="AQ509" s="210">
        <f t="shared" si="400"/>
        <v>0</v>
      </c>
      <c r="AR509" s="210">
        <f t="shared" si="400"/>
        <v>0</v>
      </c>
      <c r="AS509" s="210">
        <f t="shared" si="400"/>
        <v>0</v>
      </c>
      <c r="AT509" s="210">
        <f t="shared" si="400"/>
        <v>0</v>
      </c>
      <c r="AU509" s="212"/>
      <c r="AV509" s="206"/>
    </row>
    <row r="510" spans="1:48" x14ac:dyDescent="0.25">
      <c r="A510" s="206"/>
      <c r="B510" s="206"/>
      <c r="C510" s="211" t="s">
        <v>440</v>
      </c>
      <c r="D510" s="210">
        <v>0</v>
      </c>
      <c r="E510" s="210">
        <f t="shared" ref="E510:U514" si="401">E496</f>
        <v>1</v>
      </c>
      <c r="F510" s="210">
        <f t="shared" si="401"/>
        <v>0</v>
      </c>
      <c r="G510" s="210">
        <f t="shared" si="401"/>
        <v>0</v>
      </c>
      <c r="H510" s="210">
        <f t="shared" si="401"/>
        <v>1</v>
      </c>
      <c r="I510" s="217">
        <f t="shared" si="401"/>
        <v>0</v>
      </c>
      <c r="J510" s="210">
        <f t="shared" si="401"/>
        <v>0</v>
      </c>
      <c r="K510" s="210">
        <f t="shared" si="401"/>
        <v>0</v>
      </c>
      <c r="L510" s="210">
        <f t="shared" si="401"/>
        <v>0</v>
      </c>
      <c r="M510" s="210">
        <f t="shared" si="401"/>
        <v>0</v>
      </c>
      <c r="N510" s="210">
        <f t="shared" si="401"/>
        <v>0</v>
      </c>
      <c r="O510" s="210">
        <f t="shared" si="401"/>
        <v>1</v>
      </c>
      <c r="P510" s="210">
        <f t="shared" si="401"/>
        <v>0</v>
      </c>
      <c r="Q510" s="210">
        <f t="shared" si="401"/>
        <v>0</v>
      </c>
      <c r="R510" s="210">
        <f t="shared" si="401"/>
        <v>0</v>
      </c>
      <c r="S510" s="210">
        <f t="shared" si="401"/>
        <v>0</v>
      </c>
      <c r="T510" s="210">
        <f t="shared" si="401"/>
        <v>0</v>
      </c>
      <c r="U510" s="210">
        <f t="shared" si="401"/>
        <v>0</v>
      </c>
      <c r="V510" s="212"/>
      <c r="W510" s="206"/>
      <c r="X510" s="206"/>
      <c r="Y510" s="206"/>
      <c r="Z510" s="206"/>
      <c r="AA510" s="206"/>
      <c r="AB510" s="211" t="s">
        <v>440</v>
      </c>
      <c r="AC510" s="210">
        <v>0</v>
      </c>
      <c r="AD510" s="210">
        <f t="shared" si="400"/>
        <v>1</v>
      </c>
      <c r="AE510" s="210">
        <f t="shared" si="400"/>
        <v>0</v>
      </c>
      <c r="AF510" s="210">
        <f t="shared" si="400"/>
        <v>0</v>
      </c>
      <c r="AG510" s="210">
        <f t="shared" si="400"/>
        <v>1</v>
      </c>
      <c r="AH510" s="210">
        <f t="shared" si="400"/>
        <v>0</v>
      </c>
      <c r="AI510" s="210">
        <f t="shared" si="400"/>
        <v>0</v>
      </c>
      <c r="AJ510" s="210">
        <f t="shared" si="400"/>
        <v>0</v>
      </c>
      <c r="AK510" s="210">
        <f t="shared" si="400"/>
        <v>0</v>
      </c>
      <c r="AL510" s="210">
        <f t="shared" si="400"/>
        <v>0</v>
      </c>
      <c r="AM510" s="210">
        <f t="shared" si="400"/>
        <v>0</v>
      </c>
      <c r="AN510" s="210">
        <f t="shared" si="400"/>
        <v>1</v>
      </c>
      <c r="AO510" s="210">
        <f t="shared" si="400"/>
        <v>0</v>
      </c>
      <c r="AP510" s="210">
        <f t="shared" si="400"/>
        <v>0</v>
      </c>
      <c r="AQ510" s="210">
        <f t="shared" si="400"/>
        <v>0</v>
      </c>
      <c r="AR510" s="210">
        <f t="shared" si="400"/>
        <v>0</v>
      </c>
      <c r="AS510" s="210">
        <f t="shared" si="400"/>
        <v>0</v>
      </c>
      <c r="AT510" s="210">
        <f t="shared" si="400"/>
        <v>0</v>
      </c>
      <c r="AU510" s="212"/>
      <c r="AV510" s="206"/>
    </row>
    <row r="511" spans="1:48" x14ac:dyDescent="0.25">
      <c r="A511" s="206"/>
      <c r="B511" s="206"/>
      <c r="C511" s="211" t="s">
        <v>441</v>
      </c>
      <c r="D511" s="210">
        <v>0</v>
      </c>
      <c r="E511" s="210">
        <f t="shared" si="401"/>
        <v>1</v>
      </c>
      <c r="F511" s="210">
        <f t="shared" si="401"/>
        <v>0</v>
      </c>
      <c r="G511" s="210">
        <f t="shared" si="401"/>
        <v>0</v>
      </c>
      <c r="H511" s="210">
        <f t="shared" si="401"/>
        <v>0</v>
      </c>
      <c r="I511" s="217">
        <f t="shared" si="401"/>
        <v>1</v>
      </c>
      <c r="J511" s="210">
        <f t="shared" si="401"/>
        <v>0</v>
      </c>
      <c r="K511" s="210">
        <f t="shared" si="401"/>
        <v>0</v>
      </c>
      <c r="L511" s="210">
        <f t="shared" si="401"/>
        <v>0</v>
      </c>
      <c r="M511" s="210">
        <f t="shared" si="401"/>
        <v>0</v>
      </c>
      <c r="N511" s="210">
        <f t="shared" si="401"/>
        <v>0</v>
      </c>
      <c r="O511" s="210">
        <f t="shared" si="401"/>
        <v>0</v>
      </c>
      <c r="P511" s="210">
        <f t="shared" si="401"/>
        <v>1</v>
      </c>
      <c r="Q511" s="210">
        <f t="shared" si="401"/>
        <v>0</v>
      </c>
      <c r="R511" s="210">
        <f t="shared" si="401"/>
        <v>0</v>
      </c>
      <c r="S511" s="210">
        <f t="shared" si="401"/>
        <v>0</v>
      </c>
      <c r="T511" s="210">
        <f t="shared" si="401"/>
        <v>0</v>
      </c>
      <c r="U511" s="210">
        <f t="shared" si="401"/>
        <v>0</v>
      </c>
      <c r="V511" s="212">
        <v>1</v>
      </c>
      <c r="W511" s="206"/>
      <c r="X511" s="206"/>
      <c r="Y511" s="206"/>
      <c r="Z511" s="206"/>
      <c r="AA511" s="206"/>
      <c r="AB511" s="211" t="s">
        <v>441</v>
      </c>
      <c r="AC511" s="210">
        <v>0</v>
      </c>
      <c r="AD511" s="210">
        <f>AD497-AD506*$AH$497</f>
        <v>0.83333333333333337</v>
      </c>
      <c r="AE511" s="210">
        <f t="shared" ref="AE511:AT511" si="402">AE497-AE506*$AH$497</f>
        <v>0</v>
      </c>
      <c r="AF511" s="210">
        <f t="shared" si="402"/>
        <v>0</v>
      </c>
      <c r="AG511" s="210">
        <f t="shared" si="402"/>
        <v>-0.5</v>
      </c>
      <c r="AH511" s="210">
        <f t="shared" si="402"/>
        <v>0</v>
      </c>
      <c r="AI511" s="210">
        <f t="shared" si="402"/>
        <v>-0.3888888888888889</v>
      </c>
      <c r="AJ511" s="210">
        <f t="shared" si="402"/>
        <v>-0.1111111111111111</v>
      </c>
      <c r="AK511" s="210">
        <f t="shared" si="402"/>
        <v>-5.5555555555555552E-2</v>
      </c>
      <c r="AL511" s="210">
        <f t="shared" si="402"/>
        <v>0</v>
      </c>
      <c r="AM511" s="210">
        <f t="shared" si="402"/>
        <v>0</v>
      </c>
      <c r="AN511" s="210">
        <f t="shared" si="402"/>
        <v>0</v>
      </c>
      <c r="AO511" s="210">
        <f t="shared" si="402"/>
        <v>1</v>
      </c>
      <c r="AP511" s="210">
        <f t="shared" si="402"/>
        <v>0</v>
      </c>
      <c r="AQ511" s="210">
        <f t="shared" si="402"/>
        <v>0</v>
      </c>
      <c r="AR511" s="210">
        <f t="shared" si="402"/>
        <v>0</v>
      </c>
      <c r="AS511" s="210">
        <f t="shared" si="402"/>
        <v>-0.77777777777777779</v>
      </c>
      <c r="AT511" s="210">
        <f t="shared" si="402"/>
        <v>0</v>
      </c>
      <c r="AU511" s="212"/>
      <c r="AV511" s="206"/>
    </row>
    <row r="512" spans="1:48" x14ac:dyDescent="0.25">
      <c r="A512" s="206"/>
      <c r="B512" s="206"/>
      <c r="C512" s="211" t="s">
        <v>446</v>
      </c>
      <c r="D512" s="210">
        <v>0</v>
      </c>
      <c r="E512" s="210">
        <f t="shared" si="401"/>
        <v>0</v>
      </c>
      <c r="F512" s="210">
        <f t="shared" si="401"/>
        <v>0</v>
      </c>
      <c r="G512" s="210">
        <f t="shared" si="401"/>
        <v>0</v>
      </c>
      <c r="H512" s="210">
        <f t="shared" si="401"/>
        <v>0</v>
      </c>
      <c r="I512" s="217">
        <f t="shared" si="401"/>
        <v>0</v>
      </c>
      <c r="J512" s="210">
        <f t="shared" si="401"/>
        <v>0</v>
      </c>
      <c r="K512" s="210">
        <f t="shared" si="401"/>
        <v>0</v>
      </c>
      <c r="L512" s="210">
        <f t="shared" si="401"/>
        <v>0</v>
      </c>
      <c r="M512" s="210">
        <f t="shared" si="401"/>
        <v>0</v>
      </c>
      <c r="N512" s="210">
        <f t="shared" si="401"/>
        <v>0</v>
      </c>
      <c r="O512" s="210">
        <f t="shared" si="401"/>
        <v>0</v>
      </c>
      <c r="P512" s="210">
        <f t="shared" si="401"/>
        <v>0</v>
      </c>
      <c r="Q512" s="210">
        <f t="shared" si="401"/>
        <v>1</v>
      </c>
      <c r="R512" s="210">
        <f t="shared" si="401"/>
        <v>0</v>
      </c>
      <c r="S512" s="210">
        <f t="shared" si="401"/>
        <v>1</v>
      </c>
      <c r="T512" s="210">
        <f t="shared" si="401"/>
        <v>0</v>
      </c>
      <c r="U512" s="210">
        <f t="shared" si="401"/>
        <v>0</v>
      </c>
      <c r="V512" s="212"/>
      <c r="W512" s="206"/>
      <c r="X512" s="206"/>
      <c r="Y512" s="206"/>
      <c r="Z512" s="206"/>
      <c r="AA512" s="206"/>
      <c r="AB512" s="211" t="s">
        <v>446</v>
      </c>
      <c r="AC512" s="210">
        <v>0</v>
      </c>
      <c r="AD512" s="210">
        <f t="shared" ref="AD512:AT512" si="403">AD498</f>
        <v>0</v>
      </c>
      <c r="AE512" s="210">
        <f t="shared" si="403"/>
        <v>0</v>
      </c>
      <c r="AF512" s="210">
        <f t="shared" si="403"/>
        <v>0</v>
      </c>
      <c r="AG512" s="210">
        <f t="shared" si="403"/>
        <v>0</v>
      </c>
      <c r="AH512" s="210">
        <f t="shared" si="403"/>
        <v>0</v>
      </c>
      <c r="AI512" s="210">
        <f t="shared" si="403"/>
        <v>0</v>
      </c>
      <c r="AJ512" s="210">
        <f t="shared" si="403"/>
        <v>0</v>
      </c>
      <c r="AK512" s="210">
        <f t="shared" si="403"/>
        <v>0</v>
      </c>
      <c r="AL512" s="210">
        <f t="shared" si="403"/>
        <v>0</v>
      </c>
      <c r="AM512" s="210">
        <f t="shared" si="403"/>
        <v>0</v>
      </c>
      <c r="AN512" s="210">
        <f t="shared" si="403"/>
        <v>0</v>
      </c>
      <c r="AO512" s="210">
        <f t="shared" si="403"/>
        <v>0</v>
      </c>
      <c r="AP512" s="210">
        <f t="shared" si="403"/>
        <v>1</v>
      </c>
      <c r="AQ512" s="210">
        <f t="shared" si="403"/>
        <v>0</v>
      </c>
      <c r="AR512" s="210">
        <f t="shared" si="403"/>
        <v>0</v>
      </c>
      <c r="AS512" s="210">
        <f t="shared" si="403"/>
        <v>1</v>
      </c>
      <c r="AT512" s="210">
        <f t="shared" si="403"/>
        <v>0</v>
      </c>
      <c r="AU512" s="212"/>
      <c r="AV512" s="206"/>
    </row>
    <row r="513" spans="1:48" x14ac:dyDescent="0.25">
      <c r="A513" s="206"/>
      <c r="B513" s="206"/>
      <c r="C513" s="211" t="s">
        <v>458</v>
      </c>
      <c r="D513" s="210">
        <v>0</v>
      </c>
      <c r="E513" s="210">
        <f t="shared" si="401"/>
        <v>0</v>
      </c>
      <c r="F513" s="210">
        <f t="shared" si="401"/>
        <v>0</v>
      </c>
      <c r="G513" s="210">
        <f t="shared" si="401"/>
        <v>0</v>
      </c>
      <c r="H513" s="210">
        <f t="shared" si="401"/>
        <v>0</v>
      </c>
      <c r="I513" s="217">
        <f t="shared" si="401"/>
        <v>0</v>
      </c>
      <c r="J513" s="210">
        <f t="shared" si="401"/>
        <v>0</v>
      </c>
      <c r="K513" s="210">
        <f t="shared" si="401"/>
        <v>0</v>
      </c>
      <c r="L513" s="210">
        <f t="shared" si="401"/>
        <v>0</v>
      </c>
      <c r="M513" s="210">
        <f t="shared" si="401"/>
        <v>0</v>
      </c>
      <c r="N513" s="210">
        <f t="shared" si="401"/>
        <v>0</v>
      </c>
      <c r="O513" s="210">
        <f t="shared" si="401"/>
        <v>0</v>
      </c>
      <c r="P513" s="210">
        <f t="shared" si="401"/>
        <v>0</v>
      </c>
      <c r="Q513" s="210">
        <f t="shared" si="401"/>
        <v>0</v>
      </c>
      <c r="R513" s="210">
        <f t="shared" si="401"/>
        <v>1</v>
      </c>
      <c r="S513" s="210">
        <f t="shared" si="401"/>
        <v>0</v>
      </c>
      <c r="T513" s="210">
        <f t="shared" si="401"/>
        <v>0</v>
      </c>
      <c r="U513" s="210">
        <f t="shared" si="401"/>
        <v>0</v>
      </c>
      <c r="V513" s="212"/>
      <c r="W513" s="206"/>
      <c r="X513" s="206"/>
      <c r="Y513" s="206"/>
      <c r="Z513" s="206"/>
      <c r="AA513" s="206"/>
      <c r="AB513" s="211" t="s">
        <v>459</v>
      </c>
      <c r="AC513" s="210">
        <v>-10000</v>
      </c>
      <c r="AD513" s="210">
        <f>AD499-AD506*$AH$499</f>
        <v>0.66666666666666674</v>
      </c>
      <c r="AE513" s="210">
        <f t="shared" ref="AE513:AT513" si="404">AE499-AE506*$AH$499</f>
        <v>0</v>
      </c>
      <c r="AF513" s="210">
        <f t="shared" si="404"/>
        <v>-2</v>
      </c>
      <c r="AG513" s="210">
        <f t="shared" si="404"/>
        <v>0</v>
      </c>
      <c r="AH513" s="210">
        <f t="shared" si="404"/>
        <v>0</v>
      </c>
      <c r="AI513" s="210">
        <f t="shared" si="404"/>
        <v>-1.5555555555555556</v>
      </c>
      <c r="AJ513" s="210">
        <f t="shared" si="404"/>
        <v>-0.1111111111111111</v>
      </c>
      <c r="AK513" s="210">
        <f t="shared" si="404"/>
        <v>-0.22222222222222221</v>
      </c>
      <c r="AL513" s="210">
        <f t="shared" si="404"/>
        <v>0</v>
      </c>
      <c r="AM513" s="210">
        <f t="shared" si="404"/>
        <v>0</v>
      </c>
      <c r="AN513" s="210">
        <f t="shared" si="404"/>
        <v>0</v>
      </c>
      <c r="AO513" s="210">
        <f t="shared" si="404"/>
        <v>0</v>
      </c>
      <c r="AP513" s="210">
        <f t="shared" si="404"/>
        <v>0</v>
      </c>
      <c r="AQ513" s="210">
        <f t="shared" si="404"/>
        <v>-1</v>
      </c>
      <c r="AR513" s="210">
        <f t="shared" si="404"/>
        <v>0</v>
      </c>
      <c r="AS513" s="210">
        <f t="shared" si="404"/>
        <v>-0.77777777777777779</v>
      </c>
      <c r="AT513" s="210">
        <f t="shared" si="404"/>
        <v>1</v>
      </c>
      <c r="AU513" s="212"/>
      <c r="AV513" s="206"/>
    </row>
    <row r="514" spans="1:48" x14ac:dyDescent="0.25">
      <c r="A514" s="206"/>
      <c r="B514" s="206"/>
      <c r="C514" s="211" t="s">
        <v>13</v>
      </c>
      <c r="D514" s="210">
        <v>13</v>
      </c>
      <c r="E514" s="210">
        <f t="shared" si="401"/>
        <v>1</v>
      </c>
      <c r="F514" s="210">
        <f t="shared" si="401"/>
        <v>0</v>
      </c>
      <c r="G514" s="210">
        <f t="shared" si="401"/>
        <v>0</v>
      </c>
      <c r="H514" s="210">
        <f t="shared" si="401"/>
        <v>0</v>
      </c>
      <c r="I514" s="217">
        <f t="shared" si="401"/>
        <v>0</v>
      </c>
      <c r="J514" s="210">
        <f t="shared" si="401"/>
        <v>1</v>
      </c>
      <c r="K514" s="210">
        <f t="shared" si="401"/>
        <v>0</v>
      </c>
      <c r="L514" s="210">
        <f t="shared" si="401"/>
        <v>0</v>
      </c>
      <c r="M514" s="210">
        <f t="shared" si="401"/>
        <v>0</v>
      </c>
      <c r="N514" s="210">
        <f t="shared" si="401"/>
        <v>0</v>
      </c>
      <c r="O514" s="210">
        <f t="shared" si="401"/>
        <v>0</v>
      </c>
      <c r="P514" s="210">
        <f t="shared" si="401"/>
        <v>0</v>
      </c>
      <c r="Q514" s="210">
        <f t="shared" si="401"/>
        <v>0</v>
      </c>
      <c r="R514" s="210">
        <f t="shared" si="401"/>
        <v>0</v>
      </c>
      <c r="S514" s="210">
        <f t="shared" si="401"/>
        <v>-1</v>
      </c>
      <c r="T514" s="210">
        <f t="shared" si="401"/>
        <v>0</v>
      </c>
      <c r="U514" s="210">
        <f t="shared" si="401"/>
        <v>0</v>
      </c>
      <c r="V514" s="212"/>
      <c r="W514" s="206"/>
      <c r="X514" s="206"/>
      <c r="Y514" s="206"/>
      <c r="Z514" s="206"/>
      <c r="AA514" s="206"/>
      <c r="AB514" s="211" t="s">
        <v>468</v>
      </c>
      <c r="AC514" s="210">
        <v>0</v>
      </c>
      <c r="AD514" s="210">
        <f t="shared" ref="AD514:AT515" si="405">AD500</f>
        <v>0</v>
      </c>
      <c r="AE514" s="210">
        <f t="shared" si="405"/>
        <v>0</v>
      </c>
      <c r="AF514" s="210">
        <f t="shared" si="405"/>
        <v>1</v>
      </c>
      <c r="AG514" s="210">
        <f t="shared" si="405"/>
        <v>0</v>
      </c>
      <c r="AH514" s="210">
        <f t="shared" si="405"/>
        <v>0</v>
      </c>
      <c r="AI514" s="210">
        <f t="shared" si="405"/>
        <v>0</v>
      </c>
      <c r="AJ514" s="210">
        <f t="shared" si="405"/>
        <v>0</v>
      </c>
      <c r="AK514" s="210">
        <f t="shared" si="405"/>
        <v>0</v>
      </c>
      <c r="AL514" s="210">
        <f t="shared" si="405"/>
        <v>0</v>
      </c>
      <c r="AM514" s="210">
        <f t="shared" si="405"/>
        <v>0</v>
      </c>
      <c r="AN514" s="210">
        <f t="shared" si="405"/>
        <v>0</v>
      </c>
      <c r="AO514" s="210">
        <f t="shared" si="405"/>
        <v>0</v>
      </c>
      <c r="AP514" s="210">
        <f t="shared" si="405"/>
        <v>0</v>
      </c>
      <c r="AQ514" s="210">
        <f t="shared" si="405"/>
        <v>0</v>
      </c>
      <c r="AR514" s="210">
        <f t="shared" si="405"/>
        <v>1</v>
      </c>
      <c r="AS514" s="210">
        <f t="shared" si="405"/>
        <v>0</v>
      </c>
      <c r="AT514" s="210">
        <f t="shared" si="405"/>
        <v>0</v>
      </c>
      <c r="AU514" s="212"/>
      <c r="AV514" s="206"/>
    </row>
    <row r="515" spans="1:48" ht="15.75" thickBot="1" x14ac:dyDescent="0.3">
      <c r="A515" s="206"/>
      <c r="B515" s="206"/>
      <c r="C515" s="213" t="s">
        <v>473</v>
      </c>
      <c r="D515" s="218">
        <v>-10000</v>
      </c>
      <c r="E515" s="210">
        <f>E501-E507*$G$501</f>
        <v>0.91666666666666663</v>
      </c>
      <c r="F515" s="210">
        <f t="shared" ref="F515:U515" si="406">F501-F507*$G$501</f>
        <v>-0.5</v>
      </c>
      <c r="G515" s="210">
        <f t="shared" si="406"/>
        <v>0</v>
      </c>
      <c r="H515" s="210">
        <f t="shared" si="406"/>
        <v>0.25</v>
      </c>
      <c r="I515" s="217">
        <f t="shared" si="406"/>
        <v>0.5</v>
      </c>
      <c r="J515" s="210">
        <f t="shared" si="406"/>
        <v>0</v>
      </c>
      <c r="K515" s="210">
        <f t="shared" si="406"/>
        <v>0</v>
      </c>
      <c r="L515" s="210">
        <f t="shared" si="406"/>
        <v>-8.3333333333333329E-2</v>
      </c>
      <c r="M515" s="210">
        <f t="shared" si="406"/>
        <v>0</v>
      </c>
      <c r="N515" s="210">
        <f t="shared" si="406"/>
        <v>0</v>
      </c>
      <c r="O515" s="210">
        <f t="shared" si="406"/>
        <v>0</v>
      </c>
      <c r="P515" s="210">
        <f t="shared" si="406"/>
        <v>0</v>
      </c>
      <c r="Q515" s="210">
        <f t="shared" si="406"/>
        <v>0</v>
      </c>
      <c r="R515" s="210">
        <f t="shared" si="406"/>
        <v>0</v>
      </c>
      <c r="S515" s="210">
        <f t="shared" si="406"/>
        <v>-0.58333333333333337</v>
      </c>
      <c r="T515" s="210">
        <f t="shared" si="406"/>
        <v>-1</v>
      </c>
      <c r="U515" s="210">
        <f t="shared" si="406"/>
        <v>1</v>
      </c>
      <c r="V515" s="214">
        <f>E515/I515</f>
        <v>1.8333333333333333</v>
      </c>
      <c r="W515" s="206"/>
      <c r="X515" s="206"/>
      <c r="Y515" s="206"/>
      <c r="Z515" s="206"/>
      <c r="AA515" s="206"/>
      <c r="AB515" s="213" t="s">
        <v>13</v>
      </c>
      <c r="AC515" s="218">
        <v>13</v>
      </c>
      <c r="AD515" s="210">
        <f t="shared" si="405"/>
        <v>1</v>
      </c>
      <c r="AE515" s="210">
        <f t="shared" si="405"/>
        <v>0</v>
      </c>
      <c r="AF515" s="210">
        <f t="shared" si="405"/>
        <v>0</v>
      </c>
      <c r="AG515" s="210">
        <f t="shared" si="405"/>
        <v>0</v>
      </c>
      <c r="AH515" s="210">
        <f t="shared" si="405"/>
        <v>0</v>
      </c>
      <c r="AI515" s="210">
        <f t="shared" si="405"/>
        <v>1</v>
      </c>
      <c r="AJ515" s="210">
        <f t="shared" si="405"/>
        <v>0</v>
      </c>
      <c r="AK515" s="210">
        <f t="shared" si="405"/>
        <v>0</v>
      </c>
      <c r="AL515" s="210">
        <f t="shared" si="405"/>
        <v>0</v>
      </c>
      <c r="AM515" s="210">
        <f t="shared" si="405"/>
        <v>0</v>
      </c>
      <c r="AN515" s="210">
        <f t="shared" si="405"/>
        <v>0</v>
      </c>
      <c r="AO515" s="210">
        <f t="shared" si="405"/>
        <v>0</v>
      </c>
      <c r="AP515" s="210">
        <f t="shared" si="405"/>
        <v>0</v>
      </c>
      <c r="AQ515" s="210">
        <f t="shared" si="405"/>
        <v>0</v>
      </c>
      <c r="AR515" s="210">
        <f t="shared" si="405"/>
        <v>0</v>
      </c>
      <c r="AS515" s="210">
        <f t="shared" si="405"/>
        <v>-1</v>
      </c>
      <c r="AT515" s="210">
        <f t="shared" si="405"/>
        <v>0</v>
      </c>
      <c r="AU515" s="214"/>
      <c r="AV515" s="206"/>
    </row>
    <row r="516" spans="1:48" ht="15.75" thickBot="1" x14ac:dyDescent="0.3">
      <c r="A516" s="206"/>
      <c r="B516" s="206"/>
      <c r="C516" s="206"/>
      <c r="D516" s="213"/>
      <c r="E516" s="218" t="s">
        <v>237</v>
      </c>
      <c r="F516" s="218">
        <f>SUMPRODUCT($D$506:$D$515,F506:F515)-F504</f>
        <v>5000</v>
      </c>
      <c r="G516" s="218">
        <f t="shared" ref="G516:U516" si="407">SUMPRODUCT($D$506:$D$515,G506:G515)-G504</f>
        <v>0</v>
      </c>
      <c r="H516" s="218">
        <f t="shared" si="407"/>
        <v>-2504.5</v>
      </c>
      <c r="I516" s="219">
        <f t="shared" si="407"/>
        <v>-5009</v>
      </c>
      <c r="J516" s="218">
        <f t="shared" si="407"/>
        <v>0</v>
      </c>
      <c r="K516" s="218">
        <f t="shared" si="407"/>
        <v>0</v>
      </c>
      <c r="L516" s="218">
        <f t="shared" si="407"/>
        <v>833.83333333333326</v>
      </c>
      <c r="M516" s="218">
        <f t="shared" si="407"/>
        <v>0</v>
      </c>
      <c r="N516" s="218">
        <f t="shared" si="407"/>
        <v>0</v>
      </c>
      <c r="O516" s="218">
        <f t="shared" si="407"/>
        <v>0</v>
      </c>
      <c r="P516" s="218">
        <f t="shared" si="407"/>
        <v>0</v>
      </c>
      <c r="Q516" s="218">
        <f t="shared" si="407"/>
        <v>0</v>
      </c>
      <c r="R516" s="218">
        <f t="shared" si="407"/>
        <v>0</v>
      </c>
      <c r="S516" s="218">
        <f t="shared" si="407"/>
        <v>5823.8333333333339</v>
      </c>
      <c r="T516" s="218">
        <f t="shared" si="407"/>
        <v>10000</v>
      </c>
      <c r="U516" s="218">
        <f t="shared" si="407"/>
        <v>0</v>
      </c>
      <c r="V516" s="206"/>
      <c r="W516" s="206"/>
      <c r="X516" s="206"/>
      <c r="Y516" s="206"/>
      <c r="Z516" s="206"/>
      <c r="AA516" s="206"/>
      <c r="AB516" s="206"/>
      <c r="AC516" s="202"/>
      <c r="AD516" s="202" t="s">
        <v>237</v>
      </c>
      <c r="AE516" s="203">
        <f>SUMPRODUCT($AC$506:$AC$515,AE506:AE515)-AE504</f>
        <v>0</v>
      </c>
      <c r="AF516" s="203">
        <f t="shared" ref="AF516:AT516" si="408">SUMPRODUCT($AC$506:$AC$515,AF506:AF515)-AF504</f>
        <v>20000</v>
      </c>
      <c r="AG516" s="203">
        <f t="shared" si="408"/>
        <v>0</v>
      </c>
      <c r="AH516" s="203">
        <f t="shared" si="408"/>
        <v>0</v>
      </c>
      <c r="AI516" s="203">
        <f t="shared" si="408"/>
        <v>15562.555555555557</v>
      </c>
      <c r="AJ516" s="203">
        <f t="shared" si="408"/>
        <v>1112.1111111111111</v>
      </c>
      <c r="AK516" s="203">
        <f t="shared" si="408"/>
        <v>2223.2222222222222</v>
      </c>
      <c r="AL516" s="203">
        <f t="shared" si="408"/>
        <v>0</v>
      </c>
      <c r="AM516" s="203">
        <f t="shared" si="408"/>
        <v>0</v>
      </c>
      <c r="AN516" s="203">
        <f t="shared" si="408"/>
        <v>0</v>
      </c>
      <c r="AO516" s="203">
        <f t="shared" si="408"/>
        <v>0</v>
      </c>
      <c r="AP516" s="203">
        <f t="shared" si="408"/>
        <v>0</v>
      </c>
      <c r="AQ516" s="203">
        <f t="shared" si="408"/>
        <v>10000</v>
      </c>
      <c r="AR516" s="203">
        <f t="shared" si="408"/>
        <v>0</v>
      </c>
      <c r="AS516" s="203">
        <f t="shared" si="408"/>
        <v>7771.7777777777783</v>
      </c>
      <c r="AT516" s="203">
        <f t="shared" si="408"/>
        <v>0</v>
      </c>
      <c r="AU516" s="206"/>
      <c r="AV516" s="206"/>
    </row>
    <row r="517" spans="1:48" ht="15.75" thickBot="1" x14ac:dyDescent="0.3">
      <c r="A517" s="206"/>
      <c r="B517" s="206"/>
      <c r="C517" s="206"/>
      <c r="D517" s="206"/>
      <c r="E517" s="206"/>
      <c r="F517" s="206"/>
      <c r="G517" s="206"/>
      <c r="H517" s="206"/>
      <c r="I517" s="206"/>
      <c r="J517" s="206"/>
      <c r="K517" s="206"/>
      <c r="L517" s="206"/>
      <c r="M517" s="206"/>
      <c r="N517" s="206"/>
      <c r="O517" s="206"/>
      <c r="P517" s="206"/>
      <c r="Q517" s="206"/>
      <c r="R517" s="206"/>
      <c r="S517" s="206"/>
      <c r="T517" s="206"/>
      <c r="U517" s="206"/>
      <c r="V517" s="206"/>
      <c r="W517" s="206"/>
      <c r="X517" s="206"/>
      <c r="Y517" s="206"/>
      <c r="Z517" s="206"/>
      <c r="AA517" s="206"/>
      <c r="AB517" s="208" t="s">
        <v>474</v>
      </c>
      <c r="AC517" s="215"/>
      <c r="AD517" s="215"/>
      <c r="AE517" s="215"/>
      <c r="AF517" s="215"/>
      <c r="AG517" s="209"/>
      <c r="AH517" s="206"/>
      <c r="AI517" s="206"/>
      <c r="AJ517" s="206"/>
      <c r="AK517" s="206"/>
      <c r="AL517" s="206"/>
      <c r="AM517" s="206"/>
      <c r="AN517" s="206"/>
      <c r="AO517" s="206"/>
      <c r="AP517" s="206"/>
      <c r="AQ517" s="206"/>
      <c r="AR517" s="206"/>
      <c r="AS517" s="206"/>
      <c r="AT517" s="206"/>
      <c r="AU517" s="206"/>
      <c r="AV517" s="206"/>
    </row>
    <row r="518" spans="1:48" ht="15.75" thickBot="1" x14ac:dyDescent="0.3">
      <c r="A518" s="206"/>
      <c r="B518" s="206"/>
      <c r="C518" s="210"/>
      <c r="D518" s="210"/>
      <c r="E518" s="202" t="s">
        <v>155</v>
      </c>
      <c r="F518" s="203">
        <v>3</v>
      </c>
      <c r="G518" s="203">
        <v>6</v>
      </c>
      <c r="H518" s="203">
        <v>3</v>
      </c>
      <c r="I518" s="203">
        <v>6</v>
      </c>
      <c r="J518" s="203">
        <v>13</v>
      </c>
      <c r="K518" s="203">
        <v>0</v>
      </c>
      <c r="L518" s="203">
        <v>0</v>
      </c>
      <c r="M518" s="203">
        <v>0</v>
      </c>
      <c r="N518" s="203">
        <v>0</v>
      </c>
      <c r="O518" s="203">
        <v>0</v>
      </c>
      <c r="P518" s="203">
        <v>0</v>
      </c>
      <c r="Q518" s="203">
        <v>0</v>
      </c>
      <c r="R518" s="203">
        <v>0</v>
      </c>
      <c r="S518" s="203">
        <v>0</v>
      </c>
      <c r="T518" s="203">
        <v>0</v>
      </c>
      <c r="U518" s="204">
        <v>-10000</v>
      </c>
      <c r="V518" s="206"/>
      <c r="W518" s="206"/>
      <c r="X518" s="206"/>
      <c r="Y518" s="206"/>
      <c r="Z518" s="206"/>
      <c r="AA518" s="206"/>
      <c r="AB518" s="211"/>
      <c r="AC518" s="210" t="s">
        <v>475</v>
      </c>
      <c r="AD518" s="210"/>
      <c r="AE518" s="210"/>
      <c r="AF518" s="210"/>
      <c r="AG518" s="212"/>
      <c r="AH518" s="206"/>
      <c r="AI518" s="206"/>
      <c r="AJ518" s="206"/>
      <c r="AK518" s="206"/>
      <c r="AL518" s="206"/>
      <c r="AM518" s="206"/>
      <c r="AN518" s="206"/>
      <c r="AO518" s="206"/>
      <c r="AP518" s="206"/>
      <c r="AQ518" s="206"/>
      <c r="AR518" s="206"/>
      <c r="AS518" s="206"/>
      <c r="AT518" s="206"/>
      <c r="AU518" s="206"/>
      <c r="AV518" s="206"/>
    </row>
    <row r="519" spans="1:48" ht="15.75" thickBot="1" x14ac:dyDescent="0.3">
      <c r="A519" s="206"/>
      <c r="B519" s="206"/>
      <c r="C519" s="208" t="s">
        <v>435</v>
      </c>
      <c r="D519" s="215" t="s">
        <v>436</v>
      </c>
      <c r="E519" s="215" t="s">
        <v>437</v>
      </c>
      <c r="F519" s="215" t="s">
        <v>438</v>
      </c>
      <c r="G519" s="215" t="s">
        <v>439</v>
      </c>
      <c r="H519" s="215" t="s">
        <v>11</v>
      </c>
      <c r="I519" s="215" t="s">
        <v>12</v>
      </c>
      <c r="J519" s="215" t="s">
        <v>13</v>
      </c>
      <c r="K519" s="215" t="s">
        <v>234</v>
      </c>
      <c r="L519" s="215" t="s">
        <v>235</v>
      </c>
      <c r="M519" s="215" t="s">
        <v>236</v>
      </c>
      <c r="N519" s="215" t="s">
        <v>415</v>
      </c>
      <c r="O519" s="215" t="s">
        <v>440</v>
      </c>
      <c r="P519" s="215" t="s">
        <v>441</v>
      </c>
      <c r="Q519" s="215" t="s">
        <v>446</v>
      </c>
      <c r="R519" s="215" t="s">
        <v>458</v>
      </c>
      <c r="S519" s="215" t="s">
        <v>468</v>
      </c>
      <c r="T519" s="215" t="s">
        <v>481</v>
      </c>
      <c r="U519" s="215" t="s">
        <v>473</v>
      </c>
      <c r="V519" s="209" t="s">
        <v>442</v>
      </c>
      <c r="W519" s="206"/>
      <c r="X519" s="206"/>
      <c r="Y519" s="206"/>
      <c r="Z519" s="206"/>
      <c r="AA519" s="206"/>
      <c r="AB519" s="211"/>
      <c r="AC519" s="210" t="s">
        <v>476</v>
      </c>
      <c r="AD519" s="210"/>
      <c r="AE519" s="210"/>
      <c r="AF519" s="210"/>
      <c r="AG519" s="212"/>
      <c r="AH519" s="206"/>
      <c r="AI519" s="206"/>
      <c r="AJ519" s="206"/>
      <c r="AK519" s="206"/>
      <c r="AL519" s="206"/>
      <c r="AM519" s="206"/>
      <c r="AN519" s="206"/>
      <c r="AO519" s="206"/>
      <c r="AP519" s="206"/>
      <c r="AQ519" s="206"/>
      <c r="AR519" s="206"/>
      <c r="AS519" s="206"/>
      <c r="AT519" s="206"/>
      <c r="AU519" s="206"/>
      <c r="AV519" s="206"/>
    </row>
    <row r="520" spans="1:48" ht="15.75" thickBot="1" x14ac:dyDescent="0.3">
      <c r="A520" s="206"/>
      <c r="B520" s="206"/>
      <c r="C520" s="208" t="s">
        <v>12</v>
      </c>
      <c r="D520" s="215">
        <v>6</v>
      </c>
      <c r="E520" s="215">
        <f>E506/$I$506</f>
        <v>0.16666666666666666</v>
      </c>
      <c r="F520" s="215">
        <f t="shared" ref="F520:U520" si="409">F506/$I$506</f>
        <v>0</v>
      </c>
      <c r="G520" s="215">
        <f t="shared" si="409"/>
        <v>0</v>
      </c>
      <c r="H520" s="215">
        <f t="shared" si="409"/>
        <v>0.5</v>
      </c>
      <c r="I520" s="215">
        <f t="shared" si="409"/>
        <v>1</v>
      </c>
      <c r="J520" s="215">
        <f t="shared" si="409"/>
        <v>0</v>
      </c>
      <c r="K520" s="215">
        <f t="shared" si="409"/>
        <v>0.1111111111111111</v>
      </c>
      <c r="L520" s="215">
        <f t="shared" si="409"/>
        <v>5.5555555555555552E-2</v>
      </c>
      <c r="M520" s="215">
        <f t="shared" si="409"/>
        <v>0</v>
      </c>
      <c r="N520" s="215">
        <f t="shared" si="409"/>
        <v>0</v>
      </c>
      <c r="O520" s="215">
        <f t="shared" si="409"/>
        <v>0</v>
      </c>
      <c r="P520" s="215">
        <f t="shared" si="409"/>
        <v>0</v>
      </c>
      <c r="Q520" s="215">
        <f t="shared" si="409"/>
        <v>0</v>
      </c>
      <c r="R520" s="215">
        <f t="shared" si="409"/>
        <v>0</v>
      </c>
      <c r="S520" s="215">
        <f t="shared" si="409"/>
        <v>1.1666666666666667</v>
      </c>
      <c r="T520" s="215">
        <f t="shared" si="409"/>
        <v>0</v>
      </c>
      <c r="U520" s="215">
        <f t="shared" si="409"/>
        <v>0</v>
      </c>
      <c r="V520" s="209"/>
      <c r="W520" s="206"/>
      <c r="X520" s="206"/>
      <c r="Y520" s="206"/>
      <c r="Z520" s="206"/>
      <c r="AA520" s="206"/>
      <c r="AB520" s="213"/>
      <c r="AC520" s="218" t="s">
        <v>485</v>
      </c>
      <c r="AD520" s="218"/>
      <c r="AE520" s="218"/>
      <c r="AF520" s="218"/>
      <c r="AG520" s="214"/>
      <c r="AH520" s="206"/>
      <c r="AI520" s="206"/>
      <c r="AJ520" s="206"/>
      <c r="AK520" s="206"/>
      <c r="AL520" s="206"/>
      <c r="AM520" s="206"/>
      <c r="AN520" s="206"/>
      <c r="AO520" s="206"/>
      <c r="AP520" s="206"/>
      <c r="AQ520" s="206"/>
      <c r="AR520" s="206"/>
      <c r="AS520" s="206"/>
      <c r="AT520" s="206"/>
      <c r="AU520" s="206"/>
      <c r="AV520" s="206"/>
    </row>
    <row r="521" spans="1:48" x14ac:dyDescent="0.25">
      <c r="A521" s="206"/>
      <c r="B521" s="206"/>
      <c r="C521" s="211" t="s">
        <v>10</v>
      </c>
      <c r="D521" s="210">
        <v>6</v>
      </c>
      <c r="E521" s="210">
        <f>E507-E520*$I$507</f>
        <v>0.16666666666666666</v>
      </c>
      <c r="F521" s="210">
        <f t="shared" ref="F521:U521" si="410">F507-F520*$I$507</f>
        <v>0.5</v>
      </c>
      <c r="G521" s="210">
        <f t="shared" si="410"/>
        <v>1</v>
      </c>
      <c r="H521" s="210">
        <f t="shared" si="410"/>
        <v>0</v>
      </c>
      <c r="I521" s="210">
        <f t="shared" si="410"/>
        <v>0</v>
      </c>
      <c r="J521" s="210">
        <f t="shared" si="410"/>
        <v>0</v>
      </c>
      <c r="K521" s="210">
        <f t="shared" si="410"/>
        <v>5.5555555555555552E-2</v>
      </c>
      <c r="L521" s="210">
        <f t="shared" si="410"/>
        <v>0.1111111111111111</v>
      </c>
      <c r="M521" s="210">
        <f t="shared" si="410"/>
        <v>0</v>
      </c>
      <c r="N521" s="210">
        <f t="shared" si="410"/>
        <v>0</v>
      </c>
      <c r="O521" s="210">
        <f t="shared" si="410"/>
        <v>0</v>
      </c>
      <c r="P521" s="210">
        <f t="shared" si="410"/>
        <v>0</v>
      </c>
      <c r="Q521" s="210">
        <f t="shared" si="410"/>
        <v>0</v>
      </c>
      <c r="R521" s="210">
        <f t="shared" si="410"/>
        <v>0</v>
      </c>
      <c r="S521" s="210">
        <f t="shared" si="410"/>
        <v>1.1666666666666667</v>
      </c>
      <c r="T521" s="210">
        <f t="shared" si="410"/>
        <v>0</v>
      </c>
      <c r="U521" s="210">
        <f t="shared" si="410"/>
        <v>0</v>
      </c>
      <c r="V521" s="212"/>
      <c r="W521" s="206"/>
      <c r="X521" s="206"/>
      <c r="Y521" s="206"/>
      <c r="Z521" s="206"/>
      <c r="AA521" s="206"/>
      <c r="AB521" s="206"/>
      <c r="AC521" s="206"/>
      <c r="AD521" s="206"/>
      <c r="AE521" s="206"/>
      <c r="AF521" s="206"/>
      <c r="AG521" s="206"/>
      <c r="AH521" s="206"/>
      <c r="AI521" s="206"/>
      <c r="AJ521" s="206"/>
      <c r="AK521" s="206"/>
      <c r="AL521" s="206"/>
      <c r="AM521" s="206"/>
      <c r="AN521" s="206"/>
      <c r="AO521" s="206"/>
      <c r="AP521" s="206"/>
      <c r="AQ521" s="206"/>
      <c r="AR521" s="206"/>
      <c r="AS521" s="206"/>
      <c r="AT521" s="206"/>
      <c r="AU521" s="206"/>
      <c r="AV521" s="206"/>
    </row>
    <row r="522" spans="1:48" x14ac:dyDescent="0.25">
      <c r="A522" s="206"/>
      <c r="B522" s="206"/>
      <c r="C522" s="211" t="s">
        <v>236</v>
      </c>
      <c r="D522" s="210">
        <v>0</v>
      </c>
      <c r="E522" s="210">
        <f>E508</f>
        <v>1</v>
      </c>
      <c r="F522" s="210">
        <f t="shared" ref="F522:U522" si="411">F508</f>
        <v>1</v>
      </c>
      <c r="G522" s="210">
        <f t="shared" si="411"/>
        <v>0</v>
      </c>
      <c r="H522" s="210">
        <f t="shared" si="411"/>
        <v>0</v>
      </c>
      <c r="I522" s="210">
        <f t="shared" si="411"/>
        <v>0</v>
      </c>
      <c r="J522" s="210">
        <f t="shared" si="411"/>
        <v>0</v>
      </c>
      <c r="K522" s="210">
        <f t="shared" si="411"/>
        <v>0</v>
      </c>
      <c r="L522" s="210">
        <f t="shared" si="411"/>
        <v>0</v>
      </c>
      <c r="M522" s="210">
        <f t="shared" si="411"/>
        <v>1</v>
      </c>
      <c r="N522" s="210">
        <f t="shared" si="411"/>
        <v>0</v>
      </c>
      <c r="O522" s="210">
        <f t="shared" si="411"/>
        <v>0</v>
      </c>
      <c r="P522" s="210">
        <f t="shared" si="411"/>
        <v>0</v>
      </c>
      <c r="Q522" s="210">
        <f t="shared" si="411"/>
        <v>0</v>
      </c>
      <c r="R522" s="210">
        <f t="shared" si="411"/>
        <v>0</v>
      </c>
      <c r="S522" s="210">
        <f t="shared" si="411"/>
        <v>0</v>
      </c>
      <c r="T522" s="210">
        <f t="shared" si="411"/>
        <v>0</v>
      </c>
      <c r="U522" s="210">
        <f t="shared" si="411"/>
        <v>0</v>
      </c>
      <c r="V522" s="212"/>
      <c r="W522" s="206"/>
      <c r="X522" s="206"/>
      <c r="Y522" s="206"/>
      <c r="Z522" s="206"/>
      <c r="AA522" s="206"/>
      <c r="AB522" s="206"/>
      <c r="AC522" s="206"/>
      <c r="AD522" s="206"/>
      <c r="AE522" s="206"/>
      <c r="AF522" s="206"/>
      <c r="AG522" s="206"/>
      <c r="AH522" s="206"/>
      <c r="AI522" s="206"/>
      <c r="AJ522" s="206"/>
      <c r="AK522" s="206"/>
      <c r="AL522" s="206"/>
      <c r="AM522" s="206"/>
      <c r="AN522" s="206"/>
      <c r="AO522" s="206"/>
      <c r="AP522" s="206"/>
      <c r="AQ522" s="206"/>
      <c r="AR522" s="206"/>
      <c r="AS522" s="206"/>
      <c r="AT522" s="206"/>
      <c r="AU522" s="206"/>
      <c r="AV522" s="206"/>
    </row>
    <row r="523" spans="1:48" x14ac:dyDescent="0.25">
      <c r="A523" s="206"/>
      <c r="B523" s="206"/>
      <c r="C523" s="211" t="s">
        <v>415</v>
      </c>
      <c r="D523" s="210">
        <v>0</v>
      </c>
      <c r="E523" s="210">
        <f>E509-E520*$I$509</f>
        <v>0.83333333333333326</v>
      </c>
      <c r="F523" s="210">
        <f t="shared" ref="F523:U523" si="412">F509-F520*$I$509</f>
        <v>-0.5</v>
      </c>
      <c r="G523" s="210">
        <f t="shared" si="412"/>
        <v>0</v>
      </c>
      <c r="H523" s="210">
        <f t="shared" si="412"/>
        <v>0</v>
      </c>
      <c r="I523" s="210">
        <f t="shared" si="412"/>
        <v>0</v>
      </c>
      <c r="J523" s="210">
        <f t="shared" si="412"/>
        <v>0</v>
      </c>
      <c r="K523" s="210">
        <f t="shared" si="412"/>
        <v>-5.5555555555555552E-2</v>
      </c>
      <c r="L523" s="210">
        <f t="shared" si="412"/>
        <v>-0.1111111111111111</v>
      </c>
      <c r="M523" s="210">
        <f t="shared" si="412"/>
        <v>0</v>
      </c>
      <c r="N523" s="210">
        <f t="shared" si="412"/>
        <v>1</v>
      </c>
      <c r="O523" s="210">
        <f t="shared" si="412"/>
        <v>0</v>
      </c>
      <c r="P523" s="210">
        <f t="shared" si="412"/>
        <v>0</v>
      </c>
      <c r="Q523" s="210">
        <f t="shared" si="412"/>
        <v>0</v>
      </c>
      <c r="R523" s="210">
        <f t="shared" si="412"/>
        <v>0</v>
      </c>
      <c r="S523" s="210">
        <f t="shared" si="412"/>
        <v>-1.1666666666666667</v>
      </c>
      <c r="T523" s="210">
        <f t="shared" si="412"/>
        <v>0</v>
      </c>
      <c r="U523" s="210">
        <f t="shared" si="412"/>
        <v>0</v>
      </c>
      <c r="V523" s="212"/>
      <c r="W523" s="206"/>
      <c r="X523" s="206"/>
      <c r="Y523" s="206"/>
      <c r="Z523" s="206"/>
      <c r="AA523" s="206"/>
      <c r="AB523" s="206"/>
      <c r="AC523" s="206"/>
      <c r="AD523" s="206"/>
      <c r="AE523" s="206"/>
      <c r="AF523" s="206"/>
      <c r="AG523" s="206"/>
      <c r="AH523" s="206"/>
      <c r="AI523" s="206"/>
      <c r="AJ523" s="206"/>
      <c r="AK523" s="206"/>
      <c r="AL523" s="206"/>
      <c r="AM523" s="206"/>
      <c r="AN523" s="206"/>
      <c r="AO523" s="206"/>
      <c r="AP523" s="206"/>
      <c r="AQ523" s="206"/>
      <c r="AR523" s="206"/>
      <c r="AS523" s="206"/>
      <c r="AT523" s="206"/>
      <c r="AU523" s="206"/>
      <c r="AV523" s="206"/>
    </row>
    <row r="524" spans="1:48" x14ac:dyDescent="0.25">
      <c r="A524" s="206"/>
      <c r="B524" s="206"/>
      <c r="C524" s="211" t="s">
        <v>440</v>
      </c>
      <c r="D524" s="210">
        <v>0</v>
      </c>
      <c r="E524" s="210">
        <f>E510</f>
        <v>1</v>
      </c>
      <c r="F524" s="210">
        <f t="shared" ref="F524:U524" si="413">F510</f>
        <v>0</v>
      </c>
      <c r="G524" s="210">
        <f t="shared" si="413"/>
        <v>0</v>
      </c>
      <c r="H524" s="210">
        <f t="shared" si="413"/>
        <v>1</v>
      </c>
      <c r="I524" s="210">
        <f t="shared" si="413"/>
        <v>0</v>
      </c>
      <c r="J524" s="210">
        <f t="shared" si="413"/>
        <v>0</v>
      </c>
      <c r="K524" s="210">
        <f t="shared" si="413"/>
        <v>0</v>
      </c>
      <c r="L524" s="210">
        <f t="shared" si="413"/>
        <v>0</v>
      </c>
      <c r="M524" s="210">
        <f t="shared" si="413"/>
        <v>0</v>
      </c>
      <c r="N524" s="210">
        <f t="shared" si="413"/>
        <v>0</v>
      </c>
      <c r="O524" s="210">
        <f t="shared" si="413"/>
        <v>1</v>
      </c>
      <c r="P524" s="210">
        <f t="shared" si="413"/>
        <v>0</v>
      </c>
      <c r="Q524" s="210">
        <f t="shared" si="413"/>
        <v>0</v>
      </c>
      <c r="R524" s="210">
        <f t="shared" si="413"/>
        <v>0</v>
      </c>
      <c r="S524" s="210">
        <f t="shared" si="413"/>
        <v>0</v>
      </c>
      <c r="T524" s="210">
        <f t="shared" si="413"/>
        <v>0</v>
      </c>
      <c r="U524" s="210">
        <f t="shared" si="413"/>
        <v>0</v>
      </c>
      <c r="V524" s="212"/>
      <c r="W524" s="206"/>
      <c r="X524" s="206"/>
      <c r="Y524" s="206"/>
      <c r="Z524" s="206"/>
      <c r="AA524" s="206"/>
      <c r="AB524" s="206"/>
      <c r="AC524" s="206"/>
      <c r="AD524" s="206"/>
      <c r="AE524" s="206"/>
      <c r="AF524" s="206"/>
      <c r="AG524" s="206"/>
      <c r="AH524" s="206"/>
      <c r="AI524" s="206"/>
      <c r="AJ524" s="206"/>
      <c r="AK524" s="206"/>
      <c r="AL524" s="206"/>
      <c r="AM524" s="206"/>
      <c r="AN524" s="206"/>
      <c r="AO524" s="206"/>
      <c r="AP524" s="206"/>
      <c r="AQ524" s="206"/>
      <c r="AR524" s="206"/>
      <c r="AS524" s="206"/>
      <c r="AT524" s="206"/>
      <c r="AU524" s="206"/>
      <c r="AV524" s="206"/>
    </row>
    <row r="525" spans="1:48" x14ac:dyDescent="0.25">
      <c r="A525" s="206"/>
      <c r="B525" s="206"/>
      <c r="C525" s="211" t="s">
        <v>441</v>
      </c>
      <c r="D525" s="210">
        <v>0</v>
      </c>
      <c r="E525" s="210">
        <f>E511-E520*$I$511</f>
        <v>0.83333333333333337</v>
      </c>
      <c r="F525" s="210">
        <f t="shared" ref="F525:U525" si="414">F511-F520*$I$511</f>
        <v>0</v>
      </c>
      <c r="G525" s="210">
        <f t="shared" si="414"/>
        <v>0</v>
      </c>
      <c r="H525" s="210">
        <f t="shared" si="414"/>
        <v>-0.5</v>
      </c>
      <c r="I525" s="210">
        <f t="shared" si="414"/>
        <v>0</v>
      </c>
      <c r="J525" s="210">
        <f t="shared" si="414"/>
        <v>0</v>
      </c>
      <c r="K525" s="210">
        <f t="shared" si="414"/>
        <v>-0.1111111111111111</v>
      </c>
      <c r="L525" s="210">
        <f t="shared" si="414"/>
        <v>-5.5555555555555552E-2</v>
      </c>
      <c r="M525" s="210">
        <f t="shared" si="414"/>
        <v>0</v>
      </c>
      <c r="N525" s="210">
        <f t="shared" si="414"/>
        <v>0</v>
      </c>
      <c r="O525" s="210">
        <f t="shared" si="414"/>
        <v>0</v>
      </c>
      <c r="P525" s="210">
        <f t="shared" si="414"/>
        <v>1</v>
      </c>
      <c r="Q525" s="210">
        <f t="shared" si="414"/>
        <v>0</v>
      </c>
      <c r="R525" s="210">
        <f t="shared" si="414"/>
        <v>0</v>
      </c>
      <c r="S525" s="210">
        <f t="shared" si="414"/>
        <v>-1.1666666666666667</v>
      </c>
      <c r="T525" s="210">
        <f t="shared" si="414"/>
        <v>0</v>
      </c>
      <c r="U525" s="210">
        <f t="shared" si="414"/>
        <v>0</v>
      </c>
      <c r="V525" s="212"/>
      <c r="W525" s="206"/>
      <c r="X525" s="206"/>
      <c r="Y525" s="206"/>
      <c r="Z525" s="206"/>
      <c r="AA525" s="206"/>
      <c r="AB525" s="206"/>
      <c r="AC525" s="206"/>
      <c r="AD525" s="206"/>
      <c r="AE525" s="206"/>
      <c r="AF525" s="206"/>
      <c r="AG525" s="206"/>
      <c r="AH525" s="206"/>
      <c r="AI525" s="206"/>
      <c r="AJ525" s="206"/>
      <c r="AK525" s="206"/>
      <c r="AL525" s="206"/>
      <c r="AM525" s="206"/>
      <c r="AN525" s="206"/>
      <c r="AO525" s="206"/>
      <c r="AP525" s="206"/>
      <c r="AQ525" s="206"/>
      <c r="AR525" s="206"/>
      <c r="AS525" s="206"/>
      <c r="AT525" s="206"/>
      <c r="AU525" s="206"/>
      <c r="AV525" s="206"/>
    </row>
    <row r="526" spans="1:48" x14ac:dyDescent="0.25">
      <c r="A526" s="206"/>
      <c r="B526" s="206"/>
      <c r="C526" s="211" t="s">
        <v>446</v>
      </c>
      <c r="D526" s="210">
        <v>0</v>
      </c>
      <c r="E526" s="210">
        <f>E512</f>
        <v>0</v>
      </c>
      <c r="F526" s="210">
        <f t="shared" ref="F526:U526" si="415">F512</f>
        <v>0</v>
      </c>
      <c r="G526" s="210">
        <f t="shared" si="415"/>
        <v>0</v>
      </c>
      <c r="H526" s="210">
        <f t="shared" si="415"/>
        <v>0</v>
      </c>
      <c r="I526" s="210">
        <f t="shared" si="415"/>
        <v>0</v>
      </c>
      <c r="J526" s="210">
        <f t="shared" si="415"/>
        <v>0</v>
      </c>
      <c r="K526" s="210">
        <f t="shared" si="415"/>
        <v>0</v>
      </c>
      <c r="L526" s="210">
        <f t="shared" si="415"/>
        <v>0</v>
      </c>
      <c r="M526" s="210">
        <f t="shared" si="415"/>
        <v>0</v>
      </c>
      <c r="N526" s="210">
        <f t="shared" si="415"/>
        <v>0</v>
      </c>
      <c r="O526" s="210">
        <f t="shared" si="415"/>
        <v>0</v>
      </c>
      <c r="P526" s="210">
        <f t="shared" si="415"/>
        <v>0</v>
      </c>
      <c r="Q526" s="210">
        <f t="shared" si="415"/>
        <v>1</v>
      </c>
      <c r="R526" s="210">
        <f t="shared" si="415"/>
        <v>0</v>
      </c>
      <c r="S526" s="210">
        <f t="shared" si="415"/>
        <v>1</v>
      </c>
      <c r="T526" s="210">
        <f t="shared" si="415"/>
        <v>0</v>
      </c>
      <c r="U526" s="210">
        <f t="shared" si="415"/>
        <v>0</v>
      </c>
      <c r="V526" s="212"/>
      <c r="W526" s="206"/>
      <c r="X526" s="206"/>
      <c r="Y526" s="206"/>
      <c r="Z526" s="206"/>
      <c r="AA526" s="206"/>
      <c r="AB526" s="206"/>
      <c r="AC526" s="206"/>
      <c r="AD526" s="206"/>
      <c r="AE526" s="206"/>
      <c r="AF526" s="206"/>
      <c r="AG526" s="206"/>
      <c r="AH526" s="206"/>
      <c r="AI526" s="206"/>
      <c r="AJ526" s="206"/>
      <c r="AK526" s="206"/>
      <c r="AL526" s="206"/>
      <c r="AM526" s="206"/>
      <c r="AN526" s="206"/>
      <c r="AO526" s="206"/>
      <c r="AP526" s="206"/>
      <c r="AQ526" s="206"/>
      <c r="AR526" s="206"/>
      <c r="AS526" s="206"/>
      <c r="AT526" s="206"/>
      <c r="AU526" s="206"/>
      <c r="AV526" s="206"/>
    </row>
    <row r="527" spans="1:48" x14ac:dyDescent="0.25">
      <c r="A527" s="206"/>
      <c r="B527" s="206"/>
      <c r="C527" s="211" t="s">
        <v>458</v>
      </c>
      <c r="D527" s="210">
        <v>0</v>
      </c>
      <c r="E527" s="210">
        <f t="shared" ref="E527:U528" si="416">E513</f>
        <v>0</v>
      </c>
      <c r="F527" s="210">
        <f t="shared" si="416"/>
        <v>0</v>
      </c>
      <c r="G527" s="210">
        <f t="shared" si="416"/>
        <v>0</v>
      </c>
      <c r="H527" s="210">
        <f t="shared" si="416"/>
        <v>0</v>
      </c>
      <c r="I527" s="210">
        <f t="shared" si="416"/>
        <v>0</v>
      </c>
      <c r="J527" s="210">
        <f t="shared" si="416"/>
        <v>0</v>
      </c>
      <c r="K527" s="210">
        <f t="shared" si="416"/>
        <v>0</v>
      </c>
      <c r="L527" s="210">
        <f t="shared" si="416"/>
        <v>0</v>
      </c>
      <c r="M527" s="210">
        <f t="shared" si="416"/>
        <v>0</v>
      </c>
      <c r="N527" s="210">
        <f t="shared" si="416"/>
        <v>0</v>
      </c>
      <c r="O527" s="210">
        <f t="shared" si="416"/>
        <v>0</v>
      </c>
      <c r="P527" s="210">
        <f t="shared" si="416"/>
        <v>0</v>
      </c>
      <c r="Q527" s="210">
        <f t="shared" si="416"/>
        <v>0</v>
      </c>
      <c r="R527" s="210">
        <f t="shared" si="416"/>
        <v>1</v>
      </c>
      <c r="S527" s="210">
        <f t="shared" si="416"/>
        <v>0</v>
      </c>
      <c r="T527" s="210">
        <f t="shared" si="416"/>
        <v>0</v>
      </c>
      <c r="U527" s="210">
        <f t="shared" si="416"/>
        <v>0</v>
      </c>
      <c r="V527" s="212"/>
      <c r="W527" s="206"/>
      <c r="X527" s="206"/>
      <c r="Y527" s="206"/>
      <c r="Z527" s="206"/>
      <c r="AA527" s="206"/>
      <c r="AB527" s="206"/>
      <c r="AC527" s="206"/>
      <c r="AD527" s="206"/>
      <c r="AE527" s="206"/>
      <c r="AF527" s="206"/>
      <c r="AG527" s="206"/>
      <c r="AH527" s="206"/>
      <c r="AI527" s="206"/>
      <c r="AJ527" s="206"/>
      <c r="AK527" s="206"/>
      <c r="AL527" s="206"/>
      <c r="AM527" s="206"/>
      <c r="AN527" s="206"/>
      <c r="AO527" s="206"/>
      <c r="AP527" s="206"/>
      <c r="AQ527" s="206"/>
      <c r="AR527" s="206"/>
      <c r="AS527" s="206"/>
      <c r="AT527" s="206"/>
      <c r="AU527" s="206"/>
      <c r="AV527" s="206"/>
    </row>
    <row r="528" spans="1:48" x14ac:dyDescent="0.25">
      <c r="A528" s="206"/>
      <c r="B528" s="206"/>
      <c r="C528" s="211" t="s">
        <v>13</v>
      </c>
      <c r="D528" s="210">
        <v>13</v>
      </c>
      <c r="E528" s="210">
        <f t="shared" si="416"/>
        <v>1</v>
      </c>
      <c r="F528" s="210">
        <f t="shared" si="416"/>
        <v>0</v>
      </c>
      <c r="G528" s="210">
        <f t="shared" si="416"/>
        <v>0</v>
      </c>
      <c r="H528" s="210">
        <f t="shared" si="416"/>
        <v>0</v>
      </c>
      <c r="I528" s="210">
        <f t="shared" si="416"/>
        <v>0</v>
      </c>
      <c r="J528" s="210">
        <f t="shared" si="416"/>
        <v>1</v>
      </c>
      <c r="K528" s="210">
        <f t="shared" si="416"/>
        <v>0</v>
      </c>
      <c r="L528" s="210">
        <f t="shared" si="416"/>
        <v>0</v>
      </c>
      <c r="M528" s="210">
        <f t="shared" si="416"/>
        <v>0</v>
      </c>
      <c r="N528" s="210">
        <f t="shared" si="416"/>
        <v>0</v>
      </c>
      <c r="O528" s="210">
        <f t="shared" si="416"/>
        <v>0</v>
      </c>
      <c r="P528" s="210">
        <f t="shared" si="416"/>
        <v>0</v>
      </c>
      <c r="Q528" s="210">
        <f t="shared" si="416"/>
        <v>0</v>
      </c>
      <c r="R528" s="210">
        <f t="shared" si="416"/>
        <v>0</v>
      </c>
      <c r="S528" s="210">
        <f t="shared" si="416"/>
        <v>-1</v>
      </c>
      <c r="T528" s="210">
        <f t="shared" si="416"/>
        <v>0</v>
      </c>
      <c r="U528" s="210">
        <f t="shared" si="416"/>
        <v>0</v>
      </c>
      <c r="V528" s="212"/>
      <c r="W528" s="206"/>
      <c r="X528" s="206"/>
      <c r="Y528" s="206"/>
      <c r="Z528" s="206"/>
      <c r="AA528" s="206"/>
      <c r="AB528" s="206"/>
      <c r="AC528" s="206"/>
      <c r="AD528" s="206"/>
      <c r="AE528" s="206"/>
      <c r="AF528" s="206"/>
      <c r="AG528" s="206"/>
      <c r="AH528" s="206"/>
      <c r="AI528" s="206"/>
      <c r="AJ528" s="206"/>
      <c r="AK528" s="206"/>
      <c r="AL528" s="206"/>
      <c r="AM528" s="206"/>
      <c r="AN528" s="206"/>
      <c r="AO528" s="206"/>
      <c r="AP528" s="206"/>
      <c r="AQ528" s="206"/>
      <c r="AR528" s="206"/>
      <c r="AS528" s="206"/>
      <c r="AT528" s="206"/>
      <c r="AU528" s="206"/>
      <c r="AV528" s="206"/>
    </row>
    <row r="529" spans="1:48" ht="15.75" thickBot="1" x14ac:dyDescent="0.3">
      <c r="A529" s="206"/>
      <c r="B529" s="206"/>
      <c r="C529" s="213" t="s">
        <v>473</v>
      </c>
      <c r="D529" s="218">
        <v>-10000</v>
      </c>
      <c r="E529" s="218">
        <f>E515-E520*$I$515</f>
        <v>0.83333333333333326</v>
      </c>
      <c r="F529" s="218">
        <f t="shared" ref="F529:U529" si="417">F515-F520*$I$515</f>
        <v>-0.5</v>
      </c>
      <c r="G529" s="218">
        <f t="shared" si="417"/>
        <v>0</v>
      </c>
      <c r="H529" s="218">
        <f t="shared" si="417"/>
        <v>0</v>
      </c>
      <c r="I529" s="218">
        <f t="shared" si="417"/>
        <v>0</v>
      </c>
      <c r="J529" s="218">
        <f t="shared" si="417"/>
        <v>0</v>
      </c>
      <c r="K529" s="218">
        <f t="shared" si="417"/>
        <v>-5.5555555555555552E-2</v>
      </c>
      <c r="L529" s="218">
        <f t="shared" si="417"/>
        <v>-0.1111111111111111</v>
      </c>
      <c r="M529" s="218">
        <f t="shared" si="417"/>
        <v>0</v>
      </c>
      <c r="N529" s="218">
        <f t="shared" si="417"/>
        <v>0</v>
      </c>
      <c r="O529" s="218">
        <f t="shared" si="417"/>
        <v>0</v>
      </c>
      <c r="P529" s="218">
        <f t="shared" si="417"/>
        <v>0</v>
      </c>
      <c r="Q529" s="218">
        <f t="shared" si="417"/>
        <v>0</v>
      </c>
      <c r="R529" s="218">
        <f t="shared" si="417"/>
        <v>0</v>
      </c>
      <c r="S529" s="218">
        <f t="shared" si="417"/>
        <v>-1.1666666666666667</v>
      </c>
      <c r="T529" s="218">
        <f t="shared" si="417"/>
        <v>-1</v>
      </c>
      <c r="U529" s="218">
        <f t="shared" si="417"/>
        <v>1</v>
      </c>
      <c r="V529" s="214"/>
      <c r="W529" s="206"/>
      <c r="X529" s="206"/>
      <c r="Y529" s="206"/>
      <c r="Z529" s="206"/>
      <c r="AA529" s="206"/>
      <c r="AB529" s="206"/>
      <c r="AC529" s="206"/>
      <c r="AD529" s="206"/>
      <c r="AE529" s="206"/>
      <c r="AF529" s="206"/>
      <c r="AG529" s="206"/>
      <c r="AH529" s="206"/>
      <c r="AI529" s="206"/>
      <c r="AJ529" s="206"/>
      <c r="AK529" s="206"/>
      <c r="AL529" s="206"/>
      <c r="AM529" s="206"/>
      <c r="AN529" s="206"/>
      <c r="AO529" s="206"/>
      <c r="AP529" s="206"/>
      <c r="AQ529" s="206"/>
      <c r="AR529" s="206"/>
      <c r="AS529" s="206"/>
      <c r="AT529" s="206"/>
      <c r="AU529" s="206"/>
      <c r="AV529" s="206"/>
    </row>
    <row r="530" spans="1:48" ht="15.75" thickBot="1" x14ac:dyDescent="0.3">
      <c r="A530" s="206"/>
      <c r="B530" s="206"/>
      <c r="C530" s="206"/>
      <c r="D530" s="213"/>
      <c r="E530" s="218" t="s">
        <v>237</v>
      </c>
      <c r="F530" s="218">
        <f>SUMPRODUCT($D$520:$D$529,F520:F529)-F518</f>
        <v>5000</v>
      </c>
      <c r="G530" s="218">
        <f t="shared" ref="G530:U530" si="418">SUMPRODUCT($D$520:$D$529,G520:G529)-G518</f>
        <v>0</v>
      </c>
      <c r="H530" s="218">
        <f t="shared" si="418"/>
        <v>0</v>
      </c>
      <c r="I530" s="218">
        <f t="shared" si="418"/>
        <v>0</v>
      </c>
      <c r="J530" s="218">
        <f t="shared" si="418"/>
        <v>0</v>
      </c>
      <c r="K530" s="218">
        <f t="shared" si="418"/>
        <v>556.55555555555554</v>
      </c>
      <c r="L530" s="218">
        <f t="shared" si="418"/>
        <v>1112.1111111111111</v>
      </c>
      <c r="M530" s="218">
        <f t="shared" si="418"/>
        <v>0</v>
      </c>
      <c r="N530" s="218">
        <f t="shared" si="418"/>
        <v>0</v>
      </c>
      <c r="O530" s="218">
        <f t="shared" si="418"/>
        <v>0</v>
      </c>
      <c r="P530" s="218">
        <f t="shared" si="418"/>
        <v>0</v>
      </c>
      <c r="Q530" s="218">
        <f t="shared" si="418"/>
        <v>0</v>
      </c>
      <c r="R530" s="218">
        <f t="shared" si="418"/>
        <v>0</v>
      </c>
      <c r="S530" s="218">
        <f t="shared" si="418"/>
        <v>11667.666666666668</v>
      </c>
      <c r="T530" s="218">
        <f t="shared" si="418"/>
        <v>10000</v>
      </c>
      <c r="U530" s="218">
        <f t="shared" si="418"/>
        <v>0</v>
      </c>
      <c r="V530" s="206"/>
      <c r="W530" s="206"/>
      <c r="X530" s="206"/>
      <c r="Y530" s="206"/>
      <c r="Z530" s="206"/>
      <c r="AA530" s="206"/>
      <c r="AB530" s="206"/>
      <c r="AC530" s="206"/>
      <c r="AD530" s="206"/>
      <c r="AE530" s="206"/>
      <c r="AF530" s="206"/>
      <c r="AG530" s="206"/>
      <c r="AH530" s="206"/>
      <c r="AI530" s="206"/>
      <c r="AJ530" s="206"/>
      <c r="AK530" s="206"/>
      <c r="AL530" s="206"/>
      <c r="AM530" s="206"/>
      <c r="AN530" s="206"/>
      <c r="AO530" s="206"/>
      <c r="AP530" s="206"/>
      <c r="AQ530" s="206"/>
      <c r="AR530" s="206"/>
      <c r="AS530" s="206"/>
      <c r="AT530" s="206"/>
      <c r="AU530" s="206"/>
      <c r="AV530" s="206"/>
    </row>
    <row r="531" spans="1:48" x14ac:dyDescent="0.25">
      <c r="A531" s="206"/>
      <c r="B531" s="206"/>
      <c r="C531" s="208" t="s">
        <v>474</v>
      </c>
      <c r="D531" s="215"/>
      <c r="E531" s="215"/>
      <c r="F531" s="215"/>
      <c r="G531" s="215"/>
      <c r="H531" s="209"/>
      <c r="I531" s="206"/>
      <c r="J531" s="206"/>
      <c r="K531" s="206"/>
      <c r="L531" s="206"/>
      <c r="M531" s="206"/>
      <c r="N531" s="206"/>
      <c r="O531" s="206"/>
      <c r="P531" s="206"/>
      <c r="Q531" s="206"/>
      <c r="R531" s="206"/>
      <c r="S531" s="206"/>
      <c r="T531" s="206"/>
      <c r="U531" s="206"/>
      <c r="V531" s="206"/>
      <c r="W531" s="206"/>
      <c r="X531" s="206"/>
      <c r="Y531" s="206"/>
      <c r="Z531" s="206"/>
      <c r="AA531" s="206"/>
      <c r="AB531" s="206"/>
      <c r="AC531" s="206"/>
      <c r="AD531" s="206"/>
      <c r="AE531" s="206"/>
      <c r="AF531" s="206"/>
      <c r="AG531" s="206"/>
      <c r="AH531" s="206"/>
      <c r="AI531" s="206"/>
      <c r="AJ531" s="206"/>
      <c r="AK531" s="206"/>
      <c r="AL531" s="206"/>
      <c r="AM531" s="206"/>
      <c r="AN531" s="206"/>
      <c r="AO531" s="206"/>
      <c r="AP531" s="206"/>
      <c r="AQ531" s="206"/>
      <c r="AR531" s="206"/>
      <c r="AS531" s="206"/>
      <c r="AT531" s="206"/>
      <c r="AU531" s="206"/>
      <c r="AV531" s="206"/>
    </row>
    <row r="532" spans="1:48" x14ac:dyDescent="0.25">
      <c r="A532" s="206"/>
      <c r="B532" s="206"/>
      <c r="C532" s="211"/>
      <c r="D532" s="210" t="s">
        <v>475</v>
      </c>
      <c r="E532" s="210"/>
      <c r="F532" s="210"/>
      <c r="G532" s="210"/>
      <c r="H532" s="212"/>
      <c r="I532" s="206"/>
      <c r="J532" s="206"/>
      <c r="K532" s="206"/>
      <c r="L532" s="206"/>
      <c r="M532" s="206"/>
      <c r="N532" s="206"/>
      <c r="O532" s="206"/>
      <c r="P532" s="206"/>
      <c r="Q532" s="206"/>
      <c r="R532" s="206"/>
      <c r="S532" s="206"/>
      <c r="T532" s="206"/>
      <c r="U532" s="206"/>
      <c r="V532" s="206"/>
      <c r="W532" s="206"/>
      <c r="X532" s="206"/>
      <c r="Y532" s="206"/>
      <c r="Z532" s="206"/>
      <c r="AA532" s="206"/>
      <c r="AB532" s="206"/>
      <c r="AC532" s="206"/>
      <c r="AD532" s="206"/>
      <c r="AE532" s="206"/>
      <c r="AF532" s="206"/>
      <c r="AG532" s="206"/>
      <c r="AH532" s="206"/>
      <c r="AI532" s="206"/>
      <c r="AJ532" s="206"/>
      <c r="AK532" s="206"/>
      <c r="AL532" s="206"/>
      <c r="AM532" s="206"/>
      <c r="AN532" s="206"/>
      <c r="AO532" s="206"/>
      <c r="AP532" s="206"/>
      <c r="AQ532" s="206"/>
      <c r="AR532" s="206"/>
      <c r="AS532" s="206"/>
      <c r="AT532" s="206"/>
      <c r="AU532" s="206"/>
      <c r="AV532" s="206"/>
    </row>
    <row r="533" spans="1:48" x14ac:dyDescent="0.25">
      <c r="A533" s="206"/>
      <c r="B533" s="206"/>
      <c r="C533" s="211"/>
      <c r="D533" s="210" t="s">
        <v>486</v>
      </c>
      <c r="E533" s="210"/>
      <c r="F533" s="210"/>
      <c r="G533" s="210"/>
      <c r="H533" s="212"/>
      <c r="I533" s="206"/>
      <c r="J533" s="206"/>
      <c r="K533" s="206"/>
      <c r="L533" s="206"/>
      <c r="M533" s="206"/>
      <c r="N533" s="206"/>
      <c r="O533" s="206"/>
      <c r="P533" s="206"/>
      <c r="Q533" s="206"/>
      <c r="R533" s="206"/>
      <c r="S533" s="206"/>
      <c r="T533" s="206"/>
      <c r="U533" s="206"/>
      <c r="V533" s="206"/>
      <c r="W533" s="206"/>
      <c r="X533" s="206"/>
      <c r="Y533" s="206"/>
      <c r="Z533" s="206"/>
      <c r="AA533" s="206"/>
      <c r="AB533" s="206"/>
      <c r="AC533" s="206"/>
      <c r="AD533" s="206"/>
      <c r="AE533" s="206"/>
      <c r="AF533" s="206"/>
      <c r="AG533" s="206"/>
      <c r="AH533" s="206"/>
      <c r="AI533" s="206"/>
      <c r="AJ533" s="206"/>
      <c r="AK533" s="206"/>
      <c r="AL533" s="206"/>
      <c r="AM533" s="206"/>
      <c r="AN533" s="206"/>
      <c r="AO533" s="206"/>
      <c r="AP533" s="206"/>
      <c r="AQ533" s="206"/>
      <c r="AR533" s="206"/>
      <c r="AS533" s="206"/>
      <c r="AT533" s="206"/>
      <c r="AU533" s="206"/>
      <c r="AV533" s="206"/>
    </row>
    <row r="534" spans="1:48" ht="15.75" thickBot="1" x14ac:dyDescent="0.3">
      <c r="A534" s="206"/>
      <c r="B534" s="206"/>
      <c r="C534" s="213"/>
      <c r="D534" s="218" t="s">
        <v>487</v>
      </c>
      <c r="E534" s="218"/>
      <c r="F534" s="218"/>
      <c r="G534" s="218"/>
      <c r="H534" s="214"/>
      <c r="I534" s="206"/>
      <c r="J534" s="206"/>
      <c r="K534" s="206"/>
      <c r="L534" s="206"/>
      <c r="M534" s="206"/>
      <c r="N534" s="206"/>
      <c r="O534" s="206"/>
      <c r="P534" s="206"/>
      <c r="Q534" s="206"/>
      <c r="R534" s="206"/>
      <c r="S534" s="206"/>
      <c r="T534" s="206"/>
      <c r="U534" s="206"/>
      <c r="V534" s="206"/>
      <c r="W534" s="206"/>
      <c r="X534" s="206"/>
      <c r="Y534" s="206"/>
      <c r="Z534" s="206"/>
      <c r="AA534" s="206"/>
      <c r="AB534" s="206"/>
      <c r="AC534" s="206"/>
      <c r="AD534" s="206"/>
      <c r="AE534" s="206"/>
      <c r="AF534" s="206"/>
      <c r="AG534" s="206"/>
      <c r="AH534" s="206"/>
      <c r="AI534" s="206"/>
      <c r="AJ534" s="206"/>
      <c r="AK534" s="206"/>
      <c r="AL534" s="206"/>
      <c r="AM534" s="206"/>
      <c r="AN534" s="206"/>
      <c r="AO534" s="206"/>
      <c r="AP534" s="206"/>
      <c r="AQ534" s="206"/>
      <c r="AR534" s="206"/>
      <c r="AS534" s="206"/>
      <c r="AT534" s="206"/>
      <c r="AU534" s="206"/>
      <c r="AV534" s="206"/>
    </row>
    <row r="535" spans="1:48" x14ac:dyDescent="0.25">
      <c r="A535" s="206"/>
      <c r="B535" s="206"/>
      <c r="C535" s="206"/>
      <c r="D535" s="206"/>
      <c r="E535" s="206"/>
      <c r="F535" s="206"/>
      <c r="G535" s="206"/>
      <c r="H535" s="206"/>
      <c r="I535" s="206"/>
      <c r="J535" s="206"/>
      <c r="K535" s="206"/>
      <c r="L535" s="206"/>
      <c r="M535" s="206"/>
      <c r="N535" s="206"/>
      <c r="O535" s="206"/>
      <c r="P535" s="206"/>
      <c r="Q535" s="206"/>
      <c r="R535" s="206"/>
      <c r="S535" s="206"/>
      <c r="T535" s="206"/>
      <c r="U535" s="206"/>
      <c r="V535" s="206"/>
      <c r="W535" s="206"/>
      <c r="X535" s="206"/>
      <c r="Y535" s="206"/>
      <c r="Z535" s="206"/>
      <c r="AA535" s="206"/>
      <c r="AB535" s="206"/>
      <c r="AC535" s="206"/>
      <c r="AD535" s="206"/>
      <c r="AE535" s="206"/>
      <c r="AF535" s="206"/>
      <c r="AG535" s="206"/>
      <c r="AH535" s="206"/>
      <c r="AI535" s="206"/>
      <c r="AJ535" s="206"/>
      <c r="AK535" s="206"/>
      <c r="AL535" s="206"/>
      <c r="AM535" s="206"/>
      <c r="AN535" s="206"/>
      <c r="AO535" s="206"/>
      <c r="AP535" s="206"/>
      <c r="AQ535" s="206"/>
      <c r="AR535" s="206"/>
      <c r="AS535" s="206"/>
      <c r="AT535" s="206"/>
      <c r="AU535" s="206"/>
      <c r="AV535" s="206"/>
    </row>
    <row r="536" spans="1:48" x14ac:dyDescent="0.25">
      <c r="A536" s="206"/>
      <c r="B536" s="206"/>
      <c r="C536" s="206"/>
      <c r="D536" s="206"/>
      <c r="E536" s="206"/>
      <c r="F536" s="206"/>
      <c r="G536" s="206"/>
      <c r="H536" s="206"/>
      <c r="I536" s="206"/>
      <c r="J536" s="206"/>
      <c r="K536" s="206"/>
      <c r="L536" s="206"/>
      <c r="M536" s="206"/>
      <c r="N536" s="206"/>
      <c r="O536" s="206"/>
      <c r="P536" s="206"/>
      <c r="Q536" s="206"/>
      <c r="R536" s="206"/>
      <c r="S536" s="206"/>
      <c r="T536" s="206"/>
      <c r="U536" s="206"/>
      <c r="V536" s="206"/>
      <c r="W536" s="206"/>
      <c r="X536" s="206"/>
      <c r="Y536" s="206"/>
      <c r="Z536" s="206"/>
      <c r="AA536" s="206"/>
      <c r="AB536" s="206"/>
      <c r="AC536" s="206"/>
      <c r="AD536" s="206"/>
      <c r="AE536" s="206"/>
      <c r="AF536" s="206"/>
      <c r="AG536" s="206"/>
      <c r="AH536" s="206"/>
      <c r="AI536" s="206"/>
      <c r="AJ536" s="206"/>
      <c r="AK536" s="206"/>
      <c r="AL536" s="206"/>
      <c r="AM536" s="206"/>
      <c r="AN536" s="206"/>
      <c r="AO536" s="206"/>
      <c r="AP536" s="206"/>
      <c r="AQ536" s="206"/>
      <c r="AR536" s="206"/>
      <c r="AS536" s="206"/>
      <c r="AT536" s="206"/>
      <c r="AU536" s="206"/>
      <c r="AV536" s="206"/>
    </row>
    <row r="537" spans="1:48" ht="15.75" thickBot="1" x14ac:dyDescent="0.3">
      <c r="A537" s="206"/>
      <c r="B537" s="206" t="s">
        <v>488</v>
      </c>
      <c r="C537" s="206" t="s">
        <v>489</v>
      </c>
      <c r="D537" s="206"/>
      <c r="E537" s="206"/>
      <c r="F537" s="206"/>
      <c r="G537" s="206"/>
      <c r="H537" s="206"/>
      <c r="I537" s="206"/>
      <c r="J537" s="206"/>
      <c r="K537" s="206"/>
      <c r="L537" s="206"/>
      <c r="M537" s="206"/>
      <c r="N537" s="206"/>
      <c r="O537" s="206"/>
      <c r="P537" s="206"/>
      <c r="Q537" s="206"/>
      <c r="R537" s="206"/>
      <c r="S537" s="206"/>
      <c r="T537" s="206"/>
      <c r="U537" s="206"/>
      <c r="V537" s="206"/>
      <c r="W537" s="206"/>
      <c r="X537" s="206"/>
      <c r="Y537" s="206"/>
      <c r="Z537" s="206"/>
      <c r="AA537" s="206"/>
      <c r="AB537" s="206"/>
      <c r="AC537" s="206"/>
      <c r="AD537" s="206"/>
      <c r="AE537" s="206"/>
      <c r="AF537" s="206"/>
      <c r="AG537" s="206"/>
      <c r="AH537" s="206"/>
      <c r="AI537" s="206"/>
      <c r="AJ537" s="206"/>
      <c r="AK537" s="206"/>
      <c r="AL537" s="206"/>
      <c r="AM537" s="206"/>
      <c r="AN537" s="206"/>
      <c r="AO537" s="206"/>
      <c r="AP537" s="206"/>
      <c r="AQ537" s="206"/>
      <c r="AR537" s="206"/>
      <c r="AS537" s="206"/>
      <c r="AT537" s="206"/>
      <c r="AU537" s="206"/>
      <c r="AV537" s="206"/>
    </row>
    <row r="538" spans="1:48" x14ac:dyDescent="0.25">
      <c r="A538" s="206"/>
      <c r="B538" s="208" t="s">
        <v>449</v>
      </c>
      <c r="C538" s="209" t="s">
        <v>450</v>
      </c>
      <c r="D538" s="206"/>
      <c r="E538" s="206"/>
      <c r="F538" s="206"/>
      <c r="G538" s="206"/>
      <c r="H538" s="206"/>
      <c r="I538" s="206"/>
      <c r="J538" s="206"/>
      <c r="K538" s="206"/>
      <c r="L538" s="206"/>
      <c r="M538" s="206"/>
      <c r="N538" s="206"/>
      <c r="O538" s="206"/>
      <c r="P538" s="206"/>
      <c r="Q538" s="206"/>
      <c r="R538" s="206"/>
      <c r="S538" s="206"/>
      <c r="T538" s="206"/>
      <c r="U538" s="206"/>
      <c r="V538" s="206"/>
      <c r="W538" s="206"/>
      <c r="X538" s="206"/>
      <c r="Y538" s="206"/>
      <c r="Z538" s="206"/>
      <c r="AA538" s="206"/>
      <c r="AB538" s="206"/>
      <c r="AC538" s="206"/>
      <c r="AD538" s="206"/>
      <c r="AE538" s="206"/>
      <c r="AF538" s="206"/>
      <c r="AG538" s="206"/>
      <c r="AH538" s="206"/>
      <c r="AI538" s="206"/>
      <c r="AJ538" s="206"/>
      <c r="AK538" s="206"/>
      <c r="AL538" s="206"/>
      <c r="AM538" s="206"/>
      <c r="AN538" s="206"/>
      <c r="AO538" s="206"/>
      <c r="AP538" s="206"/>
      <c r="AQ538" s="206"/>
      <c r="AR538" s="206"/>
      <c r="AS538" s="206"/>
      <c r="AT538" s="206"/>
      <c r="AU538" s="206"/>
      <c r="AV538" s="206"/>
    </row>
    <row r="539" spans="1:48" x14ac:dyDescent="0.25">
      <c r="A539" s="206"/>
      <c r="B539" s="211" t="s">
        <v>451</v>
      </c>
      <c r="C539" s="212"/>
      <c r="D539" s="206"/>
      <c r="E539" s="206"/>
      <c r="F539" s="206"/>
      <c r="G539" s="206"/>
      <c r="H539" s="206"/>
      <c r="I539" s="206"/>
      <c r="J539" s="206"/>
      <c r="K539" s="206"/>
      <c r="L539" s="206"/>
      <c r="M539" s="206"/>
      <c r="N539" s="206"/>
      <c r="O539" s="206"/>
      <c r="P539" s="206"/>
      <c r="Q539" s="206"/>
      <c r="R539" s="206"/>
      <c r="S539" s="206"/>
      <c r="T539" s="206"/>
      <c r="U539" s="206"/>
      <c r="V539" s="206"/>
      <c r="W539" s="206"/>
      <c r="X539" s="206"/>
      <c r="Y539" s="206"/>
      <c r="Z539" s="206"/>
      <c r="AA539" s="206"/>
      <c r="AB539" s="206"/>
      <c r="AC539" s="206"/>
      <c r="AD539" s="206"/>
      <c r="AE539" s="206"/>
      <c r="AF539" s="206"/>
      <c r="AG539" s="206"/>
      <c r="AH539" s="206"/>
      <c r="AI539" s="206"/>
      <c r="AJ539" s="206"/>
      <c r="AK539" s="206"/>
      <c r="AL539" s="206"/>
      <c r="AM539" s="206"/>
      <c r="AN539" s="206"/>
      <c r="AO539" s="206"/>
      <c r="AP539" s="206"/>
      <c r="AQ539" s="206"/>
      <c r="AR539" s="206"/>
      <c r="AS539" s="206"/>
      <c r="AT539" s="206"/>
      <c r="AU539" s="206"/>
      <c r="AV539" s="206"/>
    </row>
    <row r="540" spans="1:48" x14ac:dyDescent="0.25">
      <c r="A540" s="206"/>
      <c r="B540" s="211"/>
      <c r="C540" s="212" t="s">
        <v>452</v>
      </c>
      <c r="D540" s="206"/>
      <c r="E540" s="206"/>
      <c r="F540" s="206"/>
      <c r="G540" s="206"/>
      <c r="H540" s="206"/>
      <c r="I540" s="206"/>
      <c r="J540" s="206"/>
      <c r="K540" s="206"/>
      <c r="L540" s="206"/>
      <c r="M540" s="206"/>
      <c r="N540" s="206"/>
      <c r="O540" s="206"/>
      <c r="P540" s="206"/>
      <c r="Q540" s="206"/>
      <c r="R540" s="206"/>
      <c r="S540" s="206"/>
      <c r="T540" s="206"/>
      <c r="U540" s="206"/>
      <c r="V540" s="206"/>
      <c r="W540" s="206"/>
      <c r="X540" s="206"/>
      <c r="Y540" s="206"/>
      <c r="Z540" s="206"/>
      <c r="AA540" s="206"/>
      <c r="AB540" s="206"/>
      <c r="AC540" s="206"/>
      <c r="AD540" s="206"/>
      <c r="AE540" s="206"/>
      <c r="AF540" s="206"/>
      <c r="AG540" s="206"/>
      <c r="AH540" s="206"/>
      <c r="AI540" s="206"/>
      <c r="AJ540" s="206"/>
      <c r="AK540" s="206"/>
      <c r="AL540" s="206"/>
      <c r="AM540" s="206"/>
      <c r="AN540" s="206"/>
      <c r="AO540" s="206"/>
      <c r="AP540" s="206"/>
      <c r="AQ540" s="206"/>
      <c r="AR540" s="206"/>
      <c r="AS540" s="206"/>
      <c r="AT540" s="206"/>
      <c r="AU540" s="206"/>
      <c r="AV540" s="206"/>
    </row>
    <row r="541" spans="1:48" x14ac:dyDescent="0.25">
      <c r="A541" s="206"/>
      <c r="B541" s="211"/>
      <c r="C541" s="212" t="s">
        <v>453</v>
      </c>
      <c r="D541" s="206"/>
      <c r="E541" s="206"/>
      <c r="F541" s="206"/>
      <c r="G541" s="206"/>
      <c r="H541" s="206"/>
      <c r="I541" s="206"/>
      <c r="J541" s="206"/>
      <c r="K541" s="206"/>
      <c r="L541" s="206"/>
      <c r="M541" s="206"/>
      <c r="N541" s="206"/>
      <c r="O541" s="206"/>
      <c r="P541" s="206"/>
      <c r="Q541" s="206"/>
      <c r="R541" s="206"/>
      <c r="S541" s="206"/>
      <c r="T541" s="206"/>
      <c r="U541" s="206"/>
      <c r="V541" s="206"/>
      <c r="W541" s="206"/>
      <c r="X541" s="206"/>
      <c r="Y541" s="206"/>
      <c r="Z541" s="206"/>
      <c r="AA541" s="206"/>
      <c r="AB541" s="206"/>
      <c r="AC541" s="206"/>
      <c r="AD541" s="206"/>
      <c r="AE541" s="206"/>
      <c r="AF541" s="206"/>
      <c r="AG541" s="206"/>
      <c r="AH541" s="206"/>
      <c r="AI541" s="206"/>
      <c r="AJ541" s="206"/>
      <c r="AK541" s="206"/>
      <c r="AL541" s="206"/>
      <c r="AM541" s="206"/>
      <c r="AN541" s="206"/>
      <c r="AO541" s="206"/>
      <c r="AP541" s="206"/>
      <c r="AQ541" s="206"/>
      <c r="AR541" s="206"/>
      <c r="AS541" s="206"/>
      <c r="AT541" s="206"/>
      <c r="AU541" s="206"/>
      <c r="AV541" s="206"/>
    </row>
    <row r="542" spans="1:48" x14ac:dyDescent="0.25">
      <c r="A542" s="206"/>
      <c r="B542" s="211"/>
      <c r="C542" s="212" t="s">
        <v>454</v>
      </c>
      <c r="D542" s="206"/>
      <c r="E542" s="206"/>
      <c r="F542" s="206"/>
      <c r="G542" s="206"/>
      <c r="H542" s="206"/>
      <c r="I542" s="206"/>
      <c r="J542" s="206"/>
      <c r="K542" s="206"/>
      <c r="L542" s="206"/>
      <c r="M542" s="206"/>
      <c r="N542" s="206"/>
      <c r="O542" s="206"/>
      <c r="P542" s="206"/>
      <c r="Q542" s="206"/>
      <c r="R542" s="206"/>
      <c r="S542" s="206"/>
      <c r="T542" s="206"/>
      <c r="U542" s="206"/>
      <c r="V542" s="206"/>
      <c r="W542" s="206"/>
      <c r="X542" s="206"/>
      <c r="Y542" s="206"/>
      <c r="Z542" s="206"/>
      <c r="AA542" s="206"/>
      <c r="AB542" s="206"/>
      <c r="AC542" s="206"/>
      <c r="AD542" s="206"/>
      <c r="AE542" s="206"/>
      <c r="AF542" s="206"/>
      <c r="AG542" s="206"/>
      <c r="AH542" s="206"/>
      <c r="AI542" s="206"/>
      <c r="AJ542" s="206"/>
      <c r="AK542" s="206"/>
      <c r="AL542" s="206"/>
      <c r="AM542" s="206"/>
      <c r="AN542" s="206"/>
      <c r="AO542" s="206"/>
      <c r="AP542" s="206"/>
      <c r="AQ542" s="206"/>
      <c r="AR542" s="206"/>
      <c r="AS542" s="206"/>
      <c r="AT542" s="206"/>
      <c r="AU542" s="206"/>
      <c r="AV542" s="206"/>
    </row>
    <row r="543" spans="1:48" x14ac:dyDescent="0.25">
      <c r="A543" s="206"/>
      <c r="B543" s="211"/>
      <c r="C543" s="212" t="s">
        <v>455</v>
      </c>
      <c r="D543" s="206"/>
      <c r="E543" s="206"/>
      <c r="F543" s="206"/>
      <c r="G543" s="206"/>
      <c r="H543" s="206"/>
      <c r="I543" s="206"/>
      <c r="J543" s="206"/>
      <c r="K543" s="206"/>
      <c r="L543" s="206"/>
      <c r="M543" s="206"/>
      <c r="N543" s="206"/>
      <c r="O543" s="206"/>
      <c r="P543" s="206"/>
      <c r="Q543" s="206"/>
      <c r="R543" s="206"/>
      <c r="S543" s="206"/>
      <c r="T543" s="206"/>
      <c r="U543" s="206"/>
      <c r="V543" s="206"/>
      <c r="W543" s="206"/>
      <c r="X543" s="206"/>
      <c r="Y543" s="206"/>
      <c r="Z543" s="206"/>
      <c r="AA543" s="206"/>
      <c r="AB543" s="206"/>
      <c r="AC543" s="206"/>
      <c r="AD543" s="206"/>
      <c r="AE543" s="206"/>
      <c r="AF543" s="206"/>
      <c r="AG543" s="206"/>
      <c r="AH543" s="206"/>
      <c r="AI543" s="206"/>
      <c r="AJ543" s="206"/>
      <c r="AK543" s="206"/>
      <c r="AL543" s="206"/>
      <c r="AM543" s="206"/>
      <c r="AN543" s="206"/>
      <c r="AO543" s="206"/>
      <c r="AP543" s="206"/>
      <c r="AQ543" s="206"/>
      <c r="AR543" s="206"/>
      <c r="AS543" s="206"/>
      <c r="AT543" s="206"/>
      <c r="AU543" s="206"/>
      <c r="AV543" s="206"/>
    </row>
    <row r="544" spans="1:48" x14ac:dyDescent="0.25">
      <c r="A544" s="206"/>
      <c r="B544" s="211"/>
      <c r="C544" s="212" t="s">
        <v>471</v>
      </c>
      <c r="D544" s="206"/>
      <c r="E544" s="206"/>
      <c r="F544" s="206"/>
      <c r="G544" s="206"/>
      <c r="H544" s="206"/>
      <c r="I544" s="206"/>
      <c r="J544" s="206"/>
      <c r="K544" s="206"/>
      <c r="L544" s="206"/>
      <c r="M544" s="206"/>
      <c r="N544" s="206"/>
      <c r="O544" s="206"/>
      <c r="P544" s="206"/>
      <c r="Q544" s="206"/>
      <c r="R544" s="206"/>
      <c r="S544" s="206"/>
      <c r="T544" s="206"/>
      <c r="U544" s="206"/>
      <c r="V544" s="206"/>
      <c r="W544" s="206"/>
      <c r="X544" s="206"/>
      <c r="Y544" s="206"/>
      <c r="Z544" s="206"/>
      <c r="AA544" s="206"/>
      <c r="AB544" s="206"/>
      <c r="AC544" s="206"/>
      <c r="AD544" s="206"/>
      <c r="AE544" s="206"/>
      <c r="AF544" s="206"/>
      <c r="AG544" s="206"/>
      <c r="AH544" s="206"/>
      <c r="AI544" s="206"/>
      <c r="AJ544" s="206"/>
      <c r="AK544" s="206"/>
      <c r="AL544" s="206"/>
      <c r="AM544" s="206"/>
      <c r="AN544" s="206"/>
      <c r="AO544" s="206"/>
      <c r="AP544" s="206"/>
      <c r="AQ544" s="206"/>
      <c r="AR544" s="206"/>
      <c r="AS544" s="206"/>
      <c r="AT544" s="206"/>
      <c r="AU544" s="206"/>
      <c r="AV544" s="206"/>
    </row>
    <row r="545" spans="1:48" x14ac:dyDescent="0.25">
      <c r="A545" s="206"/>
      <c r="B545" s="211"/>
      <c r="C545" s="212" t="s">
        <v>466</v>
      </c>
      <c r="D545" s="206"/>
      <c r="E545" s="206"/>
      <c r="F545" s="206"/>
      <c r="G545" s="206"/>
      <c r="H545" s="206"/>
      <c r="I545" s="206"/>
      <c r="J545" s="206"/>
      <c r="K545" s="206"/>
      <c r="L545" s="206"/>
      <c r="M545" s="206"/>
      <c r="N545" s="206"/>
      <c r="O545" s="206"/>
      <c r="P545" s="206"/>
      <c r="Q545" s="206"/>
      <c r="R545" s="206"/>
      <c r="S545" s="206"/>
      <c r="T545" s="206"/>
      <c r="U545" s="206"/>
      <c r="V545" s="206"/>
      <c r="W545" s="206"/>
      <c r="X545" s="206"/>
      <c r="Y545" s="206"/>
      <c r="Z545" s="206"/>
      <c r="AA545" s="206"/>
      <c r="AB545" s="206"/>
      <c r="AC545" s="206"/>
      <c r="AD545" s="206"/>
      <c r="AE545" s="206"/>
      <c r="AF545" s="206"/>
      <c r="AG545" s="206"/>
      <c r="AH545" s="206"/>
      <c r="AI545" s="206"/>
      <c r="AJ545" s="206"/>
      <c r="AK545" s="206"/>
      <c r="AL545" s="206"/>
      <c r="AM545" s="206"/>
      <c r="AN545" s="206"/>
      <c r="AO545" s="206"/>
      <c r="AP545" s="206"/>
      <c r="AQ545" s="206"/>
      <c r="AR545" s="206"/>
      <c r="AS545" s="206"/>
      <c r="AT545" s="206"/>
      <c r="AU545" s="206"/>
      <c r="AV545" s="206"/>
    </row>
    <row r="546" spans="1:48" x14ac:dyDescent="0.25">
      <c r="A546" s="206"/>
      <c r="B546" s="211"/>
      <c r="C546" s="212" t="s">
        <v>490</v>
      </c>
      <c r="D546" s="206"/>
      <c r="E546" s="206"/>
      <c r="F546" s="206"/>
      <c r="G546" s="206"/>
      <c r="H546" s="206"/>
      <c r="I546" s="206"/>
      <c r="J546" s="206"/>
      <c r="K546" s="206"/>
      <c r="L546" s="206"/>
      <c r="M546" s="206"/>
      <c r="N546" s="206"/>
      <c r="O546" s="206"/>
      <c r="P546" s="206"/>
      <c r="Q546" s="206"/>
      <c r="R546" s="206"/>
      <c r="S546" s="206"/>
      <c r="T546" s="206"/>
      <c r="U546" s="206"/>
      <c r="V546" s="206"/>
      <c r="W546" s="206"/>
      <c r="X546" s="206"/>
      <c r="Y546" s="206"/>
      <c r="Z546" s="206"/>
      <c r="AA546" s="206"/>
      <c r="AB546" s="206"/>
      <c r="AC546" s="206"/>
      <c r="AD546" s="206"/>
      <c r="AE546" s="206"/>
      <c r="AF546" s="206"/>
      <c r="AG546" s="206"/>
      <c r="AH546" s="206"/>
      <c r="AI546" s="206"/>
      <c r="AJ546" s="206"/>
      <c r="AK546" s="206"/>
      <c r="AL546" s="206"/>
      <c r="AM546" s="206"/>
      <c r="AN546" s="206"/>
      <c r="AO546" s="206"/>
      <c r="AP546" s="206"/>
      <c r="AQ546" s="206"/>
      <c r="AR546" s="206"/>
      <c r="AS546" s="206"/>
      <c r="AT546" s="206"/>
      <c r="AU546" s="206"/>
      <c r="AV546" s="206"/>
    </row>
    <row r="547" spans="1:48" ht="15.75" thickBot="1" x14ac:dyDescent="0.3">
      <c r="A547" s="206"/>
      <c r="B547" s="213"/>
      <c r="C547" s="214" t="s">
        <v>457</v>
      </c>
      <c r="D547" s="206"/>
      <c r="E547" s="206"/>
      <c r="F547" s="206"/>
      <c r="G547" s="206"/>
      <c r="H547" s="206"/>
      <c r="I547" s="206"/>
      <c r="J547" s="206"/>
      <c r="K547" s="206"/>
      <c r="L547" s="206"/>
      <c r="M547" s="206"/>
      <c r="N547" s="206"/>
      <c r="O547" s="206"/>
      <c r="P547" s="206"/>
      <c r="Q547" s="206"/>
      <c r="R547" s="206"/>
      <c r="S547" s="206"/>
      <c r="T547" s="206"/>
      <c r="U547" s="206"/>
      <c r="V547" s="206"/>
      <c r="W547" s="206"/>
      <c r="X547" s="206"/>
      <c r="Y547" s="206"/>
      <c r="Z547" s="206"/>
      <c r="AA547" s="206"/>
      <c r="AB547" s="206"/>
      <c r="AC547" s="206"/>
      <c r="AD547" s="206"/>
      <c r="AE547" s="206"/>
      <c r="AF547" s="206"/>
      <c r="AG547" s="206"/>
      <c r="AH547" s="206"/>
      <c r="AI547" s="206"/>
      <c r="AJ547" s="206"/>
      <c r="AK547" s="206"/>
      <c r="AL547" s="206"/>
      <c r="AM547" s="206"/>
      <c r="AN547" s="206"/>
      <c r="AO547" s="206"/>
      <c r="AP547" s="206"/>
      <c r="AQ547" s="206"/>
      <c r="AR547" s="206"/>
      <c r="AS547" s="206"/>
      <c r="AT547" s="206"/>
      <c r="AU547" s="206"/>
      <c r="AV547" s="206"/>
    </row>
    <row r="548" spans="1:48" ht="15.75" thickBot="1" x14ac:dyDescent="0.3">
      <c r="A548" s="206"/>
      <c r="B548" s="206"/>
      <c r="C548" s="206"/>
      <c r="D548" s="206"/>
      <c r="E548" s="206"/>
      <c r="F548" s="206"/>
      <c r="G548" s="206"/>
      <c r="H548" s="206"/>
      <c r="I548" s="206"/>
      <c r="J548" s="206"/>
      <c r="K548" s="206"/>
      <c r="L548" s="206"/>
      <c r="M548" s="206"/>
      <c r="N548" s="206"/>
      <c r="O548" s="206"/>
      <c r="P548" s="206"/>
      <c r="Q548" s="206"/>
      <c r="R548" s="206"/>
      <c r="S548" s="206"/>
      <c r="T548" s="206"/>
      <c r="U548" s="206"/>
      <c r="V548" s="206"/>
      <c r="W548" s="206"/>
      <c r="X548" s="206"/>
      <c r="Y548" s="206"/>
      <c r="Z548" s="206"/>
      <c r="AA548" s="206"/>
      <c r="AB548" s="206"/>
      <c r="AC548" s="206"/>
      <c r="AD548" s="206"/>
      <c r="AE548" s="206"/>
      <c r="AF548" s="206"/>
      <c r="AG548" s="206"/>
      <c r="AH548" s="206"/>
      <c r="AI548" s="206"/>
      <c r="AJ548" s="206"/>
      <c r="AK548" s="206"/>
      <c r="AL548" s="206"/>
      <c r="AM548" s="206"/>
      <c r="AN548" s="206"/>
      <c r="AO548" s="206"/>
      <c r="AP548" s="206"/>
      <c r="AQ548" s="206"/>
      <c r="AR548" s="206"/>
      <c r="AS548" s="206"/>
      <c r="AT548" s="206"/>
      <c r="AU548" s="206"/>
      <c r="AV548" s="206"/>
    </row>
    <row r="549" spans="1:48" ht="15.75" thickBot="1" x14ac:dyDescent="0.3">
      <c r="A549" s="206"/>
      <c r="B549" s="206"/>
      <c r="C549" s="210"/>
      <c r="D549" s="210"/>
      <c r="E549" s="202" t="s">
        <v>155</v>
      </c>
      <c r="F549" s="203">
        <v>3</v>
      </c>
      <c r="G549" s="203">
        <v>6</v>
      </c>
      <c r="H549" s="203">
        <v>3</v>
      </c>
      <c r="I549" s="203">
        <v>6</v>
      </c>
      <c r="J549" s="203">
        <v>13</v>
      </c>
      <c r="K549" s="203">
        <v>0</v>
      </c>
      <c r="L549" s="203">
        <v>0</v>
      </c>
      <c r="M549" s="203">
        <v>0</v>
      </c>
      <c r="N549" s="203">
        <v>0</v>
      </c>
      <c r="O549" s="203">
        <v>0</v>
      </c>
      <c r="P549" s="203">
        <v>0</v>
      </c>
      <c r="Q549" s="203">
        <v>0</v>
      </c>
      <c r="R549" s="203">
        <v>0</v>
      </c>
      <c r="S549" s="203">
        <v>0</v>
      </c>
      <c r="T549" s="203">
        <v>0</v>
      </c>
      <c r="U549" s="203">
        <v>0</v>
      </c>
      <c r="V549" s="204">
        <v>-10000</v>
      </c>
      <c r="W549" s="206"/>
      <c r="X549" s="206"/>
      <c r="Y549" s="206"/>
      <c r="Z549" s="206"/>
      <c r="AA549" s="206"/>
      <c r="AB549" s="206"/>
      <c r="AC549" s="206"/>
      <c r="AD549" s="206"/>
      <c r="AE549" s="206"/>
      <c r="AF549" s="206"/>
      <c r="AG549" s="206"/>
      <c r="AH549" s="206"/>
      <c r="AI549" s="206"/>
      <c r="AJ549" s="206"/>
      <c r="AK549" s="206"/>
      <c r="AL549" s="206"/>
      <c r="AM549" s="206"/>
      <c r="AN549" s="206"/>
      <c r="AO549" s="206"/>
      <c r="AP549" s="206"/>
      <c r="AQ549" s="206"/>
      <c r="AR549" s="206"/>
      <c r="AS549" s="206"/>
      <c r="AT549" s="206"/>
      <c r="AU549" s="206"/>
      <c r="AV549" s="206"/>
    </row>
    <row r="550" spans="1:48" ht="15.75" thickBot="1" x14ac:dyDescent="0.3">
      <c r="A550" s="206"/>
      <c r="B550" s="206"/>
      <c r="C550" s="202" t="s">
        <v>435</v>
      </c>
      <c r="D550" s="203" t="s">
        <v>436</v>
      </c>
      <c r="E550" s="203" t="s">
        <v>437</v>
      </c>
      <c r="F550" s="203" t="s">
        <v>438</v>
      </c>
      <c r="G550" s="203" t="s">
        <v>439</v>
      </c>
      <c r="H550" s="203" t="s">
        <v>11</v>
      </c>
      <c r="I550" s="203" t="s">
        <v>12</v>
      </c>
      <c r="J550" s="203" t="s">
        <v>13</v>
      </c>
      <c r="K550" s="203" t="s">
        <v>234</v>
      </c>
      <c r="L550" s="203" t="s">
        <v>235</v>
      </c>
      <c r="M550" s="203" t="s">
        <v>236</v>
      </c>
      <c r="N550" s="203" t="s">
        <v>415</v>
      </c>
      <c r="O550" s="203" t="s">
        <v>440</v>
      </c>
      <c r="P550" s="203" t="s">
        <v>441</v>
      </c>
      <c r="Q550" s="203" t="s">
        <v>446</v>
      </c>
      <c r="R550" s="203" t="s">
        <v>458</v>
      </c>
      <c r="S550" s="203" t="s">
        <v>468</v>
      </c>
      <c r="T550" s="203" t="s">
        <v>481</v>
      </c>
      <c r="U550" s="203" t="s">
        <v>491</v>
      </c>
      <c r="V550" s="203" t="s">
        <v>459</v>
      </c>
      <c r="W550" s="204" t="s">
        <v>442</v>
      </c>
      <c r="X550" s="206"/>
      <c r="Y550" s="206"/>
      <c r="Z550" s="206"/>
      <c r="AA550" s="206"/>
      <c r="AB550" s="206"/>
      <c r="AC550" s="206"/>
      <c r="AD550" s="206"/>
      <c r="AE550" s="206"/>
      <c r="AF550" s="206"/>
      <c r="AG550" s="206"/>
      <c r="AH550" s="206"/>
      <c r="AI550" s="206"/>
      <c r="AJ550" s="206"/>
      <c r="AK550" s="206"/>
      <c r="AL550" s="206"/>
      <c r="AM550" s="206"/>
      <c r="AN550" s="206"/>
      <c r="AO550" s="206"/>
      <c r="AP550" s="206"/>
      <c r="AQ550" s="206"/>
      <c r="AR550" s="206"/>
      <c r="AS550" s="206"/>
      <c r="AT550" s="206"/>
      <c r="AU550" s="206"/>
      <c r="AV550" s="206"/>
    </row>
    <row r="551" spans="1:48" x14ac:dyDescent="0.25">
      <c r="A551" s="206"/>
      <c r="B551" s="206"/>
      <c r="C551" s="208" t="s">
        <v>234</v>
      </c>
      <c r="D551" s="215">
        <v>0</v>
      </c>
      <c r="E551" s="215">
        <v>8</v>
      </c>
      <c r="F551" s="215">
        <v>-3</v>
      </c>
      <c r="G551" s="215">
        <v>-6</v>
      </c>
      <c r="H551" s="215">
        <v>6</v>
      </c>
      <c r="I551" s="215">
        <v>12</v>
      </c>
      <c r="J551" s="216">
        <v>7</v>
      </c>
      <c r="K551" s="215">
        <v>1</v>
      </c>
      <c r="L551" s="215"/>
      <c r="M551" s="215"/>
      <c r="N551" s="215"/>
      <c r="O551" s="215"/>
      <c r="P551" s="215"/>
      <c r="Q551" s="215"/>
      <c r="R551" s="215"/>
      <c r="S551" s="215"/>
      <c r="T551" s="215"/>
      <c r="U551" s="215"/>
      <c r="V551" s="215"/>
      <c r="W551" s="209"/>
      <c r="X551" s="206"/>
      <c r="Y551" s="206"/>
      <c r="Z551" s="206"/>
      <c r="AA551" s="206"/>
      <c r="AB551" s="206"/>
      <c r="AC551" s="206"/>
      <c r="AD551" s="206"/>
      <c r="AE551" s="206"/>
      <c r="AF551" s="206"/>
      <c r="AG551" s="206"/>
      <c r="AH551" s="206"/>
      <c r="AI551" s="206"/>
      <c r="AJ551" s="206"/>
      <c r="AK551" s="206"/>
      <c r="AL551" s="206"/>
      <c r="AM551" s="206"/>
      <c r="AN551" s="206"/>
      <c r="AO551" s="206"/>
      <c r="AP551" s="206"/>
      <c r="AQ551" s="206"/>
      <c r="AR551" s="206"/>
      <c r="AS551" s="206"/>
      <c r="AT551" s="206"/>
      <c r="AU551" s="206"/>
      <c r="AV551" s="206"/>
    </row>
    <row r="552" spans="1:48" x14ac:dyDescent="0.25">
      <c r="A552" s="206"/>
      <c r="B552" s="206"/>
      <c r="C552" s="211" t="s">
        <v>235</v>
      </c>
      <c r="D552" s="210">
        <v>0</v>
      </c>
      <c r="E552" s="210">
        <v>8</v>
      </c>
      <c r="F552" s="210">
        <v>6</v>
      </c>
      <c r="G552" s="210">
        <v>12</v>
      </c>
      <c r="H552" s="210">
        <v>-3</v>
      </c>
      <c r="I552" s="210">
        <v>-6</v>
      </c>
      <c r="J552" s="217">
        <v>7</v>
      </c>
      <c r="K552" s="210"/>
      <c r="L552" s="210">
        <v>1</v>
      </c>
      <c r="M552" s="210"/>
      <c r="N552" s="210"/>
      <c r="O552" s="210"/>
      <c r="P552" s="210"/>
      <c r="Q552" s="210"/>
      <c r="R552" s="210"/>
      <c r="S552" s="210"/>
      <c r="T552" s="210"/>
      <c r="U552" s="210"/>
      <c r="V552" s="210"/>
      <c r="W552" s="212"/>
      <c r="X552" s="206"/>
      <c r="Y552" s="206"/>
      <c r="Z552" s="206"/>
      <c r="AA552" s="206"/>
      <c r="AB552" s="206"/>
      <c r="AC552" s="206"/>
      <c r="AD552" s="206"/>
      <c r="AE552" s="206"/>
      <c r="AF552" s="206"/>
      <c r="AG552" s="206"/>
      <c r="AH552" s="206"/>
      <c r="AI552" s="206"/>
      <c r="AJ552" s="206"/>
      <c r="AK552" s="206"/>
      <c r="AL552" s="206"/>
      <c r="AM552" s="206"/>
      <c r="AN552" s="206"/>
      <c r="AO552" s="206"/>
      <c r="AP552" s="206"/>
      <c r="AQ552" s="206"/>
      <c r="AR552" s="206"/>
      <c r="AS552" s="206"/>
      <c r="AT552" s="206"/>
      <c r="AU552" s="206"/>
      <c r="AV552" s="206"/>
    </row>
    <row r="553" spans="1:48" x14ac:dyDescent="0.25">
      <c r="A553" s="206"/>
      <c r="B553" s="206"/>
      <c r="C553" s="211" t="s">
        <v>236</v>
      </c>
      <c r="D553" s="210">
        <v>0</v>
      </c>
      <c r="E553" s="210">
        <v>1</v>
      </c>
      <c r="F553" s="210">
        <v>1</v>
      </c>
      <c r="G553" s="210"/>
      <c r="H553" s="210"/>
      <c r="I553" s="210"/>
      <c r="J553" s="217"/>
      <c r="K553" s="210"/>
      <c r="L553" s="210"/>
      <c r="M553" s="210">
        <v>1</v>
      </c>
      <c r="N553" s="210"/>
      <c r="O553" s="210"/>
      <c r="P553" s="210"/>
      <c r="Q553" s="210"/>
      <c r="R553" s="210"/>
      <c r="S553" s="210"/>
      <c r="T553" s="210"/>
      <c r="U553" s="210"/>
      <c r="V553" s="210"/>
      <c r="W553" s="212"/>
      <c r="X553" s="206"/>
      <c r="Y553" s="206"/>
      <c r="Z553" s="206"/>
      <c r="AA553" s="206"/>
      <c r="AB553" s="206"/>
      <c r="AC553" s="206"/>
      <c r="AD553" s="206"/>
      <c r="AE553" s="206"/>
      <c r="AF553" s="206"/>
      <c r="AG553" s="206"/>
      <c r="AH553" s="206"/>
      <c r="AI553" s="206"/>
      <c r="AJ553" s="206"/>
      <c r="AK553" s="206"/>
      <c r="AL553" s="206"/>
      <c r="AM553" s="206"/>
      <c r="AN553" s="206"/>
      <c r="AO553" s="206"/>
      <c r="AP553" s="206"/>
      <c r="AQ553" s="206"/>
      <c r="AR553" s="206"/>
      <c r="AS553" s="206"/>
      <c r="AT553" s="206"/>
      <c r="AU553" s="206"/>
      <c r="AV553" s="206"/>
    </row>
    <row r="554" spans="1:48" x14ac:dyDescent="0.25">
      <c r="A554" s="206"/>
      <c r="B554" s="206"/>
      <c r="C554" s="211" t="s">
        <v>415</v>
      </c>
      <c r="D554" s="210">
        <v>0</v>
      </c>
      <c r="E554" s="210">
        <v>1</v>
      </c>
      <c r="F554" s="210"/>
      <c r="G554" s="210">
        <v>1</v>
      </c>
      <c r="H554" s="210"/>
      <c r="I554" s="210"/>
      <c r="J554" s="217"/>
      <c r="K554" s="210"/>
      <c r="L554" s="210"/>
      <c r="M554" s="210"/>
      <c r="N554" s="210">
        <v>1</v>
      </c>
      <c r="O554" s="210"/>
      <c r="P554" s="210"/>
      <c r="Q554" s="210"/>
      <c r="R554" s="210"/>
      <c r="S554" s="210"/>
      <c r="T554" s="210"/>
      <c r="U554" s="210"/>
      <c r="V554" s="210"/>
      <c r="W554" s="212"/>
      <c r="X554" s="206"/>
      <c r="Y554" s="206"/>
      <c r="Z554" s="206"/>
      <c r="AA554" s="206"/>
      <c r="AB554" s="206"/>
      <c r="AC554" s="206"/>
      <c r="AD554" s="206"/>
      <c r="AE554" s="206"/>
      <c r="AF554" s="206"/>
      <c r="AG554" s="206"/>
      <c r="AH554" s="206"/>
      <c r="AI554" s="206"/>
      <c r="AJ554" s="206"/>
      <c r="AK554" s="206"/>
      <c r="AL554" s="206"/>
      <c r="AM554" s="206"/>
      <c r="AN554" s="206"/>
      <c r="AO554" s="206"/>
      <c r="AP554" s="206"/>
      <c r="AQ554" s="206"/>
      <c r="AR554" s="206"/>
      <c r="AS554" s="206"/>
      <c r="AT554" s="206"/>
      <c r="AU554" s="206"/>
      <c r="AV554" s="206"/>
    </row>
    <row r="555" spans="1:48" x14ac:dyDescent="0.25">
      <c r="A555" s="206"/>
      <c r="B555" s="206"/>
      <c r="C555" s="211" t="s">
        <v>440</v>
      </c>
      <c r="D555" s="210">
        <v>0</v>
      </c>
      <c r="E555" s="210">
        <v>1</v>
      </c>
      <c r="F555" s="210"/>
      <c r="G555" s="210"/>
      <c r="H555" s="210">
        <v>1</v>
      </c>
      <c r="I555" s="210"/>
      <c r="J555" s="217"/>
      <c r="K555" s="210"/>
      <c r="L555" s="210"/>
      <c r="M555" s="210"/>
      <c r="N555" s="210"/>
      <c r="O555" s="210">
        <v>1</v>
      </c>
      <c r="P555" s="210"/>
      <c r="Q555" s="210"/>
      <c r="R555" s="210"/>
      <c r="S555" s="210"/>
      <c r="T555" s="210"/>
      <c r="U555" s="210"/>
      <c r="V555" s="210"/>
      <c r="W555" s="212"/>
      <c r="X555" s="206"/>
      <c r="Y555" s="206"/>
      <c r="Z555" s="206"/>
      <c r="AA555" s="206"/>
      <c r="AB555" s="206"/>
      <c r="AC555" s="206"/>
      <c r="AD555" s="206"/>
      <c r="AE555" s="206"/>
      <c r="AF555" s="206"/>
      <c r="AG555" s="206"/>
      <c r="AH555" s="206"/>
      <c r="AI555" s="206"/>
      <c r="AJ555" s="206"/>
      <c r="AK555" s="206"/>
      <c r="AL555" s="206"/>
      <c r="AM555" s="206"/>
      <c r="AN555" s="206"/>
      <c r="AO555" s="206"/>
      <c r="AP555" s="206"/>
      <c r="AQ555" s="206"/>
      <c r="AR555" s="206"/>
      <c r="AS555" s="206"/>
      <c r="AT555" s="206"/>
      <c r="AU555" s="206"/>
      <c r="AV555" s="206"/>
    </row>
    <row r="556" spans="1:48" x14ac:dyDescent="0.25">
      <c r="A556" s="206"/>
      <c r="B556" s="206"/>
      <c r="C556" s="211" t="s">
        <v>441</v>
      </c>
      <c r="D556" s="210">
        <v>0</v>
      </c>
      <c r="E556" s="210">
        <v>1</v>
      </c>
      <c r="F556" s="210"/>
      <c r="G556" s="210"/>
      <c r="H556" s="210"/>
      <c r="I556" s="210">
        <v>1</v>
      </c>
      <c r="J556" s="217"/>
      <c r="K556" s="210"/>
      <c r="L556" s="210"/>
      <c r="M556" s="210"/>
      <c r="N556" s="210"/>
      <c r="O556" s="210"/>
      <c r="P556" s="210">
        <v>1</v>
      </c>
      <c r="Q556" s="210"/>
      <c r="R556" s="210"/>
      <c r="S556" s="210"/>
      <c r="T556" s="210"/>
      <c r="U556" s="210"/>
      <c r="V556" s="210"/>
      <c r="W556" s="212"/>
      <c r="X556" s="206"/>
      <c r="Y556" s="206"/>
      <c r="Z556" s="206"/>
      <c r="AA556" s="206"/>
      <c r="AB556" s="206"/>
      <c r="AC556" s="206"/>
      <c r="AD556" s="206"/>
      <c r="AE556" s="206"/>
      <c r="AF556" s="206"/>
      <c r="AG556" s="206"/>
      <c r="AH556" s="206"/>
      <c r="AI556" s="206"/>
      <c r="AJ556" s="206"/>
      <c r="AK556" s="206"/>
      <c r="AL556" s="206"/>
      <c r="AM556" s="206"/>
      <c r="AN556" s="206"/>
      <c r="AO556" s="206"/>
      <c r="AP556" s="206"/>
      <c r="AQ556" s="206"/>
      <c r="AR556" s="206"/>
      <c r="AS556" s="206"/>
      <c r="AT556" s="206"/>
      <c r="AU556" s="206"/>
      <c r="AV556" s="206"/>
    </row>
    <row r="557" spans="1:48" x14ac:dyDescent="0.25">
      <c r="A557" s="206"/>
      <c r="B557" s="206"/>
      <c r="C557" s="211" t="s">
        <v>446</v>
      </c>
      <c r="D557" s="210">
        <v>0</v>
      </c>
      <c r="E557" s="210">
        <v>1</v>
      </c>
      <c r="F557" s="210"/>
      <c r="G557" s="210"/>
      <c r="H557" s="210"/>
      <c r="I557" s="210"/>
      <c r="J557" s="217">
        <v>1</v>
      </c>
      <c r="K557" s="210"/>
      <c r="L557" s="210"/>
      <c r="M557" s="210"/>
      <c r="N557" s="210"/>
      <c r="O557" s="210"/>
      <c r="P557" s="210"/>
      <c r="Q557" s="210">
        <v>1</v>
      </c>
      <c r="R557" s="210"/>
      <c r="S557" s="210"/>
      <c r="T557" s="210"/>
      <c r="U557" s="210"/>
      <c r="V557" s="210"/>
      <c r="W557" s="212"/>
      <c r="X557" s="206"/>
      <c r="Y557" s="206"/>
      <c r="Z557" s="206"/>
      <c r="AA557" s="206"/>
      <c r="AB557" s="206"/>
      <c r="AC557" s="206"/>
      <c r="AD557" s="206"/>
      <c r="AE557" s="206"/>
      <c r="AF557" s="206"/>
      <c r="AG557" s="206"/>
      <c r="AH557" s="206"/>
      <c r="AI557" s="206"/>
      <c r="AJ557" s="206"/>
      <c r="AK557" s="206"/>
      <c r="AL557" s="206"/>
      <c r="AM557" s="206"/>
      <c r="AN557" s="206"/>
      <c r="AO557" s="206"/>
      <c r="AP557" s="206"/>
      <c r="AQ557" s="206"/>
      <c r="AR557" s="206"/>
      <c r="AS557" s="206"/>
      <c r="AT557" s="206"/>
      <c r="AU557" s="206"/>
      <c r="AV557" s="206"/>
    </row>
    <row r="558" spans="1:48" ht="15.75" thickBot="1" x14ac:dyDescent="0.3">
      <c r="A558" s="206"/>
      <c r="B558" s="206"/>
      <c r="C558" s="211" t="s">
        <v>458</v>
      </c>
      <c r="D558" s="210">
        <v>0</v>
      </c>
      <c r="E558" s="210">
        <v>0</v>
      </c>
      <c r="F558" s="210">
        <v>1</v>
      </c>
      <c r="G558" s="210"/>
      <c r="H558" s="210"/>
      <c r="I558" s="210"/>
      <c r="J558" s="217"/>
      <c r="K558" s="210"/>
      <c r="L558" s="210"/>
      <c r="M558" s="210"/>
      <c r="N558" s="210"/>
      <c r="O558" s="210"/>
      <c r="P558" s="210"/>
      <c r="Q558" s="210"/>
      <c r="R558" s="210">
        <v>1</v>
      </c>
      <c r="S558" s="210"/>
      <c r="T558" s="210"/>
      <c r="U558" s="210"/>
      <c r="V558" s="210"/>
      <c r="W558" s="212"/>
      <c r="X558" s="206"/>
      <c r="Y558" s="206"/>
      <c r="Z558" s="206"/>
      <c r="AA558" s="206"/>
      <c r="AB558" s="206"/>
      <c r="AC558" s="206"/>
      <c r="AD558" s="206"/>
      <c r="AE558" s="206"/>
      <c r="AF558" s="206"/>
      <c r="AG558" s="206"/>
      <c r="AH558" s="206"/>
      <c r="AI558" s="206"/>
      <c r="AJ558" s="206"/>
      <c r="AK558" s="206"/>
      <c r="AL558" s="206"/>
      <c r="AM558" s="206"/>
      <c r="AN558" s="206"/>
      <c r="AO558" s="206"/>
      <c r="AP558" s="206"/>
      <c r="AQ558" s="206"/>
      <c r="AR558" s="206"/>
      <c r="AS558" s="206"/>
      <c r="AT558" s="206"/>
      <c r="AU558" s="206"/>
      <c r="AV558" s="206"/>
    </row>
    <row r="559" spans="1:48" ht="15.75" thickBot="1" x14ac:dyDescent="0.3">
      <c r="A559" s="206"/>
      <c r="B559" s="206"/>
      <c r="C559" s="202" t="s">
        <v>459</v>
      </c>
      <c r="D559" s="203">
        <v>-10000</v>
      </c>
      <c r="E559" s="203">
        <v>1</v>
      </c>
      <c r="F559" s="203"/>
      <c r="G559" s="203"/>
      <c r="H559" s="203"/>
      <c r="I559" s="203"/>
      <c r="J559" s="207">
        <v>1</v>
      </c>
      <c r="K559" s="203"/>
      <c r="L559" s="203"/>
      <c r="M559" s="203"/>
      <c r="N559" s="203"/>
      <c r="O559" s="203"/>
      <c r="P559" s="203"/>
      <c r="Q559" s="203"/>
      <c r="R559" s="203"/>
      <c r="S559" s="203">
        <v>-1</v>
      </c>
      <c r="T559" s="203"/>
      <c r="U559" s="203"/>
      <c r="V559" s="204">
        <v>1</v>
      </c>
      <c r="W559" s="212"/>
      <c r="X559" s="206"/>
      <c r="Y559" s="206"/>
      <c r="Z559" s="206"/>
      <c r="AA559" s="206"/>
      <c r="AB559" s="206"/>
      <c r="AC559" s="206"/>
      <c r="AD559" s="206"/>
      <c r="AE559" s="206"/>
      <c r="AF559" s="206"/>
      <c r="AG559" s="206"/>
      <c r="AH559" s="206"/>
      <c r="AI559" s="206"/>
      <c r="AJ559" s="206"/>
      <c r="AK559" s="206"/>
      <c r="AL559" s="206"/>
      <c r="AM559" s="206"/>
      <c r="AN559" s="206"/>
      <c r="AO559" s="206"/>
      <c r="AP559" s="206"/>
      <c r="AQ559" s="206"/>
      <c r="AR559" s="206"/>
      <c r="AS559" s="206"/>
      <c r="AT559" s="206"/>
      <c r="AU559" s="206"/>
      <c r="AV559" s="206"/>
    </row>
    <row r="560" spans="1:48" x14ac:dyDescent="0.25">
      <c r="A560" s="206"/>
      <c r="B560" s="206"/>
      <c r="C560" s="211" t="s">
        <v>481</v>
      </c>
      <c r="D560" s="210">
        <v>0</v>
      </c>
      <c r="E560" s="210">
        <v>0</v>
      </c>
      <c r="F560" s="210"/>
      <c r="G560" s="210">
        <v>1</v>
      </c>
      <c r="H560" s="210"/>
      <c r="I560" s="210"/>
      <c r="J560" s="217"/>
      <c r="K560" s="210"/>
      <c r="L560" s="210"/>
      <c r="M560" s="210"/>
      <c r="N560" s="210"/>
      <c r="O560" s="210"/>
      <c r="P560" s="210"/>
      <c r="Q560" s="210"/>
      <c r="R560" s="210"/>
      <c r="S560" s="210"/>
      <c r="T560" s="210">
        <v>1</v>
      </c>
      <c r="U560" s="210"/>
      <c r="V560" s="210"/>
      <c r="W560" s="212"/>
      <c r="X560" s="206"/>
      <c r="Y560" s="206"/>
      <c r="Z560" s="206"/>
      <c r="AA560" s="206"/>
      <c r="AB560" s="206"/>
      <c r="AC560" s="206"/>
      <c r="AD560" s="206"/>
      <c r="AE560" s="206"/>
      <c r="AF560" s="206"/>
      <c r="AG560" s="206"/>
      <c r="AH560" s="206"/>
      <c r="AI560" s="206"/>
      <c r="AJ560" s="206"/>
      <c r="AK560" s="206"/>
      <c r="AL560" s="206"/>
      <c r="AM560" s="206"/>
      <c r="AN560" s="206"/>
      <c r="AO560" s="206"/>
      <c r="AP560" s="206"/>
      <c r="AQ560" s="206"/>
      <c r="AR560" s="206"/>
      <c r="AS560" s="206"/>
      <c r="AT560" s="206"/>
      <c r="AU560" s="206"/>
      <c r="AV560" s="206"/>
    </row>
    <row r="561" spans="1:48" ht="15.75" thickBot="1" x14ac:dyDescent="0.3">
      <c r="A561" s="206"/>
      <c r="B561" s="206"/>
      <c r="C561" s="213" t="s">
        <v>491</v>
      </c>
      <c r="D561" s="218">
        <v>0</v>
      </c>
      <c r="E561" s="218">
        <v>0</v>
      </c>
      <c r="F561" s="218"/>
      <c r="G561" s="218"/>
      <c r="H561" s="218"/>
      <c r="I561" s="218">
        <v>1</v>
      </c>
      <c r="J561" s="219"/>
      <c r="K561" s="218"/>
      <c r="L561" s="218"/>
      <c r="M561" s="218"/>
      <c r="N561" s="218"/>
      <c r="O561" s="218"/>
      <c r="P561" s="218"/>
      <c r="Q561" s="218"/>
      <c r="R561" s="218"/>
      <c r="S561" s="218"/>
      <c r="T561" s="218"/>
      <c r="U561" s="218">
        <v>1</v>
      </c>
      <c r="V561" s="218"/>
      <c r="W561" s="214"/>
      <c r="X561" s="206"/>
      <c r="Y561" s="206"/>
      <c r="Z561" s="206"/>
      <c r="AA561" s="206"/>
      <c r="AB561" s="206"/>
      <c r="AC561" s="206"/>
      <c r="AD561" s="206"/>
      <c r="AE561" s="206"/>
      <c r="AF561" s="206"/>
      <c r="AG561" s="206"/>
      <c r="AH561" s="206"/>
      <c r="AI561" s="206"/>
      <c r="AJ561" s="206"/>
      <c r="AK561" s="206"/>
      <c r="AL561" s="206"/>
      <c r="AM561" s="206"/>
      <c r="AN561" s="206"/>
      <c r="AO561" s="206"/>
      <c r="AP561" s="206"/>
      <c r="AQ561" s="206"/>
      <c r="AR561" s="206"/>
      <c r="AS561" s="206"/>
      <c r="AT561" s="206"/>
      <c r="AU561" s="206"/>
      <c r="AV561" s="206"/>
    </row>
    <row r="562" spans="1:48" ht="15.75" thickBot="1" x14ac:dyDescent="0.3">
      <c r="A562" s="206"/>
      <c r="B562" s="206"/>
      <c r="C562" s="206"/>
      <c r="D562" s="202"/>
      <c r="E562" s="202" t="s">
        <v>237</v>
      </c>
      <c r="F562" s="203">
        <f>SUMPRODUCT($D$551:$D$561,F551:F561)-F549</f>
        <v>-3</v>
      </c>
      <c r="G562" s="203">
        <f t="shared" ref="G562:V562" si="419">SUMPRODUCT($D$551:$D$561,G551:G561)-G549</f>
        <v>-6</v>
      </c>
      <c r="H562" s="203">
        <f t="shared" si="419"/>
        <v>-3</v>
      </c>
      <c r="I562" s="203">
        <f t="shared" si="419"/>
        <v>-6</v>
      </c>
      <c r="J562" s="203">
        <f t="shared" si="419"/>
        <v>-10013</v>
      </c>
      <c r="K562" s="203">
        <f t="shared" si="419"/>
        <v>0</v>
      </c>
      <c r="L562" s="203">
        <f t="shared" si="419"/>
        <v>0</v>
      </c>
      <c r="M562" s="203">
        <f t="shared" si="419"/>
        <v>0</v>
      </c>
      <c r="N562" s="203">
        <f t="shared" si="419"/>
        <v>0</v>
      </c>
      <c r="O562" s="203">
        <f t="shared" si="419"/>
        <v>0</v>
      </c>
      <c r="P562" s="203">
        <f t="shared" si="419"/>
        <v>0</v>
      </c>
      <c r="Q562" s="203">
        <f t="shared" si="419"/>
        <v>0</v>
      </c>
      <c r="R562" s="203">
        <f t="shared" si="419"/>
        <v>0</v>
      </c>
      <c r="S562" s="203">
        <f t="shared" si="419"/>
        <v>10000</v>
      </c>
      <c r="T562" s="203">
        <f t="shared" si="419"/>
        <v>0</v>
      </c>
      <c r="U562" s="203">
        <f t="shared" si="419"/>
        <v>0</v>
      </c>
      <c r="V562" s="203">
        <f t="shared" si="419"/>
        <v>0</v>
      </c>
      <c r="W562" s="206"/>
      <c r="X562" s="206"/>
      <c r="Y562" s="206"/>
      <c r="Z562" s="206"/>
      <c r="AA562" s="206"/>
      <c r="AB562" s="206"/>
      <c r="AC562" s="206"/>
      <c r="AD562" s="206"/>
      <c r="AE562" s="206"/>
      <c r="AF562" s="206"/>
      <c r="AG562" s="206"/>
      <c r="AH562" s="206"/>
      <c r="AI562" s="206"/>
      <c r="AJ562" s="206"/>
      <c r="AK562" s="206"/>
      <c r="AL562" s="206"/>
      <c r="AM562" s="206"/>
      <c r="AN562" s="206"/>
      <c r="AO562" s="206"/>
      <c r="AP562" s="206"/>
      <c r="AQ562" s="206"/>
      <c r="AR562" s="206"/>
      <c r="AS562" s="206"/>
      <c r="AT562" s="206"/>
      <c r="AU562" s="206"/>
      <c r="AV562" s="206"/>
    </row>
    <row r="563" spans="1:48" ht="15.75" thickBot="1" x14ac:dyDescent="0.3">
      <c r="A563" s="206"/>
      <c r="B563" s="206"/>
      <c r="C563" s="206"/>
      <c r="D563" s="206"/>
      <c r="E563" s="206"/>
      <c r="F563" s="206"/>
      <c r="G563" s="206"/>
      <c r="H563" s="206"/>
      <c r="I563" s="206"/>
      <c r="J563" s="206"/>
      <c r="K563" s="206"/>
      <c r="L563" s="206"/>
      <c r="M563" s="206"/>
      <c r="N563" s="206"/>
      <c r="O563" s="206"/>
      <c r="P563" s="206"/>
      <c r="Q563" s="206"/>
      <c r="R563" s="206"/>
      <c r="S563" s="206"/>
      <c r="T563" s="206"/>
      <c r="U563" s="206"/>
      <c r="V563" s="206"/>
      <c r="W563" s="206"/>
      <c r="X563" s="206"/>
      <c r="Y563" s="206"/>
      <c r="Z563" s="206"/>
      <c r="AA563" s="206"/>
      <c r="AB563" s="206"/>
      <c r="AC563" s="206"/>
      <c r="AD563" s="206"/>
      <c r="AE563" s="206"/>
      <c r="AF563" s="206"/>
      <c r="AG563" s="206"/>
      <c r="AH563" s="206"/>
      <c r="AI563" s="206"/>
      <c r="AJ563" s="206"/>
      <c r="AK563" s="206"/>
      <c r="AL563" s="206"/>
      <c r="AM563" s="206"/>
      <c r="AN563" s="206"/>
      <c r="AO563" s="206"/>
      <c r="AP563" s="206"/>
      <c r="AQ563" s="206"/>
      <c r="AR563" s="206"/>
      <c r="AS563" s="206"/>
      <c r="AT563" s="206"/>
      <c r="AU563" s="206"/>
      <c r="AV563" s="206"/>
    </row>
    <row r="564" spans="1:48" ht="15.75" thickBot="1" x14ac:dyDescent="0.3">
      <c r="A564" s="206"/>
      <c r="B564" s="206"/>
      <c r="C564" s="210"/>
      <c r="D564" s="210"/>
      <c r="E564" s="202" t="s">
        <v>155</v>
      </c>
      <c r="F564" s="203">
        <v>3</v>
      </c>
      <c r="G564" s="203">
        <v>6</v>
      </c>
      <c r="H564" s="203">
        <v>3</v>
      </c>
      <c r="I564" s="203">
        <v>6</v>
      </c>
      <c r="J564" s="203">
        <v>13</v>
      </c>
      <c r="K564" s="203">
        <v>0</v>
      </c>
      <c r="L564" s="203">
        <v>0</v>
      </c>
      <c r="M564" s="203">
        <v>0</v>
      </c>
      <c r="N564" s="203">
        <v>0</v>
      </c>
      <c r="O564" s="203">
        <v>0</v>
      </c>
      <c r="P564" s="203">
        <v>0</v>
      </c>
      <c r="Q564" s="203">
        <v>0</v>
      </c>
      <c r="R564" s="203">
        <v>0</v>
      </c>
      <c r="S564" s="203">
        <v>0</v>
      </c>
      <c r="T564" s="203">
        <v>0</v>
      </c>
      <c r="U564" s="203">
        <v>0</v>
      </c>
      <c r="V564" s="204">
        <v>-10000</v>
      </c>
      <c r="W564" s="206"/>
      <c r="X564" s="206"/>
      <c r="Y564" s="206"/>
      <c r="Z564" s="206"/>
      <c r="AA564" s="206"/>
      <c r="AB564" s="206"/>
      <c r="AC564" s="206"/>
      <c r="AD564" s="206"/>
      <c r="AE564" s="206"/>
      <c r="AF564" s="206"/>
      <c r="AG564" s="206"/>
      <c r="AH564" s="206"/>
      <c r="AI564" s="206"/>
      <c r="AJ564" s="206"/>
      <c r="AK564" s="206"/>
      <c r="AL564" s="206"/>
      <c r="AM564" s="206"/>
      <c r="AN564" s="206"/>
      <c r="AO564" s="206"/>
      <c r="AP564" s="206"/>
      <c r="AQ564" s="206"/>
      <c r="AR564" s="206"/>
      <c r="AS564" s="206"/>
      <c r="AT564" s="206"/>
      <c r="AU564" s="206"/>
      <c r="AV564" s="206"/>
    </row>
    <row r="565" spans="1:48" ht="15.75" thickBot="1" x14ac:dyDescent="0.3">
      <c r="A565" s="206"/>
      <c r="B565" s="206"/>
      <c r="C565" s="202" t="s">
        <v>435</v>
      </c>
      <c r="D565" s="203" t="s">
        <v>436</v>
      </c>
      <c r="E565" s="203" t="s">
        <v>437</v>
      </c>
      <c r="F565" s="203" t="s">
        <v>438</v>
      </c>
      <c r="G565" s="203" t="s">
        <v>439</v>
      </c>
      <c r="H565" s="203" t="s">
        <v>11</v>
      </c>
      <c r="I565" s="203" t="s">
        <v>12</v>
      </c>
      <c r="J565" s="203" t="s">
        <v>13</v>
      </c>
      <c r="K565" s="203" t="s">
        <v>234</v>
      </c>
      <c r="L565" s="203" t="s">
        <v>235</v>
      </c>
      <c r="M565" s="203" t="s">
        <v>236</v>
      </c>
      <c r="N565" s="203" t="s">
        <v>415</v>
      </c>
      <c r="O565" s="203" t="s">
        <v>440</v>
      </c>
      <c r="P565" s="203" t="s">
        <v>441</v>
      </c>
      <c r="Q565" s="203" t="s">
        <v>446</v>
      </c>
      <c r="R565" s="203" t="s">
        <v>458</v>
      </c>
      <c r="S565" s="203" t="s">
        <v>468</v>
      </c>
      <c r="T565" s="203" t="s">
        <v>481</v>
      </c>
      <c r="U565" s="203" t="s">
        <v>491</v>
      </c>
      <c r="V565" s="203" t="s">
        <v>459</v>
      </c>
      <c r="W565" s="204" t="s">
        <v>442</v>
      </c>
      <c r="X565" s="206"/>
      <c r="Y565" s="206"/>
      <c r="Z565" s="206"/>
      <c r="AA565" s="206"/>
      <c r="AB565" s="206"/>
      <c r="AC565" s="206"/>
      <c r="AD565" s="206"/>
      <c r="AE565" s="206"/>
      <c r="AF565" s="206"/>
      <c r="AG565" s="206"/>
      <c r="AH565" s="206"/>
      <c r="AI565" s="206"/>
      <c r="AJ565" s="206"/>
      <c r="AK565" s="206"/>
      <c r="AL565" s="206"/>
      <c r="AM565" s="206"/>
      <c r="AN565" s="206"/>
      <c r="AO565" s="206"/>
      <c r="AP565" s="206"/>
      <c r="AQ565" s="206"/>
      <c r="AR565" s="206"/>
      <c r="AS565" s="206"/>
      <c r="AT565" s="206"/>
      <c r="AU565" s="206"/>
      <c r="AV565" s="206"/>
    </row>
    <row r="566" spans="1:48" x14ac:dyDescent="0.25">
      <c r="A566" s="206"/>
      <c r="B566" s="206"/>
      <c r="C566" s="208" t="s">
        <v>234</v>
      </c>
      <c r="D566" s="215">
        <v>0</v>
      </c>
      <c r="E566" s="215">
        <f>E551-E574*$J$551</f>
        <v>1</v>
      </c>
      <c r="F566" s="215">
        <f t="shared" ref="F566:V566" si="420">F551-F574*$J$551</f>
        <v>-3</v>
      </c>
      <c r="G566" s="215">
        <f t="shared" si="420"/>
        <v>-6</v>
      </c>
      <c r="H566" s="215">
        <f t="shared" si="420"/>
        <v>6</v>
      </c>
      <c r="I566" s="215">
        <f t="shared" si="420"/>
        <v>12</v>
      </c>
      <c r="J566" s="215">
        <f t="shared" si="420"/>
        <v>0</v>
      </c>
      <c r="K566" s="215">
        <f t="shared" si="420"/>
        <v>1</v>
      </c>
      <c r="L566" s="215">
        <f t="shared" si="420"/>
        <v>0</v>
      </c>
      <c r="M566" s="215">
        <f t="shared" si="420"/>
        <v>0</v>
      </c>
      <c r="N566" s="215">
        <f t="shared" si="420"/>
        <v>0</v>
      </c>
      <c r="O566" s="215">
        <f t="shared" si="420"/>
        <v>0</v>
      </c>
      <c r="P566" s="215">
        <f t="shared" si="420"/>
        <v>0</v>
      </c>
      <c r="Q566" s="215">
        <f t="shared" si="420"/>
        <v>0</v>
      </c>
      <c r="R566" s="215">
        <f t="shared" si="420"/>
        <v>0</v>
      </c>
      <c r="S566" s="216">
        <f t="shared" si="420"/>
        <v>7</v>
      </c>
      <c r="T566" s="215">
        <f t="shared" si="420"/>
        <v>0</v>
      </c>
      <c r="U566" s="215">
        <f t="shared" si="420"/>
        <v>0</v>
      </c>
      <c r="V566" s="215">
        <f t="shared" si="420"/>
        <v>-7</v>
      </c>
      <c r="W566" s="209">
        <f>E566/S566</f>
        <v>0.14285714285714285</v>
      </c>
      <c r="X566" s="206"/>
      <c r="Y566" s="206"/>
      <c r="Z566" s="206"/>
      <c r="AA566" s="206"/>
      <c r="AB566" s="206"/>
      <c r="AC566" s="206"/>
      <c r="AD566" s="206"/>
      <c r="AE566" s="206"/>
      <c r="AF566" s="206"/>
      <c r="AG566" s="206"/>
      <c r="AH566" s="206"/>
      <c r="AI566" s="206"/>
      <c r="AJ566" s="206"/>
      <c r="AK566" s="206"/>
      <c r="AL566" s="206"/>
      <c r="AM566" s="206"/>
      <c r="AN566" s="206"/>
      <c r="AO566" s="206"/>
      <c r="AP566" s="206"/>
      <c r="AQ566" s="206"/>
      <c r="AR566" s="206"/>
      <c r="AS566" s="206"/>
      <c r="AT566" s="206"/>
      <c r="AU566" s="206"/>
      <c r="AV566" s="206"/>
    </row>
    <row r="567" spans="1:48" x14ac:dyDescent="0.25">
      <c r="A567" s="206"/>
      <c r="B567" s="206"/>
      <c r="C567" s="211" t="s">
        <v>235</v>
      </c>
      <c r="D567" s="210">
        <v>0</v>
      </c>
      <c r="E567" s="210">
        <f>E552-E574*$J$552</f>
        <v>1</v>
      </c>
      <c r="F567" s="210">
        <f t="shared" ref="F567:V567" si="421">F552-F574*$J$552</f>
        <v>6</v>
      </c>
      <c r="G567" s="210">
        <f t="shared" si="421"/>
        <v>12</v>
      </c>
      <c r="H567" s="210">
        <f t="shared" si="421"/>
        <v>-3</v>
      </c>
      <c r="I567" s="210">
        <f t="shared" si="421"/>
        <v>-6</v>
      </c>
      <c r="J567" s="210">
        <f t="shared" si="421"/>
        <v>0</v>
      </c>
      <c r="K567" s="210">
        <f t="shared" si="421"/>
        <v>0</v>
      </c>
      <c r="L567" s="210">
        <f t="shared" si="421"/>
        <v>1</v>
      </c>
      <c r="M567" s="210">
        <f t="shared" si="421"/>
        <v>0</v>
      </c>
      <c r="N567" s="210">
        <f t="shared" si="421"/>
        <v>0</v>
      </c>
      <c r="O567" s="210">
        <f t="shared" si="421"/>
        <v>0</v>
      </c>
      <c r="P567" s="210">
        <f t="shared" si="421"/>
        <v>0</v>
      </c>
      <c r="Q567" s="210">
        <f t="shared" si="421"/>
        <v>0</v>
      </c>
      <c r="R567" s="210">
        <f t="shared" si="421"/>
        <v>0</v>
      </c>
      <c r="S567" s="217">
        <f t="shared" si="421"/>
        <v>7</v>
      </c>
      <c r="T567" s="210">
        <f t="shared" si="421"/>
        <v>0</v>
      </c>
      <c r="U567" s="210">
        <f t="shared" si="421"/>
        <v>0</v>
      </c>
      <c r="V567" s="210">
        <f t="shared" si="421"/>
        <v>-7</v>
      </c>
      <c r="W567" s="212">
        <f>E567/S567</f>
        <v>0.14285714285714285</v>
      </c>
      <c r="X567" s="206"/>
      <c r="Y567" s="206"/>
      <c r="Z567" s="206"/>
      <c r="AA567" s="206"/>
      <c r="AB567" s="206"/>
      <c r="AC567" s="206"/>
      <c r="AD567" s="206"/>
      <c r="AE567" s="206"/>
      <c r="AF567" s="206"/>
      <c r="AG567" s="206"/>
      <c r="AH567" s="206"/>
      <c r="AI567" s="206"/>
      <c r="AJ567" s="206"/>
      <c r="AK567" s="206"/>
      <c r="AL567" s="206"/>
      <c r="AM567" s="206"/>
      <c r="AN567" s="206"/>
      <c r="AO567" s="206"/>
      <c r="AP567" s="206"/>
      <c r="AQ567" s="206"/>
      <c r="AR567" s="206"/>
      <c r="AS567" s="206"/>
      <c r="AT567" s="206"/>
      <c r="AU567" s="206"/>
      <c r="AV567" s="206"/>
    </row>
    <row r="568" spans="1:48" x14ac:dyDescent="0.25">
      <c r="A568" s="206"/>
      <c r="B568" s="206"/>
      <c r="C568" s="211" t="s">
        <v>236</v>
      </c>
      <c r="D568" s="210">
        <v>0</v>
      </c>
      <c r="E568" s="210">
        <f>E553</f>
        <v>1</v>
      </c>
      <c r="F568" s="210">
        <f t="shared" ref="F568:V568" si="422">F553</f>
        <v>1</v>
      </c>
      <c r="G568" s="210">
        <f t="shared" si="422"/>
        <v>0</v>
      </c>
      <c r="H568" s="210">
        <f t="shared" si="422"/>
        <v>0</v>
      </c>
      <c r="I568" s="210">
        <f t="shared" si="422"/>
        <v>0</v>
      </c>
      <c r="J568" s="210">
        <f t="shared" si="422"/>
        <v>0</v>
      </c>
      <c r="K568" s="210">
        <f t="shared" si="422"/>
        <v>0</v>
      </c>
      <c r="L568" s="210">
        <f t="shared" si="422"/>
        <v>0</v>
      </c>
      <c r="M568" s="210">
        <f t="shared" si="422"/>
        <v>1</v>
      </c>
      <c r="N568" s="210">
        <f t="shared" si="422"/>
        <v>0</v>
      </c>
      <c r="O568" s="210">
        <f t="shared" si="422"/>
        <v>0</v>
      </c>
      <c r="P568" s="210">
        <f t="shared" si="422"/>
        <v>0</v>
      </c>
      <c r="Q568" s="210">
        <f t="shared" si="422"/>
        <v>0</v>
      </c>
      <c r="R568" s="210">
        <f t="shared" si="422"/>
        <v>0</v>
      </c>
      <c r="S568" s="217">
        <f t="shared" si="422"/>
        <v>0</v>
      </c>
      <c r="T568" s="210">
        <f t="shared" si="422"/>
        <v>0</v>
      </c>
      <c r="U568" s="210">
        <f t="shared" si="422"/>
        <v>0</v>
      </c>
      <c r="V568" s="210">
        <f t="shared" si="422"/>
        <v>0</v>
      </c>
      <c r="W568" s="212"/>
      <c r="X568" s="206"/>
      <c r="Y568" s="206"/>
      <c r="Z568" s="206"/>
      <c r="AA568" s="206"/>
      <c r="AB568" s="206"/>
      <c r="AC568" s="206"/>
      <c r="AD568" s="206"/>
      <c r="AE568" s="206"/>
      <c r="AF568" s="206"/>
      <c r="AG568" s="206"/>
      <c r="AH568" s="206"/>
      <c r="AI568" s="206"/>
      <c r="AJ568" s="206"/>
      <c r="AK568" s="206"/>
      <c r="AL568" s="206"/>
      <c r="AM568" s="206"/>
      <c r="AN568" s="206"/>
      <c r="AO568" s="206"/>
      <c r="AP568" s="206"/>
      <c r="AQ568" s="206"/>
      <c r="AR568" s="206"/>
      <c r="AS568" s="206"/>
      <c r="AT568" s="206"/>
      <c r="AU568" s="206"/>
      <c r="AV568" s="206"/>
    </row>
    <row r="569" spans="1:48" x14ac:dyDescent="0.25">
      <c r="A569" s="206"/>
      <c r="B569" s="206"/>
      <c r="C569" s="211" t="s">
        <v>415</v>
      </c>
      <c r="D569" s="210">
        <v>0</v>
      </c>
      <c r="E569" s="210">
        <f t="shared" ref="E569:V571" si="423">E554</f>
        <v>1</v>
      </c>
      <c r="F569" s="210">
        <f t="shared" si="423"/>
        <v>0</v>
      </c>
      <c r="G569" s="210">
        <f t="shared" si="423"/>
        <v>1</v>
      </c>
      <c r="H569" s="210">
        <f t="shared" si="423"/>
        <v>0</v>
      </c>
      <c r="I569" s="210">
        <f t="shared" si="423"/>
        <v>0</v>
      </c>
      <c r="J569" s="210">
        <f t="shared" si="423"/>
        <v>0</v>
      </c>
      <c r="K569" s="210">
        <f t="shared" si="423"/>
        <v>0</v>
      </c>
      <c r="L569" s="210">
        <f t="shared" si="423"/>
        <v>0</v>
      </c>
      <c r="M569" s="210">
        <f t="shared" si="423"/>
        <v>0</v>
      </c>
      <c r="N569" s="210">
        <f t="shared" si="423"/>
        <v>1</v>
      </c>
      <c r="O569" s="210">
        <f t="shared" si="423"/>
        <v>0</v>
      </c>
      <c r="P569" s="210">
        <f t="shared" si="423"/>
        <v>0</v>
      </c>
      <c r="Q569" s="210">
        <f t="shared" si="423"/>
        <v>0</v>
      </c>
      <c r="R569" s="210">
        <f t="shared" si="423"/>
        <v>0</v>
      </c>
      <c r="S569" s="217">
        <f t="shared" si="423"/>
        <v>0</v>
      </c>
      <c r="T569" s="210">
        <f t="shared" si="423"/>
        <v>0</v>
      </c>
      <c r="U569" s="210">
        <f t="shared" si="423"/>
        <v>0</v>
      </c>
      <c r="V569" s="210">
        <f t="shared" si="423"/>
        <v>0</v>
      </c>
      <c r="W569" s="212"/>
      <c r="X569" s="206"/>
      <c r="Y569" s="206"/>
      <c r="Z569" s="206"/>
      <c r="AA569" s="206"/>
      <c r="AB569" s="206"/>
      <c r="AC569" s="206"/>
      <c r="AD569" s="206"/>
      <c r="AE569" s="206"/>
      <c r="AF569" s="206"/>
      <c r="AG569" s="206"/>
      <c r="AH569" s="206"/>
      <c r="AI569" s="206"/>
      <c r="AJ569" s="206"/>
      <c r="AK569" s="206"/>
      <c r="AL569" s="206"/>
      <c r="AM569" s="206"/>
      <c r="AN569" s="206"/>
      <c r="AO569" s="206"/>
      <c r="AP569" s="206"/>
      <c r="AQ569" s="206"/>
      <c r="AR569" s="206"/>
      <c r="AS569" s="206"/>
      <c r="AT569" s="206"/>
      <c r="AU569" s="206"/>
      <c r="AV569" s="206"/>
    </row>
    <row r="570" spans="1:48" x14ac:dyDescent="0.25">
      <c r="A570" s="206"/>
      <c r="B570" s="206"/>
      <c r="C570" s="211" t="s">
        <v>440</v>
      </c>
      <c r="D570" s="210">
        <v>0</v>
      </c>
      <c r="E570" s="210">
        <f t="shared" si="423"/>
        <v>1</v>
      </c>
      <c r="F570" s="210">
        <f t="shared" si="423"/>
        <v>0</v>
      </c>
      <c r="G570" s="210">
        <f t="shared" si="423"/>
        <v>0</v>
      </c>
      <c r="H570" s="210">
        <f t="shared" si="423"/>
        <v>1</v>
      </c>
      <c r="I570" s="210">
        <f t="shared" si="423"/>
        <v>0</v>
      </c>
      <c r="J570" s="210">
        <f t="shared" si="423"/>
        <v>0</v>
      </c>
      <c r="K570" s="210">
        <f t="shared" si="423"/>
        <v>0</v>
      </c>
      <c r="L570" s="210">
        <f t="shared" si="423"/>
        <v>0</v>
      </c>
      <c r="M570" s="210">
        <f t="shared" si="423"/>
        <v>0</v>
      </c>
      <c r="N570" s="210">
        <f t="shared" si="423"/>
        <v>0</v>
      </c>
      <c r="O570" s="210">
        <f t="shared" si="423"/>
        <v>1</v>
      </c>
      <c r="P570" s="210">
        <f t="shared" si="423"/>
        <v>0</v>
      </c>
      <c r="Q570" s="210">
        <f t="shared" si="423"/>
        <v>0</v>
      </c>
      <c r="R570" s="210">
        <f t="shared" si="423"/>
        <v>0</v>
      </c>
      <c r="S570" s="217">
        <f t="shared" si="423"/>
        <v>0</v>
      </c>
      <c r="T570" s="210">
        <f t="shared" si="423"/>
        <v>0</v>
      </c>
      <c r="U570" s="210">
        <f t="shared" si="423"/>
        <v>0</v>
      </c>
      <c r="V570" s="210">
        <f t="shared" si="423"/>
        <v>0</v>
      </c>
      <c r="W570" s="212"/>
      <c r="X570" s="206"/>
      <c r="Y570" s="206"/>
      <c r="Z570" s="206"/>
      <c r="AA570" s="206"/>
      <c r="AB570" s="206"/>
      <c r="AC570" s="206"/>
      <c r="AD570" s="206"/>
      <c r="AE570" s="206"/>
      <c r="AF570" s="206"/>
      <c r="AG570" s="206"/>
      <c r="AH570" s="206"/>
      <c r="AI570" s="206"/>
      <c r="AJ570" s="206"/>
      <c r="AK570" s="206"/>
      <c r="AL570" s="206"/>
      <c r="AM570" s="206"/>
      <c r="AN570" s="206"/>
      <c r="AO570" s="206"/>
      <c r="AP570" s="206"/>
      <c r="AQ570" s="206"/>
      <c r="AR570" s="206"/>
      <c r="AS570" s="206"/>
      <c r="AT570" s="206"/>
      <c r="AU570" s="206"/>
      <c r="AV570" s="206"/>
    </row>
    <row r="571" spans="1:48" ht="15.75" thickBot="1" x14ac:dyDescent="0.3">
      <c r="A571" s="206"/>
      <c r="B571" s="206"/>
      <c r="C571" s="211" t="s">
        <v>441</v>
      </c>
      <c r="D571" s="210">
        <v>0</v>
      </c>
      <c r="E571" s="210">
        <f t="shared" si="423"/>
        <v>1</v>
      </c>
      <c r="F571" s="210">
        <f t="shared" si="423"/>
        <v>0</v>
      </c>
      <c r="G571" s="210">
        <f t="shared" si="423"/>
        <v>0</v>
      </c>
      <c r="H571" s="210">
        <f t="shared" si="423"/>
        <v>0</v>
      </c>
      <c r="I571" s="210">
        <f t="shared" si="423"/>
        <v>1</v>
      </c>
      <c r="J571" s="210">
        <f t="shared" si="423"/>
        <v>0</v>
      </c>
      <c r="K571" s="210">
        <f t="shared" si="423"/>
        <v>0</v>
      </c>
      <c r="L571" s="210">
        <f t="shared" si="423"/>
        <v>0</v>
      </c>
      <c r="M571" s="210">
        <f t="shared" si="423"/>
        <v>0</v>
      </c>
      <c r="N571" s="210">
        <f t="shared" si="423"/>
        <v>0</v>
      </c>
      <c r="O571" s="210">
        <f t="shared" si="423"/>
        <v>0</v>
      </c>
      <c r="P571" s="210">
        <f t="shared" si="423"/>
        <v>1</v>
      </c>
      <c r="Q571" s="210">
        <f t="shared" si="423"/>
        <v>0</v>
      </c>
      <c r="R571" s="210">
        <f t="shared" si="423"/>
        <v>0</v>
      </c>
      <c r="S571" s="217">
        <f t="shared" si="423"/>
        <v>0</v>
      </c>
      <c r="T571" s="210">
        <f t="shared" si="423"/>
        <v>0</v>
      </c>
      <c r="U571" s="210">
        <f t="shared" si="423"/>
        <v>0</v>
      </c>
      <c r="V571" s="210">
        <f t="shared" si="423"/>
        <v>0</v>
      </c>
      <c r="W571" s="212"/>
      <c r="X571" s="206"/>
      <c r="Y571" s="206"/>
      <c r="Z571" s="206"/>
      <c r="AA571" s="206"/>
      <c r="AB571" s="206"/>
      <c r="AC571" s="206"/>
      <c r="AD571" s="206"/>
      <c r="AE571" s="206"/>
      <c r="AF571" s="206"/>
      <c r="AG571" s="206"/>
      <c r="AH571" s="206"/>
      <c r="AI571" s="206"/>
      <c r="AJ571" s="206"/>
      <c r="AK571" s="206"/>
      <c r="AL571" s="206"/>
      <c r="AM571" s="206"/>
      <c r="AN571" s="206"/>
      <c r="AO571" s="206"/>
      <c r="AP571" s="206"/>
      <c r="AQ571" s="206"/>
      <c r="AR571" s="206"/>
      <c r="AS571" s="206"/>
      <c r="AT571" s="206"/>
      <c r="AU571" s="206"/>
      <c r="AV571" s="206"/>
    </row>
    <row r="572" spans="1:48" ht="15.75" thickBot="1" x14ac:dyDescent="0.3">
      <c r="A572" s="206"/>
      <c r="B572" s="206"/>
      <c r="C572" s="202" t="s">
        <v>446</v>
      </c>
      <c r="D572" s="203">
        <v>0</v>
      </c>
      <c r="E572" s="203">
        <f>E557-E574*$J$557</f>
        <v>0</v>
      </c>
      <c r="F572" s="203">
        <f t="shared" ref="F572:V572" si="424">F557-F574*$J$557</f>
        <v>0</v>
      </c>
      <c r="G572" s="203">
        <f t="shared" si="424"/>
        <v>0</v>
      </c>
      <c r="H572" s="203">
        <f t="shared" si="424"/>
        <v>0</v>
      </c>
      <c r="I572" s="203">
        <f t="shared" si="424"/>
        <v>0</v>
      </c>
      <c r="J572" s="203">
        <f t="shared" si="424"/>
        <v>0</v>
      </c>
      <c r="K572" s="203">
        <f t="shared" si="424"/>
        <v>0</v>
      </c>
      <c r="L572" s="203">
        <f t="shared" si="424"/>
        <v>0</v>
      </c>
      <c r="M572" s="203">
        <f t="shared" si="424"/>
        <v>0</v>
      </c>
      <c r="N572" s="203">
        <f t="shared" si="424"/>
        <v>0</v>
      </c>
      <c r="O572" s="203">
        <f t="shared" si="424"/>
        <v>0</v>
      </c>
      <c r="P572" s="203">
        <f t="shared" si="424"/>
        <v>0</v>
      </c>
      <c r="Q572" s="203">
        <f t="shared" si="424"/>
        <v>1</v>
      </c>
      <c r="R572" s="203">
        <f t="shared" si="424"/>
        <v>0</v>
      </c>
      <c r="S572" s="207">
        <f t="shared" si="424"/>
        <v>1</v>
      </c>
      <c r="T572" s="203">
        <f t="shared" si="424"/>
        <v>0</v>
      </c>
      <c r="U572" s="203">
        <f t="shared" si="424"/>
        <v>0</v>
      </c>
      <c r="V572" s="203">
        <f t="shared" si="424"/>
        <v>-1</v>
      </c>
      <c r="W572" s="204">
        <v>0</v>
      </c>
      <c r="X572" s="206"/>
      <c r="Y572" s="206"/>
      <c r="Z572" s="206"/>
      <c r="AA572" s="206"/>
      <c r="AB572" s="206"/>
      <c r="AC572" s="206"/>
      <c r="AD572" s="206"/>
      <c r="AE572" s="206"/>
      <c r="AF572" s="206"/>
      <c r="AG572" s="206"/>
      <c r="AH572" s="206"/>
      <c r="AI572" s="206"/>
      <c r="AJ572" s="206"/>
      <c r="AK572" s="206"/>
      <c r="AL572" s="206"/>
      <c r="AM572" s="206"/>
      <c r="AN572" s="206"/>
      <c r="AO572" s="206"/>
      <c r="AP572" s="206"/>
      <c r="AQ572" s="206"/>
      <c r="AR572" s="206"/>
      <c r="AS572" s="206"/>
      <c r="AT572" s="206"/>
      <c r="AU572" s="206"/>
      <c r="AV572" s="206"/>
    </row>
    <row r="573" spans="1:48" x14ac:dyDescent="0.25">
      <c r="A573" s="206"/>
      <c r="B573" s="206"/>
      <c r="C573" s="211" t="s">
        <v>458</v>
      </c>
      <c r="D573" s="210">
        <v>0</v>
      </c>
      <c r="E573" s="210">
        <f t="shared" ref="E573:V576" si="425">E558</f>
        <v>0</v>
      </c>
      <c r="F573" s="210">
        <f t="shared" si="425"/>
        <v>1</v>
      </c>
      <c r="G573" s="210">
        <f t="shared" si="425"/>
        <v>0</v>
      </c>
      <c r="H573" s="210">
        <f t="shared" si="425"/>
        <v>0</v>
      </c>
      <c r="I573" s="210">
        <f t="shared" si="425"/>
        <v>0</v>
      </c>
      <c r="J573" s="210">
        <f t="shared" si="425"/>
        <v>0</v>
      </c>
      <c r="K573" s="210">
        <f t="shared" si="425"/>
        <v>0</v>
      </c>
      <c r="L573" s="210">
        <f t="shared" si="425"/>
        <v>0</v>
      </c>
      <c r="M573" s="210">
        <f t="shared" si="425"/>
        <v>0</v>
      </c>
      <c r="N573" s="210">
        <f t="shared" si="425"/>
        <v>0</v>
      </c>
      <c r="O573" s="210">
        <f t="shared" si="425"/>
        <v>0</v>
      </c>
      <c r="P573" s="210">
        <f t="shared" si="425"/>
        <v>0</v>
      </c>
      <c r="Q573" s="210">
        <f t="shared" si="425"/>
        <v>0</v>
      </c>
      <c r="R573" s="210">
        <f t="shared" si="425"/>
        <v>1</v>
      </c>
      <c r="S573" s="217">
        <f t="shared" si="425"/>
        <v>0</v>
      </c>
      <c r="T573" s="210">
        <f t="shared" si="425"/>
        <v>0</v>
      </c>
      <c r="U573" s="210">
        <f t="shared" si="425"/>
        <v>0</v>
      </c>
      <c r="V573" s="210">
        <f t="shared" si="425"/>
        <v>0</v>
      </c>
      <c r="W573" s="212"/>
      <c r="X573" s="206"/>
      <c r="Y573" s="206"/>
      <c r="Z573" s="206"/>
      <c r="AA573" s="206"/>
      <c r="AB573" s="206"/>
      <c r="AC573" s="206"/>
      <c r="AD573" s="206"/>
      <c r="AE573" s="206"/>
      <c r="AF573" s="206"/>
      <c r="AG573" s="206"/>
      <c r="AH573" s="206"/>
      <c r="AI573" s="206"/>
      <c r="AJ573" s="206"/>
      <c r="AK573" s="206"/>
      <c r="AL573" s="206"/>
      <c r="AM573" s="206"/>
      <c r="AN573" s="206"/>
      <c r="AO573" s="206"/>
      <c r="AP573" s="206"/>
      <c r="AQ573" s="206"/>
      <c r="AR573" s="206"/>
      <c r="AS573" s="206"/>
      <c r="AT573" s="206"/>
      <c r="AU573" s="206"/>
      <c r="AV573" s="206"/>
    </row>
    <row r="574" spans="1:48" x14ac:dyDescent="0.25">
      <c r="A574" s="206"/>
      <c r="B574" s="206"/>
      <c r="C574" s="211" t="s">
        <v>13</v>
      </c>
      <c r="D574" s="210">
        <v>13</v>
      </c>
      <c r="E574" s="210">
        <f t="shared" si="425"/>
        <v>1</v>
      </c>
      <c r="F574" s="210">
        <f t="shared" si="425"/>
        <v>0</v>
      </c>
      <c r="G574" s="210">
        <f t="shared" si="425"/>
        <v>0</v>
      </c>
      <c r="H574" s="210">
        <f t="shared" si="425"/>
        <v>0</v>
      </c>
      <c r="I574" s="210">
        <f t="shared" si="425"/>
        <v>0</v>
      </c>
      <c r="J574" s="210">
        <f t="shared" si="425"/>
        <v>1</v>
      </c>
      <c r="K574" s="210">
        <f t="shared" si="425"/>
        <v>0</v>
      </c>
      <c r="L574" s="210">
        <f t="shared" si="425"/>
        <v>0</v>
      </c>
      <c r="M574" s="210">
        <f t="shared" si="425"/>
        <v>0</v>
      </c>
      <c r="N574" s="210">
        <f t="shared" si="425"/>
        <v>0</v>
      </c>
      <c r="O574" s="210">
        <f t="shared" si="425"/>
        <v>0</v>
      </c>
      <c r="P574" s="210">
        <f t="shared" si="425"/>
        <v>0</v>
      </c>
      <c r="Q574" s="210">
        <f t="shared" si="425"/>
        <v>0</v>
      </c>
      <c r="R574" s="210">
        <f t="shared" si="425"/>
        <v>0</v>
      </c>
      <c r="S574" s="217">
        <f t="shared" si="425"/>
        <v>-1</v>
      </c>
      <c r="T574" s="210">
        <f t="shared" si="425"/>
        <v>0</v>
      </c>
      <c r="U574" s="210">
        <f t="shared" si="425"/>
        <v>0</v>
      </c>
      <c r="V574" s="210">
        <f t="shared" si="425"/>
        <v>1</v>
      </c>
      <c r="W574" s="212"/>
      <c r="X574" s="206"/>
      <c r="Y574" s="206"/>
      <c r="Z574" s="206"/>
      <c r="AA574" s="206"/>
      <c r="AB574" s="206"/>
      <c r="AC574" s="206"/>
      <c r="AD574" s="206"/>
      <c r="AE574" s="206"/>
      <c r="AF574" s="206"/>
      <c r="AG574" s="206"/>
      <c r="AH574" s="206"/>
      <c r="AI574" s="206"/>
      <c r="AJ574" s="206"/>
      <c r="AK574" s="206"/>
      <c r="AL574" s="206"/>
      <c r="AM574" s="206"/>
      <c r="AN574" s="206"/>
      <c r="AO574" s="206"/>
      <c r="AP574" s="206"/>
      <c r="AQ574" s="206"/>
      <c r="AR574" s="206"/>
      <c r="AS574" s="206"/>
      <c r="AT574" s="206"/>
      <c r="AU574" s="206"/>
      <c r="AV574" s="206"/>
    </row>
    <row r="575" spans="1:48" x14ac:dyDescent="0.25">
      <c r="A575" s="206"/>
      <c r="B575" s="206"/>
      <c r="C575" s="211" t="s">
        <v>481</v>
      </c>
      <c r="D575" s="210">
        <v>0</v>
      </c>
      <c r="E575" s="210">
        <f t="shared" si="425"/>
        <v>0</v>
      </c>
      <c r="F575" s="210">
        <f t="shared" si="425"/>
        <v>0</v>
      </c>
      <c r="G575" s="210">
        <f t="shared" si="425"/>
        <v>1</v>
      </c>
      <c r="H575" s="210">
        <f t="shared" si="425"/>
        <v>0</v>
      </c>
      <c r="I575" s="210">
        <f t="shared" si="425"/>
        <v>0</v>
      </c>
      <c r="J575" s="210">
        <f t="shared" si="425"/>
        <v>0</v>
      </c>
      <c r="K575" s="210">
        <f t="shared" si="425"/>
        <v>0</v>
      </c>
      <c r="L575" s="210">
        <f t="shared" si="425"/>
        <v>0</v>
      </c>
      <c r="M575" s="210">
        <f t="shared" si="425"/>
        <v>0</v>
      </c>
      <c r="N575" s="210">
        <f t="shared" si="425"/>
        <v>0</v>
      </c>
      <c r="O575" s="210">
        <f t="shared" si="425"/>
        <v>0</v>
      </c>
      <c r="P575" s="210">
        <f t="shared" si="425"/>
        <v>0</v>
      </c>
      <c r="Q575" s="210">
        <f t="shared" si="425"/>
        <v>0</v>
      </c>
      <c r="R575" s="210">
        <f t="shared" si="425"/>
        <v>0</v>
      </c>
      <c r="S575" s="217">
        <f t="shared" si="425"/>
        <v>0</v>
      </c>
      <c r="T575" s="210">
        <f t="shared" si="425"/>
        <v>1</v>
      </c>
      <c r="U575" s="210">
        <f t="shared" si="425"/>
        <v>0</v>
      </c>
      <c r="V575" s="210">
        <f t="shared" si="425"/>
        <v>0</v>
      </c>
      <c r="W575" s="212"/>
      <c r="X575" s="206"/>
      <c r="Y575" s="206"/>
      <c r="Z575" s="206"/>
      <c r="AA575" s="206"/>
      <c r="AB575" s="206"/>
      <c r="AC575" s="206"/>
      <c r="AD575" s="206"/>
      <c r="AE575" s="206"/>
      <c r="AF575" s="206"/>
      <c r="AG575" s="206"/>
      <c r="AH575" s="206"/>
      <c r="AI575" s="206"/>
      <c r="AJ575" s="206"/>
      <c r="AK575" s="206"/>
      <c r="AL575" s="206"/>
      <c r="AM575" s="206"/>
      <c r="AN575" s="206"/>
      <c r="AO575" s="206"/>
      <c r="AP575" s="206"/>
      <c r="AQ575" s="206"/>
      <c r="AR575" s="206"/>
      <c r="AS575" s="206"/>
      <c r="AT575" s="206"/>
      <c r="AU575" s="206"/>
      <c r="AV575" s="206"/>
    </row>
    <row r="576" spans="1:48" ht="15.75" thickBot="1" x14ac:dyDescent="0.3">
      <c r="A576" s="206"/>
      <c r="B576" s="206"/>
      <c r="C576" s="213" t="s">
        <v>491</v>
      </c>
      <c r="D576" s="218">
        <v>0</v>
      </c>
      <c r="E576" s="210">
        <f t="shared" si="425"/>
        <v>0</v>
      </c>
      <c r="F576" s="210">
        <f t="shared" si="425"/>
        <v>0</v>
      </c>
      <c r="G576" s="210">
        <f t="shared" si="425"/>
        <v>0</v>
      </c>
      <c r="H576" s="210">
        <f t="shared" si="425"/>
        <v>0</v>
      </c>
      <c r="I576" s="210">
        <f t="shared" si="425"/>
        <v>1</v>
      </c>
      <c r="J576" s="210">
        <f t="shared" si="425"/>
        <v>0</v>
      </c>
      <c r="K576" s="210">
        <f t="shared" si="425"/>
        <v>0</v>
      </c>
      <c r="L576" s="210">
        <f t="shared" si="425"/>
        <v>0</v>
      </c>
      <c r="M576" s="210">
        <f t="shared" si="425"/>
        <v>0</v>
      </c>
      <c r="N576" s="210">
        <f t="shared" si="425"/>
        <v>0</v>
      </c>
      <c r="O576" s="210">
        <f t="shared" si="425"/>
        <v>0</v>
      </c>
      <c r="P576" s="210">
        <f t="shared" si="425"/>
        <v>0</v>
      </c>
      <c r="Q576" s="210">
        <f t="shared" si="425"/>
        <v>0</v>
      </c>
      <c r="R576" s="210">
        <f t="shared" si="425"/>
        <v>0</v>
      </c>
      <c r="S576" s="219">
        <f t="shared" si="425"/>
        <v>0</v>
      </c>
      <c r="T576" s="210">
        <f t="shared" si="425"/>
        <v>0</v>
      </c>
      <c r="U576" s="210">
        <f t="shared" si="425"/>
        <v>1</v>
      </c>
      <c r="V576" s="210">
        <f t="shared" si="425"/>
        <v>0</v>
      </c>
      <c r="W576" s="214"/>
      <c r="X576" s="206"/>
      <c r="Y576" s="206"/>
      <c r="Z576" s="206"/>
      <c r="AA576" s="206"/>
      <c r="AB576" s="206"/>
      <c r="AC576" s="206"/>
      <c r="AD576" s="206"/>
      <c r="AE576" s="206"/>
      <c r="AF576" s="206"/>
      <c r="AG576" s="206"/>
      <c r="AH576" s="206"/>
      <c r="AI576" s="206"/>
      <c r="AJ576" s="206"/>
      <c r="AK576" s="206"/>
      <c r="AL576" s="206"/>
      <c r="AM576" s="206"/>
      <c r="AN576" s="206"/>
      <c r="AO576" s="206"/>
      <c r="AP576" s="206"/>
      <c r="AQ576" s="206"/>
      <c r="AR576" s="206"/>
      <c r="AS576" s="206"/>
      <c r="AT576" s="206"/>
      <c r="AU576" s="206"/>
      <c r="AV576" s="206"/>
    </row>
    <row r="577" spans="1:48" ht="15.75" thickBot="1" x14ac:dyDescent="0.3">
      <c r="A577" s="206"/>
      <c r="B577" s="206"/>
      <c r="C577" s="206"/>
      <c r="D577" s="202"/>
      <c r="E577" s="202" t="s">
        <v>237</v>
      </c>
      <c r="F577" s="203">
        <f>SUMPRODUCT($D$566:$D$576,F566:F576)-F564</f>
        <v>-3</v>
      </c>
      <c r="G577" s="203">
        <f t="shared" ref="G577:V577" si="426">SUMPRODUCT($D$566:$D$576,G566:G576)-G564</f>
        <v>-6</v>
      </c>
      <c r="H577" s="203">
        <f t="shared" si="426"/>
        <v>-3</v>
      </c>
      <c r="I577" s="203">
        <f t="shared" si="426"/>
        <v>-6</v>
      </c>
      <c r="J577" s="203">
        <f t="shared" si="426"/>
        <v>0</v>
      </c>
      <c r="K577" s="203">
        <f t="shared" si="426"/>
        <v>0</v>
      </c>
      <c r="L577" s="203">
        <f t="shared" si="426"/>
        <v>0</v>
      </c>
      <c r="M577" s="203">
        <f t="shared" si="426"/>
        <v>0</v>
      </c>
      <c r="N577" s="203">
        <f t="shared" si="426"/>
        <v>0</v>
      </c>
      <c r="O577" s="203">
        <f t="shared" si="426"/>
        <v>0</v>
      </c>
      <c r="P577" s="203">
        <f t="shared" si="426"/>
        <v>0</v>
      </c>
      <c r="Q577" s="203">
        <f t="shared" si="426"/>
        <v>0</v>
      </c>
      <c r="R577" s="203">
        <f t="shared" si="426"/>
        <v>0</v>
      </c>
      <c r="S577" s="203">
        <f t="shared" si="426"/>
        <v>-13</v>
      </c>
      <c r="T577" s="203">
        <f t="shared" si="426"/>
        <v>0</v>
      </c>
      <c r="U577" s="203">
        <f t="shared" si="426"/>
        <v>0</v>
      </c>
      <c r="V577" s="203">
        <f t="shared" si="426"/>
        <v>10013</v>
      </c>
      <c r="W577" s="206"/>
      <c r="X577" s="206"/>
      <c r="Y577" s="206"/>
      <c r="Z577" s="206"/>
      <c r="AA577" s="206"/>
      <c r="AB577" s="206"/>
      <c r="AC577" s="206"/>
      <c r="AD577" s="206"/>
      <c r="AE577" s="206"/>
      <c r="AF577" s="206"/>
      <c r="AG577" s="206"/>
      <c r="AH577" s="206"/>
      <c r="AI577" s="206"/>
      <c r="AJ577" s="206"/>
      <c r="AK577" s="206"/>
      <c r="AL577" s="206"/>
      <c r="AM577" s="206"/>
      <c r="AN577" s="206"/>
      <c r="AO577" s="206"/>
      <c r="AP577" s="206"/>
      <c r="AQ577" s="206"/>
      <c r="AR577" s="206"/>
      <c r="AS577" s="206"/>
      <c r="AT577" s="206"/>
      <c r="AU577" s="206"/>
      <c r="AV577" s="206"/>
    </row>
    <row r="578" spans="1:48" ht="15.75" thickBot="1" x14ac:dyDescent="0.3">
      <c r="A578" s="206"/>
      <c r="B578" s="206"/>
      <c r="C578" s="206"/>
      <c r="D578" s="206"/>
      <c r="E578" s="206"/>
      <c r="F578" s="206"/>
      <c r="G578" s="206"/>
      <c r="H578" s="206"/>
      <c r="I578" s="206"/>
      <c r="J578" s="206"/>
      <c r="K578" s="206"/>
      <c r="L578" s="206"/>
      <c r="M578" s="206"/>
      <c r="N578" s="206"/>
      <c r="O578" s="206"/>
      <c r="P578" s="206"/>
      <c r="Q578" s="206"/>
      <c r="R578" s="206"/>
      <c r="S578" s="206"/>
      <c r="T578" s="206"/>
      <c r="U578" s="206"/>
      <c r="V578" s="206"/>
      <c r="W578" s="206"/>
      <c r="X578" s="206"/>
      <c r="Y578" s="206"/>
      <c r="Z578" s="206"/>
      <c r="AA578" s="206"/>
      <c r="AB578" s="206"/>
      <c r="AC578" s="206"/>
      <c r="AD578" s="206"/>
      <c r="AE578" s="206"/>
      <c r="AF578" s="206"/>
      <c r="AG578" s="206"/>
      <c r="AH578" s="206"/>
      <c r="AI578" s="206"/>
      <c r="AJ578" s="206"/>
      <c r="AK578" s="206"/>
      <c r="AL578" s="206"/>
      <c r="AM578" s="206"/>
      <c r="AN578" s="206"/>
      <c r="AO578" s="206"/>
      <c r="AP578" s="206"/>
      <c r="AQ578" s="206"/>
      <c r="AR578" s="206"/>
      <c r="AS578" s="206"/>
      <c r="AT578" s="206"/>
      <c r="AU578" s="206"/>
      <c r="AV578" s="206"/>
    </row>
    <row r="579" spans="1:48" ht="15.75" thickBot="1" x14ac:dyDescent="0.3">
      <c r="A579" s="206"/>
      <c r="B579" s="206"/>
      <c r="C579" s="210"/>
      <c r="D579" s="210"/>
      <c r="E579" s="202" t="s">
        <v>155</v>
      </c>
      <c r="F579" s="203">
        <v>3</v>
      </c>
      <c r="G579" s="203">
        <v>6</v>
      </c>
      <c r="H579" s="203">
        <v>3</v>
      </c>
      <c r="I579" s="203">
        <v>6</v>
      </c>
      <c r="J579" s="203">
        <v>13</v>
      </c>
      <c r="K579" s="203">
        <v>0</v>
      </c>
      <c r="L579" s="203">
        <v>0</v>
      </c>
      <c r="M579" s="203">
        <v>0</v>
      </c>
      <c r="N579" s="203">
        <v>0</v>
      </c>
      <c r="O579" s="203">
        <v>0</v>
      </c>
      <c r="P579" s="203">
        <v>0</v>
      </c>
      <c r="Q579" s="203">
        <v>0</v>
      </c>
      <c r="R579" s="203">
        <v>0</v>
      </c>
      <c r="S579" s="203">
        <v>0</v>
      </c>
      <c r="T579" s="203">
        <v>0</v>
      </c>
      <c r="U579" s="203">
        <v>0</v>
      </c>
      <c r="V579" s="204">
        <v>-10000</v>
      </c>
      <c r="W579" s="206"/>
      <c r="X579" s="206"/>
      <c r="Y579" s="206"/>
      <c r="Z579" s="206"/>
      <c r="AA579" s="206"/>
      <c r="AB579" s="206"/>
      <c r="AC579" s="206"/>
      <c r="AD579" s="206"/>
      <c r="AE579" s="206"/>
      <c r="AF579" s="206"/>
      <c r="AG579" s="206"/>
      <c r="AH579" s="206"/>
      <c r="AI579" s="206"/>
      <c r="AJ579" s="206"/>
      <c r="AK579" s="206"/>
      <c r="AL579" s="206"/>
      <c r="AM579" s="206"/>
      <c r="AN579" s="206"/>
      <c r="AO579" s="206"/>
      <c r="AP579" s="206"/>
      <c r="AQ579" s="206"/>
      <c r="AR579" s="206"/>
      <c r="AS579" s="206"/>
      <c r="AT579" s="206"/>
      <c r="AU579" s="206"/>
      <c r="AV579" s="206"/>
    </row>
    <row r="580" spans="1:48" ht="15.75" thickBot="1" x14ac:dyDescent="0.3">
      <c r="A580" s="206"/>
      <c r="B580" s="206"/>
      <c r="C580" s="202" t="s">
        <v>435</v>
      </c>
      <c r="D580" s="203" t="s">
        <v>436</v>
      </c>
      <c r="E580" s="203" t="s">
        <v>437</v>
      </c>
      <c r="F580" s="203" t="s">
        <v>438</v>
      </c>
      <c r="G580" s="203" t="s">
        <v>439</v>
      </c>
      <c r="H580" s="203" t="s">
        <v>11</v>
      </c>
      <c r="I580" s="203" t="s">
        <v>12</v>
      </c>
      <c r="J580" s="203" t="s">
        <v>13</v>
      </c>
      <c r="K580" s="203" t="s">
        <v>234</v>
      </c>
      <c r="L580" s="203" t="s">
        <v>235</v>
      </c>
      <c r="M580" s="203" t="s">
        <v>236</v>
      </c>
      <c r="N580" s="203" t="s">
        <v>415</v>
      </c>
      <c r="O580" s="203" t="s">
        <v>440</v>
      </c>
      <c r="P580" s="203" t="s">
        <v>441</v>
      </c>
      <c r="Q580" s="203" t="s">
        <v>446</v>
      </c>
      <c r="R580" s="203" t="s">
        <v>458</v>
      </c>
      <c r="S580" s="203" t="s">
        <v>468</v>
      </c>
      <c r="T580" s="203" t="s">
        <v>481</v>
      </c>
      <c r="U580" s="203" t="s">
        <v>491</v>
      </c>
      <c r="V580" s="203" t="s">
        <v>459</v>
      </c>
      <c r="W580" s="204" t="s">
        <v>442</v>
      </c>
      <c r="X580" s="206"/>
      <c r="Y580" s="206"/>
      <c r="Z580" s="206"/>
      <c r="AA580" s="206"/>
      <c r="AB580" s="206"/>
      <c r="AC580" s="206"/>
      <c r="AD580" s="206"/>
      <c r="AE580" s="206"/>
      <c r="AF580" s="206"/>
      <c r="AG580" s="206"/>
      <c r="AH580" s="206"/>
      <c r="AI580" s="206"/>
      <c r="AJ580" s="206"/>
      <c r="AK580" s="206"/>
      <c r="AL580" s="206"/>
      <c r="AM580" s="206"/>
      <c r="AN580" s="206"/>
      <c r="AO580" s="206"/>
      <c r="AP580" s="206"/>
      <c r="AQ580" s="206"/>
      <c r="AR580" s="206"/>
      <c r="AS580" s="206"/>
      <c r="AT580" s="206"/>
      <c r="AU580" s="206"/>
      <c r="AV580" s="206"/>
    </row>
    <row r="581" spans="1:48" x14ac:dyDescent="0.25">
      <c r="A581" s="206"/>
      <c r="B581" s="206"/>
      <c r="C581" s="208" t="s">
        <v>234</v>
      </c>
      <c r="D581" s="215">
        <v>0</v>
      </c>
      <c r="E581" s="215">
        <f>E566-E587*$S$566</f>
        <v>1</v>
      </c>
      <c r="F581" s="215">
        <f t="shared" ref="F581:V581" si="427">F566-F587*$S$566</f>
        <v>-3</v>
      </c>
      <c r="G581" s="215">
        <f t="shared" si="427"/>
        <v>-6</v>
      </c>
      <c r="H581" s="215">
        <f t="shared" si="427"/>
        <v>6</v>
      </c>
      <c r="I581" s="216">
        <f t="shared" si="427"/>
        <v>12</v>
      </c>
      <c r="J581" s="215">
        <f t="shared" si="427"/>
        <v>0</v>
      </c>
      <c r="K581" s="215">
        <f t="shared" si="427"/>
        <v>1</v>
      </c>
      <c r="L581" s="215">
        <f t="shared" si="427"/>
        <v>0</v>
      </c>
      <c r="M581" s="215">
        <f t="shared" si="427"/>
        <v>0</v>
      </c>
      <c r="N581" s="215">
        <f t="shared" si="427"/>
        <v>0</v>
      </c>
      <c r="O581" s="215">
        <f t="shared" si="427"/>
        <v>0</v>
      </c>
      <c r="P581" s="215">
        <f t="shared" si="427"/>
        <v>0</v>
      </c>
      <c r="Q581" s="215">
        <f t="shared" si="427"/>
        <v>-7</v>
      </c>
      <c r="R581" s="215">
        <f t="shared" si="427"/>
        <v>0</v>
      </c>
      <c r="S581" s="215">
        <f t="shared" si="427"/>
        <v>0</v>
      </c>
      <c r="T581" s="215">
        <f t="shared" si="427"/>
        <v>0</v>
      </c>
      <c r="U581" s="215">
        <f t="shared" si="427"/>
        <v>0</v>
      </c>
      <c r="V581" s="215">
        <f t="shared" si="427"/>
        <v>0</v>
      </c>
      <c r="W581" s="209">
        <f>E581/I581</f>
        <v>8.3333333333333329E-2</v>
      </c>
      <c r="X581" s="206"/>
      <c r="Y581" s="206"/>
      <c r="Z581" s="206"/>
      <c r="AA581" s="206"/>
      <c r="AB581" s="206"/>
      <c r="AC581" s="206"/>
      <c r="AD581" s="206"/>
      <c r="AE581" s="206"/>
      <c r="AF581" s="206"/>
      <c r="AG581" s="206"/>
      <c r="AH581" s="206"/>
      <c r="AI581" s="206"/>
      <c r="AJ581" s="206"/>
      <c r="AK581" s="206"/>
      <c r="AL581" s="206"/>
      <c r="AM581" s="206"/>
      <c r="AN581" s="206"/>
      <c r="AO581" s="206"/>
      <c r="AP581" s="206"/>
      <c r="AQ581" s="206"/>
      <c r="AR581" s="206"/>
      <c r="AS581" s="206"/>
      <c r="AT581" s="206"/>
      <c r="AU581" s="206"/>
      <c r="AV581" s="206"/>
    </row>
    <row r="582" spans="1:48" x14ac:dyDescent="0.25">
      <c r="A582" s="206"/>
      <c r="B582" s="206"/>
      <c r="C582" s="211" t="s">
        <v>235</v>
      </c>
      <c r="D582" s="210">
        <v>0</v>
      </c>
      <c r="E582" s="210">
        <f>E567-E587*$S$567</f>
        <v>1</v>
      </c>
      <c r="F582" s="210">
        <f t="shared" ref="F582:V582" si="428">F567-F587*$S$567</f>
        <v>6</v>
      </c>
      <c r="G582" s="210">
        <f t="shared" si="428"/>
        <v>12</v>
      </c>
      <c r="H582" s="210">
        <f t="shared" si="428"/>
        <v>-3</v>
      </c>
      <c r="I582" s="217">
        <f t="shared" si="428"/>
        <v>-6</v>
      </c>
      <c r="J582" s="210">
        <f t="shared" si="428"/>
        <v>0</v>
      </c>
      <c r="K582" s="210">
        <f t="shared" si="428"/>
        <v>0</v>
      </c>
      <c r="L582" s="210">
        <f t="shared" si="428"/>
        <v>1</v>
      </c>
      <c r="M582" s="210">
        <f t="shared" si="428"/>
        <v>0</v>
      </c>
      <c r="N582" s="210">
        <f t="shared" si="428"/>
        <v>0</v>
      </c>
      <c r="O582" s="210">
        <f t="shared" si="428"/>
        <v>0</v>
      </c>
      <c r="P582" s="210">
        <f t="shared" si="428"/>
        <v>0</v>
      </c>
      <c r="Q582" s="210">
        <f t="shared" si="428"/>
        <v>-7</v>
      </c>
      <c r="R582" s="210">
        <f t="shared" si="428"/>
        <v>0</v>
      </c>
      <c r="S582" s="210">
        <f t="shared" si="428"/>
        <v>0</v>
      </c>
      <c r="T582" s="210">
        <f t="shared" si="428"/>
        <v>0</v>
      </c>
      <c r="U582" s="210">
        <f t="shared" si="428"/>
        <v>0</v>
      </c>
      <c r="V582" s="210">
        <f t="shared" si="428"/>
        <v>0</v>
      </c>
      <c r="W582" s="212"/>
      <c r="X582" s="206"/>
      <c r="Y582" s="206"/>
      <c r="Z582" s="206"/>
      <c r="AA582" s="206"/>
      <c r="AB582" s="206"/>
      <c r="AC582" s="206"/>
      <c r="AD582" s="206"/>
      <c r="AE582" s="206"/>
      <c r="AF582" s="206"/>
      <c r="AG582" s="206"/>
      <c r="AH582" s="206"/>
      <c r="AI582" s="206"/>
      <c r="AJ582" s="206"/>
      <c r="AK582" s="206"/>
      <c r="AL582" s="206"/>
      <c r="AM582" s="206"/>
      <c r="AN582" s="206"/>
      <c r="AO582" s="206"/>
      <c r="AP582" s="206"/>
      <c r="AQ582" s="206"/>
      <c r="AR582" s="206"/>
      <c r="AS582" s="206"/>
      <c r="AT582" s="206"/>
      <c r="AU582" s="206"/>
      <c r="AV582" s="206"/>
    </row>
    <row r="583" spans="1:48" x14ac:dyDescent="0.25">
      <c r="A583" s="206"/>
      <c r="B583" s="206"/>
      <c r="C583" s="211" t="s">
        <v>236</v>
      </c>
      <c r="D583" s="210">
        <v>0</v>
      </c>
      <c r="E583" s="210">
        <f>E568</f>
        <v>1</v>
      </c>
      <c r="F583" s="210">
        <f t="shared" ref="F583:V583" si="429">F568</f>
        <v>1</v>
      </c>
      <c r="G583" s="210">
        <f t="shared" si="429"/>
        <v>0</v>
      </c>
      <c r="H583" s="210">
        <f t="shared" si="429"/>
        <v>0</v>
      </c>
      <c r="I583" s="217">
        <f t="shared" si="429"/>
        <v>0</v>
      </c>
      <c r="J583" s="210">
        <f t="shared" si="429"/>
        <v>0</v>
      </c>
      <c r="K583" s="210">
        <f t="shared" si="429"/>
        <v>0</v>
      </c>
      <c r="L583" s="210">
        <f t="shared" si="429"/>
        <v>0</v>
      </c>
      <c r="M583" s="210">
        <f t="shared" si="429"/>
        <v>1</v>
      </c>
      <c r="N583" s="210">
        <f t="shared" si="429"/>
        <v>0</v>
      </c>
      <c r="O583" s="210">
        <f t="shared" si="429"/>
        <v>0</v>
      </c>
      <c r="P583" s="210">
        <f t="shared" si="429"/>
        <v>0</v>
      </c>
      <c r="Q583" s="210">
        <f t="shared" si="429"/>
        <v>0</v>
      </c>
      <c r="R583" s="210">
        <f t="shared" si="429"/>
        <v>0</v>
      </c>
      <c r="S583" s="210">
        <f t="shared" si="429"/>
        <v>0</v>
      </c>
      <c r="T583" s="210">
        <f t="shared" si="429"/>
        <v>0</v>
      </c>
      <c r="U583" s="210">
        <f t="shared" si="429"/>
        <v>0</v>
      </c>
      <c r="V583" s="210">
        <f t="shared" si="429"/>
        <v>0</v>
      </c>
      <c r="W583" s="212"/>
      <c r="X583" s="206"/>
      <c r="Y583" s="206"/>
      <c r="Z583" s="206"/>
      <c r="AA583" s="206"/>
      <c r="AB583" s="206"/>
      <c r="AC583" s="206"/>
      <c r="AD583" s="206"/>
      <c r="AE583" s="206"/>
      <c r="AF583" s="206"/>
      <c r="AG583" s="206"/>
      <c r="AH583" s="206"/>
      <c r="AI583" s="206"/>
      <c r="AJ583" s="206"/>
      <c r="AK583" s="206"/>
      <c r="AL583" s="206"/>
      <c r="AM583" s="206"/>
      <c r="AN583" s="206"/>
      <c r="AO583" s="206"/>
      <c r="AP583" s="206"/>
      <c r="AQ583" s="206"/>
      <c r="AR583" s="206"/>
      <c r="AS583" s="206"/>
      <c r="AT583" s="206"/>
      <c r="AU583" s="206"/>
      <c r="AV583" s="206"/>
    </row>
    <row r="584" spans="1:48" x14ac:dyDescent="0.25">
      <c r="A584" s="206"/>
      <c r="B584" s="206"/>
      <c r="C584" s="211" t="s">
        <v>415</v>
      </c>
      <c r="D584" s="210">
        <v>0</v>
      </c>
      <c r="E584" s="210">
        <f t="shared" ref="E584:V588" si="430">E569</f>
        <v>1</v>
      </c>
      <c r="F584" s="210">
        <f t="shared" si="430"/>
        <v>0</v>
      </c>
      <c r="G584" s="210">
        <f t="shared" si="430"/>
        <v>1</v>
      </c>
      <c r="H584" s="210">
        <f t="shared" si="430"/>
        <v>0</v>
      </c>
      <c r="I584" s="217">
        <f t="shared" si="430"/>
        <v>0</v>
      </c>
      <c r="J584" s="210">
        <f t="shared" si="430"/>
        <v>0</v>
      </c>
      <c r="K584" s="210">
        <f t="shared" si="430"/>
        <v>0</v>
      </c>
      <c r="L584" s="210">
        <f t="shared" si="430"/>
        <v>0</v>
      </c>
      <c r="M584" s="210">
        <f t="shared" si="430"/>
        <v>0</v>
      </c>
      <c r="N584" s="210">
        <f t="shared" si="430"/>
        <v>1</v>
      </c>
      <c r="O584" s="210">
        <f t="shared" si="430"/>
        <v>0</v>
      </c>
      <c r="P584" s="210">
        <f t="shared" si="430"/>
        <v>0</v>
      </c>
      <c r="Q584" s="210">
        <f t="shared" si="430"/>
        <v>0</v>
      </c>
      <c r="R584" s="210">
        <f t="shared" si="430"/>
        <v>0</v>
      </c>
      <c r="S584" s="210">
        <f t="shared" si="430"/>
        <v>0</v>
      </c>
      <c r="T584" s="210">
        <f t="shared" si="430"/>
        <v>0</v>
      </c>
      <c r="U584" s="210">
        <f t="shared" si="430"/>
        <v>0</v>
      </c>
      <c r="V584" s="210">
        <f t="shared" si="430"/>
        <v>0</v>
      </c>
      <c r="W584" s="212"/>
      <c r="X584" s="206"/>
      <c r="Y584" s="206"/>
      <c r="Z584" s="206"/>
      <c r="AA584" s="206"/>
      <c r="AB584" s="206"/>
      <c r="AC584" s="206"/>
      <c r="AD584" s="206"/>
      <c r="AE584" s="206"/>
      <c r="AF584" s="206"/>
      <c r="AG584" s="206"/>
      <c r="AH584" s="206"/>
      <c r="AI584" s="206"/>
      <c r="AJ584" s="206"/>
      <c r="AK584" s="206"/>
      <c r="AL584" s="206"/>
      <c r="AM584" s="206"/>
      <c r="AN584" s="206"/>
      <c r="AO584" s="206"/>
      <c r="AP584" s="206"/>
      <c r="AQ584" s="206"/>
      <c r="AR584" s="206"/>
      <c r="AS584" s="206"/>
      <c r="AT584" s="206"/>
      <c r="AU584" s="206"/>
      <c r="AV584" s="206"/>
    </row>
    <row r="585" spans="1:48" x14ac:dyDescent="0.25">
      <c r="A585" s="206"/>
      <c r="B585" s="206"/>
      <c r="C585" s="211" t="s">
        <v>440</v>
      </c>
      <c r="D585" s="210">
        <v>0</v>
      </c>
      <c r="E585" s="210">
        <f t="shared" si="430"/>
        <v>1</v>
      </c>
      <c r="F585" s="210">
        <f t="shared" si="430"/>
        <v>0</v>
      </c>
      <c r="G585" s="210">
        <f t="shared" si="430"/>
        <v>0</v>
      </c>
      <c r="H585" s="210">
        <f t="shared" si="430"/>
        <v>1</v>
      </c>
      <c r="I585" s="217">
        <f t="shared" si="430"/>
        <v>0</v>
      </c>
      <c r="J585" s="210">
        <f t="shared" si="430"/>
        <v>0</v>
      </c>
      <c r="K585" s="210">
        <f t="shared" si="430"/>
        <v>0</v>
      </c>
      <c r="L585" s="210">
        <f t="shared" si="430"/>
        <v>0</v>
      </c>
      <c r="M585" s="210">
        <f t="shared" si="430"/>
        <v>0</v>
      </c>
      <c r="N585" s="210">
        <f t="shared" si="430"/>
        <v>0</v>
      </c>
      <c r="O585" s="210">
        <f t="shared" si="430"/>
        <v>1</v>
      </c>
      <c r="P585" s="210">
        <f t="shared" si="430"/>
        <v>0</v>
      </c>
      <c r="Q585" s="210">
        <f t="shared" si="430"/>
        <v>0</v>
      </c>
      <c r="R585" s="210">
        <f t="shared" si="430"/>
        <v>0</v>
      </c>
      <c r="S585" s="210">
        <f t="shared" si="430"/>
        <v>0</v>
      </c>
      <c r="T585" s="210">
        <f t="shared" si="430"/>
        <v>0</v>
      </c>
      <c r="U585" s="210">
        <f t="shared" si="430"/>
        <v>0</v>
      </c>
      <c r="V585" s="210">
        <f t="shared" si="430"/>
        <v>0</v>
      </c>
      <c r="W585" s="212"/>
      <c r="X585" s="206"/>
      <c r="Y585" s="206"/>
      <c r="Z585" s="206"/>
      <c r="AA585" s="206"/>
      <c r="AB585" s="206"/>
      <c r="AC585" s="206"/>
      <c r="AD585" s="206"/>
      <c r="AE585" s="206"/>
      <c r="AF585" s="206"/>
      <c r="AG585" s="206"/>
      <c r="AH585" s="206"/>
      <c r="AI585" s="206"/>
      <c r="AJ585" s="206"/>
      <c r="AK585" s="206"/>
      <c r="AL585" s="206"/>
      <c r="AM585" s="206"/>
      <c r="AN585" s="206"/>
      <c r="AO585" s="206"/>
      <c r="AP585" s="206"/>
      <c r="AQ585" s="206"/>
      <c r="AR585" s="206"/>
      <c r="AS585" s="206"/>
      <c r="AT585" s="206"/>
      <c r="AU585" s="206"/>
      <c r="AV585" s="206"/>
    </row>
    <row r="586" spans="1:48" x14ac:dyDescent="0.25">
      <c r="A586" s="206"/>
      <c r="B586" s="206"/>
      <c r="C586" s="211" t="s">
        <v>441</v>
      </c>
      <c r="D586" s="210">
        <v>0</v>
      </c>
      <c r="E586" s="210">
        <f t="shared" si="430"/>
        <v>1</v>
      </c>
      <c r="F586" s="210">
        <f t="shared" si="430"/>
        <v>0</v>
      </c>
      <c r="G586" s="210">
        <f t="shared" si="430"/>
        <v>0</v>
      </c>
      <c r="H586" s="210">
        <f t="shared" si="430"/>
        <v>0</v>
      </c>
      <c r="I586" s="217">
        <f t="shared" si="430"/>
        <v>1</v>
      </c>
      <c r="J586" s="210">
        <f t="shared" si="430"/>
        <v>0</v>
      </c>
      <c r="K586" s="210">
        <f t="shared" si="430"/>
        <v>0</v>
      </c>
      <c r="L586" s="210">
        <f t="shared" si="430"/>
        <v>0</v>
      </c>
      <c r="M586" s="210">
        <f t="shared" si="430"/>
        <v>0</v>
      </c>
      <c r="N586" s="210">
        <f t="shared" si="430"/>
        <v>0</v>
      </c>
      <c r="O586" s="210">
        <f t="shared" si="430"/>
        <v>0</v>
      </c>
      <c r="P586" s="210">
        <f t="shared" si="430"/>
        <v>1</v>
      </c>
      <c r="Q586" s="210">
        <f t="shared" si="430"/>
        <v>0</v>
      </c>
      <c r="R586" s="210">
        <f t="shared" si="430"/>
        <v>0</v>
      </c>
      <c r="S586" s="210">
        <f t="shared" si="430"/>
        <v>0</v>
      </c>
      <c r="T586" s="210">
        <f t="shared" si="430"/>
        <v>0</v>
      </c>
      <c r="U586" s="210">
        <f t="shared" si="430"/>
        <v>0</v>
      </c>
      <c r="V586" s="210">
        <f t="shared" si="430"/>
        <v>0</v>
      </c>
      <c r="W586" s="212">
        <v>1</v>
      </c>
      <c r="X586" s="206"/>
      <c r="Y586" s="206"/>
      <c r="Z586" s="206"/>
      <c r="AA586" s="206"/>
      <c r="AB586" s="206"/>
      <c r="AC586" s="206"/>
      <c r="AD586" s="206"/>
      <c r="AE586" s="206"/>
      <c r="AF586" s="206"/>
      <c r="AG586" s="206"/>
      <c r="AH586" s="206"/>
      <c r="AI586" s="206"/>
      <c r="AJ586" s="206"/>
      <c r="AK586" s="206"/>
      <c r="AL586" s="206"/>
      <c r="AM586" s="206"/>
      <c r="AN586" s="206"/>
      <c r="AO586" s="206"/>
      <c r="AP586" s="206"/>
      <c r="AQ586" s="206"/>
      <c r="AR586" s="206"/>
      <c r="AS586" s="206"/>
      <c r="AT586" s="206"/>
      <c r="AU586" s="206"/>
      <c r="AV586" s="206"/>
    </row>
    <row r="587" spans="1:48" x14ac:dyDescent="0.25">
      <c r="A587" s="206"/>
      <c r="B587" s="206"/>
      <c r="C587" s="211" t="s">
        <v>468</v>
      </c>
      <c r="D587" s="210">
        <v>0</v>
      </c>
      <c r="E587" s="210">
        <f t="shared" si="430"/>
        <v>0</v>
      </c>
      <c r="F587" s="210">
        <f t="shared" si="430"/>
        <v>0</v>
      </c>
      <c r="G587" s="210">
        <f t="shared" si="430"/>
        <v>0</v>
      </c>
      <c r="H587" s="210">
        <f t="shared" si="430"/>
        <v>0</v>
      </c>
      <c r="I587" s="217">
        <f t="shared" si="430"/>
        <v>0</v>
      </c>
      <c r="J587" s="210">
        <f t="shared" si="430"/>
        <v>0</v>
      </c>
      <c r="K587" s="210">
        <f t="shared" si="430"/>
        <v>0</v>
      </c>
      <c r="L587" s="210">
        <f t="shared" si="430"/>
        <v>0</v>
      </c>
      <c r="M587" s="210">
        <f t="shared" si="430"/>
        <v>0</v>
      </c>
      <c r="N587" s="210">
        <f t="shared" si="430"/>
        <v>0</v>
      </c>
      <c r="O587" s="210">
        <f t="shared" si="430"/>
        <v>0</v>
      </c>
      <c r="P587" s="210">
        <f t="shared" si="430"/>
        <v>0</v>
      </c>
      <c r="Q587" s="210">
        <f t="shared" si="430"/>
        <v>1</v>
      </c>
      <c r="R587" s="210">
        <f t="shared" si="430"/>
        <v>0</v>
      </c>
      <c r="S587" s="210">
        <f t="shared" si="430"/>
        <v>1</v>
      </c>
      <c r="T587" s="210">
        <f t="shared" si="430"/>
        <v>0</v>
      </c>
      <c r="U587" s="210">
        <f t="shared" si="430"/>
        <v>0</v>
      </c>
      <c r="V587" s="210">
        <f t="shared" si="430"/>
        <v>-1</v>
      </c>
      <c r="W587" s="212"/>
      <c r="X587" s="206"/>
      <c r="Y587" s="206"/>
      <c r="Z587" s="206"/>
      <c r="AA587" s="206"/>
      <c r="AB587" s="206"/>
      <c r="AC587" s="206"/>
      <c r="AD587" s="206"/>
      <c r="AE587" s="206"/>
      <c r="AF587" s="206"/>
      <c r="AG587" s="206"/>
      <c r="AH587" s="206"/>
      <c r="AI587" s="206"/>
      <c r="AJ587" s="206"/>
      <c r="AK587" s="206"/>
      <c r="AL587" s="206"/>
      <c r="AM587" s="206"/>
      <c r="AN587" s="206"/>
      <c r="AO587" s="206"/>
      <c r="AP587" s="206"/>
      <c r="AQ587" s="206"/>
      <c r="AR587" s="206"/>
      <c r="AS587" s="206"/>
      <c r="AT587" s="206"/>
      <c r="AU587" s="206"/>
      <c r="AV587" s="206"/>
    </row>
    <row r="588" spans="1:48" x14ac:dyDescent="0.25">
      <c r="A588" s="206"/>
      <c r="B588" s="206"/>
      <c r="C588" s="211" t="s">
        <v>458</v>
      </c>
      <c r="D588" s="210">
        <v>0</v>
      </c>
      <c r="E588" s="210">
        <f t="shared" si="430"/>
        <v>0</v>
      </c>
      <c r="F588" s="210">
        <f t="shared" si="430"/>
        <v>1</v>
      </c>
      <c r="G588" s="210">
        <f t="shared" si="430"/>
        <v>0</v>
      </c>
      <c r="H588" s="210">
        <f t="shared" si="430"/>
        <v>0</v>
      </c>
      <c r="I588" s="217">
        <f t="shared" si="430"/>
        <v>0</v>
      </c>
      <c r="J588" s="210">
        <f t="shared" si="430"/>
        <v>0</v>
      </c>
      <c r="K588" s="210">
        <f t="shared" si="430"/>
        <v>0</v>
      </c>
      <c r="L588" s="210">
        <f t="shared" si="430"/>
        <v>0</v>
      </c>
      <c r="M588" s="210">
        <f t="shared" si="430"/>
        <v>0</v>
      </c>
      <c r="N588" s="210">
        <f t="shared" si="430"/>
        <v>0</v>
      </c>
      <c r="O588" s="210">
        <f t="shared" si="430"/>
        <v>0</v>
      </c>
      <c r="P588" s="210">
        <f t="shared" si="430"/>
        <v>0</v>
      </c>
      <c r="Q588" s="210">
        <f t="shared" si="430"/>
        <v>0</v>
      </c>
      <c r="R588" s="210">
        <f t="shared" si="430"/>
        <v>1</v>
      </c>
      <c r="S588" s="210">
        <f t="shared" si="430"/>
        <v>0</v>
      </c>
      <c r="T588" s="210">
        <f t="shared" si="430"/>
        <v>0</v>
      </c>
      <c r="U588" s="210">
        <f t="shared" si="430"/>
        <v>0</v>
      </c>
      <c r="V588" s="210">
        <f t="shared" si="430"/>
        <v>0</v>
      </c>
      <c r="W588" s="212"/>
      <c r="X588" s="206"/>
      <c r="Y588" s="206"/>
      <c r="Z588" s="206"/>
      <c r="AA588" s="206"/>
      <c r="AB588" s="206"/>
      <c r="AC588" s="206"/>
      <c r="AD588" s="206"/>
      <c r="AE588" s="206"/>
      <c r="AF588" s="206"/>
      <c r="AG588" s="206"/>
      <c r="AH588" s="206"/>
      <c r="AI588" s="206"/>
      <c r="AJ588" s="206"/>
      <c r="AK588" s="206"/>
      <c r="AL588" s="206"/>
      <c r="AM588" s="206"/>
      <c r="AN588" s="206"/>
      <c r="AO588" s="206"/>
      <c r="AP588" s="206"/>
      <c r="AQ588" s="206"/>
      <c r="AR588" s="206"/>
      <c r="AS588" s="206"/>
      <c r="AT588" s="206"/>
      <c r="AU588" s="206"/>
      <c r="AV588" s="206"/>
    </row>
    <row r="589" spans="1:48" x14ac:dyDescent="0.25">
      <c r="A589" s="206"/>
      <c r="B589" s="206"/>
      <c r="C589" s="211" t="s">
        <v>13</v>
      </c>
      <c r="D589" s="210">
        <v>13</v>
      </c>
      <c r="E589" s="210">
        <f>E574-E587*$S$574</f>
        <v>1</v>
      </c>
      <c r="F589" s="210">
        <f t="shared" ref="F589:V589" si="431">F574-F587*$S$574</f>
        <v>0</v>
      </c>
      <c r="G589" s="210">
        <f t="shared" si="431"/>
        <v>0</v>
      </c>
      <c r="H589" s="210">
        <f t="shared" si="431"/>
        <v>0</v>
      </c>
      <c r="I589" s="217">
        <f t="shared" si="431"/>
        <v>0</v>
      </c>
      <c r="J589" s="210">
        <f t="shared" si="431"/>
        <v>1</v>
      </c>
      <c r="K589" s="210">
        <f t="shared" si="431"/>
        <v>0</v>
      </c>
      <c r="L589" s="210">
        <f t="shared" si="431"/>
        <v>0</v>
      </c>
      <c r="M589" s="210">
        <f t="shared" si="431"/>
        <v>0</v>
      </c>
      <c r="N589" s="210">
        <f t="shared" si="431"/>
        <v>0</v>
      </c>
      <c r="O589" s="210">
        <f t="shared" si="431"/>
        <v>0</v>
      </c>
      <c r="P589" s="210">
        <f t="shared" si="431"/>
        <v>0</v>
      </c>
      <c r="Q589" s="210">
        <f t="shared" si="431"/>
        <v>1</v>
      </c>
      <c r="R589" s="210">
        <f t="shared" si="431"/>
        <v>0</v>
      </c>
      <c r="S589" s="210">
        <f t="shared" si="431"/>
        <v>0</v>
      </c>
      <c r="T589" s="210">
        <f t="shared" si="431"/>
        <v>0</v>
      </c>
      <c r="U589" s="210">
        <f t="shared" si="431"/>
        <v>0</v>
      </c>
      <c r="V589" s="210">
        <f t="shared" si="431"/>
        <v>0</v>
      </c>
      <c r="W589" s="212"/>
      <c r="X589" s="206"/>
      <c r="Y589" s="206"/>
      <c r="Z589" s="206"/>
      <c r="AA589" s="206"/>
      <c r="AB589" s="206"/>
      <c r="AC589" s="206"/>
      <c r="AD589" s="206"/>
      <c r="AE589" s="206"/>
      <c r="AF589" s="206"/>
      <c r="AG589" s="206"/>
      <c r="AH589" s="206"/>
      <c r="AI589" s="206"/>
      <c r="AJ589" s="206"/>
      <c r="AK589" s="206"/>
      <c r="AL589" s="206"/>
      <c r="AM589" s="206"/>
      <c r="AN589" s="206"/>
      <c r="AO589" s="206"/>
      <c r="AP589" s="206"/>
      <c r="AQ589" s="206"/>
      <c r="AR589" s="206"/>
      <c r="AS589" s="206"/>
      <c r="AT589" s="206"/>
      <c r="AU589" s="206"/>
      <c r="AV589" s="206"/>
    </row>
    <row r="590" spans="1:48" ht="15.75" thickBot="1" x14ac:dyDescent="0.3">
      <c r="A590" s="206"/>
      <c r="B590" s="206"/>
      <c r="C590" s="211" t="s">
        <v>481</v>
      </c>
      <c r="D590" s="210">
        <v>0</v>
      </c>
      <c r="E590" s="210">
        <f t="shared" ref="E590:V591" si="432">E575</f>
        <v>0</v>
      </c>
      <c r="F590" s="210">
        <f t="shared" si="432"/>
        <v>0</v>
      </c>
      <c r="G590" s="210">
        <f t="shared" si="432"/>
        <v>1</v>
      </c>
      <c r="H590" s="210">
        <f t="shared" si="432"/>
        <v>0</v>
      </c>
      <c r="I590" s="217">
        <f t="shared" si="432"/>
        <v>0</v>
      </c>
      <c r="J590" s="210">
        <f t="shared" si="432"/>
        <v>0</v>
      </c>
      <c r="K590" s="210">
        <f t="shared" si="432"/>
        <v>0</v>
      </c>
      <c r="L590" s="210">
        <f t="shared" si="432"/>
        <v>0</v>
      </c>
      <c r="M590" s="210">
        <f t="shared" si="432"/>
        <v>0</v>
      </c>
      <c r="N590" s="210">
        <f t="shared" si="432"/>
        <v>0</v>
      </c>
      <c r="O590" s="210">
        <f t="shared" si="432"/>
        <v>0</v>
      </c>
      <c r="P590" s="210">
        <f t="shared" si="432"/>
        <v>0</v>
      </c>
      <c r="Q590" s="210">
        <f t="shared" si="432"/>
        <v>0</v>
      </c>
      <c r="R590" s="210">
        <f t="shared" si="432"/>
        <v>0</v>
      </c>
      <c r="S590" s="210">
        <f t="shared" si="432"/>
        <v>0</v>
      </c>
      <c r="T590" s="210">
        <f t="shared" si="432"/>
        <v>1</v>
      </c>
      <c r="U590" s="210">
        <f t="shared" si="432"/>
        <v>0</v>
      </c>
      <c r="V590" s="210">
        <f t="shared" si="432"/>
        <v>0</v>
      </c>
      <c r="W590" s="212"/>
      <c r="X590" s="206"/>
      <c r="Y590" s="206"/>
      <c r="Z590" s="206"/>
      <c r="AA590" s="206"/>
      <c r="AB590" s="206"/>
      <c r="AC590" s="206"/>
      <c r="AD590" s="206"/>
      <c r="AE590" s="206"/>
      <c r="AF590" s="206"/>
      <c r="AG590" s="206"/>
      <c r="AH590" s="206"/>
      <c r="AI590" s="206"/>
      <c r="AJ590" s="206"/>
      <c r="AK590" s="206"/>
      <c r="AL590" s="206"/>
      <c r="AM590" s="206"/>
      <c r="AN590" s="206"/>
      <c r="AO590" s="206"/>
      <c r="AP590" s="206"/>
      <c r="AQ590" s="206"/>
      <c r="AR590" s="206"/>
      <c r="AS590" s="206"/>
      <c r="AT590" s="206"/>
      <c r="AU590" s="206"/>
      <c r="AV590" s="206"/>
    </row>
    <row r="591" spans="1:48" ht="15.75" thickBot="1" x14ac:dyDescent="0.3">
      <c r="A591" s="206"/>
      <c r="B591" s="206"/>
      <c r="C591" s="202" t="s">
        <v>491</v>
      </c>
      <c r="D591" s="203">
        <v>0</v>
      </c>
      <c r="E591" s="203">
        <f t="shared" si="432"/>
        <v>0</v>
      </c>
      <c r="F591" s="203">
        <f t="shared" si="432"/>
        <v>0</v>
      </c>
      <c r="G591" s="203">
        <f t="shared" si="432"/>
        <v>0</v>
      </c>
      <c r="H591" s="203">
        <f t="shared" si="432"/>
        <v>0</v>
      </c>
      <c r="I591" s="207">
        <f t="shared" si="432"/>
        <v>1</v>
      </c>
      <c r="J591" s="203">
        <f t="shared" si="432"/>
        <v>0</v>
      </c>
      <c r="K591" s="203">
        <f t="shared" si="432"/>
        <v>0</v>
      </c>
      <c r="L591" s="203">
        <f t="shared" si="432"/>
        <v>0</v>
      </c>
      <c r="M591" s="203">
        <f t="shared" si="432"/>
        <v>0</v>
      </c>
      <c r="N591" s="203">
        <f t="shared" si="432"/>
        <v>0</v>
      </c>
      <c r="O591" s="203">
        <f t="shared" si="432"/>
        <v>0</v>
      </c>
      <c r="P591" s="203">
        <f t="shared" si="432"/>
        <v>0</v>
      </c>
      <c r="Q591" s="203">
        <f t="shared" si="432"/>
        <v>0</v>
      </c>
      <c r="R591" s="203">
        <f t="shared" si="432"/>
        <v>0</v>
      </c>
      <c r="S591" s="203">
        <f t="shared" si="432"/>
        <v>0</v>
      </c>
      <c r="T591" s="203">
        <f t="shared" si="432"/>
        <v>0</v>
      </c>
      <c r="U591" s="203">
        <f t="shared" si="432"/>
        <v>1</v>
      </c>
      <c r="V591" s="203">
        <f t="shared" si="432"/>
        <v>0</v>
      </c>
      <c r="W591" s="204">
        <v>0</v>
      </c>
      <c r="X591" s="206"/>
      <c r="Y591" s="206"/>
      <c r="Z591" s="206"/>
      <c r="AA591" s="206"/>
      <c r="AB591" s="206"/>
      <c r="AC591" s="206"/>
      <c r="AD591" s="206"/>
      <c r="AE591" s="206"/>
      <c r="AF591" s="206"/>
      <c r="AG591" s="206"/>
      <c r="AH591" s="206"/>
      <c r="AI591" s="206"/>
      <c r="AJ591" s="206"/>
      <c r="AK591" s="206"/>
      <c r="AL591" s="206"/>
      <c r="AM591" s="206"/>
      <c r="AN591" s="206"/>
      <c r="AO591" s="206"/>
      <c r="AP591" s="206"/>
      <c r="AQ591" s="206"/>
      <c r="AR591" s="206"/>
      <c r="AS591" s="206"/>
      <c r="AT591" s="206"/>
      <c r="AU591" s="206"/>
      <c r="AV591" s="206"/>
    </row>
    <row r="592" spans="1:48" ht="15.75" thickBot="1" x14ac:dyDescent="0.3">
      <c r="A592" s="206"/>
      <c r="B592" s="206"/>
      <c r="C592" s="206"/>
      <c r="D592" s="202"/>
      <c r="E592" s="202" t="s">
        <v>237</v>
      </c>
      <c r="F592" s="203">
        <f>SUMPRODUCT($D$581:$D$591,F581:F591)-F579</f>
        <v>-3</v>
      </c>
      <c r="G592" s="203">
        <f t="shared" ref="G592:V592" si="433">SUMPRODUCT($D$581:$D$591,G581:G591)-G579</f>
        <v>-6</v>
      </c>
      <c r="H592" s="203">
        <f t="shared" si="433"/>
        <v>-3</v>
      </c>
      <c r="I592" s="203">
        <f t="shared" si="433"/>
        <v>-6</v>
      </c>
      <c r="J592" s="203">
        <f t="shared" si="433"/>
        <v>0</v>
      </c>
      <c r="K592" s="203">
        <f t="shared" si="433"/>
        <v>0</v>
      </c>
      <c r="L592" s="203">
        <f t="shared" si="433"/>
        <v>0</v>
      </c>
      <c r="M592" s="203">
        <f t="shared" si="433"/>
        <v>0</v>
      </c>
      <c r="N592" s="203">
        <f t="shared" si="433"/>
        <v>0</v>
      </c>
      <c r="O592" s="203">
        <f t="shared" si="433"/>
        <v>0</v>
      </c>
      <c r="P592" s="203">
        <f t="shared" si="433"/>
        <v>0</v>
      </c>
      <c r="Q592" s="203">
        <f t="shared" si="433"/>
        <v>13</v>
      </c>
      <c r="R592" s="203">
        <f t="shared" si="433"/>
        <v>0</v>
      </c>
      <c r="S592" s="203">
        <f t="shared" si="433"/>
        <v>0</v>
      </c>
      <c r="T592" s="203">
        <f t="shared" si="433"/>
        <v>0</v>
      </c>
      <c r="U592" s="203">
        <f t="shared" si="433"/>
        <v>0</v>
      </c>
      <c r="V592" s="203">
        <f t="shared" si="433"/>
        <v>10000</v>
      </c>
      <c r="W592" s="206"/>
      <c r="X592" s="206"/>
      <c r="Y592" s="206"/>
      <c r="Z592" s="206"/>
      <c r="AA592" s="206"/>
      <c r="AB592" s="206"/>
      <c r="AC592" s="206"/>
      <c r="AD592" s="206"/>
      <c r="AE592" s="206"/>
      <c r="AF592" s="206"/>
      <c r="AG592" s="206"/>
      <c r="AH592" s="206"/>
      <c r="AI592" s="206"/>
      <c r="AJ592" s="206"/>
      <c r="AK592" s="206"/>
      <c r="AL592" s="206"/>
      <c r="AM592" s="206"/>
      <c r="AN592" s="206"/>
      <c r="AO592" s="206"/>
      <c r="AP592" s="206"/>
      <c r="AQ592" s="206"/>
      <c r="AR592" s="206"/>
      <c r="AS592" s="206"/>
      <c r="AT592" s="206"/>
      <c r="AU592" s="206"/>
      <c r="AV592" s="206"/>
    </row>
    <row r="593" spans="1:48" ht="15.75" thickBot="1" x14ac:dyDescent="0.3">
      <c r="A593" s="206"/>
      <c r="B593" s="206"/>
      <c r="C593" s="206"/>
      <c r="D593" s="206"/>
      <c r="E593" s="206"/>
      <c r="F593" s="206"/>
      <c r="G593" s="206"/>
      <c r="H593" s="206"/>
      <c r="I593" s="206"/>
      <c r="J593" s="206"/>
      <c r="K593" s="206"/>
      <c r="L593" s="206"/>
      <c r="M593" s="206"/>
      <c r="N593" s="206"/>
      <c r="O593" s="206"/>
      <c r="P593" s="206"/>
      <c r="Q593" s="206"/>
      <c r="R593" s="206"/>
      <c r="S593" s="206"/>
      <c r="T593" s="206"/>
      <c r="U593" s="206"/>
      <c r="V593" s="206"/>
      <c r="W593" s="206"/>
      <c r="X593" s="206"/>
      <c r="Y593" s="206"/>
      <c r="Z593" s="206"/>
      <c r="AA593" s="206"/>
      <c r="AB593" s="206"/>
      <c r="AC593" s="206"/>
      <c r="AD593" s="206"/>
      <c r="AE593" s="206"/>
      <c r="AF593" s="206"/>
      <c r="AG593" s="206"/>
      <c r="AH593" s="206"/>
      <c r="AI593" s="206"/>
      <c r="AJ593" s="206"/>
      <c r="AK593" s="206"/>
      <c r="AL593" s="206"/>
      <c r="AM593" s="206"/>
      <c r="AN593" s="206"/>
      <c r="AO593" s="206"/>
      <c r="AP593" s="206"/>
      <c r="AQ593" s="206"/>
      <c r="AR593" s="206"/>
      <c r="AS593" s="206"/>
      <c r="AT593" s="206"/>
      <c r="AU593" s="206"/>
      <c r="AV593" s="206"/>
    </row>
    <row r="594" spans="1:48" ht="15.75" thickBot="1" x14ac:dyDescent="0.3">
      <c r="A594" s="206"/>
      <c r="B594" s="206"/>
      <c r="C594" s="210"/>
      <c r="D594" s="210"/>
      <c r="E594" s="202" t="s">
        <v>155</v>
      </c>
      <c r="F594" s="203">
        <v>3</v>
      </c>
      <c r="G594" s="203">
        <v>6</v>
      </c>
      <c r="H594" s="203">
        <v>3</v>
      </c>
      <c r="I594" s="203">
        <v>6</v>
      </c>
      <c r="J594" s="203">
        <v>13</v>
      </c>
      <c r="K594" s="203">
        <v>0</v>
      </c>
      <c r="L594" s="203">
        <v>0</v>
      </c>
      <c r="M594" s="203">
        <v>0</v>
      </c>
      <c r="N594" s="203">
        <v>0</v>
      </c>
      <c r="O594" s="203">
        <v>0</v>
      </c>
      <c r="P594" s="203">
        <v>0</v>
      </c>
      <c r="Q594" s="203">
        <v>0</v>
      </c>
      <c r="R594" s="203">
        <v>0</v>
      </c>
      <c r="S594" s="203">
        <v>0</v>
      </c>
      <c r="T594" s="203">
        <v>0</v>
      </c>
      <c r="U594" s="203">
        <v>0</v>
      </c>
      <c r="V594" s="204">
        <v>-10000</v>
      </c>
      <c r="W594" s="206"/>
      <c r="X594" s="206"/>
      <c r="Y594" s="206"/>
      <c r="Z594" s="206"/>
      <c r="AA594" s="206"/>
      <c r="AB594" s="206"/>
      <c r="AC594" s="206"/>
      <c r="AD594" s="206"/>
      <c r="AE594" s="206"/>
      <c r="AF594" s="206"/>
      <c r="AG594" s="206"/>
      <c r="AH594" s="206"/>
      <c r="AI594" s="206"/>
      <c r="AJ594" s="206"/>
      <c r="AK594" s="206"/>
      <c r="AL594" s="206"/>
      <c r="AM594" s="206"/>
      <c r="AN594" s="206"/>
      <c r="AO594" s="206"/>
      <c r="AP594" s="206"/>
      <c r="AQ594" s="206"/>
      <c r="AR594" s="206"/>
      <c r="AS594" s="206"/>
      <c r="AT594" s="206"/>
      <c r="AU594" s="206"/>
      <c r="AV594" s="206"/>
    </row>
    <row r="595" spans="1:48" ht="15.75" thickBot="1" x14ac:dyDescent="0.3">
      <c r="A595" s="206"/>
      <c r="B595" s="206"/>
      <c r="C595" s="202" t="s">
        <v>435</v>
      </c>
      <c r="D595" s="203" t="s">
        <v>436</v>
      </c>
      <c r="E595" s="203" t="s">
        <v>437</v>
      </c>
      <c r="F595" s="203" t="s">
        <v>438</v>
      </c>
      <c r="G595" s="203" t="s">
        <v>439</v>
      </c>
      <c r="H595" s="203" t="s">
        <v>11</v>
      </c>
      <c r="I595" s="203" t="s">
        <v>12</v>
      </c>
      <c r="J595" s="203" t="s">
        <v>13</v>
      </c>
      <c r="K595" s="203" t="s">
        <v>234</v>
      </c>
      <c r="L595" s="203" t="s">
        <v>235</v>
      </c>
      <c r="M595" s="203" t="s">
        <v>236</v>
      </c>
      <c r="N595" s="203" t="s">
        <v>415</v>
      </c>
      <c r="O595" s="203" t="s">
        <v>440</v>
      </c>
      <c r="P595" s="203" t="s">
        <v>441</v>
      </c>
      <c r="Q595" s="203" t="s">
        <v>446</v>
      </c>
      <c r="R595" s="203" t="s">
        <v>458</v>
      </c>
      <c r="S595" s="203" t="s">
        <v>468</v>
      </c>
      <c r="T595" s="203" t="s">
        <v>481</v>
      </c>
      <c r="U595" s="203" t="s">
        <v>491</v>
      </c>
      <c r="V595" s="203" t="s">
        <v>459</v>
      </c>
      <c r="W595" s="204" t="s">
        <v>442</v>
      </c>
      <c r="X595" s="206"/>
      <c r="Y595" s="206"/>
      <c r="Z595" s="206"/>
      <c r="AA595" s="206"/>
      <c r="AB595" s="206"/>
      <c r="AC595" s="206"/>
      <c r="AD595" s="206"/>
      <c r="AE595" s="206"/>
      <c r="AF595" s="206"/>
      <c r="AG595" s="206"/>
      <c r="AH595" s="206"/>
      <c r="AI595" s="206"/>
      <c r="AJ595" s="206"/>
      <c r="AK595" s="206"/>
      <c r="AL595" s="206"/>
      <c r="AM595" s="206"/>
      <c r="AN595" s="206"/>
      <c r="AO595" s="206"/>
      <c r="AP595" s="206"/>
      <c r="AQ595" s="206"/>
      <c r="AR595" s="206"/>
      <c r="AS595" s="206"/>
      <c r="AT595" s="206"/>
      <c r="AU595" s="206"/>
      <c r="AV595" s="206"/>
    </row>
    <row r="596" spans="1:48" x14ac:dyDescent="0.25">
      <c r="A596" s="206"/>
      <c r="B596" s="206"/>
      <c r="C596" s="208" t="s">
        <v>234</v>
      </c>
      <c r="D596" s="215">
        <v>0</v>
      </c>
      <c r="E596" s="215">
        <f>E581-E606*$I$581</f>
        <v>1</v>
      </c>
      <c r="F596" s="215">
        <f t="shared" ref="F596:V596" si="434">F581-F606*$I$581</f>
        <v>-3</v>
      </c>
      <c r="G596" s="216">
        <f t="shared" si="434"/>
        <v>-6</v>
      </c>
      <c r="H596" s="215">
        <f t="shared" si="434"/>
        <v>6</v>
      </c>
      <c r="I596" s="215">
        <f t="shared" si="434"/>
        <v>0</v>
      </c>
      <c r="J596" s="215">
        <f t="shared" si="434"/>
        <v>0</v>
      </c>
      <c r="K596" s="215">
        <f t="shared" si="434"/>
        <v>1</v>
      </c>
      <c r="L596" s="215">
        <f t="shared" si="434"/>
        <v>0</v>
      </c>
      <c r="M596" s="215">
        <f t="shared" si="434"/>
        <v>0</v>
      </c>
      <c r="N596" s="215">
        <f t="shared" si="434"/>
        <v>0</v>
      </c>
      <c r="O596" s="215">
        <f t="shared" si="434"/>
        <v>0</v>
      </c>
      <c r="P596" s="215">
        <f t="shared" si="434"/>
        <v>0</v>
      </c>
      <c r="Q596" s="215">
        <f t="shared" si="434"/>
        <v>-7</v>
      </c>
      <c r="R596" s="215">
        <f t="shared" si="434"/>
        <v>0</v>
      </c>
      <c r="S596" s="215">
        <f t="shared" si="434"/>
        <v>0</v>
      </c>
      <c r="T596" s="215">
        <f t="shared" si="434"/>
        <v>0</v>
      </c>
      <c r="U596" s="215">
        <f t="shared" si="434"/>
        <v>-12</v>
      </c>
      <c r="V596" s="215">
        <f t="shared" si="434"/>
        <v>0</v>
      </c>
      <c r="W596" s="209"/>
      <c r="X596" s="206"/>
      <c r="Y596" s="206"/>
      <c r="Z596" s="206"/>
      <c r="AA596" s="206"/>
      <c r="AB596" s="206"/>
      <c r="AC596" s="206"/>
      <c r="AD596" s="206"/>
      <c r="AE596" s="206"/>
      <c r="AF596" s="206"/>
      <c r="AG596" s="206"/>
      <c r="AH596" s="206"/>
      <c r="AI596" s="206"/>
      <c r="AJ596" s="206"/>
      <c r="AK596" s="206"/>
      <c r="AL596" s="206"/>
      <c r="AM596" s="206"/>
      <c r="AN596" s="206"/>
      <c r="AO596" s="206"/>
      <c r="AP596" s="206"/>
      <c r="AQ596" s="206"/>
      <c r="AR596" s="206"/>
      <c r="AS596" s="206"/>
      <c r="AT596" s="206"/>
      <c r="AU596" s="206"/>
      <c r="AV596" s="206"/>
    </row>
    <row r="597" spans="1:48" x14ac:dyDescent="0.25">
      <c r="A597" s="206"/>
      <c r="B597" s="206"/>
      <c r="C597" s="211" t="s">
        <v>235</v>
      </c>
      <c r="D597" s="210">
        <v>0</v>
      </c>
      <c r="E597" s="210">
        <f>E582-E606*$I$582</f>
        <v>1</v>
      </c>
      <c r="F597" s="210">
        <f t="shared" ref="F597:V597" si="435">F582-F606*$I$582</f>
        <v>6</v>
      </c>
      <c r="G597" s="217">
        <f t="shared" si="435"/>
        <v>12</v>
      </c>
      <c r="H597" s="210">
        <f t="shared" si="435"/>
        <v>-3</v>
      </c>
      <c r="I597" s="210">
        <f t="shared" si="435"/>
        <v>0</v>
      </c>
      <c r="J597" s="210">
        <f t="shared" si="435"/>
        <v>0</v>
      </c>
      <c r="K597" s="210">
        <f t="shared" si="435"/>
        <v>0</v>
      </c>
      <c r="L597" s="210">
        <f t="shared" si="435"/>
        <v>1</v>
      </c>
      <c r="M597" s="210">
        <f t="shared" si="435"/>
        <v>0</v>
      </c>
      <c r="N597" s="210">
        <f t="shared" si="435"/>
        <v>0</v>
      </c>
      <c r="O597" s="210">
        <f t="shared" si="435"/>
        <v>0</v>
      </c>
      <c r="P597" s="210">
        <f t="shared" si="435"/>
        <v>0</v>
      </c>
      <c r="Q597" s="210">
        <f t="shared" si="435"/>
        <v>-7</v>
      </c>
      <c r="R597" s="210">
        <f t="shared" si="435"/>
        <v>0</v>
      </c>
      <c r="S597" s="210">
        <f t="shared" si="435"/>
        <v>0</v>
      </c>
      <c r="T597" s="210">
        <f t="shared" si="435"/>
        <v>0</v>
      </c>
      <c r="U597" s="210">
        <f t="shared" si="435"/>
        <v>6</v>
      </c>
      <c r="V597" s="210">
        <f t="shared" si="435"/>
        <v>0</v>
      </c>
      <c r="W597" s="212">
        <f>E597/G597</f>
        <v>8.3333333333333329E-2</v>
      </c>
      <c r="X597" s="206"/>
      <c r="Y597" s="206"/>
      <c r="Z597" s="206"/>
      <c r="AA597" s="206"/>
      <c r="AB597" s="206"/>
      <c r="AC597" s="206"/>
      <c r="AD597" s="206"/>
      <c r="AE597" s="206"/>
      <c r="AF597" s="206"/>
      <c r="AG597" s="206"/>
      <c r="AH597" s="206"/>
      <c r="AI597" s="206"/>
      <c r="AJ597" s="206"/>
      <c r="AK597" s="206"/>
      <c r="AL597" s="206"/>
      <c r="AM597" s="206"/>
      <c r="AN597" s="206"/>
      <c r="AO597" s="206"/>
      <c r="AP597" s="206"/>
      <c r="AQ597" s="206"/>
      <c r="AR597" s="206"/>
      <c r="AS597" s="206"/>
      <c r="AT597" s="206"/>
      <c r="AU597" s="206"/>
      <c r="AV597" s="206"/>
    </row>
    <row r="598" spans="1:48" x14ac:dyDescent="0.25">
      <c r="A598" s="206"/>
      <c r="B598" s="206"/>
      <c r="C598" s="211" t="s">
        <v>236</v>
      </c>
      <c r="D598" s="210">
        <v>0</v>
      </c>
      <c r="E598" s="210">
        <f>E583</f>
        <v>1</v>
      </c>
      <c r="F598" s="210">
        <f t="shared" ref="F598:V598" si="436">F583</f>
        <v>1</v>
      </c>
      <c r="G598" s="217">
        <f t="shared" si="436"/>
        <v>0</v>
      </c>
      <c r="H598" s="210">
        <f t="shared" si="436"/>
        <v>0</v>
      </c>
      <c r="I598" s="210">
        <f t="shared" si="436"/>
        <v>0</v>
      </c>
      <c r="J598" s="210">
        <f t="shared" si="436"/>
        <v>0</v>
      </c>
      <c r="K598" s="210">
        <f t="shared" si="436"/>
        <v>0</v>
      </c>
      <c r="L598" s="210">
        <f t="shared" si="436"/>
        <v>0</v>
      </c>
      <c r="M598" s="210">
        <f t="shared" si="436"/>
        <v>1</v>
      </c>
      <c r="N598" s="210">
        <f t="shared" si="436"/>
        <v>0</v>
      </c>
      <c r="O598" s="210">
        <f t="shared" si="436"/>
        <v>0</v>
      </c>
      <c r="P598" s="210">
        <f t="shared" si="436"/>
        <v>0</v>
      </c>
      <c r="Q598" s="210">
        <f t="shared" si="436"/>
        <v>0</v>
      </c>
      <c r="R598" s="210">
        <f t="shared" si="436"/>
        <v>0</v>
      </c>
      <c r="S598" s="210">
        <f t="shared" si="436"/>
        <v>0</v>
      </c>
      <c r="T598" s="210">
        <f t="shared" si="436"/>
        <v>0</v>
      </c>
      <c r="U598" s="210">
        <f t="shared" si="436"/>
        <v>0</v>
      </c>
      <c r="V598" s="210">
        <f t="shared" si="436"/>
        <v>0</v>
      </c>
      <c r="W598" s="212"/>
      <c r="X598" s="206"/>
      <c r="Y598" s="206"/>
      <c r="Z598" s="206"/>
      <c r="AA598" s="206"/>
      <c r="AB598" s="206"/>
      <c r="AC598" s="206"/>
      <c r="AD598" s="206"/>
      <c r="AE598" s="206"/>
      <c r="AF598" s="206"/>
      <c r="AG598" s="206"/>
      <c r="AH598" s="206"/>
      <c r="AI598" s="206"/>
      <c r="AJ598" s="206"/>
      <c r="AK598" s="206"/>
      <c r="AL598" s="206"/>
      <c r="AM598" s="206"/>
      <c r="AN598" s="206"/>
      <c r="AO598" s="206"/>
      <c r="AP598" s="206"/>
      <c r="AQ598" s="206"/>
      <c r="AR598" s="206"/>
      <c r="AS598" s="206"/>
      <c r="AT598" s="206"/>
      <c r="AU598" s="206"/>
      <c r="AV598" s="206"/>
    </row>
    <row r="599" spans="1:48" x14ac:dyDescent="0.25">
      <c r="A599" s="206"/>
      <c r="B599" s="206"/>
      <c r="C599" s="211" t="s">
        <v>415</v>
      </c>
      <c r="D599" s="210">
        <v>0</v>
      </c>
      <c r="E599" s="210">
        <f t="shared" ref="E599:V600" si="437">E584</f>
        <v>1</v>
      </c>
      <c r="F599" s="210">
        <f t="shared" si="437"/>
        <v>0</v>
      </c>
      <c r="G599" s="217">
        <f t="shared" si="437"/>
        <v>1</v>
      </c>
      <c r="H599" s="210">
        <f t="shared" si="437"/>
        <v>0</v>
      </c>
      <c r="I599" s="210">
        <f t="shared" si="437"/>
        <v>0</v>
      </c>
      <c r="J599" s="210">
        <f t="shared" si="437"/>
        <v>0</v>
      </c>
      <c r="K599" s="210">
        <f t="shared" si="437"/>
        <v>0</v>
      </c>
      <c r="L599" s="210">
        <f t="shared" si="437"/>
        <v>0</v>
      </c>
      <c r="M599" s="210">
        <f t="shared" si="437"/>
        <v>0</v>
      </c>
      <c r="N599" s="210">
        <f t="shared" si="437"/>
        <v>1</v>
      </c>
      <c r="O599" s="210">
        <f t="shared" si="437"/>
        <v>0</v>
      </c>
      <c r="P599" s="210">
        <f t="shared" si="437"/>
        <v>0</v>
      </c>
      <c r="Q599" s="210">
        <f t="shared" si="437"/>
        <v>0</v>
      </c>
      <c r="R599" s="210">
        <f t="shared" si="437"/>
        <v>0</v>
      </c>
      <c r="S599" s="210">
        <f t="shared" si="437"/>
        <v>0</v>
      </c>
      <c r="T599" s="210">
        <f t="shared" si="437"/>
        <v>0</v>
      </c>
      <c r="U599" s="210">
        <f t="shared" si="437"/>
        <v>0</v>
      </c>
      <c r="V599" s="210">
        <f t="shared" si="437"/>
        <v>0</v>
      </c>
      <c r="W599" s="212">
        <v>1</v>
      </c>
      <c r="X599" s="206"/>
      <c r="Y599" s="206"/>
      <c r="Z599" s="206"/>
      <c r="AA599" s="206"/>
      <c r="AB599" s="206"/>
      <c r="AC599" s="206"/>
      <c r="AD599" s="206"/>
      <c r="AE599" s="206"/>
      <c r="AF599" s="206"/>
      <c r="AG599" s="206"/>
      <c r="AH599" s="206"/>
      <c r="AI599" s="206"/>
      <c r="AJ599" s="206"/>
      <c r="AK599" s="206"/>
      <c r="AL599" s="206"/>
      <c r="AM599" s="206"/>
      <c r="AN599" s="206"/>
      <c r="AO599" s="206"/>
      <c r="AP599" s="206"/>
      <c r="AQ599" s="206"/>
      <c r="AR599" s="206"/>
      <c r="AS599" s="206"/>
      <c r="AT599" s="206"/>
      <c r="AU599" s="206"/>
      <c r="AV599" s="206"/>
    </row>
    <row r="600" spans="1:48" x14ac:dyDescent="0.25">
      <c r="A600" s="206"/>
      <c r="B600" s="206"/>
      <c r="C600" s="211" t="s">
        <v>440</v>
      </c>
      <c r="D600" s="210">
        <v>0</v>
      </c>
      <c r="E600" s="210">
        <f t="shared" si="437"/>
        <v>1</v>
      </c>
      <c r="F600" s="210">
        <f t="shared" si="437"/>
        <v>0</v>
      </c>
      <c r="G600" s="217">
        <f t="shared" si="437"/>
        <v>0</v>
      </c>
      <c r="H600" s="210">
        <f t="shared" si="437"/>
        <v>1</v>
      </c>
      <c r="I600" s="210">
        <f t="shared" si="437"/>
        <v>0</v>
      </c>
      <c r="J600" s="210">
        <f t="shared" si="437"/>
        <v>0</v>
      </c>
      <c r="K600" s="210">
        <f t="shared" si="437"/>
        <v>0</v>
      </c>
      <c r="L600" s="210">
        <f t="shared" si="437"/>
        <v>0</v>
      </c>
      <c r="M600" s="210">
        <f t="shared" si="437"/>
        <v>0</v>
      </c>
      <c r="N600" s="210">
        <f t="shared" si="437"/>
        <v>0</v>
      </c>
      <c r="O600" s="210">
        <f t="shared" si="437"/>
        <v>1</v>
      </c>
      <c r="P600" s="210">
        <f t="shared" si="437"/>
        <v>0</v>
      </c>
      <c r="Q600" s="210">
        <f t="shared" si="437"/>
        <v>0</v>
      </c>
      <c r="R600" s="210">
        <f t="shared" si="437"/>
        <v>0</v>
      </c>
      <c r="S600" s="210">
        <f t="shared" si="437"/>
        <v>0</v>
      </c>
      <c r="T600" s="210">
        <f t="shared" si="437"/>
        <v>0</v>
      </c>
      <c r="U600" s="210">
        <f t="shared" si="437"/>
        <v>0</v>
      </c>
      <c r="V600" s="210">
        <f t="shared" si="437"/>
        <v>0</v>
      </c>
      <c r="W600" s="212"/>
      <c r="X600" s="206"/>
      <c r="Y600" s="206"/>
      <c r="Z600" s="206"/>
      <c r="AA600" s="206"/>
      <c r="AB600" s="206"/>
      <c r="AC600" s="206"/>
      <c r="AD600" s="206"/>
      <c r="AE600" s="206"/>
      <c r="AF600" s="206"/>
      <c r="AG600" s="206"/>
      <c r="AH600" s="206"/>
      <c r="AI600" s="206"/>
      <c r="AJ600" s="206"/>
      <c r="AK600" s="206"/>
      <c r="AL600" s="206"/>
      <c r="AM600" s="206"/>
      <c r="AN600" s="206"/>
      <c r="AO600" s="206"/>
      <c r="AP600" s="206"/>
      <c r="AQ600" s="206"/>
      <c r="AR600" s="206"/>
      <c r="AS600" s="206"/>
      <c r="AT600" s="206"/>
      <c r="AU600" s="206"/>
      <c r="AV600" s="206"/>
    </row>
    <row r="601" spans="1:48" x14ac:dyDescent="0.25">
      <c r="A601" s="206"/>
      <c r="B601" s="206"/>
      <c r="C601" s="211" t="s">
        <v>441</v>
      </c>
      <c r="D601" s="210">
        <v>0</v>
      </c>
      <c r="E601" s="210">
        <f>E586-E606*$I$586</f>
        <v>1</v>
      </c>
      <c r="F601" s="210">
        <f t="shared" ref="F601:V601" si="438">F586-F606*$I$586</f>
        <v>0</v>
      </c>
      <c r="G601" s="217">
        <f t="shared" si="438"/>
        <v>0</v>
      </c>
      <c r="H601" s="210">
        <f t="shared" si="438"/>
        <v>0</v>
      </c>
      <c r="I601" s="210">
        <f t="shared" si="438"/>
        <v>0</v>
      </c>
      <c r="J601" s="210">
        <f t="shared" si="438"/>
        <v>0</v>
      </c>
      <c r="K601" s="210">
        <f t="shared" si="438"/>
        <v>0</v>
      </c>
      <c r="L601" s="210">
        <f t="shared" si="438"/>
        <v>0</v>
      </c>
      <c r="M601" s="210">
        <f t="shared" si="438"/>
        <v>0</v>
      </c>
      <c r="N601" s="210">
        <f t="shared" si="438"/>
        <v>0</v>
      </c>
      <c r="O601" s="210">
        <f t="shared" si="438"/>
        <v>0</v>
      </c>
      <c r="P601" s="210">
        <f t="shared" si="438"/>
        <v>1</v>
      </c>
      <c r="Q601" s="210">
        <f t="shared" si="438"/>
        <v>0</v>
      </c>
      <c r="R601" s="210">
        <f t="shared" si="438"/>
        <v>0</v>
      </c>
      <c r="S601" s="210">
        <f t="shared" si="438"/>
        <v>0</v>
      </c>
      <c r="T601" s="210">
        <f t="shared" si="438"/>
        <v>0</v>
      </c>
      <c r="U601" s="210">
        <f t="shared" si="438"/>
        <v>-1</v>
      </c>
      <c r="V601" s="210">
        <f t="shared" si="438"/>
        <v>0</v>
      </c>
      <c r="W601" s="212"/>
      <c r="X601" s="206"/>
      <c r="Y601" s="206"/>
      <c r="Z601" s="206"/>
      <c r="AA601" s="206"/>
      <c r="AB601" s="206"/>
      <c r="AC601" s="206"/>
      <c r="AD601" s="206"/>
      <c r="AE601" s="206"/>
      <c r="AF601" s="206"/>
      <c r="AG601" s="206"/>
      <c r="AH601" s="206"/>
      <c r="AI601" s="206"/>
      <c r="AJ601" s="206"/>
      <c r="AK601" s="206"/>
      <c r="AL601" s="206"/>
      <c r="AM601" s="206"/>
      <c r="AN601" s="206"/>
      <c r="AO601" s="206"/>
      <c r="AP601" s="206"/>
      <c r="AQ601" s="206"/>
      <c r="AR601" s="206"/>
      <c r="AS601" s="206"/>
      <c r="AT601" s="206"/>
      <c r="AU601" s="206"/>
      <c r="AV601" s="206"/>
    </row>
    <row r="602" spans="1:48" x14ac:dyDescent="0.25">
      <c r="A602" s="206"/>
      <c r="B602" s="206"/>
      <c r="C602" s="211" t="s">
        <v>468</v>
      </c>
      <c r="D602" s="210">
        <v>0</v>
      </c>
      <c r="E602" s="210">
        <f t="shared" ref="E602:V606" si="439">E587</f>
        <v>0</v>
      </c>
      <c r="F602" s="210">
        <f t="shared" si="439"/>
        <v>0</v>
      </c>
      <c r="G602" s="217">
        <f t="shared" si="439"/>
        <v>0</v>
      </c>
      <c r="H602" s="210">
        <f t="shared" si="439"/>
        <v>0</v>
      </c>
      <c r="I602" s="210">
        <f t="shared" si="439"/>
        <v>0</v>
      </c>
      <c r="J602" s="210">
        <f t="shared" si="439"/>
        <v>0</v>
      </c>
      <c r="K602" s="210">
        <f t="shared" si="439"/>
        <v>0</v>
      </c>
      <c r="L602" s="210">
        <f t="shared" si="439"/>
        <v>0</v>
      </c>
      <c r="M602" s="210">
        <f t="shared" si="439"/>
        <v>0</v>
      </c>
      <c r="N602" s="210">
        <f t="shared" si="439"/>
        <v>0</v>
      </c>
      <c r="O602" s="210">
        <f t="shared" si="439"/>
        <v>0</v>
      </c>
      <c r="P602" s="210">
        <f t="shared" si="439"/>
        <v>0</v>
      </c>
      <c r="Q602" s="210">
        <f t="shared" si="439"/>
        <v>1</v>
      </c>
      <c r="R602" s="210">
        <f t="shared" si="439"/>
        <v>0</v>
      </c>
      <c r="S602" s="210">
        <f t="shared" si="439"/>
        <v>1</v>
      </c>
      <c r="T602" s="210">
        <f t="shared" si="439"/>
        <v>0</v>
      </c>
      <c r="U602" s="210">
        <f t="shared" si="439"/>
        <v>0</v>
      </c>
      <c r="V602" s="210">
        <f t="shared" si="439"/>
        <v>-1</v>
      </c>
      <c r="W602" s="212"/>
      <c r="X602" s="206"/>
      <c r="Y602" s="206"/>
      <c r="Z602" s="206"/>
      <c r="AA602" s="206"/>
      <c r="AB602" s="206"/>
      <c r="AC602" s="206"/>
      <c r="AD602" s="206"/>
      <c r="AE602" s="206"/>
      <c r="AF602" s="206"/>
      <c r="AG602" s="206"/>
      <c r="AH602" s="206"/>
      <c r="AI602" s="206"/>
      <c r="AJ602" s="206"/>
      <c r="AK602" s="206"/>
      <c r="AL602" s="206"/>
      <c r="AM602" s="206"/>
      <c r="AN602" s="206"/>
      <c r="AO602" s="206"/>
      <c r="AP602" s="206"/>
      <c r="AQ602" s="206"/>
      <c r="AR602" s="206"/>
      <c r="AS602" s="206"/>
      <c r="AT602" s="206"/>
      <c r="AU602" s="206"/>
      <c r="AV602" s="206"/>
    </row>
    <row r="603" spans="1:48" x14ac:dyDescent="0.25">
      <c r="A603" s="206"/>
      <c r="B603" s="206"/>
      <c r="C603" s="211" t="s">
        <v>458</v>
      </c>
      <c r="D603" s="210">
        <v>0</v>
      </c>
      <c r="E603" s="210">
        <f t="shared" si="439"/>
        <v>0</v>
      </c>
      <c r="F603" s="210">
        <f t="shared" si="439"/>
        <v>1</v>
      </c>
      <c r="G603" s="217">
        <f t="shared" si="439"/>
        <v>0</v>
      </c>
      <c r="H603" s="210">
        <f t="shared" si="439"/>
        <v>0</v>
      </c>
      <c r="I603" s="210">
        <f t="shared" si="439"/>
        <v>0</v>
      </c>
      <c r="J603" s="210">
        <f t="shared" si="439"/>
        <v>0</v>
      </c>
      <c r="K603" s="210">
        <f t="shared" si="439"/>
        <v>0</v>
      </c>
      <c r="L603" s="210">
        <f t="shared" si="439"/>
        <v>0</v>
      </c>
      <c r="M603" s="210">
        <f t="shared" si="439"/>
        <v>0</v>
      </c>
      <c r="N603" s="210">
        <f t="shared" si="439"/>
        <v>0</v>
      </c>
      <c r="O603" s="210">
        <f t="shared" si="439"/>
        <v>0</v>
      </c>
      <c r="P603" s="210">
        <f t="shared" si="439"/>
        <v>0</v>
      </c>
      <c r="Q603" s="210">
        <f t="shared" si="439"/>
        <v>0</v>
      </c>
      <c r="R603" s="210">
        <f t="shared" si="439"/>
        <v>1</v>
      </c>
      <c r="S603" s="210">
        <f t="shared" si="439"/>
        <v>0</v>
      </c>
      <c r="T603" s="210">
        <f t="shared" si="439"/>
        <v>0</v>
      </c>
      <c r="U603" s="210">
        <f t="shared" si="439"/>
        <v>0</v>
      </c>
      <c r="V603" s="210">
        <f t="shared" si="439"/>
        <v>0</v>
      </c>
      <c r="W603" s="212"/>
      <c r="X603" s="206"/>
      <c r="Y603" s="206"/>
      <c r="Z603" s="206"/>
      <c r="AA603" s="206"/>
      <c r="AB603" s="206"/>
      <c r="AC603" s="206"/>
      <c r="AD603" s="206"/>
      <c r="AE603" s="206"/>
      <c r="AF603" s="206"/>
      <c r="AG603" s="206"/>
      <c r="AH603" s="206"/>
      <c r="AI603" s="206"/>
      <c r="AJ603" s="206"/>
      <c r="AK603" s="206"/>
      <c r="AL603" s="206"/>
      <c r="AM603" s="206"/>
      <c r="AN603" s="206"/>
      <c r="AO603" s="206"/>
      <c r="AP603" s="206"/>
      <c r="AQ603" s="206"/>
      <c r="AR603" s="206"/>
      <c r="AS603" s="206"/>
      <c r="AT603" s="206"/>
      <c r="AU603" s="206"/>
      <c r="AV603" s="206"/>
    </row>
    <row r="604" spans="1:48" ht="15.75" thickBot="1" x14ac:dyDescent="0.3">
      <c r="A604" s="206"/>
      <c r="B604" s="206"/>
      <c r="C604" s="211" t="s">
        <v>13</v>
      </c>
      <c r="D604" s="210">
        <v>13</v>
      </c>
      <c r="E604" s="210">
        <f t="shared" si="439"/>
        <v>1</v>
      </c>
      <c r="F604" s="210">
        <f t="shared" si="439"/>
        <v>0</v>
      </c>
      <c r="G604" s="217">
        <f t="shared" si="439"/>
        <v>0</v>
      </c>
      <c r="H604" s="210">
        <f t="shared" si="439"/>
        <v>0</v>
      </c>
      <c r="I604" s="210">
        <f t="shared" si="439"/>
        <v>0</v>
      </c>
      <c r="J604" s="210">
        <f t="shared" si="439"/>
        <v>1</v>
      </c>
      <c r="K604" s="210">
        <f t="shared" si="439"/>
        <v>0</v>
      </c>
      <c r="L604" s="210">
        <f t="shared" si="439"/>
        <v>0</v>
      </c>
      <c r="M604" s="210">
        <f t="shared" si="439"/>
        <v>0</v>
      </c>
      <c r="N604" s="210">
        <f t="shared" si="439"/>
        <v>0</v>
      </c>
      <c r="O604" s="210">
        <f t="shared" si="439"/>
        <v>0</v>
      </c>
      <c r="P604" s="210">
        <f t="shared" si="439"/>
        <v>0</v>
      </c>
      <c r="Q604" s="210">
        <f t="shared" si="439"/>
        <v>1</v>
      </c>
      <c r="R604" s="210">
        <f t="shared" si="439"/>
        <v>0</v>
      </c>
      <c r="S604" s="210">
        <f t="shared" si="439"/>
        <v>0</v>
      </c>
      <c r="T604" s="210">
        <f t="shared" si="439"/>
        <v>0</v>
      </c>
      <c r="U604" s="210">
        <f t="shared" si="439"/>
        <v>0</v>
      </c>
      <c r="V604" s="210">
        <f t="shared" si="439"/>
        <v>0</v>
      </c>
      <c r="W604" s="212"/>
      <c r="X604" s="206"/>
      <c r="Y604" s="206"/>
      <c r="Z604" s="206"/>
      <c r="AA604" s="206"/>
      <c r="AB604" s="206"/>
      <c r="AC604" s="206"/>
      <c r="AD604" s="206"/>
      <c r="AE604" s="206"/>
      <c r="AF604" s="206"/>
      <c r="AG604" s="206"/>
      <c r="AH604" s="206"/>
      <c r="AI604" s="206"/>
      <c r="AJ604" s="206"/>
      <c r="AK604" s="206"/>
      <c r="AL604" s="206"/>
      <c r="AM604" s="206"/>
      <c r="AN604" s="206"/>
      <c r="AO604" s="206"/>
      <c r="AP604" s="206"/>
      <c r="AQ604" s="206"/>
      <c r="AR604" s="206"/>
      <c r="AS604" s="206"/>
      <c r="AT604" s="206"/>
      <c r="AU604" s="206"/>
      <c r="AV604" s="206"/>
    </row>
    <row r="605" spans="1:48" ht="15.75" thickBot="1" x14ac:dyDescent="0.3">
      <c r="A605" s="206"/>
      <c r="B605" s="206"/>
      <c r="C605" s="202" t="s">
        <v>481</v>
      </c>
      <c r="D605" s="203">
        <v>0</v>
      </c>
      <c r="E605" s="203">
        <f t="shared" si="439"/>
        <v>0</v>
      </c>
      <c r="F605" s="203">
        <f t="shared" si="439"/>
        <v>0</v>
      </c>
      <c r="G605" s="207">
        <f t="shared" si="439"/>
        <v>1</v>
      </c>
      <c r="H605" s="203">
        <f t="shared" si="439"/>
        <v>0</v>
      </c>
      <c r="I605" s="203">
        <f t="shared" si="439"/>
        <v>0</v>
      </c>
      <c r="J605" s="203">
        <f t="shared" si="439"/>
        <v>0</v>
      </c>
      <c r="K605" s="203">
        <f t="shared" si="439"/>
        <v>0</v>
      </c>
      <c r="L605" s="203">
        <f t="shared" si="439"/>
        <v>0</v>
      </c>
      <c r="M605" s="203">
        <f t="shared" si="439"/>
        <v>0</v>
      </c>
      <c r="N605" s="203">
        <f t="shared" si="439"/>
        <v>0</v>
      </c>
      <c r="O605" s="203">
        <f t="shared" si="439"/>
        <v>0</v>
      </c>
      <c r="P605" s="203">
        <f t="shared" si="439"/>
        <v>0</v>
      </c>
      <c r="Q605" s="203">
        <f t="shared" si="439"/>
        <v>0</v>
      </c>
      <c r="R605" s="203">
        <f t="shared" si="439"/>
        <v>0</v>
      </c>
      <c r="S605" s="203">
        <f t="shared" si="439"/>
        <v>0</v>
      </c>
      <c r="T605" s="203">
        <f t="shared" si="439"/>
        <v>1</v>
      </c>
      <c r="U605" s="203">
        <f t="shared" si="439"/>
        <v>0</v>
      </c>
      <c r="V605" s="203">
        <f t="shared" si="439"/>
        <v>0</v>
      </c>
      <c r="W605" s="204">
        <v>0</v>
      </c>
      <c r="X605" s="206"/>
      <c r="Y605" s="206"/>
      <c r="Z605" s="206"/>
      <c r="AA605" s="206"/>
      <c r="AB605" s="206"/>
      <c r="AC605" s="206"/>
      <c r="AD605" s="206"/>
      <c r="AE605" s="206"/>
      <c r="AF605" s="206"/>
      <c r="AG605" s="206"/>
      <c r="AH605" s="206"/>
      <c r="AI605" s="206"/>
      <c r="AJ605" s="206"/>
      <c r="AK605" s="206"/>
      <c r="AL605" s="206"/>
      <c r="AM605" s="206"/>
      <c r="AN605" s="206"/>
      <c r="AO605" s="206"/>
      <c r="AP605" s="206"/>
      <c r="AQ605" s="206"/>
      <c r="AR605" s="206"/>
      <c r="AS605" s="206"/>
      <c r="AT605" s="206"/>
      <c r="AU605" s="206"/>
      <c r="AV605" s="206"/>
    </row>
    <row r="606" spans="1:48" ht="15.75" thickBot="1" x14ac:dyDescent="0.3">
      <c r="A606" s="206"/>
      <c r="B606" s="206"/>
      <c r="C606" s="213" t="s">
        <v>12</v>
      </c>
      <c r="D606" s="218">
        <v>6</v>
      </c>
      <c r="E606" s="210">
        <f t="shared" si="439"/>
        <v>0</v>
      </c>
      <c r="F606" s="210">
        <f t="shared" si="439"/>
        <v>0</v>
      </c>
      <c r="G606" s="219">
        <f t="shared" si="439"/>
        <v>0</v>
      </c>
      <c r="H606" s="210">
        <f t="shared" si="439"/>
        <v>0</v>
      </c>
      <c r="I606" s="210">
        <f t="shared" si="439"/>
        <v>1</v>
      </c>
      <c r="J606" s="210">
        <f t="shared" si="439"/>
        <v>0</v>
      </c>
      <c r="K606" s="210">
        <f t="shared" si="439"/>
        <v>0</v>
      </c>
      <c r="L606" s="210">
        <f t="shared" si="439"/>
        <v>0</v>
      </c>
      <c r="M606" s="210">
        <f t="shared" si="439"/>
        <v>0</v>
      </c>
      <c r="N606" s="210">
        <f t="shared" si="439"/>
        <v>0</v>
      </c>
      <c r="O606" s="210">
        <f t="shared" si="439"/>
        <v>0</v>
      </c>
      <c r="P606" s="210">
        <f t="shared" si="439"/>
        <v>0</v>
      </c>
      <c r="Q606" s="210">
        <f t="shared" si="439"/>
        <v>0</v>
      </c>
      <c r="R606" s="210">
        <f t="shared" si="439"/>
        <v>0</v>
      </c>
      <c r="S606" s="210">
        <f t="shared" si="439"/>
        <v>0</v>
      </c>
      <c r="T606" s="210">
        <f t="shared" si="439"/>
        <v>0</v>
      </c>
      <c r="U606" s="210">
        <f t="shared" si="439"/>
        <v>1</v>
      </c>
      <c r="V606" s="210">
        <f t="shared" si="439"/>
        <v>0</v>
      </c>
      <c r="W606" s="214"/>
      <c r="X606" s="206"/>
      <c r="Y606" s="206"/>
      <c r="Z606" s="206"/>
      <c r="AA606" s="206"/>
      <c r="AB606" s="206"/>
      <c r="AC606" s="206"/>
      <c r="AD606" s="206"/>
      <c r="AE606" s="206"/>
      <c r="AF606" s="206"/>
      <c r="AG606" s="206"/>
      <c r="AH606" s="206"/>
      <c r="AI606" s="206"/>
      <c r="AJ606" s="206"/>
      <c r="AK606" s="206"/>
      <c r="AL606" s="206"/>
      <c r="AM606" s="206"/>
      <c r="AN606" s="206"/>
      <c r="AO606" s="206"/>
      <c r="AP606" s="206"/>
      <c r="AQ606" s="206"/>
      <c r="AR606" s="206"/>
      <c r="AS606" s="206"/>
      <c r="AT606" s="206"/>
      <c r="AU606" s="206"/>
      <c r="AV606" s="206"/>
    </row>
    <row r="607" spans="1:48" ht="15.75" thickBot="1" x14ac:dyDescent="0.3">
      <c r="A607" s="206"/>
      <c r="B607" s="206"/>
      <c r="C607" s="206"/>
      <c r="D607" s="202"/>
      <c r="E607" s="202" t="s">
        <v>237</v>
      </c>
      <c r="F607" s="203">
        <f>SUMPRODUCT($D$596:$D$606,F596:F606)-F594</f>
        <v>-3</v>
      </c>
      <c r="G607" s="203">
        <f t="shared" ref="G607:V607" si="440">SUMPRODUCT($D$596:$D$606,G596:G606)-G594</f>
        <v>-6</v>
      </c>
      <c r="H607" s="203">
        <f t="shared" si="440"/>
        <v>-3</v>
      </c>
      <c r="I607" s="203">
        <f t="shared" si="440"/>
        <v>0</v>
      </c>
      <c r="J607" s="203">
        <f t="shared" si="440"/>
        <v>0</v>
      </c>
      <c r="K607" s="203">
        <f t="shared" si="440"/>
        <v>0</v>
      </c>
      <c r="L607" s="203">
        <f t="shared" si="440"/>
        <v>0</v>
      </c>
      <c r="M607" s="203">
        <f t="shared" si="440"/>
        <v>0</v>
      </c>
      <c r="N607" s="203">
        <f t="shared" si="440"/>
        <v>0</v>
      </c>
      <c r="O607" s="203">
        <f t="shared" si="440"/>
        <v>0</v>
      </c>
      <c r="P607" s="203">
        <f t="shared" si="440"/>
        <v>0</v>
      </c>
      <c r="Q607" s="203">
        <f t="shared" si="440"/>
        <v>13</v>
      </c>
      <c r="R607" s="203">
        <f t="shared" si="440"/>
        <v>0</v>
      </c>
      <c r="S607" s="203">
        <f t="shared" si="440"/>
        <v>0</v>
      </c>
      <c r="T607" s="203">
        <f t="shared" si="440"/>
        <v>0</v>
      </c>
      <c r="U607" s="203">
        <f t="shared" si="440"/>
        <v>6</v>
      </c>
      <c r="V607" s="203">
        <f t="shared" si="440"/>
        <v>10000</v>
      </c>
      <c r="W607" s="206"/>
      <c r="X607" s="206"/>
      <c r="Y607" s="206"/>
      <c r="Z607" s="206"/>
      <c r="AA607" s="206"/>
      <c r="AB607" s="206"/>
      <c r="AC607" s="206"/>
      <c r="AD607" s="206"/>
      <c r="AE607" s="206"/>
      <c r="AF607" s="206"/>
      <c r="AG607" s="206"/>
      <c r="AH607" s="206"/>
      <c r="AI607" s="206"/>
      <c r="AJ607" s="206"/>
      <c r="AK607" s="206"/>
      <c r="AL607" s="206"/>
      <c r="AM607" s="206"/>
      <c r="AN607" s="206"/>
      <c r="AO607" s="206"/>
      <c r="AP607" s="206"/>
      <c r="AQ607" s="206"/>
      <c r="AR607" s="206"/>
      <c r="AS607" s="206"/>
      <c r="AT607" s="206"/>
      <c r="AU607" s="206"/>
      <c r="AV607" s="206"/>
    </row>
    <row r="608" spans="1:48" ht="15.75" thickBot="1" x14ac:dyDescent="0.3">
      <c r="A608" s="206"/>
      <c r="B608" s="206"/>
      <c r="C608" s="206"/>
      <c r="D608" s="206"/>
      <c r="E608" s="206"/>
      <c r="F608" s="206"/>
      <c r="G608" s="206"/>
      <c r="H608" s="206"/>
      <c r="I608" s="206"/>
      <c r="J608" s="206"/>
      <c r="K608" s="206"/>
      <c r="L608" s="206"/>
      <c r="M608" s="206"/>
      <c r="N608" s="206"/>
      <c r="O608" s="206"/>
      <c r="P608" s="206"/>
      <c r="Q608" s="206"/>
      <c r="R608" s="206"/>
      <c r="S608" s="206"/>
      <c r="T608" s="206"/>
      <c r="U608" s="206"/>
      <c r="V608" s="206"/>
      <c r="W608" s="206"/>
      <c r="X608" s="206"/>
      <c r="Y608" s="206"/>
      <c r="Z608" s="206"/>
      <c r="AA608" s="206"/>
      <c r="AB608" s="206"/>
      <c r="AC608" s="206"/>
      <c r="AD608" s="206"/>
      <c r="AE608" s="206"/>
      <c r="AF608" s="206"/>
      <c r="AG608" s="206"/>
      <c r="AH608" s="206"/>
      <c r="AI608" s="206"/>
      <c r="AJ608" s="206"/>
      <c r="AK608" s="206"/>
      <c r="AL608" s="206"/>
      <c r="AM608" s="206"/>
      <c r="AN608" s="206"/>
      <c r="AO608" s="206"/>
      <c r="AP608" s="206"/>
      <c r="AQ608" s="206"/>
      <c r="AR608" s="206"/>
      <c r="AS608" s="206"/>
      <c r="AT608" s="206"/>
      <c r="AU608" s="206"/>
      <c r="AV608" s="206"/>
    </row>
    <row r="609" spans="1:48" ht="15.75" thickBot="1" x14ac:dyDescent="0.3">
      <c r="A609" s="206"/>
      <c r="B609" s="206"/>
      <c r="C609" s="210"/>
      <c r="D609" s="210"/>
      <c r="E609" s="202" t="s">
        <v>155</v>
      </c>
      <c r="F609" s="203">
        <v>3</v>
      </c>
      <c r="G609" s="203">
        <v>6</v>
      </c>
      <c r="H609" s="203">
        <v>3</v>
      </c>
      <c r="I609" s="203">
        <v>6</v>
      </c>
      <c r="J609" s="203">
        <v>13</v>
      </c>
      <c r="K609" s="203">
        <v>0</v>
      </c>
      <c r="L609" s="203">
        <v>0</v>
      </c>
      <c r="M609" s="203">
        <v>0</v>
      </c>
      <c r="N609" s="203">
        <v>0</v>
      </c>
      <c r="O609" s="203">
        <v>0</v>
      </c>
      <c r="P609" s="203">
        <v>0</v>
      </c>
      <c r="Q609" s="203">
        <v>0</v>
      </c>
      <c r="R609" s="203">
        <v>0</v>
      </c>
      <c r="S609" s="203">
        <v>0</v>
      </c>
      <c r="T609" s="203">
        <v>0</v>
      </c>
      <c r="U609" s="203">
        <v>0</v>
      </c>
      <c r="V609" s="204">
        <v>-10000</v>
      </c>
      <c r="W609" s="206"/>
      <c r="X609" s="206"/>
      <c r="Y609" s="206"/>
      <c r="Z609" s="206"/>
      <c r="AA609" s="206"/>
      <c r="AB609" s="206"/>
      <c r="AC609" s="206"/>
      <c r="AD609" s="206"/>
      <c r="AE609" s="206"/>
      <c r="AF609" s="206"/>
      <c r="AG609" s="206"/>
      <c r="AH609" s="206"/>
      <c r="AI609" s="206"/>
      <c r="AJ609" s="206"/>
      <c r="AK609" s="206"/>
      <c r="AL609" s="206"/>
      <c r="AM609" s="206"/>
      <c r="AN609" s="206"/>
      <c r="AO609" s="206"/>
      <c r="AP609" s="206"/>
      <c r="AQ609" s="206"/>
      <c r="AR609" s="206"/>
      <c r="AS609" s="206"/>
      <c r="AT609" s="206"/>
      <c r="AU609" s="206"/>
      <c r="AV609" s="206"/>
    </row>
    <row r="610" spans="1:48" ht="15.75" thickBot="1" x14ac:dyDescent="0.3">
      <c r="A610" s="206"/>
      <c r="B610" s="206"/>
      <c r="C610" s="202" t="s">
        <v>435</v>
      </c>
      <c r="D610" s="203" t="s">
        <v>436</v>
      </c>
      <c r="E610" s="203" t="s">
        <v>437</v>
      </c>
      <c r="F610" s="203" t="s">
        <v>438</v>
      </c>
      <c r="G610" s="203" t="s">
        <v>439</v>
      </c>
      <c r="H610" s="203" t="s">
        <v>11</v>
      </c>
      <c r="I610" s="203" t="s">
        <v>12</v>
      </c>
      <c r="J610" s="203" t="s">
        <v>13</v>
      </c>
      <c r="K610" s="203" t="s">
        <v>234</v>
      </c>
      <c r="L610" s="203" t="s">
        <v>235</v>
      </c>
      <c r="M610" s="203" t="s">
        <v>236</v>
      </c>
      <c r="N610" s="203" t="s">
        <v>415</v>
      </c>
      <c r="O610" s="203" t="s">
        <v>440</v>
      </c>
      <c r="P610" s="203" t="s">
        <v>441</v>
      </c>
      <c r="Q610" s="203" t="s">
        <v>446</v>
      </c>
      <c r="R610" s="203" t="s">
        <v>458</v>
      </c>
      <c r="S610" s="203" t="s">
        <v>468</v>
      </c>
      <c r="T610" s="203" t="s">
        <v>481</v>
      </c>
      <c r="U610" s="203" t="s">
        <v>491</v>
      </c>
      <c r="V610" s="203" t="s">
        <v>459</v>
      </c>
      <c r="W610" s="204" t="s">
        <v>442</v>
      </c>
      <c r="X610" s="206"/>
      <c r="Y610" s="206"/>
      <c r="Z610" s="206"/>
      <c r="AA610" s="206"/>
      <c r="AB610" s="206"/>
      <c r="AC610" s="206"/>
      <c r="AD610" s="206"/>
      <c r="AE610" s="206"/>
      <c r="AF610" s="206"/>
      <c r="AG610" s="206"/>
      <c r="AH610" s="206"/>
      <c r="AI610" s="206"/>
      <c r="AJ610" s="206"/>
      <c r="AK610" s="206"/>
      <c r="AL610" s="206"/>
      <c r="AM610" s="206"/>
      <c r="AN610" s="206"/>
      <c r="AO610" s="206"/>
      <c r="AP610" s="206"/>
      <c r="AQ610" s="206"/>
      <c r="AR610" s="206"/>
      <c r="AS610" s="206"/>
      <c r="AT610" s="206"/>
      <c r="AU610" s="206"/>
      <c r="AV610" s="206"/>
    </row>
    <row r="611" spans="1:48" ht="15.75" thickBot="1" x14ac:dyDescent="0.3">
      <c r="A611" s="206"/>
      <c r="B611" s="206"/>
      <c r="C611" s="202" t="s">
        <v>234</v>
      </c>
      <c r="D611" s="203">
        <v>0</v>
      </c>
      <c r="E611" s="203">
        <f>E596-E620*$G$596</f>
        <v>1</v>
      </c>
      <c r="F611" s="203">
        <f t="shared" ref="F611:V611" si="441">F596-F620*$G$596</f>
        <v>-3</v>
      </c>
      <c r="G611" s="203">
        <f t="shared" si="441"/>
        <v>0</v>
      </c>
      <c r="H611" s="207">
        <f t="shared" si="441"/>
        <v>6</v>
      </c>
      <c r="I611" s="203">
        <f t="shared" si="441"/>
        <v>0</v>
      </c>
      <c r="J611" s="203">
        <f t="shared" si="441"/>
        <v>0</v>
      </c>
      <c r="K611" s="203">
        <f t="shared" si="441"/>
        <v>1</v>
      </c>
      <c r="L611" s="203">
        <f t="shared" si="441"/>
        <v>0</v>
      </c>
      <c r="M611" s="203">
        <f t="shared" si="441"/>
        <v>0</v>
      </c>
      <c r="N611" s="203">
        <f t="shared" si="441"/>
        <v>0</v>
      </c>
      <c r="O611" s="203">
        <f t="shared" si="441"/>
        <v>0</v>
      </c>
      <c r="P611" s="203">
        <f t="shared" si="441"/>
        <v>0</v>
      </c>
      <c r="Q611" s="203">
        <f t="shared" si="441"/>
        <v>-7</v>
      </c>
      <c r="R611" s="203">
        <f t="shared" si="441"/>
        <v>0</v>
      </c>
      <c r="S611" s="203">
        <f t="shared" si="441"/>
        <v>0</v>
      </c>
      <c r="T611" s="203">
        <f t="shared" si="441"/>
        <v>6</v>
      </c>
      <c r="U611" s="203">
        <f t="shared" si="441"/>
        <v>-12</v>
      </c>
      <c r="V611" s="203">
        <f t="shared" si="441"/>
        <v>0</v>
      </c>
      <c r="W611" s="204">
        <f>E611/H611</f>
        <v>0.16666666666666666</v>
      </c>
      <c r="X611" s="206"/>
      <c r="Y611" s="206"/>
      <c r="Z611" s="206"/>
      <c r="AA611" s="206"/>
      <c r="AB611" s="206"/>
      <c r="AC611" s="206"/>
      <c r="AD611" s="206"/>
      <c r="AE611" s="206"/>
      <c r="AF611" s="206"/>
      <c r="AG611" s="206"/>
      <c r="AH611" s="206"/>
      <c r="AI611" s="206"/>
      <c r="AJ611" s="206"/>
      <c r="AK611" s="206"/>
      <c r="AL611" s="206"/>
      <c r="AM611" s="206"/>
      <c r="AN611" s="206"/>
      <c r="AO611" s="206"/>
      <c r="AP611" s="206"/>
      <c r="AQ611" s="206"/>
      <c r="AR611" s="206"/>
      <c r="AS611" s="206"/>
      <c r="AT611" s="206"/>
      <c r="AU611" s="206"/>
      <c r="AV611" s="206"/>
    </row>
    <row r="612" spans="1:48" x14ac:dyDescent="0.25">
      <c r="A612" s="206"/>
      <c r="B612" s="206"/>
      <c r="C612" s="211" t="s">
        <v>235</v>
      </c>
      <c r="D612" s="210">
        <v>0</v>
      </c>
      <c r="E612" s="210">
        <f>E597-E620*$G$597</f>
        <v>1</v>
      </c>
      <c r="F612" s="210">
        <f t="shared" ref="F612:V612" si="442">F597-F620*$G$597</f>
        <v>6</v>
      </c>
      <c r="G612" s="210">
        <f t="shared" si="442"/>
        <v>0</v>
      </c>
      <c r="H612" s="217">
        <f t="shared" si="442"/>
        <v>-3</v>
      </c>
      <c r="I612" s="210">
        <f t="shared" si="442"/>
        <v>0</v>
      </c>
      <c r="J612" s="210">
        <f t="shared" si="442"/>
        <v>0</v>
      </c>
      <c r="K612" s="210">
        <f t="shared" si="442"/>
        <v>0</v>
      </c>
      <c r="L612" s="210">
        <f t="shared" si="442"/>
        <v>1</v>
      </c>
      <c r="M612" s="210">
        <f t="shared" si="442"/>
        <v>0</v>
      </c>
      <c r="N612" s="210">
        <f t="shared" si="442"/>
        <v>0</v>
      </c>
      <c r="O612" s="210">
        <f t="shared" si="442"/>
        <v>0</v>
      </c>
      <c r="P612" s="210">
        <f t="shared" si="442"/>
        <v>0</v>
      </c>
      <c r="Q612" s="210">
        <f t="shared" si="442"/>
        <v>-7</v>
      </c>
      <c r="R612" s="210">
        <f t="shared" si="442"/>
        <v>0</v>
      </c>
      <c r="S612" s="210">
        <f t="shared" si="442"/>
        <v>0</v>
      </c>
      <c r="T612" s="210">
        <f t="shared" si="442"/>
        <v>-12</v>
      </c>
      <c r="U612" s="210">
        <f t="shared" si="442"/>
        <v>6</v>
      </c>
      <c r="V612" s="210">
        <f t="shared" si="442"/>
        <v>0</v>
      </c>
      <c r="W612" s="212"/>
      <c r="X612" s="206"/>
      <c r="Y612" s="206"/>
      <c r="Z612" s="206"/>
      <c r="AA612" s="206"/>
      <c r="AB612" s="206"/>
      <c r="AC612" s="206"/>
      <c r="AD612" s="206"/>
      <c r="AE612" s="206"/>
      <c r="AF612" s="206"/>
      <c r="AG612" s="206"/>
      <c r="AH612" s="206"/>
      <c r="AI612" s="206"/>
      <c r="AJ612" s="206"/>
      <c r="AK612" s="206"/>
      <c r="AL612" s="206"/>
      <c r="AM612" s="206"/>
      <c r="AN612" s="206"/>
      <c r="AO612" s="206"/>
      <c r="AP612" s="206"/>
      <c r="AQ612" s="206"/>
      <c r="AR612" s="206"/>
      <c r="AS612" s="206"/>
      <c r="AT612" s="206"/>
      <c r="AU612" s="206"/>
      <c r="AV612" s="206"/>
    </row>
    <row r="613" spans="1:48" x14ac:dyDescent="0.25">
      <c r="A613" s="206"/>
      <c r="B613" s="206"/>
      <c r="C613" s="211" t="s">
        <v>236</v>
      </c>
      <c r="D613" s="210">
        <v>0</v>
      </c>
      <c r="E613" s="210">
        <f>E598</f>
        <v>1</v>
      </c>
      <c r="F613" s="210">
        <f t="shared" ref="F613:V613" si="443">F598</f>
        <v>1</v>
      </c>
      <c r="G613" s="210">
        <f t="shared" si="443"/>
        <v>0</v>
      </c>
      <c r="H613" s="217">
        <f t="shared" si="443"/>
        <v>0</v>
      </c>
      <c r="I613" s="210">
        <f t="shared" si="443"/>
        <v>0</v>
      </c>
      <c r="J613" s="210">
        <f t="shared" si="443"/>
        <v>0</v>
      </c>
      <c r="K613" s="210">
        <f t="shared" si="443"/>
        <v>0</v>
      </c>
      <c r="L613" s="210">
        <f t="shared" si="443"/>
        <v>0</v>
      </c>
      <c r="M613" s="210">
        <f t="shared" si="443"/>
        <v>1</v>
      </c>
      <c r="N613" s="210">
        <f t="shared" si="443"/>
        <v>0</v>
      </c>
      <c r="O613" s="210">
        <f t="shared" si="443"/>
        <v>0</v>
      </c>
      <c r="P613" s="210">
        <f t="shared" si="443"/>
        <v>0</v>
      </c>
      <c r="Q613" s="210">
        <f t="shared" si="443"/>
        <v>0</v>
      </c>
      <c r="R613" s="210">
        <f t="shared" si="443"/>
        <v>0</v>
      </c>
      <c r="S613" s="210">
        <f t="shared" si="443"/>
        <v>0</v>
      </c>
      <c r="T613" s="210">
        <f t="shared" si="443"/>
        <v>0</v>
      </c>
      <c r="U613" s="210">
        <f t="shared" si="443"/>
        <v>0</v>
      </c>
      <c r="V613" s="210">
        <f t="shared" si="443"/>
        <v>0</v>
      </c>
      <c r="W613" s="212"/>
      <c r="X613" s="206"/>
      <c r="Y613" s="206"/>
      <c r="Z613" s="206"/>
      <c r="AA613" s="206"/>
      <c r="AB613" s="206"/>
      <c r="AC613" s="206"/>
      <c r="AD613" s="206"/>
      <c r="AE613" s="206"/>
      <c r="AF613" s="206"/>
      <c r="AG613" s="206"/>
      <c r="AH613" s="206"/>
      <c r="AI613" s="206"/>
      <c r="AJ613" s="206"/>
      <c r="AK613" s="206"/>
      <c r="AL613" s="206"/>
      <c r="AM613" s="206"/>
      <c r="AN613" s="206"/>
      <c r="AO613" s="206"/>
      <c r="AP613" s="206"/>
      <c r="AQ613" s="206"/>
      <c r="AR613" s="206"/>
      <c r="AS613" s="206"/>
      <c r="AT613" s="206"/>
      <c r="AU613" s="206"/>
      <c r="AV613" s="206"/>
    </row>
    <row r="614" spans="1:48" x14ac:dyDescent="0.25">
      <c r="A614" s="206"/>
      <c r="B614" s="206"/>
      <c r="C614" s="211" t="s">
        <v>415</v>
      </c>
      <c r="D614" s="210">
        <v>0</v>
      </c>
      <c r="E614" s="210">
        <f>E599-E620*$G$599</f>
        <v>1</v>
      </c>
      <c r="F614" s="210">
        <f t="shared" ref="F614:V614" si="444">F599-F620*$G$599</f>
        <v>0</v>
      </c>
      <c r="G614" s="210">
        <f t="shared" si="444"/>
        <v>0</v>
      </c>
      <c r="H614" s="217">
        <f t="shared" si="444"/>
        <v>0</v>
      </c>
      <c r="I614" s="210">
        <f t="shared" si="444"/>
        <v>0</v>
      </c>
      <c r="J614" s="210">
        <f t="shared" si="444"/>
        <v>0</v>
      </c>
      <c r="K614" s="210">
        <f t="shared" si="444"/>
        <v>0</v>
      </c>
      <c r="L614" s="210">
        <f t="shared" si="444"/>
        <v>0</v>
      </c>
      <c r="M614" s="210">
        <f t="shared" si="444"/>
        <v>0</v>
      </c>
      <c r="N614" s="210">
        <f t="shared" si="444"/>
        <v>1</v>
      </c>
      <c r="O614" s="210">
        <f t="shared" si="444"/>
        <v>0</v>
      </c>
      <c r="P614" s="210">
        <f t="shared" si="444"/>
        <v>0</v>
      </c>
      <c r="Q614" s="210">
        <f t="shared" si="444"/>
        <v>0</v>
      </c>
      <c r="R614" s="210">
        <f t="shared" si="444"/>
        <v>0</v>
      </c>
      <c r="S614" s="210">
        <f t="shared" si="444"/>
        <v>0</v>
      </c>
      <c r="T614" s="210">
        <f t="shared" si="444"/>
        <v>-1</v>
      </c>
      <c r="U614" s="210">
        <f t="shared" si="444"/>
        <v>0</v>
      </c>
      <c r="V614" s="210">
        <f t="shared" si="444"/>
        <v>0</v>
      </c>
      <c r="W614" s="212"/>
      <c r="X614" s="206"/>
      <c r="Y614" s="206"/>
      <c r="Z614" s="206"/>
      <c r="AA614" s="206"/>
      <c r="AB614" s="206"/>
      <c r="AC614" s="206"/>
      <c r="AD614" s="206"/>
      <c r="AE614" s="206"/>
      <c r="AF614" s="206"/>
      <c r="AG614" s="206"/>
      <c r="AH614" s="206"/>
      <c r="AI614" s="206"/>
      <c r="AJ614" s="206"/>
      <c r="AK614" s="206"/>
      <c r="AL614" s="206"/>
      <c r="AM614" s="206"/>
      <c r="AN614" s="206"/>
      <c r="AO614" s="206"/>
      <c r="AP614" s="206"/>
      <c r="AQ614" s="206"/>
      <c r="AR614" s="206"/>
      <c r="AS614" s="206"/>
      <c r="AT614" s="206"/>
      <c r="AU614" s="206"/>
      <c r="AV614" s="206"/>
    </row>
    <row r="615" spans="1:48" x14ac:dyDescent="0.25">
      <c r="A615" s="206"/>
      <c r="B615" s="206"/>
      <c r="C615" s="211" t="s">
        <v>440</v>
      </c>
      <c r="D615" s="210">
        <v>0</v>
      </c>
      <c r="E615" s="210">
        <f t="shared" ref="E615:V621" si="445">E600</f>
        <v>1</v>
      </c>
      <c r="F615" s="210">
        <f t="shared" si="445"/>
        <v>0</v>
      </c>
      <c r="G615" s="210">
        <f t="shared" si="445"/>
        <v>0</v>
      </c>
      <c r="H615" s="217">
        <f t="shared" si="445"/>
        <v>1</v>
      </c>
      <c r="I615" s="210">
        <f t="shared" si="445"/>
        <v>0</v>
      </c>
      <c r="J615" s="210">
        <f t="shared" si="445"/>
        <v>0</v>
      </c>
      <c r="K615" s="210">
        <f t="shared" si="445"/>
        <v>0</v>
      </c>
      <c r="L615" s="210">
        <f t="shared" si="445"/>
        <v>0</v>
      </c>
      <c r="M615" s="210">
        <f t="shared" si="445"/>
        <v>0</v>
      </c>
      <c r="N615" s="210">
        <f t="shared" si="445"/>
        <v>0</v>
      </c>
      <c r="O615" s="210">
        <f t="shared" si="445"/>
        <v>1</v>
      </c>
      <c r="P615" s="210">
        <f t="shared" si="445"/>
        <v>0</v>
      </c>
      <c r="Q615" s="210">
        <f t="shared" si="445"/>
        <v>0</v>
      </c>
      <c r="R615" s="210">
        <f t="shared" si="445"/>
        <v>0</v>
      </c>
      <c r="S615" s="210">
        <f t="shared" si="445"/>
        <v>0</v>
      </c>
      <c r="T615" s="210">
        <f t="shared" si="445"/>
        <v>0</v>
      </c>
      <c r="U615" s="210">
        <f t="shared" si="445"/>
        <v>0</v>
      </c>
      <c r="V615" s="210">
        <f t="shared" si="445"/>
        <v>0</v>
      </c>
      <c r="W615" s="212">
        <v>1</v>
      </c>
      <c r="X615" s="206"/>
      <c r="Y615" s="206"/>
      <c r="Z615" s="206"/>
      <c r="AA615" s="206"/>
      <c r="AB615" s="206"/>
      <c r="AC615" s="206"/>
      <c r="AD615" s="206"/>
      <c r="AE615" s="206"/>
      <c r="AF615" s="206"/>
      <c r="AG615" s="206"/>
      <c r="AH615" s="206"/>
      <c r="AI615" s="206"/>
      <c r="AJ615" s="206"/>
      <c r="AK615" s="206"/>
      <c r="AL615" s="206"/>
      <c r="AM615" s="206"/>
      <c r="AN615" s="206"/>
      <c r="AO615" s="206"/>
      <c r="AP615" s="206"/>
      <c r="AQ615" s="206"/>
      <c r="AR615" s="206"/>
      <c r="AS615" s="206"/>
      <c r="AT615" s="206"/>
      <c r="AU615" s="206"/>
      <c r="AV615" s="206"/>
    </row>
    <row r="616" spans="1:48" x14ac:dyDescent="0.25">
      <c r="A616" s="206"/>
      <c r="B616" s="206"/>
      <c r="C616" s="211" t="s">
        <v>441</v>
      </c>
      <c r="D616" s="210">
        <v>0</v>
      </c>
      <c r="E616" s="210">
        <f t="shared" si="445"/>
        <v>1</v>
      </c>
      <c r="F616" s="210">
        <f t="shared" si="445"/>
        <v>0</v>
      </c>
      <c r="G616" s="210">
        <f t="shared" si="445"/>
        <v>0</v>
      </c>
      <c r="H616" s="217">
        <f t="shared" si="445"/>
        <v>0</v>
      </c>
      <c r="I616" s="210">
        <f t="shared" si="445"/>
        <v>0</v>
      </c>
      <c r="J616" s="210">
        <f t="shared" si="445"/>
        <v>0</v>
      </c>
      <c r="K616" s="210">
        <f t="shared" si="445"/>
        <v>0</v>
      </c>
      <c r="L616" s="210">
        <f t="shared" si="445"/>
        <v>0</v>
      </c>
      <c r="M616" s="210">
        <f t="shared" si="445"/>
        <v>0</v>
      </c>
      <c r="N616" s="210">
        <f t="shared" si="445"/>
        <v>0</v>
      </c>
      <c r="O616" s="210">
        <f t="shared" si="445"/>
        <v>0</v>
      </c>
      <c r="P616" s="210">
        <f t="shared" si="445"/>
        <v>1</v>
      </c>
      <c r="Q616" s="210">
        <f t="shared" si="445"/>
        <v>0</v>
      </c>
      <c r="R616" s="210">
        <f t="shared" si="445"/>
        <v>0</v>
      </c>
      <c r="S616" s="210">
        <f t="shared" si="445"/>
        <v>0</v>
      </c>
      <c r="T616" s="210">
        <f t="shared" si="445"/>
        <v>0</v>
      </c>
      <c r="U616" s="210">
        <f t="shared" si="445"/>
        <v>-1</v>
      </c>
      <c r="V616" s="210">
        <f t="shared" si="445"/>
        <v>0</v>
      </c>
      <c r="W616" s="212"/>
      <c r="X616" s="206"/>
      <c r="Y616" s="206"/>
      <c r="Z616" s="206"/>
      <c r="AA616" s="206"/>
      <c r="AB616" s="206"/>
      <c r="AC616" s="206"/>
      <c r="AD616" s="206"/>
      <c r="AE616" s="206"/>
      <c r="AF616" s="206"/>
      <c r="AG616" s="206"/>
      <c r="AH616" s="206"/>
      <c r="AI616" s="206"/>
      <c r="AJ616" s="206"/>
      <c r="AK616" s="206"/>
      <c r="AL616" s="206"/>
      <c r="AM616" s="206"/>
      <c r="AN616" s="206"/>
      <c r="AO616" s="206"/>
      <c r="AP616" s="206"/>
      <c r="AQ616" s="206"/>
      <c r="AR616" s="206"/>
      <c r="AS616" s="206"/>
      <c r="AT616" s="206"/>
      <c r="AU616" s="206"/>
      <c r="AV616" s="206"/>
    </row>
    <row r="617" spans="1:48" x14ac:dyDescent="0.25">
      <c r="A617" s="206"/>
      <c r="B617" s="206"/>
      <c r="C617" s="211" t="s">
        <v>468</v>
      </c>
      <c r="D617" s="210">
        <v>0</v>
      </c>
      <c r="E617" s="210">
        <f t="shared" si="445"/>
        <v>0</v>
      </c>
      <c r="F617" s="210">
        <f t="shared" si="445"/>
        <v>0</v>
      </c>
      <c r="G617" s="210">
        <f t="shared" si="445"/>
        <v>0</v>
      </c>
      <c r="H617" s="217">
        <f t="shared" si="445"/>
        <v>0</v>
      </c>
      <c r="I617" s="210">
        <f t="shared" si="445"/>
        <v>0</v>
      </c>
      <c r="J617" s="210">
        <f t="shared" si="445"/>
        <v>0</v>
      </c>
      <c r="K617" s="210">
        <f t="shared" si="445"/>
        <v>0</v>
      </c>
      <c r="L617" s="210">
        <f t="shared" si="445"/>
        <v>0</v>
      </c>
      <c r="M617" s="210">
        <f t="shared" si="445"/>
        <v>0</v>
      </c>
      <c r="N617" s="210">
        <f t="shared" si="445"/>
        <v>0</v>
      </c>
      <c r="O617" s="210">
        <f t="shared" si="445"/>
        <v>0</v>
      </c>
      <c r="P617" s="210">
        <f t="shared" si="445"/>
        <v>0</v>
      </c>
      <c r="Q617" s="210">
        <f t="shared" si="445"/>
        <v>1</v>
      </c>
      <c r="R617" s="210">
        <f t="shared" si="445"/>
        <v>0</v>
      </c>
      <c r="S617" s="210">
        <f t="shared" si="445"/>
        <v>1</v>
      </c>
      <c r="T617" s="210">
        <f t="shared" si="445"/>
        <v>0</v>
      </c>
      <c r="U617" s="210">
        <f t="shared" si="445"/>
        <v>0</v>
      </c>
      <c r="V617" s="210">
        <f t="shared" si="445"/>
        <v>-1</v>
      </c>
      <c r="W617" s="212"/>
      <c r="X617" s="206"/>
      <c r="Y617" s="206"/>
      <c r="Z617" s="206"/>
      <c r="AA617" s="206"/>
      <c r="AB617" s="206"/>
      <c r="AC617" s="206"/>
      <c r="AD617" s="206"/>
      <c r="AE617" s="206"/>
      <c r="AF617" s="206"/>
      <c r="AG617" s="206"/>
      <c r="AH617" s="206"/>
      <c r="AI617" s="206"/>
      <c r="AJ617" s="206"/>
      <c r="AK617" s="206"/>
      <c r="AL617" s="206"/>
      <c r="AM617" s="206"/>
      <c r="AN617" s="206"/>
      <c r="AO617" s="206"/>
      <c r="AP617" s="206"/>
      <c r="AQ617" s="206"/>
      <c r="AR617" s="206"/>
      <c r="AS617" s="206"/>
      <c r="AT617" s="206"/>
      <c r="AU617" s="206"/>
      <c r="AV617" s="206"/>
    </row>
    <row r="618" spans="1:48" x14ac:dyDescent="0.25">
      <c r="A618" s="206"/>
      <c r="B618" s="206"/>
      <c r="C618" s="211" t="s">
        <v>458</v>
      </c>
      <c r="D618" s="210">
        <v>0</v>
      </c>
      <c r="E618" s="210">
        <f t="shared" si="445"/>
        <v>0</v>
      </c>
      <c r="F618" s="210">
        <f t="shared" si="445"/>
        <v>1</v>
      </c>
      <c r="G618" s="210">
        <f t="shared" si="445"/>
        <v>0</v>
      </c>
      <c r="H618" s="217">
        <f t="shared" si="445"/>
        <v>0</v>
      </c>
      <c r="I618" s="210">
        <f t="shared" si="445"/>
        <v>0</v>
      </c>
      <c r="J618" s="210">
        <f t="shared" si="445"/>
        <v>0</v>
      </c>
      <c r="K618" s="210">
        <f t="shared" si="445"/>
        <v>0</v>
      </c>
      <c r="L618" s="210">
        <f t="shared" si="445"/>
        <v>0</v>
      </c>
      <c r="M618" s="210">
        <f t="shared" si="445"/>
        <v>0</v>
      </c>
      <c r="N618" s="210">
        <f t="shared" si="445"/>
        <v>0</v>
      </c>
      <c r="O618" s="210">
        <f t="shared" si="445"/>
        <v>0</v>
      </c>
      <c r="P618" s="210">
        <f t="shared" si="445"/>
        <v>0</v>
      </c>
      <c r="Q618" s="210">
        <f t="shared" si="445"/>
        <v>0</v>
      </c>
      <c r="R618" s="210">
        <f t="shared" si="445"/>
        <v>1</v>
      </c>
      <c r="S618" s="210">
        <f t="shared" si="445"/>
        <v>0</v>
      </c>
      <c r="T618" s="210">
        <f t="shared" si="445"/>
        <v>0</v>
      </c>
      <c r="U618" s="210">
        <f t="shared" si="445"/>
        <v>0</v>
      </c>
      <c r="V618" s="210">
        <f t="shared" si="445"/>
        <v>0</v>
      </c>
      <c r="W618" s="212"/>
      <c r="X618" s="206"/>
      <c r="Y618" s="206"/>
      <c r="Z618" s="206"/>
      <c r="AA618" s="206"/>
      <c r="AB618" s="206"/>
      <c r="AC618" s="206"/>
      <c r="AD618" s="206"/>
      <c r="AE618" s="206"/>
      <c r="AF618" s="206"/>
      <c r="AG618" s="206"/>
      <c r="AH618" s="206"/>
      <c r="AI618" s="206"/>
      <c r="AJ618" s="206"/>
      <c r="AK618" s="206"/>
      <c r="AL618" s="206"/>
      <c r="AM618" s="206"/>
      <c r="AN618" s="206"/>
      <c r="AO618" s="206"/>
      <c r="AP618" s="206"/>
      <c r="AQ618" s="206"/>
      <c r="AR618" s="206"/>
      <c r="AS618" s="206"/>
      <c r="AT618" s="206"/>
      <c r="AU618" s="206"/>
      <c r="AV618" s="206"/>
    </row>
    <row r="619" spans="1:48" x14ac:dyDescent="0.25">
      <c r="A619" s="206"/>
      <c r="B619" s="206"/>
      <c r="C619" s="211" t="s">
        <v>13</v>
      </c>
      <c r="D619" s="210">
        <v>13</v>
      </c>
      <c r="E619" s="210">
        <f t="shared" si="445"/>
        <v>1</v>
      </c>
      <c r="F619" s="210">
        <f t="shared" si="445"/>
        <v>0</v>
      </c>
      <c r="G619" s="210">
        <f t="shared" si="445"/>
        <v>0</v>
      </c>
      <c r="H619" s="217">
        <f t="shared" si="445"/>
        <v>0</v>
      </c>
      <c r="I619" s="210">
        <f t="shared" si="445"/>
        <v>0</v>
      </c>
      <c r="J619" s="210">
        <f t="shared" si="445"/>
        <v>1</v>
      </c>
      <c r="K619" s="210">
        <f t="shared" si="445"/>
        <v>0</v>
      </c>
      <c r="L619" s="210">
        <f t="shared" si="445"/>
        <v>0</v>
      </c>
      <c r="M619" s="210">
        <f t="shared" si="445"/>
        <v>0</v>
      </c>
      <c r="N619" s="210">
        <f t="shared" si="445"/>
        <v>0</v>
      </c>
      <c r="O619" s="210">
        <f t="shared" si="445"/>
        <v>0</v>
      </c>
      <c r="P619" s="210">
        <f t="shared" si="445"/>
        <v>0</v>
      </c>
      <c r="Q619" s="210">
        <f t="shared" si="445"/>
        <v>1</v>
      </c>
      <c r="R619" s="210">
        <f t="shared" si="445"/>
        <v>0</v>
      </c>
      <c r="S619" s="210">
        <f t="shared" si="445"/>
        <v>0</v>
      </c>
      <c r="T619" s="210">
        <f t="shared" si="445"/>
        <v>0</v>
      </c>
      <c r="U619" s="210">
        <f t="shared" si="445"/>
        <v>0</v>
      </c>
      <c r="V619" s="210">
        <f t="shared" si="445"/>
        <v>0</v>
      </c>
      <c r="W619" s="212"/>
      <c r="X619" s="206"/>
      <c r="Y619" s="206"/>
      <c r="Z619" s="206"/>
      <c r="AA619" s="206"/>
      <c r="AB619" s="206"/>
      <c r="AC619" s="206"/>
      <c r="AD619" s="206"/>
      <c r="AE619" s="206"/>
      <c r="AF619" s="206"/>
      <c r="AG619" s="206"/>
      <c r="AH619" s="206"/>
      <c r="AI619" s="206"/>
      <c r="AJ619" s="206"/>
      <c r="AK619" s="206"/>
      <c r="AL619" s="206"/>
      <c r="AM619" s="206"/>
      <c r="AN619" s="206"/>
      <c r="AO619" s="206"/>
      <c r="AP619" s="206"/>
      <c r="AQ619" s="206"/>
      <c r="AR619" s="206"/>
      <c r="AS619" s="206"/>
      <c r="AT619" s="206"/>
      <c r="AU619" s="206"/>
      <c r="AV619" s="206"/>
    </row>
    <row r="620" spans="1:48" x14ac:dyDescent="0.25">
      <c r="A620" s="206"/>
      <c r="B620" s="206"/>
      <c r="C620" s="211" t="s">
        <v>10</v>
      </c>
      <c r="D620" s="210">
        <v>6</v>
      </c>
      <c r="E620" s="210">
        <f t="shared" si="445"/>
        <v>0</v>
      </c>
      <c r="F620" s="210">
        <f t="shared" si="445"/>
        <v>0</v>
      </c>
      <c r="G620" s="210">
        <f t="shared" si="445"/>
        <v>1</v>
      </c>
      <c r="H620" s="217">
        <f t="shared" si="445"/>
        <v>0</v>
      </c>
      <c r="I620" s="210">
        <f t="shared" si="445"/>
        <v>0</v>
      </c>
      <c r="J620" s="210">
        <f t="shared" si="445"/>
        <v>0</v>
      </c>
      <c r="K620" s="210">
        <f t="shared" si="445"/>
        <v>0</v>
      </c>
      <c r="L620" s="210">
        <f t="shared" si="445"/>
        <v>0</v>
      </c>
      <c r="M620" s="210">
        <f t="shared" si="445"/>
        <v>0</v>
      </c>
      <c r="N620" s="210">
        <f t="shared" si="445"/>
        <v>0</v>
      </c>
      <c r="O620" s="210">
        <f t="shared" si="445"/>
        <v>0</v>
      </c>
      <c r="P620" s="210">
        <f t="shared" si="445"/>
        <v>0</v>
      </c>
      <c r="Q620" s="210">
        <f t="shared" si="445"/>
        <v>0</v>
      </c>
      <c r="R620" s="210">
        <f t="shared" si="445"/>
        <v>0</v>
      </c>
      <c r="S620" s="210">
        <f t="shared" si="445"/>
        <v>0</v>
      </c>
      <c r="T620" s="210">
        <f t="shared" si="445"/>
        <v>1</v>
      </c>
      <c r="U620" s="210">
        <f t="shared" si="445"/>
        <v>0</v>
      </c>
      <c r="V620" s="210">
        <f t="shared" si="445"/>
        <v>0</v>
      </c>
      <c r="W620" s="212"/>
      <c r="X620" s="206"/>
      <c r="Y620" s="206"/>
      <c r="Z620" s="206"/>
      <c r="AA620" s="206"/>
      <c r="AB620" s="206"/>
      <c r="AC620" s="206"/>
      <c r="AD620" s="206"/>
      <c r="AE620" s="206"/>
      <c r="AF620" s="206"/>
      <c r="AG620" s="206"/>
      <c r="AH620" s="206"/>
      <c r="AI620" s="206"/>
      <c r="AJ620" s="206"/>
      <c r="AK620" s="206"/>
      <c r="AL620" s="206"/>
      <c r="AM620" s="206"/>
      <c r="AN620" s="206"/>
      <c r="AO620" s="206"/>
      <c r="AP620" s="206"/>
      <c r="AQ620" s="206"/>
      <c r="AR620" s="206"/>
      <c r="AS620" s="206"/>
      <c r="AT620" s="206"/>
      <c r="AU620" s="206"/>
      <c r="AV620" s="206"/>
    </row>
    <row r="621" spans="1:48" ht="15.75" thickBot="1" x14ac:dyDescent="0.3">
      <c r="A621" s="206"/>
      <c r="B621" s="206"/>
      <c r="C621" s="213" t="s">
        <v>12</v>
      </c>
      <c r="D621" s="218">
        <v>6</v>
      </c>
      <c r="E621" s="210">
        <f t="shared" si="445"/>
        <v>0</v>
      </c>
      <c r="F621" s="210">
        <f t="shared" si="445"/>
        <v>0</v>
      </c>
      <c r="G621" s="210">
        <f t="shared" si="445"/>
        <v>0</v>
      </c>
      <c r="H621" s="219">
        <f t="shared" si="445"/>
        <v>0</v>
      </c>
      <c r="I621" s="210">
        <f t="shared" si="445"/>
        <v>1</v>
      </c>
      <c r="J621" s="210">
        <f t="shared" si="445"/>
        <v>0</v>
      </c>
      <c r="K621" s="210">
        <f t="shared" si="445"/>
        <v>0</v>
      </c>
      <c r="L621" s="210">
        <f t="shared" si="445"/>
        <v>0</v>
      </c>
      <c r="M621" s="210">
        <f t="shared" si="445"/>
        <v>0</v>
      </c>
      <c r="N621" s="210">
        <f t="shared" si="445"/>
        <v>0</v>
      </c>
      <c r="O621" s="210">
        <f t="shared" si="445"/>
        <v>0</v>
      </c>
      <c r="P621" s="210">
        <f t="shared" si="445"/>
        <v>0</v>
      </c>
      <c r="Q621" s="210">
        <f t="shared" si="445"/>
        <v>0</v>
      </c>
      <c r="R621" s="210">
        <f t="shared" si="445"/>
        <v>0</v>
      </c>
      <c r="S621" s="210">
        <f t="shared" si="445"/>
        <v>0</v>
      </c>
      <c r="T621" s="210">
        <f t="shared" si="445"/>
        <v>0</v>
      </c>
      <c r="U621" s="210">
        <f t="shared" si="445"/>
        <v>1</v>
      </c>
      <c r="V621" s="210">
        <f t="shared" si="445"/>
        <v>0</v>
      </c>
      <c r="W621" s="214"/>
      <c r="X621" s="206"/>
      <c r="Y621" s="206"/>
      <c r="Z621" s="206"/>
      <c r="AA621" s="206"/>
      <c r="AB621" s="206"/>
      <c r="AC621" s="206"/>
      <c r="AD621" s="206"/>
      <c r="AE621" s="206"/>
      <c r="AF621" s="206"/>
      <c r="AG621" s="206"/>
      <c r="AH621" s="206"/>
      <c r="AI621" s="206"/>
      <c r="AJ621" s="206"/>
      <c r="AK621" s="206"/>
      <c r="AL621" s="206"/>
      <c r="AM621" s="206"/>
      <c r="AN621" s="206"/>
      <c r="AO621" s="206"/>
      <c r="AP621" s="206"/>
      <c r="AQ621" s="206"/>
      <c r="AR621" s="206"/>
      <c r="AS621" s="206"/>
      <c r="AT621" s="206"/>
      <c r="AU621" s="206"/>
      <c r="AV621" s="206"/>
    </row>
    <row r="622" spans="1:48" ht="15.75" thickBot="1" x14ac:dyDescent="0.3">
      <c r="A622" s="206"/>
      <c r="B622" s="206"/>
      <c r="C622" s="206"/>
      <c r="D622" s="202"/>
      <c r="E622" s="202" t="s">
        <v>237</v>
      </c>
      <c r="F622" s="203">
        <f>SUMPRODUCT($D$611:$D$621,F611:F621)-F609</f>
        <v>-3</v>
      </c>
      <c r="G622" s="203">
        <f t="shared" ref="G622:V622" si="446">SUMPRODUCT($D$611:$D$621,G611:G621)-G609</f>
        <v>0</v>
      </c>
      <c r="H622" s="203">
        <f t="shared" si="446"/>
        <v>-3</v>
      </c>
      <c r="I622" s="203">
        <f t="shared" si="446"/>
        <v>0</v>
      </c>
      <c r="J622" s="203">
        <f t="shared" si="446"/>
        <v>0</v>
      </c>
      <c r="K622" s="203">
        <f t="shared" si="446"/>
        <v>0</v>
      </c>
      <c r="L622" s="203">
        <f t="shared" si="446"/>
        <v>0</v>
      </c>
      <c r="M622" s="203">
        <f t="shared" si="446"/>
        <v>0</v>
      </c>
      <c r="N622" s="203">
        <f t="shared" si="446"/>
        <v>0</v>
      </c>
      <c r="O622" s="203">
        <f t="shared" si="446"/>
        <v>0</v>
      </c>
      <c r="P622" s="203">
        <f t="shared" si="446"/>
        <v>0</v>
      </c>
      <c r="Q622" s="203">
        <f t="shared" si="446"/>
        <v>13</v>
      </c>
      <c r="R622" s="203">
        <f t="shared" si="446"/>
        <v>0</v>
      </c>
      <c r="S622" s="203">
        <f t="shared" si="446"/>
        <v>0</v>
      </c>
      <c r="T622" s="203">
        <f t="shared" si="446"/>
        <v>6</v>
      </c>
      <c r="U622" s="203">
        <f t="shared" si="446"/>
        <v>6</v>
      </c>
      <c r="V622" s="203">
        <f t="shared" si="446"/>
        <v>10000</v>
      </c>
      <c r="W622" s="206"/>
      <c r="X622" s="206"/>
      <c r="Y622" s="206"/>
      <c r="Z622" s="206"/>
      <c r="AA622" s="206"/>
      <c r="AB622" s="206"/>
      <c r="AC622" s="206"/>
      <c r="AD622" s="206"/>
      <c r="AE622" s="206"/>
      <c r="AF622" s="206"/>
      <c r="AG622" s="206"/>
      <c r="AH622" s="206"/>
      <c r="AI622" s="206"/>
      <c r="AJ622" s="206"/>
      <c r="AK622" s="206"/>
      <c r="AL622" s="206"/>
      <c r="AM622" s="206"/>
      <c r="AN622" s="206"/>
      <c r="AO622" s="206"/>
      <c r="AP622" s="206"/>
      <c r="AQ622" s="206"/>
      <c r="AR622" s="206"/>
      <c r="AS622" s="206"/>
      <c r="AT622" s="206"/>
      <c r="AU622" s="206"/>
      <c r="AV622" s="206"/>
    </row>
    <row r="623" spans="1:48" ht="15.75" thickBot="1" x14ac:dyDescent="0.3">
      <c r="A623" s="206"/>
      <c r="B623" s="206"/>
      <c r="C623" s="206"/>
      <c r="D623" s="206"/>
      <c r="E623" s="206"/>
      <c r="F623" s="206"/>
      <c r="G623" s="206"/>
      <c r="H623" s="206"/>
      <c r="I623" s="206"/>
      <c r="J623" s="206"/>
      <c r="K623" s="206"/>
      <c r="L623" s="206"/>
      <c r="M623" s="206"/>
      <c r="N623" s="206"/>
      <c r="O623" s="206"/>
      <c r="P623" s="206"/>
      <c r="Q623" s="206"/>
      <c r="R623" s="206"/>
      <c r="S623" s="206"/>
      <c r="T623" s="206"/>
      <c r="U623" s="206"/>
      <c r="V623" s="206"/>
      <c r="W623" s="206"/>
      <c r="X623" s="206"/>
      <c r="Y623" s="206"/>
      <c r="Z623" s="206"/>
      <c r="AA623" s="206"/>
      <c r="AB623" s="206"/>
      <c r="AC623" s="206"/>
      <c r="AD623" s="206"/>
      <c r="AE623" s="206"/>
      <c r="AF623" s="206"/>
      <c r="AG623" s="206"/>
      <c r="AH623" s="206"/>
      <c r="AI623" s="206"/>
      <c r="AJ623" s="206"/>
      <c r="AK623" s="206"/>
      <c r="AL623" s="206"/>
      <c r="AM623" s="206"/>
      <c r="AN623" s="206"/>
      <c r="AO623" s="206"/>
      <c r="AP623" s="206"/>
      <c r="AQ623" s="206"/>
      <c r="AR623" s="206"/>
      <c r="AS623" s="206"/>
      <c r="AT623" s="206"/>
      <c r="AU623" s="206"/>
      <c r="AV623" s="206"/>
    </row>
    <row r="624" spans="1:48" ht="15.75" thickBot="1" x14ac:dyDescent="0.3">
      <c r="C624" s="20"/>
      <c r="D624" s="20"/>
      <c r="E624" s="138" t="s">
        <v>155</v>
      </c>
      <c r="F624" s="139">
        <v>3</v>
      </c>
      <c r="G624" s="139">
        <v>6</v>
      </c>
      <c r="H624" s="139">
        <v>3</v>
      </c>
      <c r="I624" s="139">
        <v>6</v>
      </c>
      <c r="J624" s="139">
        <v>13</v>
      </c>
      <c r="K624" s="139">
        <v>0</v>
      </c>
      <c r="L624" s="139">
        <v>0</v>
      </c>
      <c r="M624" s="139">
        <v>0</v>
      </c>
      <c r="N624" s="139">
        <v>0</v>
      </c>
      <c r="O624" s="139">
        <v>0</v>
      </c>
      <c r="P624" s="139">
        <v>0</v>
      </c>
      <c r="Q624" s="139">
        <v>0</v>
      </c>
      <c r="R624" s="139">
        <v>0</v>
      </c>
      <c r="S624" s="139">
        <v>0</v>
      </c>
      <c r="T624" s="139">
        <v>0</v>
      </c>
      <c r="U624" s="139">
        <v>0</v>
      </c>
      <c r="V624" s="140">
        <v>-10000</v>
      </c>
    </row>
    <row r="625" spans="3:23" ht="15.75" thickBot="1" x14ac:dyDescent="0.3">
      <c r="C625" s="138" t="s">
        <v>435</v>
      </c>
      <c r="D625" s="139" t="s">
        <v>436</v>
      </c>
      <c r="E625" s="139" t="s">
        <v>437</v>
      </c>
      <c r="F625" s="139" t="s">
        <v>438</v>
      </c>
      <c r="G625" s="139" t="s">
        <v>439</v>
      </c>
      <c r="H625" s="139" t="s">
        <v>11</v>
      </c>
      <c r="I625" s="139" t="s">
        <v>12</v>
      </c>
      <c r="J625" s="139" t="s">
        <v>13</v>
      </c>
      <c r="K625" s="139" t="s">
        <v>234</v>
      </c>
      <c r="L625" s="139" t="s">
        <v>235</v>
      </c>
      <c r="M625" s="139" t="s">
        <v>236</v>
      </c>
      <c r="N625" s="139" t="s">
        <v>415</v>
      </c>
      <c r="O625" s="139" t="s">
        <v>440</v>
      </c>
      <c r="P625" s="139" t="s">
        <v>441</v>
      </c>
      <c r="Q625" s="139" t="s">
        <v>446</v>
      </c>
      <c r="R625" s="139" t="s">
        <v>458</v>
      </c>
      <c r="S625" s="139" t="s">
        <v>468</v>
      </c>
      <c r="T625" s="139" t="s">
        <v>481</v>
      </c>
      <c r="U625" s="139" t="s">
        <v>491</v>
      </c>
      <c r="V625" s="139" t="s">
        <v>459</v>
      </c>
      <c r="W625" s="140" t="s">
        <v>442</v>
      </c>
    </row>
    <row r="626" spans="3:23" x14ac:dyDescent="0.25">
      <c r="C626" s="142" t="s">
        <v>11</v>
      </c>
      <c r="D626" s="143">
        <v>3</v>
      </c>
      <c r="E626" s="143">
        <f>E611/$H$611</f>
        <v>0.16666666666666666</v>
      </c>
      <c r="F626" s="144">
        <f t="shared" ref="F626:V626" si="447">F611/$H$611</f>
        <v>-0.5</v>
      </c>
      <c r="G626" s="143">
        <f t="shared" si="447"/>
        <v>0</v>
      </c>
      <c r="H626" s="143">
        <f t="shared" si="447"/>
        <v>1</v>
      </c>
      <c r="I626" s="143">
        <f t="shared" si="447"/>
        <v>0</v>
      </c>
      <c r="J626" s="143">
        <f t="shared" si="447"/>
        <v>0</v>
      </c>
      <c r="K626" s="143">
        <f t="shared" si="447"/>
        <v>0.16666666666666666</v>
      </c>
      <c r="L626" s="143">
        <f t="shared" si="447"/>
        <v>0</v>
      </c>
      <c r="M626" s="143">
        <f t="shared" si="447"/>
        <v>0</v>
      </c>
      <c r="N626" s="143">
        <f t="shared" si="447"/>
        <v>0</v>
      </c>
      <c r="O626" s="143">
        <f t="shared" si="447"/>
        <v>0</v>
      </c>
      <c r="P626" s="143">
        <f t="shared" si="447"/>
        <v>0</v>
      </c>
      <c r="Q626" s="143">
        <f t="shared" si="447"/>
        <v>-1.1666666666666667</v>
      </c>
      <c r="R626" s="143">
        <f t="shared" si="447"/>
        <v>0</v>
      </c>
      <c r="S626" s="143">
        <f t="shared" si="447"/>
        <v>0</v>
      </c>
      <c r="T626" s="143">
        <f t="shared" si="447"/>
        <v>1</v>
      </c>
      <c r="U626" s="143">
        <f t="shared" si="447"/>
        <v>-2</v>
      </c>
      <c r="V626" s="143">
        <f t="shared" si="447"/>
        <v>0</v>
      </c>
      <c r="W626" s="145"/>
    </row>
    <row r="627" spans="3:23" x14ac:dyDescent="0.25">
      <c r="C627" s="146" t="s">
        <v>235</v>
      </c>
      <c r="D627" s="20">
        <v>0</v>
      </c>
      <c r="E627" s="20">
        <f>E612-E626*$H$612</f>
        <v>1.5</v>
      </c>
      <c r="F627" s="147">
        <f t="shared" ref="F627:V627" si="448">F612-F626*$H$612</f>
        <v>4.5</v>
      </c>
      <c r="G627" s="20">
        <f t="shared" si="448"/>
        <v>0</v>
      </c>
      <c r="H627" s="20">
        <f t="shared" si="448"/>
        <v>0</v>
      </c>
      <c r="I627" s="20">
        <f t="shared" si="448"/>
        <v>0</v>
      </c>
      <c r="J627" s="20">
        <f t="shared" si="448"/>
        <v>0</v>
      </c>
      <c r="K627" s="20">
        <f t="shared" si="448"/>
        <v>0.5</v>
      </c>
      <c r="L627" s="20">
        <f t="shared" si="448"/>
        <v>1</v>
      </c>
      <c r="M627" s="20">
        <f t="shared" si="448"/>
        <v>0</v>
      </c>
      <c r="N627" s="20">
        <f t="shared" si="448"/>
        <v>0</v>
      </c>
      <c r="O627" s="20">
        <f t="shared" si="448"/>
        <v>0</v>
      </c>
      <c r="P627" s="20">
        <f t="shared" si="448"/>
        <v>0</v>
      </c>
      <c r="Q627" s="20">
        <f t="shared" si="448"/>
        <v>-10.5</v>
      </c>
      <c r="R627" s="20">
        <f t="shared" si="448"/>
        <v>0</v>
      </c>
      <c r="S627" s="20">
        <f t="shared" si="448"/>
        <v>0</v>
      </c>
      <c r="T627" s="20">
        <f t="shared" si="448"/>
        <v>-9</v>
      </c>
      <c r="U627" s="20">
        <f t="shared" si="448"/>
        <v>0</v>
      </c>
      <c r="V627" s="20">
        <f t="shared" si="448"/>
        <v>0</v>
      </c>
      <c r="W627" s="155">
        <f>E627/F627</f>
        <v>0.33333333333333331</v>
      </c>
    </row>
    <row r="628" spans="3:23" x14ac:dyDescent="0.25">
      <c r="C628" s="146" t="s">
        <v>236</v>
      </c>
      <c r="D628" s="20">
        <v>0</v>
      </c>
      <c r="E628" s="20">
        <f>E613</f>
        <v>1</v>
      </c>
      <c r="F628" s="147">
        <f t="shared" ref="F628:V628" si="449">F613</f>
        <v>1</v>
      </c>
      <c r="G628" s="20">
        <f t="shared" si="449"/>
        <v>0</v>
      </c>
      <c r="H628" s="20">
        <f t="shared" si="449"/>
        <v>0</v>
      </c>
      <c r="I628" s="20">
        <f t="shared" si="449"/>
        <v>0</v>
      </c>
      <c r="J628" s="20">
        <f t="shared" si="449"/>
        <v>0</v>
      </c>
      <c r="K628" s="20">
        <f t="shared" si="449"/>
        <v>0</v>
      </c>
      <c r="L628" s="20">
        <f t="shared" si="449"/>
        <v>0</v>
      </c>
      <c r="M628" s="20">
        <f t="shared" si="449"/>
        <v>1</v>
      </c>
      <c r="N628" s="20">
        <f t="shared" si="449"/>
        <v>0</v>
      </c>
      <c r="O628" s="20">
        <f t="shared" si="449"/>
        <v>0</v>
      </c>
      <c r="P628" s="20">
        <f t="shared" si="449"/>
        <v>0</v>
      </c>
      <c r="Q628" s="20">
        <f t="shared" si="449"/>
        <v>0</v>
      </c>
      <c r="R628" s="20">
        <f t="shared" si="449"/>
        <v>0</v>
      </c>
      <c r="S628" s="20">
        <f t="shared" si="449"/>
        <v>0</v>
      </c>
      <c r="T628" s="20">
        <f t="shared" si="449"/>
        <v>0</v>
      </c>
      <c r="U628" s="20">
        <f t="shared" si="449"/>
        <v>0</v>
      </c>
      <c r="V628" s="20">
        <f t="shared" si="449"/>
        <v>0</v>
      </c>
      <c r="W628" s="155">
        <v>1</v>
      </c>
    </row>
    <row r="629" spans="3:23" x14ac:dyDescent="0.25">
      <c r="C629" s="146" t="s">
        <v>415</v>
      </c>
      <c r="D629" s="20">
        <v>0</v>
      </c>
      <c r="E629" s="20">
        <f t="shared" ref="E629:V629" si="450">E614</f>
        <v>1</v>
      </c>
      <c r="F629" s="147">
        <f t="shared" si="450"/>
        <v>0</v>
      </c>
      <c r="G629" s="20">
        <f t="shared" si="450"/>
        <v>0</v>
      </c>
      <c r="H629" s="20">
        <f t="shared" si="450"/>
        <v>0</v>
      </c>
      <c r="I629" s="20">
        <f t="shared" si="450"/>
        <v>0</v>
      </c>
      <c r="J629" s="20">
        <f t="shared" si="450"/>
        <v>0</v>
      </c>
      <c r="K629" s="20">
        <f t="shared" si="450"/>
        <v>0</v>
      </c>
      <c r="L629" s="20">
        <f t="shared" si="450"/>
        <v>0</v>
      </c>
      <c r="M629" s="20">
        <f t="shared" si="450"/>
        <v>0</v>
      </c>
      <c r="N629" s="20">
        <f t="shared" si="450"/>
        <v>1</v>
      </c>
      <c r="O629" s="20">
        <f t="shared" si="450"/>
        <v>0</v>
      </c>
      <c r="P629" s="20">
        <f t="shared" si="450"/>
        <v>0</v>
      </c>
      <c r="Q629" s="20">
        <f t="shared" si="450"/>
        <v>0</v>
      </c>
      <c r="R629" s="20">
        <f t="shared" si="450"/>
        <v>0</v>
      </c>
      <c r="S629" s="20">
        <f t="shared" si="450"/>
        <v>0</v>
      </c>
      <c r="T629" s="20">
        <f t="shared" si="450"/>
        <v>-1</v>
      </c>
      <c r="U629" s="20">
        <f t="shared" si="450"/>
        <v>0</v>
      </c>
      <c r="V629" s="20">
        <f t="shared" si="450"/>
        <v>0</v>
      </c>
      <c r="W629" s="155"/>
    </row>
    <row r="630" spans="3:23" x14ac:dyDescent="0.25">
      <c r="C630" s="146" t="s">
        <v>440</v>
      </c>
      <c r="D630" s="20">
        <v>0</v>
      </c>
      <c r="E630" s="20">
        <f>E615-E626*$H$615</f>
        <v>0.83333333333333337</v>
      </c>
      <c r="F630" s="147">
        <f t="shared" ref="F630:V630" si="451">F615-F626*$H$615</f>
        <v>0.5</v>
      </c>
      <c r="G630" s="20">
        <f t="shared" si="451"/>
        <v>0</v>
      </c>
      <c r="H630" s="20">
        <f t="shared" si="451"/>
        <v>0</v>
      </c>
      <c r="I630" s="20">
        <f t="shared" si="451"/>
        <v>0</v>
      </c>
      <c r="J630" s="20">
        <f t="shared" si="451"/>
        <v>0</v>
      </c>
      <c r="K630" s="20">
        <f t="shared" si="451"/>
        <v>-0.16666666666666666</v>
      </c>
      <c r="L630" s="20">
        <f t="shared" si="451"/>
        <v>0</v>
      </c>
      <c r="M630" s="20">
        <f t="shared" si="451"/>
        <v>0</v>
      </c>
      <c r="N630" s="20">
        <f t="shared" si="451"/>
        <v>0</v>
      </c>
      <c r="O630" s="20">
        <f t="shared" si="451"/>
        <v>1</v>
      </c>
      <c r="P630" s="20">
        <f t="shared" si="451"/>
        <v>0</v>
      </c>
      <c r="Q630" s="20">
        <f t="shared" si="451"/>
        <v>1.1666666666666667</v>
      </c>
      <c r="R630" s="20">
        <f t="shared" si="451"/>
        <v>0</v>
      </c>
      <c r="S630" s="20">
        <f t="shared" si="451"/>
        <v>0</v>
      </c>
      <c r="T630" s="20">
        <f t="shared" si="451"/>
        <v>-1</v>
      </c>
      <c r="U630" s="20">
        <f t="shared" si="451"/>
        <v>2</v>
      </c>
      <c r="V630" s="20">
        <f t="shared" si="451"/>
        <v>0</v>
      </c>
      <c r="W630" s="155">
        <f>E630/F630</f>
        <v>1.6666666666666667</v>
      </c>
    </row>
    <row r="631" spans="3:23" x14ac:dyDescent="0.25">
      <c r="C631" s="146" t="s">
        <v>441</v>
      </c>
      <c r="D631" s="20">
        <v>0</v>
      </c>
      <c r="E631" s="20">
        <f t="shared" ref="E631:V636" si="452">E616</f>
        <v>1</v>
      </c>
      <c r="F631" s="147">
        <f t="shared" si="452"/>
        <v>0</v>
      </c>
      <c r="G631" s="20">
        <f t="shared" si="452"/>
        <v>0</v>
      </c>
      <c r="H631" s="20">
        <f t="shared" si="452"/>
        <v>0</v>
      </c>
      <c r="I631" s="20">
        <f t="shared" si="452"/>
        <v>0</v>
      </c>
      <c r="J631" s="20">
        <f t="shared" si="452"/>
        <v>0</v>
      </c>
      <c r="K631" s="20">
        <f t="shared" si="452"/>
        <v>0</v>
      </c>
      <c r="L631" s="20">
        <f t="shared" si="452"/>
        <v>0</v>
      </c>
      <c r="M631" s="20">
        <f t="shared" si="452"/>
        <v>0</v>
      </c>
      <c r="N631" s="20">
        <f t="shared" si="452"/>
        <v>0</v>
      </c>
      <c r="O631" s="20">
        <f t="shared" si="452"/>
        <v>0</v>
      </c>
      <c r="P631" s="20">
        <f t="shared" si="452"/>
        <v>1</v>
      </c>
      <c r="Q631" s="20">
        <f t="shared" si="452"/>
        <v>0</v>
      </c>
      <c r="R631" s="20">
        <f t="shared" si="452"/>
        <v>0</v>
      </c>
      <c r="S631" s="20">
        <f t="shared" si="452"/>
        <v>0</v>
      </c>
      <c r="T631" s="20">
        <f t="shared" si="452"/>
        <v>0</v>
      </c>
      <c r="U631" s="20">
        <f t="shared" si="452"/>
        <v>-1</v>
      </c>
      <c r="V631" s="20">
        <f t="shared" si="452"/>
        <v>0</v>
      </c>
      <c r="W631" s="155"/>
    </row>
    <row r="632" spans="3:23" ht="15.75" thickBot="1" x14ac:dyDescent="0.3">
      <c r="C632" s="146" t="s">
        <v>468</v>
      </c>
      <c r="D632" s="20">
        <v>0</v>
      </c>
      <c r="E632" s="20">
        <f t="shared" si="452"/>
        <v>0</v>
      </c>
      <c r="F632" s="147">
        <f t="shared" si="452"/>
        <v>0</v>
      </c>
      <c r="G632" s="20">
        <f t="shared" si="452"/>
        <v>0</v>
      </c>
      <c r="H632" s="20">
        <f t="shared" si="452"/>
        <v>0</v>
      </c>
      <c r="I632" s="20">
        <f t="shared" si="452"/>
        <v>0</v>
      </c>
      <c r="J632" s="20">
        <f t="shared" si="452"/>
        <v>0</v>
      </c>
      <c r="K632" s="20">
        <f t="shared" si="452"/>
        <v>0</v>
      </c>
      <c r="L632" s="20">
        <f t="shared" si="452"/>
        <v>0</v>
      </c>
      <c r="M632" s="20">
        <f t="shared" si="452"/>
        <v>0</v>
      </c>
      <c r="N632" s="20">
        <f t="shared" si="452"/>
        <v>0</v>
      </c>
      <c r="O632" s="20">
        <f t="shared" si="452"/>
        <v>0</v>
      </c>
      <c r="P632" s="20">
        <f t="shared" si="452"/>
        <v>0</v>
      </c>
      <c r="Q632" s="20">
        <f t="shared" si="452"/>
        <v>1</v>
      </c>
      <c r="R632" s="20">
        <f t="shared" si="452"/>
        <v>0</v>
      </c>
      <c r="S632" s="20">
        <f t="shared" si="452"/>
        <v>1</v>
      </c>
      <c r="T632" s="20">
        <f t="shared" si="452"/>
        <v>0</v>
      </c>
      <c r="U632" s="20">
        <f t="shared" si="452"/>
        <v>0</v>
      </c>
      <c r="V632" s="20">
        <f t="shared" si="452"/>
        <v>-1</v>
      </c>
      <c r="W632" s="155"/>
    </row>
    <row r="633" spans="3:23" ht="15.75" thickBot="1" x14ac:dyDescent="0.3">
      <c r="C633" s="148" t="s">
        <v>458</v>
      </c>
      <c r="D633" s="149">
        <v>0</v>
      </c>
      <c r="E633" s="149">
        <f t="shared" si="452"/>
        <v>0</v>
      </c>
      <c r="F633" s="150">
        <f t="shared" si="452"/>
        <v>1</v>
      </c>
      <c r="G633" s="149">
        <f t="shared" si="452"/>
        <v>0</v>
      </c>
      <c r="H633" s="149">
        <f t="shared" si="452"/>
        <v>0</v>
      </c>
      <c r="I633" s="149">
        <f t="shared" si="452"/>
        <v>0</v>
      </c>
      <c r="J633" s="149">
        <f t="shared" si="452"/>
        <v>0</v>
      </c>
      <c r="K633" s="149">
        <f t="shared" si="452"/>
        <v>0</v>
      </c>
      <c r="L633" s="149">
        <f t="shared" si="452"/>
        <v>0</v>
      </c>
      <c r="M633" s="149">
        <f t="shared" si="452"/>
        <v>0</v>
      </c>
      <c r="N633" s="149">
        <f t="shared" si="452"/>
        <v>0</v>
      </c>
      <c r="O633" s="149">
        <f t="shared" si="452"/>
        <v>0</v>
      </c>
      <c r="P633" s="149">
        <f t="shared" si="452"/>
        <v>0</v>
      </c>
      <c r="Q633" s="149">
        <f t="shared" si="452"/>
        <v>0</v>
      </c>
      <c r="R633" s="149">
        <f t="shared" si="452"/>
        <v>1</v>
      </c>
      <c r="S633" s="149">
        <f t="shared" si="452"/>
        <v>0</v>
      </c>
      <c r="T633" s="149">
        <f t="shared" si="452"/>
        <v>0</v>
      </c>
      <c r="U633" s="149">
        <f t="shared" si="452"/>
        <v>0</v>
      </c>
      <c r="V633" s="149">
        <f t="shared" si="452"/>
        <v>0</v>
      </c>
      <c r="W633" s="151">
        <v>0</v>
      </c>
    </row>
    <row r="634" spans="3:23" x14ac:dyDescent="0.25">
      <c r="C634" s="146" t="s">
        <v>13</v>
      </c>
      <c r="D634" s="20">
        <v>13</v>
      </c>
      <c r="E634" s="20">
        <f t="shared" si="452"/>
        <v>1</v>
      </c>
      <c r="F634" s="147">
        <f t="shared" si="452"/>
        <v>0</v>
      </c>
      <c r="G634" s="20">
        <f t="shared" si="452"/>
        <v>0</v>
      </c>
      <c r="H634" s="20">
        <f t="shared" si="452"/>
        <v>0</v>
      </c>
      <c r="I634" s="20">
        <f t="shared" si="452"/>
        <v>0</v>
      </c>
      <c r="J634" s="20">
        <f t="shared" si="452"/>
        <v>1</v>
      </c>
      <c r="K634" s="20">
        <f t="shared" si="452"/>
        <v>0</v>
      </c>
      <c r="L634" s="20">
        <f t="shared" si="452"/>
        <v>0</v>
      </c>
      <c r="M634" s="20">
        <f t="shared" si="452"/>
        <v>0</v>
      </c>
      <c r="N634" s="20">
        <f t="shared" si="452"/>
        <v>0</v>
      </c>
      <c r="O634" s="20">
        <f t="shared" si="452"/>
        <v>0</v>
      </c>
      <c r="P634" s="20">
        <f t="shared" si="452"/>
        <v>0</v>
      </c>
      <c r="Q634" s="20">
        <f t="shared" si="452"/>
        <v>1</v>
      </c>
      <c r="R634" s="20">
        <f t="shared" si="452"/>
        <v>0</v>
      </c>
      <c r="S634" s="20">
        <f t="shared" si="452"/>
        <v>0</v>
      </c>
      <c r="T634" s="20">
        <f t="shared" si="452"/>
        <v>0</v>
      </c>
      <c r="U634" s="20">
        <f t="shared" si="452"/>
        <v>0</v>
      </c>
      <c r="V634" s="20">
        <f t="shared" si="452"/>
        <v>0</v>
      </c>
      <c r="W634" s="155"/>
    </row>
    <row r="635" spans="3:23" x14ac:dyDescent="0.25">
      <c r="C635" s="146" t="s">
        <v>10</v>
      </c>
      <c r="D635" s="20">
        <v>6</v>
      </c>
      <c r="E635" s="20">
        <f t="shared" si="452"/>
        <v>0</v>
      </c>
      <c r="F635" s="147">
        <f t="shared" si="452"/>
        <v>0</v>
      </c>
      <c r="G635" s="20">
        <f t="shared" si="452"/>
        <v>1</v>
      </c>
      <c r="H635" s="20">
        <f t="shared" si="452"/>
        <v>0</v>
      </c>
      <c r="I635" s="20">
        <f t="shared" si="452"/>
        <v>0</v>
      </c>
      <c r="J635" s="20">
        <f t="shared" si="452"/>
        <v>0</v>
      </c>
      <c r="K635" s="20">
        <f t="shared" si="452"/>
        <v>0</v>
      </c>
      <c r="L635" s="20">
        <f t="shared" si="452"/>
        <v>0</v>
      </c>
      <c r="M635" s="20">
        <f t="shared" si="452"/>
        <v>0</v>
      </c>
      <c r="N635" s="20">
        <f t="shared" si="452"/>
        <v>0</v>
      </c>
      <c r="O635" s="20">
        <f t="shared" si="452"/>
        <v>0</v>
      </c>
      <c r="P635" s="20">
        <f t="shared" si="452"/>
        <v>0</v>
      </c>
      <c r="Q635" s="20">
        <f t="shared" si="452"/>
        <v>0</v>
      </c>
      <c r="R635" s="20">
        <f t="shared" si="452"/>
        <v>0</v>
      </c>
      <c r="S635" s="20">
        <f t="shared" si="452"/>
        <v>0</v>
      </c>
      <c r="T635" s="20">
        <f t="shared" si="452"/>
        <v>1</v>
      </c>
      <c r="U635" s="20">
        <f t="shared" si="452"/>
        <v>0</v>
      </c>
      <c r="V635" s="20">
        <f t="shared" si="452"/>
        <v>0</v>
      </c>
      <c r="W635" s="155"/>
    </row>
    <row r="636" spans="3:23" ht="15.75" thickBot="1" x14ac:dyDescent="0.3">
      <c r="C636" s="152" t="s">
        <v>12</v>
      </c>
      <c r="D636" s="153">
        <v>6</v>
      </c>
      <c r="E636" s="20">
        <f t="shared" si="452"/>
        <v>0</v>
      </c>
      <c r="F636" s="154">
        <f t="shared" si="452"/>
        <v>0</v>
      </c>
      <c r="G636" s="20">
        <f t="shared" si="452"/>
        <v>0</v>
      </c>
      <c r="H636" s="20">
        <f t="shared" si="452"/>
        <v>0</v>
      </c>
      <c r="I636" s="20">
        <f t="shared" si="452"/>
        <v>1</v>
      </c>
      <c r="J636" s="20">
        <f t="shared" si="452"/>
        <v>0</v>
      </c>
      <c r="K636" s="20">
        <f t="shared" si="452"/>
        <v>0</v>
      </c>
      <c r="L636" s="20">
        <f t="shared" si="452"/>
        <v>0</v>
      </c>
      <c r="M636" s="20">
        <f t="shared" si="452"/>
        <v>0</v>
      </c>
      <c r="N636" s="20">
        <f t="shared" si="452"/>
        <v>0</v>
      </c>
      <c r="O636" s="20">
        <f t="shared" si="452"/>
        <v>0</v>
      </c>
      <c r="P636" s="20">
        <f t="shared" si="452"/>
        <v>0</v>
      </c>
      <c r="Q636" s="20">
        <f t="shared" si="452"/>
        <v>0</v>
      </c>
      <c r="R636" s="20">
        <f t="shared" si="452"/>
        <v>0</v>
      </c>
      <c r="S636" s="20">
        <f t="shared" si="452"/>
        <v>0</v>
      </c>
      <c r="T636" s="20">
        <f t="shared" si="452"/>
        <v>0</v>
      </c>
      <c r="U636" s="20">
        <f t="shared" si="452"/>
        <v>1</v>
      </c>
      <c r="V636" s="20">
        <f t="shared" si="452"/>
        <v>0</v>
      </c>
      <c r="W636" s="156"/>
    </row>
    <row r="637" spans="3:23" ht="15.75" thickBot="1" x14ac:dyDescent="0.3">
      <c r="D637" s="138"/>
      <c r="E637" s="138" t="s">
        <v>237</v>
      </c>
      <c r="F637" s="139">
        <f>SUMPRODUCT($D$626:$D$636,F626:F636)-F624</f>
        <v>-4.5</v>
      </c>
      <c r="G637" s="139">
        <f t="shared" ref="G637:V637" si="453">SUMPRODUCT($D$626:$D$636,G626:G636)-G624</f>
        <v>0</v>
      </c>
      <c r="H637" s="139">
        <f t="shared" si="453"/>
        <v>0</v>
      </c>
      <c r="I637" s="139">
        <f t="shared" si="453"/>
        <v>0</v>
      </c>
      <c r="J637" s="139">
        <f t="shared" si="453"/>
        <v>0</v>
      </c>
      <c r="K637" s="139">
        <f t="shared" si="453"/>
        <v>0.5</v>
      </c>
      <c r="L637" s="139">
        <f t="shared" si="453"/>
        <v>0</v>
      </c>
      <c r="M637" s="139">
        <f t="shared" si="453"/>
        <v>0</v>
      </c>
      <c r="N637" s="139">
        <f t="shared" si="453"/>
        <v>0</v>
      </c>
      <c r="O637" s="139">
        <f t="shared" si="453"/>
        <v>0</v>
      </c>
      <c r="P637" s="139">
        <f t="shared" si="453"/>
        <v>0</v>
      </c>
      <c r="Q637" s="139">
        <f t="shared" si="453"/>
        <v>9.5</v>
      </c>
      <c r="R637" s="139">
        <f t="shared" si="453"/>
        <v>0</v>
      </c>
      <c r="S637" s="139">
        <f t="shared" si="453"/>
        <v>0</v>
      </c>
      <c r="T637" s="139">
        <f t="shared" si="453"/>
        <v>9</v>
      </c>
      <c r="U637" s="139">
        <f t="shared" si="453"/>
        <v>0</v>
      </c>
      <c r="V637" s="139">
        <f t="shared" si="453"/>
        <v>10000</v>
      </c>
    </row>
    <row r="638" spans="3:23" ht="15.75" thickBot="1" x14ac:dyDescent="0.3"/>
    <row r="639" spans="3:23" ht="15.75" thickBot="1" x14ac:dyDescent="0.3">
      <c r="C639" s="20"/>
      <c r="D639" s="20"/>
      <c r="E639" s="138" t="s">
        <v>155</v>
      </c>
      <c r="F639" s="139">
        <v>3</v>
      </c>
      <c r="G639" s="139">
        <v>6</v>
      </c>
      <c r="H639" s="139">
        <v>3</v>
      </c>
      <c r="I639" s="139">
        <v>6</v>
      </c>
      <c r="J639" s="139">
        <v>13</v>
      </c>
      <c r="K639" s="139">
        <v>0</v>
      </c>
      <c r="L639" s="139">
        <v>0</v>
      </c>
      <c r="M639" s="139">
        <v>0</v>
      </c>
      <c r="N639" s="139">
        <v>0</v>
      </c>
      <c r="O639" s="139">
        <v>0</v>
      </c>
      <c r="P639" s="139">
        <v>0</v>
      </c>
      <c r="Q639" s="139">
        <v>0</v>
      </c>
      <c r="R639" s="139">
        <v>0</v>
      </c>
      <c r="S639" s="139">
        <v>0</v>
      </c>
      <c r="T639" s="139">
        <v>0</v>
      </c>
      <c r="U639" s="139">
        <v>0</v>
      </c>
      <c r="V639" s="140">
        <v>-10000</v>
      </c>
    </row>
    <row r="640" spans="3:23" ht="15.75" thickBot="1" x14ac:dyDescent="0.3">
      <c r="C640" s="138" t="s">
        <v>435</v>
      </c>
      <c r="D640" s="139" t="s">
        <v>436</v>
      </c>
      <c r="E640" s="139" t="s">
        <v>437</v>
      </c>
      <c r="F640" s="139" t="s">
        <v>438</v>
      </c>
      <c r="G640" s="139" t="s">
        <v>439</v>
      </c>
      <c r="H640" s="139" t="s">
        <v>11</v>
      </c>
      <c r="I640" s="139" t="s">
        <v>12</v>
      </c>
      <c r="J640" s="139" t="s">
        <v>13</v>
      </c>
      <c r="K640" s="139" t="s">
        <v>234</v>
      </c>
      <c r="L640" s="139" t="s">
        <v>235</v>
      </c>
      <c r="M640" s="139" t="s">
        <v>236</v>
      </c>
      <c r="N640" s="139" t="s">
        <v>415</v>
      </c>
      <c r="O640" s="139" t="s">
        <v>440</v>
      </c>
      <c r="P640" s="139" t="s">
        <v>441</v>
      </c>
      <c r="Q640" s="139" t="s">
        <v>446</v>
      </c>
      <c r="R640" s="139" t="s">
        <v>458</v>
      </c>
      <c r="S640" s="139" t="s">
        <v>468</v>
      </c>
      <c r="T640" s="139" t="s">
        <v>481</v>
      </c>
      <c r="U640" s="139" t="s">
        <v>491</v>
      </c>
      <c r="V640" s="139" t="s">
        <v>459</v>
      </c>
      <c r="W640" s="140" t="s">
        <v>442</v>
      </c>
    </row>
    <row r="641" spans="3:23" x14ac:dyDescent="0.25">
      <c r="C641" s="142" t="s">
        <v>11</v>
      </c>
      <c r="D641" s="143">
        <v>3</v>
      </c>
      <c r="E641" s="143">
        <f>E626-E648*$F$626</f>
        <v>0.16666666666666666</v>
      </c>
      <c r="F641" s="143">
        <f t="shared" ref="F641:V641" si="454">F626-F648*$F$626</f>
        <v>0</v>
      </c>
      <c r="G641" s="143">
        <f t="shared" si="454"/>
        <v>0</v>
      </c>
      <c r="H641" s="143">
        <f t="shared" si="454"/>
        <v>1</v>
      </c>
      <c r="I641" s="143">
        <f t="shared" si="454"/>
        <v>0</v>
      </c>
      <c r="J641" s="143">
        <f t="shared" si="454"/>
        <v>0</v>
      </c>
      <c r="K641" s="143">
        <f t="shared" si="454"/>
        <v>0.16666666666666666</v>
      </c>
      <c r="L641" s="143">
        <f t="shared" si="454"/>
        <v>0</v>
      </c>
      <c r="M641" s="143">
        <f t="shared" si="454"/>
        <v>0</v>
      </c>
      <c r="N641" s="143">
        <f t="shared" si="454"/>
        <v>0</v>
      </c>
      <c r="O641" s="143">
        <f t="shared" si="454"/>
        <v>0</v>
      </c>
      <c r="P641" s="143">
        <f t="shared" si="454"/>
        <v>0</v>
      </c>
      <c r="Q641" s="143">
        <f t="shared" si="454"/>
        <v>-1.1666666666666667</v>
      </c>
      <c r="R641" s="143">
        <f t="shared" si="454"/>
        <v>0.5</v>
      </c>
      <c r="S641" s="143">
        <f t="shared" si="454"/>
        <v>0</v>
      </c>
      <c r="T641" s="143">
        <f t="shared" si="454"/>
        <v>1</v>
      </c>
      <c r="U641" s="143">
        <f t="shared" si="454"/>
        <v>-2</v>
      </c>
      <c r="V641" s="143">
        <f t="shared" si="454"/>
        <v>0</v>
      </c>
      <c r="W641" s="145"/>
    </row>
    <row r="642" spans="3:23" x14ac:dyDescent="0.25">
      <c r="C642" s="146" t="s">
        <v>235</v>
      </c>
      <c r="D642" s="20">
        <v>0</v>
      </c>
      <c r="E642" s="20">
        <f>E627-E648*$F$627</f>
        <v>1.5</v>
      </c>
      <c r="F642" s="20">
        <f t="shared" ref="F642:V642" si="455">F627-F648*$F$627</f>
        <v>0</v>
      </c>
      <c r="G642" s="20">
        <f t="shared" si="455"/>
        <v>0</v>
      </c>
      <c r="H642" s="20">
        <f t="shared" si="455"/>
        <v>0</v>
      </c>
      <c r="I642" s="20">
        <f t="shared" si="455"/>
        <v>0</v>
      </c>
      <c r="J642" s="20">
        <f t="shared" si="455"/>
        <v>0</v>
      </c>
      <c r="K642" s="20">
        <f t="shared" si="455"/>
        <v>0.5</v>
      </c>
      <c r="L642" s="20">
        <f t="shared" si="455"/>
        <v>1</v>
      </c>
      <c r="M642" s="20">
        <f t="shared" si="455"/>
        <v>0</v>
      </c>
      <c r="N642" s="20">
        <f t="shared" si="455"/>
        <v>0</v>
      </c>
      <c r="O642" s="20">
        <f t="shared" si="455"/>
        <v>0</v>
      </c>
      <c r="P642" s="20">
        <f t="shared" si="455"/>
        <v>0</v>
      </c>
      <c r="Q642" s="20">
        <f t="shared" si="455"/>
        <v>-10.5</v>
      </c>
      <c r="R642" s="20">
        <f t="shared" si="455"/>
        <v>-4.5</v>
      </c>
      <c r="S642" s="20">
        <f t="shared" si="455"/>
        <v>0</v>
      </c>
      <c r="T642" s="20">
        <f t="shared" si="455"/>
        <v>-9</v>
      </c>
      <c r="U642" s="20">
        <f t="shared" si="455"/>
        <v>0</v>
      </c>
      <c r="V642" s="20">
        <f t="shared" si="455"/>
        <v>0</v>
      </c>
      <c r="W642" s="155"/>
    </row>
    <row r="643" spans="3:23" x14ac:dyDescent="0.25">
      <c r="C643" s="146" t="s">
        <v>236</v>
      </c>
      <c r="D643" s="20">
        <v>0</v>
      </c>
      <c r="E643" s="20">
        <f>E628-E648*$F$628</f>
        <v>1</v>
      </c>
      <c r="F643" s="20">
        <f t="shared" ref="F643:V643" si="456">F628-F648*$F$628</f>
        <v>0</v>
      </c>
      <c r="G643" s="20">
        <f t="shared" si="456"/>
        <v>0</v>
      </c>
      <c r="H643" s="20">
        <f t="shared" si="456"/>
        <v>0</v>
      </c>
      <c r="I643" s="20">
        <f t="shared" si="456"/>
        <v>0</v>
      </c>
      <c r="J643" s="20">
        <f t="shared" si="456"/>
        <v>0</v>
      </c>
      <c r="K643" s="20">
        <f t="shared" si="456"/>
        <v>0</v>
      </c>
      <c r="L643" s="20">
        <f t="shared" si="456"/>
        <v>0</v>
      </c>
      <c r="M643" s="20">
        <f t="shared" si="456"/>
        <v>1</v>
      </c>
      <c r="N643" s="20">
        <f t="shared" si="456"/>
        <v>0</v>
      </c>
      <c r="O643" s="20">
        <f t="shared" si="456"/>
        <v>0</v>
      </c>
      <c r="P643" s="20">
        <f t="shared" si="456"/>
        <v>0</v>
      </c>
      <c r="Q643" s="20">
        <f t="shared" si="456"/>
        <v>0</v>
      </c>
      <c r="R643" s="20">
        <f t="shared" si="456"/>
        <v>-1</v>
      </c>
      <c r="S643" s="20">
        <f t="shared" si="456"/>
        <v>0</v>
      </c>
      <c r="T643" s="20">
        <f t="shared" si="456"/>
        <v>0</v>
      </c>
      <c r="U643" s="20">
        <f t="shared" si="456"/>
        <v>0</v>
      </c>
      <c r="V643" s="20">
        <f t="shared" si="456"/>
        <v>0</v>
      </c>
      <c r="W643" s="155"/>
    </row>
    <row r="644" spans="3:23" x14ac:dyDescent="0.25">
      <c r="C644" s="146" t="s">
        <v>415</v>
      </c>
      <c r="D644" s="20">
        <v>0</v>
      </c>
      <c r="E644" s="20">
        <f>E629</f>
        <v>1</v>
      </c>
      <c r="F644" s="20">
        <f t="shared" ref="F644:V644" si="457">F629</f>
        <v>0</v>
      </c>
      <c r="G644" s="20">
        <f t="shared" si="457"/>
        <v>0</v>
      </c>
      <c r="H644" s="20">
        <f t="shared" si="457"/>
        <v>0</v>
      </c>
      <c r="I644" s="20">
        <f t="shared" si="457"/>
        <v>0</v>
      </c>
      <c r="J644" s="20">
        <f t="shared" si="457"/>
        <v>0</v>
      </c>
      <c r="K644" s="20">
        <f t="shared" si="457"/>
        <v>0</v>
      </c>
      <c r="L644" s="20">
        <f t="shared" si="457"/>
        <v>0</v>
      </c>
      <c r="M644" s="20">
        <f t="shared" si="457"/>
        <v>0</v>
      </c>
      <c r="N644" s="20">
        <f t="shared" si="457"/>
        <v>1</v>
      </c>
      <c r="O644" s="20">
        <f t="shared" si="457"/>
        <v>0</v>
      </c>
      <c r="P644" s="20">
        <f t="shared" si="457"/>
        <v>0</v>
      </c>
      <c r="Q644" s="20">
        <f t="shared" si="457"/>
        <v>0</v>
      </c>
      <c r="R644" s="20">
        <f t="shared" si="457"/>
        <v>0</v>
      </c>
      <c r="S644" s="20">
        <f t="shared" si="457"/>
        <v>0</v>
      </c>
      <c r="T644" s="20">
        <f t="shared" si="457"/>
        <v>-1</v>
      </c>
      <c r="U644" s="20">
        <f t="shared" si="457"/>
        <v>0</v>
      </c>
      <c r="V644" s="20">
        <f t="shared" si="457"/>
        <v>0</v>
      </c>
      <c r="W644" s="155"/>
    </row>
    <row r="645" spans="3:23" x14ac:dyDescent="0.25">
      <c r="C645" s="146" t="s">
        <v>440</v>
      </c>
      <c r="D645" s="20">
        <v>0</v>
      </c>
      <c r="E645" s="20">
        <f>E630-E648*$F$630</f>
        <v>0.83333333333333337</v>
      </c>
      <c r="F645" s="20">
        <f t="shared" ref="F645:V645" si="458">F630-F648*$F$630</f>
        <v>0</v>
      </c>
      <c r="G645" s="20">
        <f t="shared" si="458"/>
        <v>0</v>
      </c>
      <c r="H645" s="20">
        <f t="shared" si="458"/>
        <v>0</v>
      </c>
      <c r="I645" s="20">
        <f t="shared" si="458"/>
        <v>0</v>
      </c>
      <c r="J645" s="20">
        <f t="shared" si="458"/>
        <v>0</v>
      </c>
      <c r="K645" s="20">
        <f t="shared" si="458"/>
        <v>-0.16666666666666666</v>
      </c>
      <c r="L645" s="20">
        <f t="shared" si="458"/>
        <v>0</v>
      </c>
      <c r="M645" s="20">
        <f t="shared" si="458"/>
        <v>0</v>
      </c>
      <c r="N645" s="20">
        <f t="shared" si="458"/>
        <v>0</v>
      </c>
      <c r="O645" s="20">
        <f t="shared" si="458"/>
        <v>1</v>
      </c>
      <c r="P645" s="20">
        <f t="shared" si="458"/>
        <v>0</v>
      </c>
      <c r="Q645" s="20">
        <f t="shared" si="458"/>
        <v>1.1666666666666667</v>
      </c>
      <c r="R645" s="20">
        <f t="shared" si="458"/>
        <v>-0.5</v>
      </c>
      <c r="S645" s="20">
        <f t="shared" si="458"/>
        <v>0</v>
      </c>
      <c r="T645" s="20">
        <f t="shared" si="458"/>
        <v>-1</v>
      </c>
      <c r="U645" s="20">
        <f t="shared" si="458"/>
        <v>2</v>
      </c>
      <c r="V645" s="20">
        <f t="shared" si="458"/>
        <v>0</v>
      </c>
      <c r="W645" s="155"/>
    </row>
    <row r="646" spans="3:23" x14ac:dyDescent="0.25">
      <c r="C646" s="146" t="s">
        <v>441</v>
      </c>
      <c r="D646" s="20">
        <v>0</v>
      </c>
      <c r="E646" s="20">
        <f t="shared" ref="E646:V651" si="459">E631</f>
        <v>1</v>
      </c>
      <c r="F646" s="20">
        <f t="shared" si="459"/>
        <v>0</v>
      </c>
      <c r="G646" s="20">
        <f t="shared" si="459"/>
        <v>0</v>
      </c>
      <c r="H646" s="20">
        <f t="shared" si="459"/>
        <v>0</v>
      </c>
      <c r="I646" s="20">
        <f t="shared" si="459"/>
        <v>0</v>
      </c>
      <c r="J646" s="20">
        <f t="shared" si="459"/>
        <v>0</v>
      </c>
      <c r="K646" s="20">
        <f t="shared" si="459"/>
        <v>0</v>
      </c>
      <c r="L646" s="20">
        <f t="shared" si="459"/>
        <v>0</v>
      </c>
      <c r="M646" s="20">
        <f t="shared" si="459"/>
        <v>0</v>
      </c>
      <c r="N646" s="20">
        <f t="shared" si="459"/>
        <v>0</v>
      </c>
      <c r="O646" s="20">
        <f t="shared" si="459"/>
        <v>0</v>
      </c>
      <c r="P646" s="20">
        <f t="shared" si="459"/>
        <v>1</v>
      </c>
      <c r="Q646" s="20">
        <f t="shared" si="459"/>
        <v>0</v>
      </c>
      <c r="R646" s="20">
        <f t="shared" si="459"/>
        <v>0</v>
      </c>
      <c r="S646" s="20">
        <f t="shared" si="459"/>
        <v>0</v>
      </c>
      <c r="T646" s="20">
        <f t="shared" si="459"/>
        <v>0</v>
      </c>
      <c r="U646" s="20">
        <f t="shared" si="459"/>
        <v>-1</v>
      </c>
      <c r="V646" s="20">
        <f t="shared" si="459"/>
        <v>0</v>
      </c>
      <c r="W646" s="155"/>
    </row>
    <row r="647" spans="3:23" x14ac:dyDescent="0.25">
      <c r="C647" s="146" t="s">
        <v>468</v>
      </c>
      <c r="D647" s="20">
        <v>0</v>
      </c>
      <c r="E647" s="20">
        <f t="shared" si="459"/>
        <v>0</v>
      </c>
      <c r="F647" s="20">
        <f t="shared" si="459"/>
        <v>0</v>
      </c>
      <c r="G647" s="20">
        <f t="shared" si="459"/>
        <v>0</v>
      </c>
      <c r="H647" s="20">
        <f t="shared" si="459"/>
        <v>0</v>
      </c>
      <c r="I647" s="20">
        <f t="shared" si="459"/>
        <v>0</v>
      </c>
      <c r="J647" s="20">
        <f t="shared" si="459"/>
        <v>0</v>
      </c>
      <c r="K647" s="20">
        <f t="shared" si="459"/>
        <v>0</v>
      </c>
      <c r="L647" s="20">
        <f t="shared" si="459"/>
        <v>0</v>
      </c>
      <c r="M647" s="20">
        <f t="shared" si="459"/>
        <v>0</v>
      </c>
      <c r="N647" s="20">
        <f t="shared" si="459"/>
        <v>0</v>
      </c>
      <c r="O647" s="20">
        <f t="shared" si="459"/>
        <v>0</v>
      </c>
      <c r="P647" s="20">
        <f t="shared" si="459"/>
        <v>0</v>
      </c>
      <c r="Q647" s="20">
        <f t="shared" si="459"/>
        <v>1</v>
      </c>
      <c r="R647" s="20">
        <f t="shared" si="459"/>
        <v>0</v>
      </c>
      <c r="S647" s="20">
        <f t="shared" si="459"/>
        <v>1</v>
      </c>
      <c r="T647" s="20">
        <f t="shared" si="459"/>
        <v>0</v>
      </c>
      <c r="U647" s="20">
        <f t="shared" si="459"/>
        <v>0</v>
      </c>
      <c r="V647" s="20">
        <f t="shared" si="459"/>
        <v>-1</v>
      </c>
      <c r="W647" s="155"/>
    </row>
    <row r="648" spans="3:23" x14ac:dyDescent="0.25">
      <c r="C648" s="146" t="s">
        <v>9</v>
      </c>
      <c r="D648" s="20">
        <v>3</v>
      </c>
      <c r="E648" s="20">
        <f t="shared" si="459"/>
        <v>0</v>
      </c>
      <c r="F648" s="20">
        <f t="shared" si="459"/>
        <v>1</v>
      </c>
      <c r="G648" s="20">
        <f t="shared" si="459"/>
        <v>0</v>
      </c>
      <c r="H648" s="20">
        <f t="shared" si="459"/>
        <v>0</v>
      </c>
      <c r="I648" s="20">
        <f t="shared" si="459"/>
        <v>0</v>
      </c>
      <c r="J648" s="20">
        <f t="shared" si="459"/>
        <v>0</v>
      </c>
      <c r="K648" s="20">
        <f t="shared" si="459"/>
        <v>0</v>
      </c>
      <c r="L648" s="20">
        <f t="shared" si="459"/>
        <v>0</v>
      </c>
      <c r="M648" s="20">
        <f t="shared" si="459"/>
        <v>0</v>
      </c>
      <c r="N648" s="20">
        <f t="shared" si="459"/>
        <v>0</v>
      </c>
      <c r="O648" s="20">
        <f t="shared" si="459"/>
        <v>0</v>
      </c>
      <c r="P648" s="20">
        <f t="shared" si="459"/>
        <v>0</v>
      </c>
      <c r="Q648" s="20">
        <f t="shared" si="459"/>
        <v>0</v>
      </c>
      <c r="R648" s="20">
        <f t="shared" si="459"/>
        <v>1</v>
      </c>
      <c r="S648" s="20">
        <f t="shared" si="459"/>
        <v>0</v>
      </c>
      <c r="T648" s="20">
        <f t="shared" si="459"/>
        <v>0</v>
      </c>
      <c r="U648" s="20">
        <f t="shared" si="459"/>
        <v>0</v>
      </c>
      <c r="V648" s="20">
        <f t="shared" si="459"/>
        <v>0</v>
      </c>
      <c r="W648" s="155"/>
    </row>
    <row r="649" spans="3:23" x14ac:dyDescent="0.25">
      <c r="C649" s="146" t="s">
        <v>13</v>
      </c>
      <c r="D649" s="20">
        <v>13</v>
      </c>
      <c r="E649" s="20">
        <f t="shared" si="459"/>
        <v>1</v>
      </c>
      <c r="F649" s="20">
        <f t="shared" si="459"/>
        <v>0</v>
      </c>
      <c r="G649" s="20">
        <f t="shared" si="459"/>
        <v>0</v>
      </c>
      <c r="H649" s="20">
        <f t="shared" si="459"/>
        <v>0</v>
      </c>
      <c r="I649" s="20">
        <f t="shared" si="459"/>
        <v>0</v>
      </c>
      <c r="J649" s="20">
        <f t="shared" si="459"/>
        <v>1</v>
      </c>
      <c r="K649" s="20">
        <f t="shared" si="459"/>
        <v>0</v>
      </c>
      <c r="L649" s="20">
        <f t="shared" si="459"/>
        <v>0</v>
      </c>
      <c r="M649" s="20">
        <f t="shared" si="459"/>
        <v>0</v>
      </c>
      <c r="N649" s="20">
        <f t="shared" si="459"/>
        <v>0</v>
      </c>
      <c r="O649" s="20">
        <f t="shared" si="459"/>
        <v>0</v>
      </c>
      <c r="P649" s="20">
        <f t="shared" si="459"/>
        <v>0</v>
      </c>
      <c r="Q649" s="20">
        <f t="shared" si="459"/>
        <v>1</v>
      </c>
      <c r="R649" s="20">
        <f t="shared" si="459"/>
        <v>0</v>
      </c>
      <c r="S649" s="20">
        <f t="shared" si="459"/>
        <v>0</v>
      </c>
      <c r="T649" s="20">
        <f t="shared" si="459"/>
        <v>0</v>
      </c>
      <c r="U649" s="20">
        <f t="shared" si="459"/>
        <v>0</v>
      </c>
      <c r="V649" s="20">
        <f t="shared" si="459"/>
        <v>0</v>
      </c>
      <c r="W649" s="155"/>
    </row>
    <row r="650" spans="3:23" x14ac:dyDescent="0.25">
      <c r="C650" s="146" t="s">
        <v>10</v>
      </c>
      <c r="D650" s="20">
        <v>6</v>
      </c>
      <c r="E650" s="20">
        <f t="shared" si="459"/>
        <v>0</v>
      </c>
      <c r="F650" s="20">
        <f t="shared" si="459"/>
        <v>0</v>
      </c>
      <c r="G650" s="20">
        <f t="shared" si="459"/>
        <v>1</v>
      </c>
      <c r="H650" s="20">
        <f t="shared" si="459"/>
        <v>0</v>
      </c>
      <c r="I650" s="20">
        <f t="shared" si="459"/>
        <v>0</v>
      </c>
      <c r="J650" s="20">
        <f t="shared" si="459"/>
        <v>0</v>
      </c>
      <c r="K650" s="20">
        <f t="shared" si="459"/>
        <v>0</v>
      </c>
      <c r="L650" s="20">
        <f t="shared" si="459"/>
        <v>0</v>
      </c>
      <c r="M650" s="20">
        <f t="shared" si="459"/>
        <v>0</v>
      </c>
      <c r="N650" s="20">
        <f t="shared" si="459"/>
        <v>0</v>
      </c>
      <c r="O650" s="20">
        <f t="shared" si="459"/>
        <v>0</v>
      </c>
      <c r="P650" s="20">
        <f t="shared" si="459"/>
        <v>0</v>
      </c>
      <c r="Q650" s="20">
        <f t="shared" si="459"/>
        <v>0</v>
      </c>
      <c r="R650" s="20">
        <f t="shared" si="459"/>
        <v>0</v>
      </c>
      <c r="S650" s="20">
        <f t="shared" si="459"/>
        <v>0</v>
      </c>
      <c r="T650" s="20">
        <f t="shared" si="459"/>
        <v>1</v>
      </c>
      <c r="U650" s="20">
        <f t="shared" si="459"/>
        <v>0</v>
      </c>
      <c r="V650" s="20">
        <f t="shared" si="459"/>
        <v>0</v>
      </c>
      <c r="W650" s="155"/>
    </row>
    <row r="651" spans="3:23" ht="15.75" thickBot="1" x14ac:dyDescent="0.3">
      <c r="C651" s="152" t="s">
        <v>12</v>
      </c>
      <c r="D651" s="153">
        <v>6</v>
      </c>
      <c r="E651" s="20">
        <f t="shared" si="459"/>
        <v>0</v>
      </c>
      <c r="F651" s="20">
        <f t="shared" si="459"/>
        <v>0</v>
      </c>
      <c r="G651" s="20">
        <f t="shared" si="459"/>
        <v>0</v>
      </c>
      <c r="H651" s="20">
        <f t="shared" si="459"/>
        <v>0</v>
      </c>
      <c r="I651" s="20">
        <f t="shared" si="459"/>
        <v>1</v>
      </c>
      <c r="J651" s="20">
        <f t="shared" si="459"/>
        <v>0</v>
      </c>
      <c r="K651" s="20">
        <f t="shared" si="459"/>
        <v>0</v>
      </c>
      <c r="L651" s="20">
        <f t="shared" si="459"/>
        <v>0</v>
      </c>
      <c r="M651" s="20">
        <f t="shared" si="459"/>
        <v>0</v>
      </c>
      <c r="N651" s="20">
        <f t="shared" si="459"/>
        <v>0</v>
      </c>
      <c r="O651" s="20">
        <f t="shared" si="459"/>
        <v>0</v>
      </c>
      <c r="P651" s="20">
        <f t="shared" si="459"/>
        <v>0</v>
      </c>
      <c r="Q651" s="20">
        <f t="shared" si="459"/>
        <v>0</v>
      </c>
      <c r="R651" s="20">
        <f t="shared" si="459"/>
        <v>0</v>
      </c>
      <c r="S651" s="20">
        <f t="shared" si="459"/>
        <v>0</v>
      </c>
      <c r="T651" s="20">
        <f t="shared" si="459"/>
        <v>0</v>
      </c>
      <c r="U651" s="20">
        <f t="shared" si="459"/>
        <v>1</v>
      </c>
      <c r="V651" s="20">
        <f t="shared" si="459"/>
        <v>0</v>
      </c>
      <c r="W651" s="156"/>
    </row>
    <row r="652" spans="3:23" ht="15.75" thickBot="1" x14ac:dyDescent="0.3">
      <c r="D652" s="138"/>
      <c r="E652" s="138" t="s">
        <v>237</v>
      </c>
      <c r="F652" s="139">
        <f>SUMPRODUCT($D$641:$D$651,F641:F651)-F639</f>
        <v>0</v>
      </c>
      <c r="G652" s="139">
        <f t="shared" ref="G652:V652" si="460">SUMPRODUCT($D$641:$D$651,G641:G651)-G639</f>
        <v>0</v>
      </c>
      <c r="H652" s="139">
        <f t="shared" si="460"/>
        <v>0</v>
      </c>
      <c r="I652" s="139">
        <f t="shared" si="460"/>
        <v>0</v>
      </c>
      <c r="J652" s="139">
        <f t="shared" si="460"/>
        <v>0</v>
      </c>
      <c r="K652" s="139">
        <f t="shared" si="460"/>
        <v>0.5</v>
      </c>
      <c r="L652" s="139">
        <f t="shared" si="460"/>
        <v>0</v>
      </c>
      <c r="M652" s="139">
        <f t="shared" si="460"/>
        <v>0</v>
      </c>
      <c r="N652" s="139">
        <f t="shared" si="460"/>
        <v>0</v>
      </c>
      <c r="O652" s="139">
        <f t="shared" si="460"/>
        <v>0</v>
      </c>
      <c r="P652" s="139">
        <f t="shared" si="460"/>
        <v>0</v>
      </c>
      <c r="Q652" s="139">
        <f t="shared" si="460"/>
        <v>9.5</v>
      </c>
      <c r="R652" s="139">
        <f t="shared" si="460"/>
        <v>4.5</v>
      </c>
      <c r="S652" s="139">
        <f t="shared" si="460"/>
        <v>0</v>
      </c>
      <c r="T652" s="139">
        <f t="shared" si="460"/>
        <v>9</v>
      </c>
      <c r="U652" s="139">
        <f t="shared" si="460"/>
        <v>0</v>
      </c>
      <c r="V652" s="139">
        <f t="shared" si="460"/>
        <v>10000</v>
      </c>
    </row>
    <row r="654" spans="3:23" ht="15.75" thickBot="1" x14ac:dyDescent="0.3">
      <c r="C654" s="92" t="s">
        <v>460</v>
      </c>
    </row>
    <row r="655" spans="3:23" x14ac:dyDescent="0.25">
      <c r="D655" s="167" t="s">
        <v>461</v>
      </c>
      <c r="E655" s="168">
        <f>SUMPRODUCT(D641:D651,E641:E651)</f>
        <v>13.5</v>
      </c>
      <c r="F655" s="169" t="s">
        <v>10</v>
      </c>
      <c r="G655" s="168">
        <v>0</v>
      </c>
      <c r="H655" s="169" t="s">
        <v>12</v>
      </c>
      <c r="I655" s="170">
        <v>0</v>
      </c>
    </row>
    <row r="656" spans="3:23" ht="15.75" thickBot="1" x14ac:dyDescent="0.3">
      <c r="D656" s="171" t="s">
        <v>9</v>
      </c>
      <c r="E656" s="172">
        <v>0</v>
      </c>
      <c r="F656" s="173" t="s">
        <v>11</v>
      </c>
      <c r="G656" s="172">
        <f>E641</f>
        <v>0.16666666666666666</v>
      </c>
      <c r="H656" s="173" t="s">
        <v>13</v>
      </c>
      <c r="I656" s="174">
        <v>1</v>
      </c>
    </row>
    <row r="658" spans="2:24" ht="15.75" thickBot="1" x14ac:dyDescent="0.3">
      <c r="B658" s="92" t="s">
        <v>492</v>
      </c>
      <c r="C658" s="92" t="s">
        <v>489</v>
      </c>
    </row>
    <row r="659" spans="2:24" x14ac:dyDescent="0.25">
      <c r="B659" s="160" t="s">
        <v>449</v>
      </c>
      <c r="C659" s="161" t="s">
        <v>450</v>
      </c>
    </row>
    <row r="660" spans="2:24" x14ac:dyDescent="0.25">
      <c r="B660" s="162" t="s">
        <v>451</v>
      </c>
      <c r="C660" s="163"/>
    </row>
    <row r="661" spans="2:24" x14ac:dyDescent="0.25">
      <c r="B661" s="162"/>
      <c r="C661" s="163" t="s">
        <v>452</v>
      </c>
    </row>
    <row r="662" spans="2:24" x14ac:dyDescent="0.25">
      <c r="B662" s="162"/>
      <c r="C662" s="163" t="s">
        <v>453</v>
      </c>
    </row>
    <row r="663" spans="2:24" x14ac:dyDescent="0.25">
      <c r="B663" s="164"/>
      <c r="C663" s="163" t="s">
        <v>454</v>
      </c>
    </row>
    <row r="664" spans="2:24" x14ac:dyDescent="0.25">
      <c r="B664" s="164"/>
      <c r="C664" s="163" t="s">
        <v>455</v>
      </c>
    </row>
    <row r="665" spans="2:24" x14ac:dyDescent="0.25">
      <c r="B665" s="164"/>
      <c r="C665" s="163" t="s">
        <v>471</v>
      </c>
    </row>
    <row r="666" spans="2:24" x14ac:dyDescent="0.25">
      <c r="B666" s="164"/>
      <c r="C666" s="163" t="s">
        <v>466</v>
      </c>
    </row>
    <row r="667" spans="2:24" x14ac:dyDescent="0.25">
      <c r="B667" s="164"/>
      <c r="C667" s="163" t="s">
        <v>493</v>
      </c>
    </row>
    <row r="668" spans="2:24" ht="15.75" thickBot="1" x14ac:dyDescent="0.3">
      <c r="B668" s="165"/>
      <c r="C668" s="159" t="s">
        <v>457</v>
      </c>
    </row>
    <row r="669" spans="2:24" ht="15.75" thickBot="1" x14ac:dyDescent="0.3"/>
    <row r="670" spans="2:24" ht="15.75" thickBot="1" x14ac:dyDescent="0.3">
      <c r="C670" s="20"/>
      <c r="D670" s="20"/>
      <c r="E670" s="138" t="s">
        <v>155</v>
      </c>
      <c r="F670" s="139">
        <v>3</v>
      </c>
      <c r="G670" s="139">
        <v>6</v>
      </c>
      <c r="H670" s="139">
        <v>3</v>
      </c>
      <c r="I670" s="139">
        <v>6</v>
      </c>
      <c r="J670" s="139">
        <v>13</v>
      </c>
      <c r="K670" s="139">
        <v>0</v>
      </c>
      <c r="L670" s="139">
        <v>0</v>
      </c>
      <c r="M670" s="139">
        <v>0</v>
      </c>
      <c r="N670" s="139">
        <v>0</v>
      </c>
      <c r="O670" s="139">
        <v>0</v>
      </c>
      <c r="P670" s="139">
        <v>0</v>
      </c>
      <c r="Q670" s="139">
        <v>0</v>
      </c>
      <c r="R670" s="139">
        <v>0</v>
      </c>
      <c r="S670" s="139">
        <v>0</v>
      </c>
      <c r="T670" s="139">
        <v>0</v>
      </c>
      <c r="U670" s="139">
        <v>0</v>
      </c>
      <c r="V670" s="139">
        <v>-10000</v>
      </c>
      <c r="W670" s="140">
        <v>-10000</v>
      </c>
    </row>
    <row r="671" spans="2:24" ht="15.75" thickBot="1" x14ac:dyDescent="0.3">
      <c r="C671" s="138" t="s">
        <v>435</v>
      </c>
      <c r="D671" s="139" t="s">
        <v>436</v>
      </c>
      <c r="E671" s="139" t="s">
        <v>437</v>
      </c>
      <c r="F671" s="139" t="s">
        <v>438</v>
      </c>
      <c r="G671" s="139" t="s">
        <v>439</v>
      </c>
      <c r="H671" s="139" t="s">
        <v>11</v>
      </c>
      <c r="I671" s="139" t="s">
        <v>12</v>
      </c>
      <c r="J671" s="139" t="s">
        <v>13</v>
      </c>
      <c r="K671" s="139" t="s">
        <v>234</v>
      </c>
      <c r="L671" s="139" t="s">
        <v>235</v>
      </c>
      <c r="M671" s="139" t="s">
        <v>236</v>
      </c>
      <c r="N671" s="139" t="s">
        <v>415</v>
      </c>
      <c r="O671" s="139" t="s">
        <v>440</v>
      </c>
      <c r="P671" s="139" t="s">
        <v>441</v>
      </c>
      <c r="Q671" s="139" t="s">
        <v>446</v>
      </c>
      <c r="R671" s="139" t="s">
        <v>458</v>
      </c>
      <c r="S671" s="139" t="s">
        <v>468</v>
      </c>
      <c r="T671" s="139" t="s">
        <v>481</v>
      </c>
      <c r="U671" s="139" t="s">
        <v>491</v>
      </c>
      <c r="V671" s="139" t="s">
        <v>459</v>
      </c>
      <c r="W671" s="139" t="s">
        <v>473</v>
      </c>
      <c r="X671" s="140" t="s">
        <v>442</v>
      </c>
    </row>
    <row r="672" spans="2:24" x14ac:dyDescent="0.25">
      <c r="C672" s="142" t="s">
        <v>234</v>
      </c>
      <c r="D672" s="143">
        <v>0</v>
      </c>
      <c r="E672" s="143">
        <v>8</v>
      </c>
      <c r="F672" s="143">
        <v>-3</v>
      </c>
      <c r="G672" s="143">
        <v>-6</v>
      </c>
      <c r="H672" s="143">
        <v>6</v>
      </c>
      <c r="I672" s="143">
        <v>12</v>
      </c>
      <c r="J672" s="144">
        <v>7</v>
      </c>
      <c r="K672" s="143">
        <v>1</v>
      </c>
      <c r="L672" s="143"/>
      <c r="M672" s="143"/>
      <c r="N672" s="143"/>
      <c r="O672" s="143"/>
      <c r="P672" s="143"/>
      <c r="Q672" s="143"/>
      <c r="R672" s="143"/>
      <c r="S672" s="143"/>
      <c r="T672" s="143"/>
      <c r="U672" s="143"/>
      <c r="V672" s="143"/>
      <c r="W672" s="143"/>
      <c r="X672" s="145"/>
    </row>
    <row r="673" spans="3:24" x14ac:dyDescent="0.25">
      <c r="C673" s="146" t="s">
        <v>235</v>
      </c>
      <c r="D673" s="20">
        <v>0</v>
      </c>
      <c r="E673" s="20">
        <v>8</v>
      </c>
      <c r="F673" s="20">
        <v>6</v>
      </c>
      <c r="G673" s="20">
        <v>12</v>
      </c>
      <c r="H673" s="20">
        <v>-3</v>
      </c>
      <c r="I673" s="20">
        <v>-6</v>
      </c>
      <c r="J673" s="147">
        <v>7</v>
      </c>
      <c r="K673" s="20"/>
      <c r="L673" s="20">
        <v>1</v>
      </c>
      <c r="M673" s="20"/>
      <c r="N673" s="20"/>
      <c r="O673" s="20"/>
      <c r="P673" s="20"/>
      <c r="Q673" s="20"/>
      <c r="R673" s="20"/>
      <c r="S673" s="20"/>
      <c r="T673" s="20"/>
      <c r="U673" s="20"/>
      <c r="V673" s="20"/>
      <c r="W673" s="20"/>
      <c r="X673" s="155"/>
    </row>
    <row r="674" spans="3:24" x14ac:dyDescent="0.25">
      <c r="C674" s="146" t="s">
        <v>236</v>
      </c>
      <c r="D674" s="20">
        <v>0</v>
      </c>
      <c r="E674" s="20">
        <v>1</v>
      </c>
      <c r="F674" s="20">
        <v>1</v>
      </c>
      <c r="G674" s="20"/>
      <c r="H674" s="20"/>
      <c r="I674" s="20"/>
      <c r="J674" s="147"/>
      <c r="K674" s="20"/>
      <c r="L674" s="20"/>
      <c r="M674" s="20">
        <v>1</v>
      </c>
      <c r="N674" s="20"/>
      <c r="O674" s="20"/>
      <c r="P674" s="20"/>
      <c r="Q674" s="20"/>
      <c r="R674" s="20"/>
      <c r="S674" s="20"/>
      <c r="T674" s="20"/>
      <c r="U674" s="20"/>
      <c r="V674" s="20"/>
      <c r="W674" s="20"/>
      <c r="X674" s="155"/>
    </row>
    <row r="675" spans="3:24" x14ac:dyDescent="0.25">
      <c r="C675" s="146" t="s">
        <v>415</v>
      </c>
      <c r="D675" s="20">
        <v>0</v>
      </c>
      <c r="E675" s="20">
        <v>1</v>
      </c>
      <c r="F675" s="20"/>
      <c r="G675" s="20">
        <v>1</v>
      </c>
      <c r="H675" s="20"/>
      <c r="I675" s="20"/>
      <c r="J675" s="147"/>
      <c r="K675" s="20"/>
      <c r="L675" s="20"/>
      <c r="M675" s="20"/>
      <c r="N675" s="20">
        <v>1</v>
      </c>
      <c r="O675" s="20"/>
      <c r="P675" s="20"/>
      <c r="Q675" s="20"/>
      <c r="R675" s="20"/>
      <c r="S675" s="20"/>
      <c r="T675" s="20"/>
      <c r="U675" s="20"/>
      <c r="V675" s="20"/>
      <c r="W675" s="20"/>
      <c r="X675" s="155"/>
    </row>
    <row r="676" spans="3:24" x14ac:dyDescent="0.25">
      <c r="C676" s="146" t="s">
        <v>440</v>
      </c>
      <c r="D676" s="20">
        <v>0</v>
      </c>
      <c r="E676" s="20">
        <v>1</v>
      </c>
      <c r="F676" s="20"/>
      <c r="G676" s="20"/>
      <c r="H676" s="20">
        <v>1</v>
      </c>
      <c r="I676" s="20"/>
      <c r="J676" s="147"/>
      <c r="K676" s="20"/>
      <c r="L676" s="20"/>
      <c r="M676" s="20"/>
      <c r="N676" s="20"/>
      <c r="O676" s="20">
        <v>1</v>
      </c>
      <c r="P676" s="20"/>
      <c r="Q676" s="20"/>
      <c r="R676" s="20"/>
      <c r="S676" s="20"/>
      <c r="T676" s="20"/>
      <c r="U676" s="20"/>
      <c r="V676" s="20"/>
      <c r="W676" s="20"/>
      <c r="X676" s="155"/>
    </row>
    <row r="677" spans="3:24" x14ac:dyDescent="0.25">
      <c r="C677" s="146" t="s">
        <v>441</v>
      </c>
      <c r="D677" s="20">
        <v>0</v>
      </c>
      <c r="E677" s="20">
        <v>1</v>
      </c>
      <c r="F677" s="20"/>
      <c r="G677" s="20"/>
      <c r="H677" s="20"/>
      <c r="I677" s="20">
        <v>1</v>
      </c>
      <c r="J677" s="147"/>
      <c r="K677" s="20"/>
      <c r="L677" s="20"/>
      <c r="M677" s="20"/>
      <c r="N677" s="20"/>
      <c r="O677" s="20"/>
      <c r="P677" s="20">
        <v>1</v>
      </c>
      <c r="Q677" s="20"/>
      <c r="R677" s="20"/>
      <c r="S677" s="20"/>
      <c r="T677" s="20"/>
      <c r="U677" s="20"/>
      <c r="V677" s="20"/>
      <c r="W677" s="20"/>
      <c r="X677" s="155"/>
    </row>
    <row r="678" spans="3:24" x14ac:dyDescent="0.25">
      <c r="C678" s="146" t="s">
        <v>446</v>
      </c>
      <c r="D678" s="20">
        <v>0</v>
      </c>
      <c r="E678" s="20">
        <v>1</v>
      </c>
      <c r="F678" s="20"/>
      <c r="G678" s="20"/>
      <c r="H678" s="20"/>
      <c r="I678" s="20"/>
      <c r="J678" s="147">
        <v>1</v>
      </c>
      <c r="K678" s="20"/>
      <c r="L678" s="20"/>
      <c r="M678" s="20"/>
      <c r="N678" s="20"/>
      <c r="O678" s="20"/>
      <c r="P678" s="20"/>
      <c r="Q678" s="20">
        <v>1</v>
      </c>
      <c r="R678" s="20"/>
      <c r="S678" s="20"/>
      <c r="T678" s="20"/>
      <c r="U678" s="20"/>
      <c r="V678" s="20"/>
      <c r="W678" s="20"/>
      <c r="X678" s="155"/>
    </row>
    <row r="679" spans="3:24" ht="15.75" thickBot="1" x14ac:dyDescent="0.3">
      <c r="C679" s="146" t="s">
        <v>458</v>
      </c>
      <c r="D679" s="20">
        <v>0</v>
      </c>
      <c r="E679" s="20">
        <v>0</v>
      </c>
      <c r="F679" s="20">
        <v>1</v>
      </c>
      <c r="G679" s="20"/>
      <c r="H679" s="20"/>
      <c r="I679" s="20"/>
      <c r="J679" s="147"/>
      <c r="K679" s="20"/>
      <c r="L679" s="20"/>
      <c r="M679" s="20"/>
      <c r="N679" s="20"/>
      <c r="O679" s="20"/>
      <c r="P679" s="20"/>
      <c r="Q679" s="20"/>
      <c r="R679" s="20">
        <v>1</v>
      </c>
      <c r="S679" s="20"/>
      <c r="T679" s="20"/>
      <c r="U679" s="20"/>
      <c r="V679" s="20"/>
      <c r="W679" s="20"/>
      <c r="X679" s="155"/>
    </row>
    <row r="680" spans="3:24" ht="15.75" thickBot="1" x14ac:dyDescent="0.3">
      <c r="C680" s="148" t="s">
        <v>459</v>
      </c>
      <c r="D680" s="149">
        <v>-10000</v>
      </c>
      <c r="E680" s="149">
        <v>1</v>
      </c>
      <c r="F680" s="149"/>
      <c r="G680" s="149"/>
      <c r="H680" s="149"/>
      <c r="I680" s="149"/>
      <c r="J680" s="141">
        <v>1</v>
      </c>
      <c r="K680" s="149"/>
      <c r="L680" s="149"/>
      <c r="M680" s="149"/>
      <c r="N680" s="149"/>
      <c r="O680" s="149"/>
      <c r="P680" s="149"/>
      <c r="Q680" s="149"/>
      <c r="R680" s="149"/>
      <c r="S680" s="149">
        <v>-1</v>
      </c>
      <c r="T680" s="149"/>
      <c r="U680" s="149"/>
      <c r="V680" s="149">
        <v>1</v>
      </c>
      <c r="W680" s="149"/>
      <c r="X680" s="151"/>
    </row>
    <row r="681" spans="3:24" x14ac:dyDescent="0.25">
      <c r="C681" s="146" t="s">
        <v>481</v>
      </c>
      <c r="D681" s="20">
        <v>0</v>
      </c>
      <c r="E681" s="20">
        <v>0</v>
      </c>
      <c r="F681" s="20"/>
      <c r="G681" s="20">
        <v>1</v>
      </c>
      <c r="H681" s="20"/>
      <c r="I681" s="20"/>
      <c r="J681" s="147"/>
      <c r="K681" s="20"/>
      <c r="L681" s="20"/>
      <c r="M681" s="20"/>
      <c r="N681" s="20"/>
      <c r="O681" s="20"/>
      <c r="P681" s="20"/>
      <c r="Q681" s="20"/>
      <c r="R681" s="20"/>
      <c r="S681" s="20"/>
      <c r="T681" s="20">
        <v>1</v>
      </c>
      <c r="U681" s="20"/>
      <c r="V681" s="20"/>
      <c r="W681" s="20"/>
      <c r="X681" s="155"/>
    </row>
    <row r="682" spans="3:24" ht="15.75" thickBot="1" x14ac:dyDescent="0.3">
      <c r="C682" s="152" t="s">
        <v>473</v>
      </c>
      <c r="D682" s="153">
        <v>-10000</v>
      </c>
      <c r="E682" s="153">
        <v>1</v>
      </c>
      <c r="F682" s="153"/>
      <c r="G682" s="153"/>
      <c r="H682" s="153"/>
      <c r="I682" s="153">
        <v>1</v>
      </c>
      <c r="J682" s="154"/>
      <c r="K682" s="153"/>
      <c r="L682" s="153"/>
      <c r="M682" s="153"/>
      <c r="N682" s="153"/>
      <c r="O682" s="153"/>
      <c r="P682" s="153"/>
      <c r="Q682" s="153"/>
      <c r="R682" s="153"/>
      <c r="S682" s="153"/>
      <c r="T682" s="153"/>
      <c r="U682" s="153">
        <v>-1</v>
      </c>
      <c r="V682" s="153"/>
      <c r="W682" s="153">
        <v>1</v>
      </c>
      <c r="X682" s="156"/>
    </row>
    <row r="683" spans="3:24" ht="15.75" thickBot="1" x14ac:dyDescent="0.3">
      <c r="D683" s="138"/>
      <c r="E683" s="138" t="s">
        <v>237</v>
      </c>
      <c r="F683" s="139">
        <f>SUMPRODUCT($D$672:$D$682,F672:F682)-F670</f>
        <v>-3</v>
      </c>
      <c r="G683" s="139">
        <f t="shared" ref="G683:W683" si="461">SUMPRODUCT($D$672:$D$682,G672:G682)-G670</f>
        <v>-6</v>
      </c>
      <c r="H683" s="139">
        <f t="shared" si="461"/>
        <v>-3</v>
      </c>
      <c r="I683" s="139">
        <f t="shared" si="461"/>
        <v>-10006</v>
      </c>
      <c r="J683" s="139">
        <f t="shared" si="461"/>
        <v>-10013</v>
      </c>
      <c r="K683" s="139">
        <f t="shared" si="461"/>
        <v>0</v>
      </c>
      <c r="L683" s="139">
        <f t="shared" si="461"/>
        <v>0</v>
      </c>
      <c r="M683" s="139">
        <f t="shared" si="461"/>
        <v>0</v>
      </c>
      <c r="N683" s="139">
        <f t="shared" si="461"/>
        <v>0</v>
      </c>
      <c r="O683" s="139">
        <f t="shared" si="461"/>
        <v>0</v>
      </c>
      <c r="P683" s="139">
        <f t="shared" si="461"/>
        <v>0</v>
      </c>
      <c r="Q683" s="139">
        <f t="shared" si="461"/>
        <v>0</v>
      </c>
      <c r="R683" s="139">
        <f t="shared" si="461"/>
        <v>0</v>
      </c>
      <c r="S683" s="139">
        <f t="shared" si="461"/>
        <v>10000</v>
      </c>
      <c r="T683" s="139">
        <f t="shared" si="461"/>
        <v>0</v>
      </c>
      <c r="U683" s="139">
        <f t="shared" si="461"/>
        <v>10000</v>
      </c>
      <c r="V683" s="139">
        <f t="shared" si="461"/>
        <v>0</v>
      </c>
      <c r="W683" s="139">
        <f t="shared" si="461"/>
        <v>0</v>
      </c>
    </row>
    <row r="684" spans="3:24" ht="15.75" thickBot="1" x14ac:dyDescent="0.3"/>
    <row r="685" spans="3:24" ht="15.75" thickBot="1" x14ac:dyDescent="0.3">
      <c r="C685" s="20"/>
      <c r="D685" s="20"/>
      <c r="E685" s="138" t="s">
        <v>155</v>
      </c>
      <c r="F685" s="139">
        <v>3</v>
      </c>
      <c r="G685" s="139">
        <v>6</v>
      </c>
      <c r="H685" s="139">
        <v>3</v>
      </c>
      <c r="I685" s="139">
        <v>6</v>
      </c>
      <c r="J685" s="139">
        <v>13</v>
      </c>
      <c r="K685" s="139">
        <v>0</v>
      </c>
      <c r="L685" s="139">
        <v>0</v>
      </c>
      <c r="M685" s="139">
        <v>0</v>
      </c>
      <c r="N685" s="139">
        <v>0</v>
      </c>
      <c r="O685" s="139">
        <v>0</v>
      </c>
      <c r="P685" s="139">
        <v>0</v>
      </c>
      <c r="Q685" s="139">
        <v>0</v>
      </c>
      <c r="R685" s="139">
        <v>0</v>
      </c>
      <c r="S685" s="139">
        <v>0</v>
      </c>
      <c r="T685" s="139">
        <v>0</v>
      </c>
      <c r="U685" s="139">
        <v>0</v>
      </c>
      <c r="V685" s="140">
        <v>-10000</v>
      </c>
    </row>
    <row r="686" spans="3:24" ht="15.75" thickBot="1" x14ac:dyDescent="0.3">
      <c r="C686" s="138" t="s">
        <v>435</v>
      </c>
      <c r="D686" s="139" t="s">
        <v>436</v>
      </c>
      <c r="E686" s="139" t="s">
        <v>437</v>
      </c>
      <c r="F686" s="139" t="s">
        <v>438</v>
      </c>
      <c r="G686" s="139" t="s">
        <v>439</v>
      </c>
      <c r="H686" s="139" t="s">
        <v>11</v>
      </c>
      <c r="I686" s="139" t="s">
        <v>12</v>
      </c>
      <c r="J686" s="139" t="s">
        <v>13</v>
      </c>
      <c r="K686" s="139" t="s">
        <v>234</v>
      </c>
      <c r="L686" s="139" t="s">
        <v>235</v>
      </c>
      <c r="M686" s="139" t="s">
        <v>236</v>
      </c>
      <c r="N686" s="139" t="s">
        <v>415</v>
      </c>
      <c r="O686" s="139" t="s">
        <v>440</v>
      </c>
      <c r="P686" s="139" t="s">
        <v>441</v>
      </c>
      <c r="Q686" s="139" t="s">
        <v>446</v>
      </c>
      <c r="R686" s="139" t="s">
        <v>458</v>
      </c>
      <c r="S686" s="139" t="s">
        <v>468</v>
      </c>
      <c r="T686" s="139" t="s">
        <v>481</v>
      </c>
      <c r="U686" s="139" t="s">
        <v>491</v>
      </c>
      <c r="V686" s="139" t="s">
        <v>473</v>
      </c>
      <c r="W686" s="140" t="s">
        <v>442</v>
      </c>
    </row>
    <row r="687" spans="3:24" ht="15.75" thickBot="1" x14ac:dyDescent="0.3">
      <c r="C687" s="148" t="s">
        <v>234</v>
      </c>
      <c r="D687" s="149">
        <v>0</v>
      </c>
      <c r="E687" s="149">
        <f>E672-E695*$J$672</f>
        <v>1</v>
      </c>
      <c r="F687" s="149">
        <f t="shared" ref="F687:U687" si="462">F672-F695*$J$672</f>
        <v>-3</v>
      </c>
      <c r="G687" s="149">
        <f t="shared" si="462"/>
        <v>-6</v>
      </c>
      <c r="H687" s="149">
        <f t="shared" si="462"/>
        <v>6</v>
      </c>
      <c r="I687" s="150">
        <f t="shared" si="462"/>
        <v>12</v>
      </c>
      <c r="J687" s="149">
        <f t="shared" si="462"/>
        <v>0</v>
      </c>
      <c r="K687" s="149">
        <f t="shared" si="462"/>
        <v>1</v>
      </c>
      <c r="L687" s="149">
        <f t="shared" si="462"/>
        <v>0</v>
      </c>
      <c r="M687" s="149">
        <f t="shared" si="462"/>
        <v>0</v>
      </c>
      <c r="N687" s="149">
        <f t="shared" si="462"/>
        <v>0</v>
      </c>
      <c r="O687" s="149">
        <f t="shared" si="462"/>
        <v>0</v>
      </c>
      <c r="P687" s="149">
        <f t="shared" si="462"/>
        <v>0</v>
      </c>
      <c r="Q687" s="149">
        <f t="shared" si="462"/>
        <v>0</v>
      </c>
      <c r="R687" s="149">
        <f t="shared" si="462"/>
        <v>0</v>
      </c>
      <c r="S687" s="149">
        <f t="shared" si="462"/>
        <v>7</v>
      </c>
      <c r="T687" s="149">
        <f t="shared" si="462"/>
        <v>0</v>
      </c>
      <c r="U687" s="149">
        <f t="shared" si="462"/>
        <v>0</v>
      </c>
      <c r="V687" s="151">
        <f>W672-V695*$J$672</f>
        <v>0</v>
      </c>
      <c r="W687" s="145"/>
    </row>
    <row r="688" spans="3:24" x14ac:dyDescent="0.25">
      <c r="C688" s="146" t="s">
        <v>235</v>
      </c>
      <c r="D688" s="20">
        <v>0</v>
      </c>
      <c r="E688" s="20">
        <f>E673-E695*$J$673</f>
        <v>1</v>
      </c>
      <c r="F688" s="20">
        <f t="shared" ref="F688:U688" si="463">F673-F695*$J$673</f>
        <v>6</v>
      </c>
      <c r="G688" s="20">
        <f t="shared" si="463"/>
        <v>12</v>
      </c>
      <c r="H688" s="20">
        <f t="shared" si="463"/>
        <v>-3</v>
      </c>
      <c r="I688" s="147">
        <f t="shared" si="463"/>
        <v>-6</v>
      </c>
      <c r="J688" s="20">
        <f t="shared" si="463"/>
        <v>0</v>
      </c>
      <c r="K688" s="20">
        <f t="shared" si="463"/>
        <v>0</v>
      </c>
      <c r="L688" s="20">
        <f t="shared" si="463"/>
        <v>1</v>
      </c>
      <c r="M688" s="20">
        <f t="shared" si="463"/>
        <v>0</v>
      </c>
      <c r="N688" s="20">
        <f t="shared" si="463"/>
        <v>0</v>
      </c>
      <c r="O688" s="20">
        <f t="shared" si="463"/>
        <v>0</v>
      </c>
      <c r="P688" s="20">
        <f t="shared" si="463"/>
        <v>0</v>
      </c>
      <c r="Q688" s="20">
        <f t="shared" si="463"/>
        <v>0</v>
      </c>
      <c r="R688" s="20">
        <f t="shared" si="463"/>
        <v>0</v>
      </c>
      <c r="S688" s="20">
        <f t="shared" si="463"/>
        <v>7</v>
      </c>
      <c r="T688" s="20">
        <f t="shared" si="463"/>
        <v>0</v>
      </c>
      <c r="U688" s="20">
        <f t="shared" si="463"/>
        <v>0</v>
      </c>
      <c r="V688" s="20">
        <f>W673-V695*$J$673</f>
        <v>0</v>
      </c>
      <c r="W688" s="155"/>
    </row>
    <row r="689" spans="3:23" x14ac:dyDescent="0.25">
      <c r="C689" s="146" t="s">
        <v>236</v>
      </c>
      <c r="D689" s="20">
        <v>0</v>
      </c>
      <c r="E689" s="20">
        <f>E674</f>
        <v>1</v>
      </c>
      <c r="F689" s="20">
        <f t="shared" ref="F689:U689" si="464">F674</f>
        <v>1</v>
      </c>
      <c r="G689" s="20">
        <f t="shared" si="464"/>
        <v>0</v>
      </c>
      <c r="H689" s="20">
        <f t="shared" si="464"/>
        <v>0</v>
      </c>
      <c r="I689" s="147">
        <f t="shared" si="464"/>
        <v>0</v>
      </c>
      <c r="J689" s="20">
        <f t="shared" si="464"/>
        <v>0</v>
      </c>
      <c r="K689" s="20">
        <f t="shared" si="464"/>
        <v>0</v>
      </c>
      <c r="L689" s="20">
        <f t="shared" si="464"/>
        <v>0</v>
      </c>
      <c r="M689" s="20">
        <f t="shared" si="464"/>
        <v>1</v>
      </c>
      <c r="N689" s="20">
        <f t="shared" si="464"/>
        <v>0</v>
      </c>
      <c r="O689" s="20">
        <f t="shared" si="464"/>
        <v>0</v>
      </c>
      <c r="P689" s="20">
        <f t="shared" si="464"/>
        <v>0</v>
      </c>
      <c r="Q689" s="20">
        <f t="shared" si="464"/>
        <v>0</v>
      </c>
      <c r="R689" s="20">
        <f t="shared" si="464"/>
        <v>0</v>
      </c>
      <c r="S689" s="20">
        <f t="shared" si="464"/>
        <v>0</v>
      </c>
      <c r="T689" s="20">
        <f t="shared" si="464"/>
        <v>0</v>
      </c>
      <c r="U689" s="20">
        <f t="shared" si="464"/>
        <v>0</v>
      </c>
      <c r="V689" s="20">
        <f>W674</f>
        <v>0</v>
      </c>
      <c r="W689" s="155"/>
    </row>
    <row r="690" spans="3:23" x14ac:dyDescent="0.25">
      <c r="C690" s="146" t="s">
        <v>415</v>
      </c>
      <c r="D690" s="20">
        <v>0</v>
      </c>
      <c r="E690" s="20">
        <f t="shared" ref="E690:U692" si="465">E675</f>
        <v>1</v>
      </c>
      <c r="F690" s="20">
        <f t="shared" si="465"/>
        <v>0</v>
      </c>
      <c r="G690" s="20">
        <f t="shared" si="465"/>
        <v>1</v>
      </c>
      <c r="H690" s="20">
        <f t="shared" si="465"/>
        <v>0</v>
      </c>
      <c r="I690" s="147">
        <f t="shared" si="465"/>
        <v>0</v>
      </c>
      <c r="J690" s="20">
        <f t="shared" si="465"/>
        <v>0</v>
      </c>
      <c r="K690" s="20">
        <f t="shared" si="465"/>
        <v>0</v>
      </c>
      <c r="L690" s="20">
        <f t="shared" si="465"/>
        <v>0</v>
      </c>
      <c r="M690" s="20">
        <f t="shared" si="465"/>
        <v>0</v>
      </c>
      <c r="N690" s="20">
        <f t="shared" si="465"/>
        <v>1</v>
      </c>
      <c r="O690" s="20">
        <f t="shared" si="465"/>
        <v>0</v>
      </c>
      <c r="P690" s="20">
        <f t="shared" si="465"/>
        <v>0</v>
      </c>
      <c r="Q690" s="20">
        <f t="shared" si="465"/>
        <v>0</v>
      </c>
      <c r="R690" s="20">
        <f t="shared" si="465"/>
        <v>0</v>
      </c>
      <c r="S690" s="20">
        <f t="shared" si="465"/>
        <v>0</v>
      </c>
      <c r="T690" s="20">
        <f t="shared" si="465"/>
        <v>0</v>
      </c>
      <c r="U690" s="20">
        <f t="shared" si="465"/>
        <v>0</v>
      </c>
      <c r="V690" s="20">
        <f>W675</f>
        <v>0</v>
      </c>
      <c r="W690" s="155"/>
    </row>
    <row r="691" spans="3:23" x14ac:dyDescent="0.25">
      <c r="C691" s="146" t="s">
        <v>440</v>
      </c>
      <c r="D691" s="20">
        <v>0</v>
      </c>
      <c r="E691" s="20">
        <f t="shared" si="465"/>
        <v>1</v>
      </c>
      <c r="F691" s="20">
        <f t="shared" si="465"/>
        <v>0</v>
      </c>
      <c r="G691" s="20">
        <f t="shared" si="465"/>
        <v>0</v>
      </c>
      <c r="H691" s="20">
        <f t="shared" si="465"/>
        <v>1</v>
      </c>
      <c r="I691" s="147">
        <f t="shared" si="465"/>
        <v>0</v>
      </c>
      <c r="J691" s="20">
        <f t="shared" si="465"/>
        <v>0</v>
      </c>
      <c r="K691" s="20">
        <f t="shared" si="465"/>
        <v>0</v>
      </c>
      <c r="L691" s="20">
        <f t="shared" si="465"/>
        <v>0</v>
      </c>
      <c r="M691" s="20">
        <f t="shared" si="465"/>
        <v>0</v>
      </c>
      <c r="N691" s="20">
        <f t="shared" si="465"/>
        <v>0</v>
      </c>
      <c r="O691" s="20">
        <f t="shared" si="465"/>
        <v>1</v>
      </c>
      <c r="P691" s="20">
        <f t="shared" si="465"/>
        <v>0</v>
      </c>
      <c r="Q691" s="20">
        <f t="shared" si="465"/>
        <v>0</v>
      </c>
      <c r="R691" s="20">
        <f t="shared" si="465"/>
        <v>0</v>
      </c>
      <c r="S691" s="20">
        <f t="shared" si="465"/>
        <v>0</v>
      </c>
      <c r="T691" s="20">
        <f t="shared" si="465"/>
        <v>0</v>
      </c>
      <c r="U691" s="20">
        <f t="shared" si="465"/>
        <v>0</v>
      </c>
      <c r="V691" s="20">
        <f>W676</f>
        <v>0</v>
      </c>
      <c r="W691" s="155"/>
    </row>
    <row r="692" spans="3:23" x14ac:dyDescent="0.25">
      <c r="C692" s="146" t="s">
        <v>441</v>
      </c>
      <c r="D692" s="20">
        <v>0</v>
      </c>
      <c r="E692" s="20">
        <f t="shared" si="465"/>
        <v>1</v>
      </c>
      <c r="F692" s="20">
        <f t="shared" si="465"/>
        <v>0</v>
      </c>
      <c r="G692" s="20">
        <f t="shared" si="465"/>
        <v>0</v>
      </c>
      <c r="H692" s="20">
        <f t="shared" si="465"/>
        <v>0</v>
      </c>
      <c r="I692" s="147">
        <f t="shared" si="465"/>
        <v>1</v>
      </c>
      <c r="J692" s="20">
        <f t="shared" si="465"/>
        <v>0</v>
      </c>
      <c r="K692" s="20">
        <f t="shared" si="465"/>
        <v>0</v>
      </c>
      <c r="L692" s="20">
        <f t="shared" si="465"/>
        <v>0</v>
      </c>
      <c r="M692" s="20">
        <f t="shared" si="465"/>
        <v>0</v>
      </c>
      <c r="N692" s="20">
        <f t="shared" si="465"/>
        <v>0</v>
      </c>
      <c r="O692" s="20">
        <f t="shared" si="465"/>
        <v>0</v>
      </c>
      <c r="P692" s="20">
        <f t="shared" si="465"/>
        <v>1</v>
      </c>
      <c r="Q692" s="20">
        <f t="shared" si="465"/>
        <v>0</v>
      </c>
      <c r="R692" s="20">
        <f t="shared" si="465"/>
        <v>0</v>
      </c>
      <c r="S692" s="20">
        <f t="shared" si="465"/>
        <v>0</v>
      </c>
      <c r="T692" s="20">
        <f t="shared" si="465"/>
        <v>0</v>
      </c>
      <c r="U692" s="20">
        <f t="shared" si="465"/>
        <v>0</v>
      </c>
      <c r="V692" s="20">
        <f>W677</f>
        <v>0</v>
      </c>
      <c r="W692" s="155"/>
    </row>
    <row r="693" spans="3:23" x14ac:dyDescent="0.25">
      <c r="C693" s="146" t="s">
        <v>446</v>
      </c>
      <c r="D693" s="20">
        <v>0</v>
      </c>
      <c r="E693" s="20">
        <f>E678-E695*$J$678</f>
        <v>0</v>
      </c>
      <c r="F693" s="20">
        <f t="shared" ref="F693:U693" si="466">F678-F695*$J$678</f>
        <v>0</v>
      </c>
      <c r="G693" s="20">
        <f t="shared" si="466"/>
        <v>0</v>
      </c>
      <c r="H693" s="20">
        <f t="shared" si="466"/>
        <v>0</v>
      </c>
      <c r="I693" s="147">
        <f t="shared" si="466"/>
        <v>0</v>
      </c>
      <c r="J693" s="20">
        <f t="shared" si="466"/>
        <v>0</v>
      </c>
      <c r="K693" s="20">
        <f t="shared" si="466"/>
        <v>0</v>
      </c>
      <c r="L693" s="20">
        <f t="shared" si="466"/>
        <v>0</v>
      </c>
      <c r="M693" s="20">
        <f t="shared" si="466"/>
        <v>0</v>
      </c>
      <c r="N693" s="20">
        <f t="shared" si="466"/>
        <v>0</v>
      </c>
      <c r="O693" s="20">
        <f t="shared" si="466"/>
        <v>0</v>
      </c>
      <c r="P693" s="20">
        <f t="shared" si="466"/>
        <v>0</v>
      </c>
      <c r="Q693" s="20">
        <f t="shared" si="466"/>
        <v>1</v>
      </c>
      <c r="R693" s="20">
        <f t="shared" si="466"/>
        <v>0</v>
      </c>
      <c r="S693" s="20">
        <f t="shared" si="466"/>
        <v>1</v>
      </c>
      <c r="T693" s="20">
        <f t="shared" si="466"/>
        <v>0</v>
      </c>
      <c r="U693" s="20">
        <f t="shared" si="466"/>
        <v>0</v>
      </c>
      <c r="V693" s="20">
        <f>W678-V695*$J$678</f>
        <v>0</v>
      </c>
      <c r="W693" s="155"/>
    </row>
    <row r="694" spans="3:23" x14ac:dyDescent="0.25">
      <c r="C694" s="146" t="s">
        <v>458</v>
      </c>
      <c r="D694" s="20">
        <v>0</v>
      </c>
      <c r="E694" s="20">
        <f t="shared" ref="E694:U697" si="467">E679</f>
        <v>0</v>
      </c>
      <c r="F694" s="20">
        <f t="shared" si="467"/>
        <v>1</v>
      </c>
      <c r="G694" s="20">
        <f t="shared" si="467"/>
        <v>0</v>
      </c>
      <c r="H694" s="20">
        <f t="shared" si="467"/>
        <v>0</v>
      </c>
      <c r="I694" s="147">
        <f t="shared" si="467"/>
        <v>0</v>
      </c>
      <c r="J694" s="20">
        <f t="shared" si="467"/>
        <v>0</v>
      </c>
      <c r="K694" s="20">
        <f t="shared" si="467"/>
        <v>0</v>
      </c>
      <c r="L694" s="20">
        <f t="shared" si="467"/>
        <v>0</v>
      </c>
      <c r="M694" s="20">
        <f t="shared" si="467"/>
        <v>0</v>
      </c>
      <c r="N694" s="20">
        <f t="shared" si="467"/>
        <v>0</v>
      </c>
      <c r="O694" s="20">
        <f t="shared" si="467"/>
        <v>0</v>
      </c>
      <c r="P694" s="20">
        <f t="shared" si="467"/>
        <v>0</v>
      </c>
      <c r="Q694" s="20">
        <f t="shared" si="467"/>
        <v>0</v>
      </c>
      <c r="R694" s="20">
        <f t="shared" si="467"/>
        <v>1</v>
      </c>
      <c r="S694" s="20">
        <f t="shared" si="467"/>
        <v>0</v>
      </c>
      <c r="T694" s="20">
        <f t="shared" si="467"/>
        <v>0</v>
      </c>
      <c r="U694" s="20">
        <f t="shared" si="467"/>
        <v>0</v>
      </c>
      <c r="V694" s="20">
        <f>W679</f>
        <v>0</v>
      </c>
      <c r="W694" s="155"/>
    </row>
    <row r="695" spans="3:23" x14ac:dyDescent="0.25">
      <c r="C695" s="146" t="s">
        <v>13</v>
      </c>
      <c r="D695" s="20">
        <v>13</v>
      </c>
      <c r="E695" s="20">
        <f t="shared" si="467"/>
        <v>1</v>
      </c>
      <c r="F695" s="20">
        <f t="shared" si="467"/>
        <v>0</v>
      </c>
      <c r="G695" s="20">
        <f t="shared" si="467"/>
        <v>0</v>
      </c>
      <c r="H695" s="20">
        <f t="shared" si="467"/>
        <v>0</v>
      </c>
      <c r="I695" s="147">
        <f t="shared" si="467"/>
        <v>0</v>
      </c>
      <c r="J695" s="20">
        <f t="shared" si="467"/>
        <v>1</v>
      </c>
      <c r="K695" s="20">
        <f t="shared" si="467"/>
        <v>0</v>
      </c>
      <c r="L695" s="20">
        <f t="shared" si="467"/>
        <v>0</v>
      </c>
      <c r="M695" s="20">
        <f t="shared" si="467"/>
        <v>0</v>
      </c>
      <c r="N695" s="20">
        <f t="shared" si="467"/>
        <v>0</v>
      </c>
      <c r="O695" s="20">
        <f t="shared" si="467"/>
        <v>0</v>
      </c>
      <c r="P695" s="20">
        <f t="shared" si="467"/>
        <v>0</v>
      </c>
      <c r="Q695" s="20">
        <f t="shared" si="467"/>
        <v>0</v>
      </c>
      <c r="R695" s="20">
        <f t="shared" si="467"/>
        <v>0</v>
      </c>
      <c r="S695" s="20">
        <f t="shared" si="467"/>
        <v>-1</v>
      </c>
      <c r="T695" s="20">
        <f t="shared" si="467"/>
        <v>0</v>
      </c>
      <c r="U695" s="20">
        <f t="shared" si="467"/>
        <v>0</v>
      </c>
      <c r="V695" s="20">
        <f>W680</f>
        <v>0</v>
      </c>
      <c r="W695" s="155"/>
    </row>
    <row r="696" spans="3:23" x14ac:dyDescent="0.25">
      <c r="C696" s="146" t="s">
        <v>481</v>
      </c>
      <c r="D696" s="20">
        <v>0</v>
      </c>
      <c r="E696" s="20">
        <f t="shared" si="467"/>
        <v>0</v>
      </c>
      <c r="F696" s="20">
        <f t="shared" si="467"/>
        <v>0</v>
      </c>
      <c r="G696" s="20">
        <f t="shared" si="467"/>
        <v>1</v>
      </c>
      <c r="H696" s="20">
        <f t="shared" si="467"/>
        <v>0</v>
      </c>
      <c r="I696" s="147">
        <f t="shared" si="467"/>
        <v>0</v>
      </c>
      <c r="J696" s="20">
        <f t="shared" si="467"/>
        <v>0</v>
      </c>
      <c r="K696" s="20">
        <f t="shared" si="467"/>
        <v>0</v>
      </c>
      <c r="L696" s="20">
        <f t="shared" si="467"/>
        <v>0</v>
      </c>
      <c r="M696" s="20">
        <f t="shared" si="467"/>
        <v>0</v>
      </c>
      <c r="N696" s="20">
        <f t="shared" si="467"/>
        <v>0</v>
      </c>
      <c r="O696" s="20">
        <f t="shared" si="467"/>
        <v>0</v>
      </c>
      <c r="P696" s="20">
        <f t="shared" si="467"/>
        <v>0</v>
      </c>
      <c r="Q696" s="20">
        <f t="shared" si="467"/>
        <v>0</v>
      </c>
      <c r="R696" s="20">
        <f t="shared" si="467"/>
        <v>0</v>
      </c>
      <c r="S696" s="20">
        <f t="shared" si="467"/>
        <v>0</v>
      </c>
      <c r="T696" s="20">
        <f t="shared" si="467"/>
        <v>1</v>
      </c>
      <c r="U696" s="20">
        <f t="shared" si="467"/>
        <v>0</v>
      </c>
      <c r="V696" s="20">
        <f>W681</f>
        <v>0</v>
      </c>
      <c r="W696" s="155"/>
    </row>
    <row r="697" spans="3:23" ht="15.75" thickBot="1" x14ac:dyDescent="0.3">
      <c r="C697" s="152" t="s">
        <v>473</v>
      </c>
      <c r="D697" s="153">
        <v>-10000</v>
      </c>
      <c r="E697" s="20">
        <f t="shared" si="467"/>
        <v>1</v>
      </c>
      <c r="F697" s="20">
        <f t="shared" si="467"/>
        <v>0</v>
      </c>
      <c r="G697" s="20">
        <f t="shared" si="467"/>
        <v>0</v>
      </c>
      <c r="H697" s="20">
        <f t="shared" si="467"/>
        <v>0</v>
      </c>
      <c r="I697" s="154">
        <f t="shared" si="467"/>
        <v>1</v>
      </c>
      <c r="J697" s="20">
        <f t="shared" si="467"/>
        <v>0</v>
      </c>
      <c r="K697" s="20">
        <f t="shared" si="467"/>
        <v>0</v>
      </c>
      <c r="L697" s="20">
        <f t="shared" si="467"/>
        <v>0</v>
      </c>
      <c r="M697" s="20">
        <f t="shared" si="467"/>
        <v>0</v>
      </c>
      <c r="N697" s="20">
        <f t="shared" si="467"/>
        <v>0</v>
      </c>
      <c r="O697" s="20">
        <f t="shared" si="467"/>
        <v>0</v>
      </c>
      <c r="P697" s="20">
        <f t="shared" si="467"/>
        <v>0</v>
      </c>
      <c r="Q697" s="20">
        <f t="shared" si="467"/>
        <v>0</v>
      </c>
      <c r="R697" s="20">
        <f t="shared" si="467"/>
        <v>0</v>
      </c>
      <c r="S697" s="20">
        <f t="shared" si="467"/>
        <v>0</v>
      </c>
      <c r="T697" s="20">
        <f t="shared" si="467"/>
        <v>0</v>
      </c>
      <c r="U697" s="20">
        <f t="shared" si="467"/>
        <v>-1</v>
      </c>
      <c r="V697" s="20">
        <f>W682</f>
        <v>1</v>
      </c>
      <c r="W697" s="156"/>
    </row>
    <row r="698" spans="3:23" ht="15.75" thickBot="1" x14ac:dyDescent="0.3">
      <c r="D698" s="138"/>
      <c r="E698" s="138" t="s">
        <v>237</v>
      </c>
      <c r="F698" s="139">
        <f>SUMPRODUCT($D$687:$D$697,F687:F697)-F685</f>
        <v>-3</v>
      </c>
      <c r="G698" s="139">
        <f t="shared" ref="G698:V698" si="468">SUMPRODUCT($D$687:$D$697,G687:G697)-G685</f>
        <v>-6</v>
      </c>
      <c r="H698" s="139">
        <f t="shared" si="468"/>
        <v>-3</v>
      </c>
      <c r="I698" s="139">
        <f t="shared" si="468"/>
        <v>-10006</v>
      </c>
      <c r="J698" s="139">
        <f t="shared" si="468"/>
        <v>0</v>
      </c>
      <c r="K698" s="139">
        <f t="shared" si="468"/>
        <v>0</v>
      </c>
      <c r="L698" s="139">
        <f t="shared" si="468"/>
        <v>0</v>
      </c>
      <c r="M698" s="139">
        <f t="shared" si="468"/>
        <v>0</v>
      </c>
      <c r="N698" s="139">
        <f t="shared" si="468"/>
        <v>0</v>
      </c>
      <c r="O698" s="139">
        <f t="shared" si="468"/>
        <v>0</v>
      </c>
      <c r="P698" s="139">
        <f t="shared" si="468"/>
        <v>0</v>
      </c>
      <c r="Q698" s="139">
        <f t="shared" si="468"/>
        <v>0</v>
      </c>
      <c r="R698" s="139">
        <f t="shared" si="468"/>
        <v>0</v>
      </c>
      <c r="S698" s="139">
        <f t="shared" si="468"/>
        <v>-13</v>
      </c>
      <c r="T698" s="139">
        <f t="shared" si="468"/>
        <v>0</v>
      </c>
      <c r="U698" s="139">
        <f t="shared" si="468"/>
        <v>10000</v>
      </c>
      <c r="V698" s="139">
        <f t="shared" si="468"/>
        <v>0</v>
      </c>
    </row>
    <row r="699" spans="3:23" ht="15.75" thickBot="1" x14ac:dyDescent="0.3"/>
    <row r="700" spans="3:23" ht="15.75" thickBot="1" x14ac:dyDescent="0.3">
      <c r="C700" s="20"/>
      <c r="D700" s="20"/>
      <c r="E700" s="138" t="s">
        <v>155</v>
      </c>
      <c r="F700" s="139">
        <v>3</v>
      </c>
      <c r="G700" s="139">
        <v>6</v>
      </c>
      <c r="H700" s="139">
        <v>3</v>
      </c>
      <c r="I700" s="139">
        <v>6</v>
      </c>
      <c r="J700" s="139">
        <v>13</v>
      </c>
      <c r="K700" s="139">
        <v>0</v>
      </c>
      <c r="L700" s="139">
        <v>0</v>
      </c>
      <c r="M700" s="139">
        <v>0</v>
      </c>
      <c r="N700" s="139">
        <v>0</v>
      </c>
      <c r="O700" s="139">
        <v>0</v>
      </c>
      <c r="P700" s="139">
        <v>0</v>
      </c>
      <c r="Q700" s="139">
        <v>0</v>
      </c>
      <c r="R700" s="139">
        <v>0</v>
      </c>
      <c r="S700" s="139">
        <v>0</v>
      </c>
      <c r="T700" s="139">
        <v>0</v>
      </c>
      <c r="U700" s="139">
        <v>0</v>
      </c>
      <c r="V700" s="140">
        <v>-10000</v>
      </c>
    </row>
    <row r="701" spans="3:23" ht="15.75" thickBot="1" x14ac:dyDescent="0.3">
      <c r="C701" s="138" t="s">
        <v>435</v>
      </c>
      <c r="D701" s="139" t="s">
        <v>436</v>
      </c>
      <c r="E701" s="139" t="s">
        <v>437</v>
      </c>
      <c r="F701" s="139" t="s">
        <v>438</v>
      </c>
      <c r="G701" s="139" t="s">
        <v>439</v>
      </c>
      <c r="H701" s="139" t="s">
        <v>11</v>
      </c>
      <c r="I701" s="139" t="s">
        <v>12</v>
      </c>
      <c r="J701" s="139" t="s">
        <v>13</v>
      </c>
      <c r="K701" s="139" t="s">
        <v>234</v>
      </c>
      <c r="L701" s="139" t="s">
        <v>235</v>
      </c>
      <c r="M701" s="139" t="s">
        <v>236</v>
      </c>
      <c r="N701" s="139" t="s">
        <v>415</v>
      </c>
      <c r="O701" s="139" t="s">
        <v>440</v>
      </c>
      <c r="P701" s="139" t="s">
        <v>441</v>
      </c>
      <c r="Q701" s="139" t="s">
        <v>446</v>
      </c>
      <c r="R701" s="139" t="s">
        <v>458</v>
      </c>
      <c r="S701" s="139" t="s">
        <v>468</v>
      </c>
      <c r="T701" s="139" t="s">
        <v>481</v>
      </c>
      <c r="U701" s="139" t="s">
        <v>491</v>
      </c>
      <c r="V701" s="139" t="s">
        <v>473</v>
      </c>
      <c r="W701" s="140" t="s">
        <v>442</v>
      </c>
    </row>
    <row r="702" spans="3:23" x14ac:dyDescent="0.25">
      <c r="C702" s="142" t="s">
        <v>12</v>
      </c>
      <c r="D702" s="143">
        <v>6</v>
      </c>
      <c r="E702" s="143">
        <f>E687/$I$687</f>
        <v>8.3333333333333329E-2</v>
      </c>
      <c r="F702" s="143">
        <f t="shared" ref="F702:V702" si="469">F687/$I$687</f>
        <v>-0.25</v>
      </c>
      <c r="G702" s="144">
        <f t="shared" si="469"/>
        <v>-0.5</v>
      </c>
      <c r="H702" s="143">
        <f t="shared" si="469"/>
        <v>0.5</v>
      </c>
      <c r="I702" s="143">
        <f t="shared" si="469"/>
        <v>1</v>
      </c>
      <c r="J702" s="143">
        <f t="shared" si="469"/>
        <v>0</v>
      </c>
      <c r="K702" s="143">
        <f t="shared" si="469"/>
        <v>8.3333333333333329E-2</v>
      </c>
      <c r="L702" s="143">
        <f t="shared" si="469"/>
        <v>0</v>
      </c>
      <c r="M702" s="143">
        <f t="shared" si="469"/>
        <v>0</v>
      </c>
      <c r="N702" s="143">
        <f t="shared" si="469"/>
        <v>0</v>
      </c>
      <c r="O702" s="143">
        <f t="shared" si="469"/>
        <v>0</v>
      </c>
      <c r="P702" s="143">
        <f t="shared" si="469"/>
        <v>0</v>
      </c>
      <c r="Q702" s="143">
        <f t="shared" si="469"/>
        <v>0</v>
      </c>
      <c r="R702" s="143">
        <f t="shared" si="469"/>
        <v>0</v>
      </c>
      <c r="S702" s="143">
        <f t="shared" si="469"/>
        <v>0.58333333333333337</v>
      </c>
      <c r="T702" s="143">
        <f t="shared" si="469"/>
        <v>0</v>
      </c>
      <c r="U702" s="143">
        <f t="shared" si="469"/>
        <v>0</v>
      </c>
      <c r="V702" s="143">
        <f t="shared" si="469"/>
        <v>0</v>
      </c>
      <c r="W702" s="145"/>
    </row>
    <row r="703" spans="3:23" x14ac:dyDescent="0.25">
      <c r="C703" s="146" t="s">
        <v>235</v>
      </c>
      <c r="D703" s="20">
        <v>0</v>
      </c>
      <c r="E703" s="20">
        <f>E688-E702*$I$688</f>
        <v>1.5</v>
      </c>
      <c r="F703" s="20">
        <f t="shared" ref="F703:V703" si="470">F688-F702*$I$688</f>
        <v>4.5</v>
      </c>
      <c r="G703" s="147">
        <f t="shared" si="470"/>
        <v>9</v>
      </c>
      <c r="H703" s="20">
        <f t="shared" si="470"/>
        <v>0</v>
      </c>
      <c r="I703" s="20">
        <f t="shared" si="470"/>
        <v>0</v>
      </c>
      <c r="J703" s="20">
        <f t="shared" si="470"/>
        <v>0</v>
      </c>
      <c r="K703" s="20">
        <f t="shared" si="470"/>
        <v>0.5</v>
      </c>
      <c r="L703" s="20">
        <f t="shared" si="470"/>
        <v>1</v>
      </c>
      <c r="M703" s="20">
        <f t="shared" si="470"/>
        <v>0</v>
      </c>
      <c r="N703" s="20">
        <f t="shared" si="470"/>
        <v>0</v>
      </c>
      <c r="O703" s="20">
        <f t="shared" si="470"/>
        <v>0</v>
      </c>
      <c r="P703" s="20">
        <f t="shared" si="470"/>
        <v>0</v>
      </c>
      <c r="Q703" s="20">
        <f t="shared" si="470"/>
        <v>0</v>
      </c>
      <c r="R703" s="20">
        <f t="shared" si="470"/>
        <v>0</v>
      </c>
      <c r="S703" s="20">
        <f t="shared" si="470"/>
        <v>10.5</v>
      </c>
      <c r="T703" s="20">
        <f t="shared" si="470"/>
        <v>0</v>
      </c>
      <c r="U703" s="20">
        <f t="shared" si="470"/>
        <v>0</v>
      </c>
      <c r="V703" s="20">
        <f t="shared" si="470"/>
        <v>0</v>
      </c>
      <c r="W703" s="155">
        <f>E703/G703</f>
        <v>0.16666666666666666</v>
      </c>
    </row>
    <row r="704" spans="3:23" x14ac:dyDescent="0.25">
      <c r="C704" s="146" t="s">
        <v>236</v>
      </c>
      <c r="D704" s="20">
        <v>0</v>
      </c>
      <c r="E704" s="20">
        <f>E689</f>
        <v>1</v>
      </c>
      <c r="F704" s="20">
        <f t="shared" ref="F704:V704" si="471">F689</f>
        <v>1</v>
      </c>
      <c r="G704" s="147">
        <f t="shared" si="471"/>
        <v>0</v>
      </c>
      <c r="H704" s="20">
        <f t="shared" si="471"/>
        <v>0</v>
      </c>
      <c r="I704" s="20">
        <f t="shared" si="471"/>
        <v>0</v>
      </c>
      <c r="J704" s="20">
        <f t="shared" si="471"/>
        <v>0</v>
      </c>
      <c r="K704" s="20">
        <f t="shared" si="471"/>
        <v>0</v>
      </c>
      <c r="L704" s="20">
        <f t="shared" si="471"/>
        <v>0</v>
      </c>
      <c r="M704" s="20">
        <f t="shared" si="471"/>
        <v>1</v>
      </c>
      <c r="N704" s="20">
        <f t="shared" si="471"/>
        <v>0</v>
      </c>
      <c r="O704" s="20">
        <f t="shared" si="471"/>
        <v>0</v>
      </c>
      <c r="P704" s="20">
        <f t="shared" si="471"/>
        <v>0</v>
      </c>
      <c r="Q704" s="20">
        <f t="shared" si="471"/>
        <v>0</v>
      </c>
      <c r="R704" s="20">
        <f t="shared" si="471"/>
        <v>0</v>
      </c>
      <c r="S704" s="20">
        <f t="shared" si="471"/>
        <v>0</v>
      </c>
      <c r="T704" s="20">
        <f t="shared" si="471"/>
        <v>0</v>
      </c>
      <c r="U704" s="20">
        <f t="shared" si="471"/>
        <v>0</v>
      </c>
      <c r="V704" s="20">
        <f t="shared" si="471"/>
        <v>0</v>
      </c>
      <c r="W704" s="155"/>
    </row>
    <row r="705" spans="3:23" x14ac:dyDescent="0.25">
      <c r="C705" s="146" t="s">
        <v>415</v>
      </c>
      <c r="D705" s="20">
        <v>0</v>
      </c>
      <c r="E705" s="20">
        <f t="shared" ref="E705:V706" si="472">E690</f>
        <v>1</v>
      </c>
      <c r="F705" s="20">
        <f t="shared" si="472"/>
        <v>0</v>
      </c>
      <c r="G705" s="147">
        <f t="shared" si="472"/>
        <v>1</v>
      </c>
      <c r="H705" s="20">
        <f t="shared" si="472"/>
        <v>0</v>
      </c>
      <c r="I705" s="20">
        <f t="shared" si="472"/>
        <v>0</v>
      </c>
      <c r="J705" s="20">
        <f t="shared" si="472"/>
        <v>0</v>
      </c>
      <c r="K705" s="20">
        <f t="shared" si="472"/>
        <v>0</v>
      </c>
      <c r="L705" s="20">
        <f t="shared" si="472"/>
        <v>0</v>
      </c>
      <c r="M705" s="20">
        <f t="shared" si="472"/>
        <v>0</v>
      </c>
      <c r="N705" s="20">
        <f t="shared" si="472"/>
        <v>1</v>
      </c>
      <c r="O705" s="20">
        <f t="shared" si="472"/>
        <v>0</v>
      </c>
      <c r="P705" s="20">
        <f t="shared" si="472"/>
        <v>0</v>
      </c>
      <c r="Q705" s="20">
        <f t="shared" si="472"/>
        <v>0</v>
      </c>
      <c r="R705" s="20">
        <f t="shared" si="472"/>
        <v>0</v>
      </c>
      <c r="S705" s="20">
        <f t="shared" si="472"/>
        <v>0</v>
      </c>
      <c r="T705" s="20">
        <f t="shared" si="472"/>
        <v>0</v>
      </c>
      <c r="U705" s="20">
        <f t="shared" si="472"/>
        <v>0</v>
      </c>
      <c r="V705" s="20">
        <f t="shared" si="472"/>
        <v>0</v>
      </c>
      <c r="W705" s="155">
        <v>1</v>
      </c>
    </row>
    <row r="706" spans="3:23" x14ac:dyDescent="0.25">
      <c r="C706" s="146" t="s">
        <v>440</v>
      </c>
      <c r="D706" s="20">
        <v>0</v>
      </c>
      <c r="E706" s="20">
        <f t="shared" si="472"/>
        <v>1</v>
      </c>
      <c r="F706" s="20">
        <f t="shared" si="472"/>
        <v>0</v>
      </c>
      <c r="G706" s="147">
        <f t="shared" si="472"/>
        <v>0</v>
      </c>
      <c r="H706" s="20">
        <f t="shared" si="472"/>
        <v>1</v>
      </c>
      <c r="I706" s="20">
        <f t="shared" si="472"/>
        <v>0</v>
      </c>
      <c r="J706" s="20">
        <f t="shared" si="472"/>
        <v>0</v>
      </c>
      <c r="K706" s="20">
        <f t="shared" si="472"/>
        <v>0</v>
      </c>
      <c r="L706" s="20">
        <f t="shared" si="472"/>
        <v>0</v>
      </c>
      <c r="M706" s="20">
        <f t="shared" si="472"/>
        <v>0</v>
      </c>
      <c r="N706" s="20">
        <f t="shared" si="472"/>
        <v>0</v>
      </c>
      <c r="O706" s="20">
        <f t="shared" si="472"/>
        <v>1</v>
      </c>
      <c r="P706" s="20">
        <f t="shared" si="472"/>
        <v>0</v>
      </c>
      <c r="Q706" s="20">
        <f t="shared" si="472"/>
        <v>0</v>
      </c>
      <c r="R706" s="20">
        <f t="shared" si="472"/>
        <v>0</v>
      </c>
      <c r="S706" s="20">
        <f t="shared" si="472"/>
        <v>0</v>
      </c>
      <c r="T706" s="20">
        <f t="shared" si="472"/>
        <v>0</v>
      </c>
      <c r="U706" s="20">
        <f t="shared" si="472"/>
        <v>0</v>
      </c>
      <c r="V706" s="20">
        <f t="shared" si="472"/>
        <v>0</v>
      </c>
      <c r="W706" s="155"/>
    </row>
    <row r="707" spans="3:23" x14ac:dyDescent="0.25">
      <c r="C707" s="146" t="s">
        <v>441</v>
      </c>
      <c r="D707" s="20">
        <v>0</v>
      </c>
      <c r="E707" s="20">
        <f>E692-E702*$I$692</f>
        <v>0.91666666666666663</v>
      </c>
      <c r="F707" s="20">
        <f t="shared" ref="F707:V707" si="473">F692-F702*$I$692</f>
        <v>0.25</v>
      </c>
      <c r="G707" s="147">
        <f t="shared" si="473"/>
        <v>0.5</v>
      </c>
      <c r="H707" s="20">
        <f t="shared" si="473"/>
        <v>-0.5</v>
      </c>
      <c r="I707" s="20">
        <f t="shared" si="473"/>
        <v>0</v>
      </c>
      <c r="J707" s="20">
        <f t="shared" si="473"/>
        <v>0</v>
      </c>
      <c r="K707" s="20">
        <f t="shared" si="473"/>
        <v>-8.3333333333333329E-2</v>
      </c>
      <c r="L707" s="20">
        <f t="shared" si="473"/>
        <v>0</v>
      </c>
      <c r="M707" s="20">
        <f t="shared" si="473"/>
        <v>0</v>
      </c>
      <c r="N707" s="20">
        <f t="shared" si="473"/>
        <v>0</v>
      </c>
      <c r="O707" s="20">
        <f t="shared" si="473"/>
        <v>0</v>
      </c>
      <c r="P707" s="20">
        <f t="shared" si="473"/>
        <v>1</v>
      </c>
      <c r="Q707" s="20">
        <f t="shared" si="473"/>
        <v>0</v>
      </c>
      <c r="R707" s="20">
        <f t="shared" si="473"/>
        <v>0</v>
      </c>
      <c r="S707" s="20">
        <f t="shared" si="473"/>
        <v>-0.58333333333333337</v>
      </c>
      <c r="T707" s="20">
        <f t="shared" si="473"/>
        <v>0</v>
      </c>
      <c r="U707" s="20">
        <f t="shared" si="473"/>
        <v>0</v>
      </c>
      <c r="V707" s="20">
        <f t="shared" si="473"/>
        <v>0</v>
      </c>
      <c r="W707" s="155">
        <f>E707/G707</f>
        <v>1.8333333333333333</v>
      </c>
    </row>
    <row r="708" spans="3:23" x14ac:dyDescent="0.25">
      <c r="C708" s="146" t="s">
        <v>446</v>
      </c>
      <c r="D708" s="20">
        <v>0</v>
      </c>
      <c r="E708" s="20">
        <f t="shared" ref="E708:V711" si="474">E693</f>
        <v>0</v>
      </c>
      <c r="F708" s="20">
        <f t="shared" si="474"/>
        <v>0</v>
      </c>
      <c r="G708" s="147">
        <f t="shared" si="474"/>
        <v>0</v>
      </c>
      <c r="H708" s="20">
        <f t="shared" si="474"/>
        <v>0</v>
      </c>
      <c r="I708" s="20">
        <f t="shared" si="474"/>
        <v>0</v>
      </c>
      <c r="J708" s="20">
        <f t="shared" si="474"/>
        <v>0</v>
      </c>
      <c r="K708" s="20">
        <f t="shared" si="474"/>
        <v>0</v>
      </c>
      <c r="L708" s="20">
        <f t="shared" si="474"/>
        <v>0</v>
      </c>
      <c r="M708" s="20">
        <f t="shared" si="474"/>
        <v>0</v>
      </c>
      <c r="N708" s="20">
        <f t="shared" si="474"/>
        <v>0</v>
      </c>
      <c r="O708" s="20">
        <f t="shared" si="474"/>
        <v>0</v>
      </c>
      <c r="P708" s="20">
        <f t="shared" si="474"/>
        <v>0</v>
      </c>
      <c r="Q708" s="20">
        <f t="shared" si="474"/>
        <v>1</v>
      </c>
      <c r="R708" s="20">
        <f t="shared" si="474"/>
        <v>0</v>
      </c>
      <c r="S708" s="20">
        <f t="shared" si="474"/>
        <v>1</v>
      </c>
      <c r="T708" s="20">
        <f t="shared" si="474"/>
        <v>0</v>
      </c>
      <c r="U708" s="20">
        <f t="shared" si="474"/>
        <v>0</v>
      </c>
      <c r="V708" s="20">
        <f t="shared" si="474"/>
        <v>0</v>
      </c>
      <c r="W708" s="155"/>
    </row>
    <row r="709" spans="3:23" x14ac:dyDescent="0.25">
      <c r="C709" s="146" t="s">
        <v>458</v>
      </c>
      <c r="D709" s="20">
        <v>0</v>
      </c>
      <c r="E709" s="20">
        <f t="shared" si="474"/>
        <v>0</v>
      </c>
      <c r="F709" s="20">
        <f t="shared" si="474"/>
        <v>1</v>
      </c>
      <c r="G709" s="147">
        <f t="shared" si="474"/>
        <v>0</v>
      </c>
      <c r="H709" s="20">
        <f t="shared" si="474"/>
        <v>0</v>
      </c>
      <c r="I709" s="20">
        <f t="shared" si="474"/>
        <v>0</v>
      </c>
      <c r="J709" s="20">
        <f t="shared" si="474"/>
        <v>0</v>
      </c>
      <c r="K709" s="20">
        <f t="shared" si="474"/>
        <v>0</v>
      </c>
      <c r="L709" s="20">
        <f t="shared" si="474"/>
        <v>0</v>
      </c>
      <c r="M709" s="20">
        <f t="shared" si="474"/>
        <v>0</v>
      </c>
      <c r="N709" s="20">
        <f t="shared" si="474"/>
        <v>0</v>
      </c>
      <c r="O709" s="20">
        <f t="shared" si="474"/>
        <v>0</v>
      </c>
      <c r="P709" s="20">
        <f t="shared" si="474"/>
        <v>0</v>
      </c>
      <c r="Q709" s="20">
        <f t="shared" si="474"/>
        <v>0</v>
      </c>
      <c r="R709" s="20">
        <f t="shared" si="474"/>
        <v>1</v>
      </c>
      <c r="S709" s="20">
        <f t="shared" si="474"/>
        <v>0</v>
      </c>
      <c r="T709" s="20">
        <f t="shared" si="474"/>
        <v>0</v>
      </c>
      <c r="U709" s="20">
        <f t="shared" si="474"/>
        <v>0</v>
      </c>
      <c r="V709" s="20">
        <f t="shared" si="474"/>
        <v>0</v>
      </c>
      <c r="W709" s="155"/>
    </row>
    <row r="710" spans="3:23" ht="15.75" thickBot="1" x14ac:dyDescent="0.3">
      <c r="C710" s="146" t="s">
        <v>13</v>
      </c>
      <c r="D710" s="20">
        <v>13</v>
      </c>
      <c r="E710" s="20">
        <f t="shared" si="474"/>
        <v>1</v>
      </c>
      <c r="F710" s="20">
        <f t="shared" si="474"/>
        <v>0</v>
      </c>
      <c r="G710" s="147">
        <f t="shared" si="474"/>
        <v>0</v>
      </c>
      <c r="H710" s="20">
        <f t="shared" si="474"/>
        <v>0</v>
      </c>
      <c r="I710" s="20">
        <f t="shared" si="474"/>
        <v>0</v>
      </c>
      <c r="J710" s="20">
        <f t="shared" si="474"/>
        <v>1</v>
      </c>
      <c r="K710" s="20">
        <f t="shared" si="474"/>
        <v>0</v>
      </c>
      <c r="L710" s="20">
        <f t="shared" si="474"/>
        <v>0</v>
      </c>
      <c r="M710" s="20">
        <f t="shared" si="474"/>
        <v>0</v>
      </c>
      <c r="N710" s="20">
        <f t="shared" si="474"/>
        <v>0</v>
      </c>
      <c r="O710" s="20">
        <f t="shared" si="474"/>
        <v>0</v>
      </c>
      <c r="P710" s="20">
        <f t="shared" si="474"/>
        <v>0</v>
      </c>
      <c r="Q710" s="20">
        <f t="shared" si="474"/>
        <v>0</v>
      </c>
      <c r="R710" s="20">
        <f t="shared" si="474"/>
        <v>0</v>
      </c>
      <c r="S710" s="20">
        <f t="shared" si="474"/>
        <v>-1</v>
      </c>
      <c r="T710" s="20">
        <f t="shared" si="474"/>
        <v>0</v>
      </c>
      <c r="U710" s="20">
        <f t="shared" si="474"/>
        <v>0</v>
      </c>
      <c r="V710" s="20">
        <f t="shared" si="474"/>
        <v>0</v>
      </c>
      <c r="W710" s="155"/>
    </row>
    <row r="711" spans="3:23" ht="15.75" thickBot="1" x14ac:dyDescent="0.3">
      <c r="C711" s="148" t="s">
        <v>481</v>
      </c>
      <c r="D711" s="149">
        <v>0</v>
      </c>
      <c r="E711" s="149">
        <f t="shared" si="474"/>
        <v>0</v>
      </c>
      <c r="F711" s="149">
        <f t="shared" si="474"/>
        <v>0</v>
      </c>
      <c r="G711" s="141">
        <f t="shared" si="474"/>
        <v>1</v>
      </c>
      <c r="H711" s="149">
        <f t="shared" si="474"/>
        <v>0</v>
      </c>
      <c r="I711" s="149">
        <f t="shared" si="474"/>
        <v>0</v>
      </c>
      <c r="J711" s="149">
        <f t="shared" si="474"/>
        <v>0</v>
      </c>
      <c r="K711" s="149">
        <f t="shared" si="474"/>
        <v>0</v>
      </c>
      <c r="L711" s="149">
        <f t="shared" si="474"/>
        <v>0</v>
      </c>
      <c r="M711" s="149">
        <f t="shared" si="474"/>
        <v>0</v>
      </c>
      <c r="N711" s="149">
        <f t="shared" si="474"/>
        <v>0</v>
      </c>
      <c r="O711" s="149">
        <f t="shared" si="474"/>
        <v>0</v>
      </c>
      <c r="P711" s="149">
        <f t="shared" si="474"/>
        <v>0</v>
      </c>
      <c r="Q711" s="149">
        <f t="shared" si="474"/>
        <v>0</v>
      </c>
      <c r="R711" s="149">
        <f t="shared" si="474"/>
        <v>0</v>
      </c>
      <c r="S711" s="149">
        <f t="shared" si="474"/>
        <v>0</v>
      </c>
      <c r="T711" s="149">
        <f t="shared" si="474"/>
        <v>1</v>
      </c>
      <c r="U711" s="149">
        <f t="shared" si="474"/>
        <v>0</v>
      </c>
      <c r="V711" s="149">
        <f t="shared" si="474"/>
        <v>0</v>
      </c>
      <c r="W711" s="151">
        <v>0</v>
      </c>
    </row>
    <row r="712" spans="3:23" ht="15.75" thickBot="1" x14ac:dyDescent="0.3">
      <c r="C712" s="152" t="s">
        <v>473</v>
      </c>
      <c r="D712" s="153">
        <v>-10000</v>
      </c>
      <c r="E712" s="20">
        <f>E697-E702*$I$697</f>
        <v>0.91666666666666663</v>
      </c>
      <c r="F712" s="20">
        <f t="shared" ref="F712:V712" si="475">F697-F702*$I$697</f>
        <v>0.25</v>
      </c>
      <c r="G712" s="154">
        <f t="shared" si="475"/>
        <v>0.5</v>
      </c>
      <c r="H712" s="20">
        <f t="shared" si="475"/>
        <v>-0.5</v>
      </c>
      <c r="I712" s="20">
        <f t="shared" si="475"/>
        <v>0</v>
      </c>
      <c r="J712" s="20">
        <f t="shared" si="475"/>
        <v>0</v>
      </c>
      <c r="K712" s="20">
        <f t="shared" si="475"/>
        <v>-8.3333333333333329E-2</v>
      </c>
      <c r="L712" s="20">
        <f t="shared" si="475"/>
        <v>0</v>
      </c>
      <c r="M712" s="20">
        <f t="shared" si="475"/>
        <v>0</v>
      </c>
      <c r="N712" s="20">
        <f t="shared" si="475"/>
        <v>0</v>
      </c>
      <c r="O712" s="20">
        <f t="shared" si="475"/>
        <v>0</v>
      </c>
      <c r="P712" s="20">
        <f t="shared" si="475"/>
        <v>0</v>
      </c>
      <c r="Q712" s="20">
        <f t="shared" si="475"/>
        <v>0</v>
      </c>
      <c r="R712" s="20">
        <f t="shared" si="475"/>
        <v>0</v>
      </c>
      <c r="S712" s="20">
        <f t="shared" si="475"/>
        <v>-0.58333333333333337</v>
      </c>
      <c r="T712" s="20">
        <f t="shared" si="475"/>
        <v>0</v>
      </c>
      <c r="U712" s="20">
        <f t="shared" si="475"/>
        <v>-1</v>
      </c>
      <c r="V712" s="20">
        <f t="shared" si="475"/>
        <v>1</v>
      </c>
      <c r="W712" s="156"/>
    </row>
    <row r="713" spans="3:23" ht="15.75" thickBot="1" x14ac:dyDescent="0.3">
      <c r="D713" s="138"/>
      <c r="E713" s="138" t="s">
        <v>237</v>
      </c>
      <c r="F713" s="139">
        <f>SUMPRODUCT($D$702:$D$712,F702:F712)-F700</f>
        <v>-2504.5</v>
      </c>
      <c r="G713" s="139">
        <f t="shared" ref="G713:V713" si="476">SUMPRODUCT($D$702:$D$712,G702:G712)-G700</f>
        <v>-5009</v>
      </c>
      <c r="H713" s="139">
        <f t="shared" si="476"/>
        <v>5000</v>
      </c>
      <c r="I713" s="139">
        <f t="shared" si="476"/>
        <v>0</v>
      </c>
      <c r="J713" s="139">
        <f t="shared" si="476"/>
        <v>0</v>
      </c>
      <c r="K713" s="139">
        <f t="shared" si="476"/>
        <v>833.83333333333326</v>
      </c>
      <c r="L713" s="139">
        <f t="shared" si="476"/>
        <v>0</v>
      </c>
      <c r="M713" s="139">
        <f t="shared" si="476"/>
        <v>0</v>
      </c>
      <c r="N713" s="139">
        <f t="shared" si="476"/>
        <v>0</v>
      </c>
      <c r="O713" s="139">
        <f t="shared" si="476"/>
        <v>0</v>
      </c>
      <c r="P713" s="139">
        <f t="shared" si="476"/>
        <v>0</v>
      </c>
      <c r="Q713" s="139">
        <f t="shared" si="476"/>
        <v>0</v>
      </c>
      <c r="R713" s="139">
        <f t="shared" si="476"/>
        <v>0</v>
      </c>
      <c r="S713" s="139">
        <f t="shared" si="476"/>
        <v>5823.8333333333339</v>
      </c>
      <c r="T713" s="139">
        <f t="shared" si="476"/>
        <v>0</v>
      </c>
      <c r="U713" s="139">
        <f t="shared" si="476"/>
        <v>10000</v>
      </c>
      <c r="V713" s="139">
        <f t="shared" si="476"/>
        <v>0</v>
      </c>
    </row>
    <row r="714" spans="3:23" ht="15.75" thickBot="1" x14ac:dyDescent="0.3"/>
    <row r="715" spans="3:23" ht="15.75" thickBot="1" x14ac:dyDescent="0.3">
      <c r="C715" s="20"/>
      <c r="D715" s="20"/>
      <c r="E715" s="138" t="s">
        <v>155</v>
      </c>
      <c r="F715" s="139">
        <v>3</v>
      </c>
      <c r="G715" s="139">
        <v>6</v>
      </c>
      <c r="H715" s="139">
        <v>3</v>
      </c>
      <c r="I715" s="139">
        <v>6</v>
      </c>
      <c r="J715" s="139">
        <v>13</v>
      </c>
      <c r="K715" s="139">
        <v>0</v>
      </c>
      <c r="L715" s="139">
        <v>0</v>
      </c>
      <c r="M715" s="139">
        <v>0</v>
      </c>
      <c r="N715" s="139">
        <v>0</v>
      </c>
      <c r="O715" s="139">
        <v>0</v>
      </c>
      <c r="P715" s="139">
        <v>0</v>
      </c>
      <c r="Q715" s="139">
        <v>0</v>
      </c>
      <c r="R715" s="139">
        <v>0</v>
      </c>
      <c r="S715" s="139">
        <v>0</v>
      </c>
      <c r="T715" s="139">
        <v>0</v>
      </c>
      <c r="U715" s="139">
        <v>0</v>
      </c>
      <c r="V715" s="140">
        <v>-10000</v>
      </c>
    </row>
    <row r="716" spans="3:23" ht="15.75" thickBot="1" x14ac:dyDescent="0.3">
      <c r="C716" s="138" t="s">
        <v>435</v>
      </c>
      <c r="D716" s="139" t="s">
        <v>436</v>
      </c>
      <c r="E716" s="139" t="s">
        <v>437</v>
      </c>
      <c r="F716" s="139" t="s">
        <v>438</v>
      </c>
      <c r="G716" s="139" t="s">
        <v>439</v>
      </c>
      <c r="H716" s="139" t="s">
        <v>11</v>
      </c>
      <c r="I716" s="139" t="s">
        <v>12</v>
      </c>
      <c r="J716" s="139" t="s">
        <v>13</v>
      </c>
      <c r="K716" s="139" t="s">
        <v>234</v>
      </c>
      <c r="L716" s="139" t="s">
        <v>235</v>
      </c>
      <c r="M716" s="139" t="s">
        <v>236</v>
      </c>
      <c r="N716" s="139" t="s">
        <v>415</v>
      </c>
      <c r="O716" s="139" t="s">
        <v>440</v>
      </c>
      <c r="P716" s="139" t="s">
        <v>441</v>
      </c>
      <c r="Q716" s="139" t="s">
        <v>446</v>
      </c>
      <c r="R716" s="139" t="s">
        <v>458</v>
      </c>
      <c r="S716" s="139" t="s">
        <v>468</v>
      </c>
      <c r="T716" s="139" t="s">
        <v>481</v>
      </c>
      <c r="U716" s="139" t="s">
        <v>491</v>
      </c>
      <c r="V716" s="139" t="s">
        <v>473</v>
      </c>
      <c r="W716" s="140" t="s">
        <v>442</v>
      </c>
    </row>
    <row r="717" spans="3:23" x14ac:dyDescent="0.25">
      <c r="C717" s="142" t="s">
        <v>12</v>
      </c>
      <c r="D717" s="143">
        <v>6</v>
      </c>
      <c r="E717" s="143">
        <f>E702-E726*$G$702</f>
        <v>8.3333333333333329E-2</v>
      </c>
      <c r="F717" s="144">
        <f t="shared" ref="F717:V717" si="477">F702-F726*$G$702</f>
        <v>-0.25</v>
      </c>
      <c r="G717" s="143">
        <f t="shared" si="477"/>
        <v>0</v>
      </c>
      <c r="H717" s="143">
        <f t="shared" si="477"/>
        <v>0.5</v>
      </c>
      <c r="I717" s="143">
        <f t="shared" si="477"/>
        <v>1</v>
      </c>
      <c r="J717" s="143">
        <f t="shared" si="477"/>
        <v>0</v>
      </c>
      <c r="K717" s="143">
        <f t="shared" si="477"/>
        <v>8.3333333333333329E-2</v>
      </c>
      <c r="L717" s="143">
        <f t="shared" si="477"/>
        <v>0</v>
      </c>
      <c r="M717" s="143">
        <f t="shared" si="477"/>
        <v>0</v>
      </c>
      <c r="N717" s="143">
        <f t="shared" si="477"/>
        <v>0</v>
      </c>
      <c r="O717" s="143">
        <f t="shared" si="477"/>
        <v>0</v>
      </c>
      <c r="P717" s="143">
        <f t="shared" si="477"/>
        <v>0</v>
      </c>
      <c r="Q717" s="143">
        <f t="shared" si="477"/>
        <v>0</v>
      </c>
      <c r="R717" s="143">
        <f t="shared" si="477"/>
        <v>0</v>
      </c>
      <c r="S717" s="143">
        <f t="shared" si="477"/>
        <v>0.58333333333333337</v>
      </c>
      <c r="T717" s="143">
        <f t="shared" si="477"/>
        <v>0.5</v>
      </c>
      <c r="U717" s="143">
        <f t="shared" si="477"/>
        <v>0</v>
      </c>
      <c r="V717" s="143">
        <f t="shared" si="477"/>
        <v>0</v>
      </c>
      <c r="W717" s="145"/>
    </row>
    <row r="718" spans="3:23" x14ac:dyDescent="0.25">
      <c r="C718" s="146" t="s">
        <v>235</v>
      </c>
      <c r="D718" s="20">
        <v>0</v>
      </c>
      <c r="E718" s="20">
        <f>E703-E726*$G$703</f>
        <v>1.5</v>
      </c>
      <c r="F718" s="147">
        <f t="shared" ref="F718:V718" si="478">F703-F726*$G$703</f>
        <v>4.5</v>
      </c>
      <c r="G718" s="20">
        <f t="shared" si="478"/>
        <v>0</v>
      </c>
      <c r="H718" s="20">
        <f t="shared" si="478"/>
        <v>0</v>
      </c>
      <c r="I718" s="20">
        <f t="shared" si="478"/>
        <v>0</v>
      </c>
      <c r="J718" s="20">
        <f t="shared" si="478"/>
        <v>0</v>
      </c>
      <c r="K718" s="20">
        <f t="shared" si="478"/>
        <v>0.5</v>
      </c>
      <c r="L718" s="20">
        <f t="shared" si="478"/>
        <v>1</v>
      </c>
      <c r="M718" s="20">
        <f t="shared" si="478"/>
        <v>0</v>
      </c>
      <c r="N718" s="20">
        <f t="shared" si="478"/>
        <v>0</v>
      </c>
      <c r="O718" s="20">
        <f t="shared" si="478"/>
        <v>0</v>
      </c>
      <c r="P718" s="20">
        <f t="shared" si="478"/>
        <v>0</v>
      </c>
      <c r="Q718" s="20">
        <f t="shared" si="478"/>
        <v>0</v>
      </c>
      <c r="R718" s="20">
        <f t="shared" si="478"/>
        <v>0</v>
      </c>
      <c r="S718" s="20">
        <f t="shared" si="478"/>
        <v>10.5</v>
      </c>
      <c r="T718" s="20">
        <f t="shared" si="478"/>
        <v>-9</v>
      </c>
      <c r="U718" s="20">
        <f t="shared" si="478"/>
        <v>0</v>
      </c>
      <c r="V718" s="20">
        <f t="shared" si="478"/>
        <v>0</v>
      </c>
      <c r="W718" s="155">
        <f>E718/F718</f>
        <v>0.33333333333333331</v>
      </c>
    </row>
    <row r="719" spans="3:23" x14ac:dyDescent="0.25">
      <c r="C719" s="146" t="s">
        <v>236</v>
      </c>
      <c r="D719" s="20">
        <v>0</v>
      </c>
      <c r="E719" s="20">
        <f>E704</f>
        <v>1</v>
      </c>
      <c r="F719" s="147">
        <f t="shared" ref="F719:V719" si="479">F704</f>
        <v>1</v>
      </c>
      <c r="G719" s="20">
        <f t="shared" si="479"/>
        <v>0</v>
      </c>
      <c r="H719" s="20">
        <f t="shared" si="479"/>
        <v>0</v>
      </c>
      <c r="I719" s="20">
        <f t="shared" si="479"/>
        <v>0</v>
      </c>
      <c r="J719" s="20">
        <f t="shared" si="479"/>
        <v>0</v>
      </c>
      <c r="K719" s="20">
        <f t="shared" si="479"/>
        <v>0</v>
      </c>
      <c r="L719" s="20">
        <f t="shared" si="479"/>
        <v>0</v>
      </c>
      <c r="M719" s="20">
        <f t="shared" si="479"/>
        <v>1</v>
      </c>
      <c r="N719" s="20">
        <f t="shared" si="479"/>
        <v>0</v>
      </c>
      <c r="O719" s="20">
        <f t="shared" si="479"/>
        <v>0</v>
      </c>
      <c r="P719" s="20">
        <f t="shared" si="479"/>
        <v>0</v>
      </c>
      <c r="Q719" s="20">
        <f t="shared" si="479"/>
        <v>0</v>
      </c>
      <c r="R719" s="20">
        <f t="shared" si="479"/>
        <v>0</v>
      </c>
      <c r="S719" s="20">
        <f t="shared" si="479"/>
        <v>0</v>
      </c>
      <c r="T719" s="20">
        <f t="shared" si="479"/>
        <v>0</v>
      </c>
      <c r="U719" s="20">
        <f t="shared" si="479"/>
        <v>0</v>
      </c>
      <c r="V719" s="20">
        <f t="shared" si="479"/>
        <v>0</v>
      </c>
      <c r="W719" s="155">
        <v>1</v>
      </c>
    </row>
    <row r="720" spans="3:23" x14ac:dyDescent="0.25">
      <c r="C720" s="146" t="s">
        <v>415</v>
      </c>
      <c r="D720" s="20">
        <v>0</v>
      </c>
      <c r="E720" s="20">
        <f>E705-E726*$G$705</f>
        <v>1</v>
      </c>
      <c r="F720" s="147">
        <f t="shared" ref="F720:V720" si="480">F705-F726*$G$705</f>
        <v>0</v>
      </c>
      <c r="G720" s="20">
        <f t="shared" si="480"/>
        <v>0</v>
      </c>
      <c r="H720" s="20">
        <f t="shared" si="480"/>
        <v>0</v>
      </c>
      <c r="I720" s="20">
        <f t="shared" si="480"/>
        <v>0</v>
      </c>
      <c r="J720" s="20">
        <f t="shared" si="480"/>
        <v>0</v>
      </c>
      <c r="K720" s="20">
        <f t="shared" si="480"/>
        <v>0</v>
      </c>
      <c r="L720" s="20">
        <f t="shared" si="480"/>
        <v>0</v>
      </c>
      <c r="M720" s="20">
        <f t="shared" si="480"/>
        <v>0</v>
      </c>
      <c r="N720" s="20">
        <f t="shared" si="480"/>
        <v>1</v>
      </c>
      <c r="O720" s="20">
        <f t="shared" si="480"/>
        <v>0</v>
      </c>
      <c r="P720" s="20">
        <f t="shared" si="480"/>
        <v>0</v>
      </c>
      <c r="Q720" s="20">
        <f t="shared" si="480"/>
        <v>0</v>
      </c>
      <c r="R720" s="20">
        <f t="shared" si="480"/>
        <v>0</v>
      </c>
      <c r="S720" s="20">
        <f t="shared" si="480"/>
        <v>0</v>
      </c>
      <c r="T720" s="20">
        <f t="shared" si="480"/>
        <v>-1</v>
      </c>
      <c r="U720" s="20">
        <f t="shared" si="480"/>
        <v>0</v>
      </c>
      <c r="V720" s="20">
        <f t="shared" si="480"/>
        <v>0</v>
      </c>
      <c r="W720" s="155"/>
    </row>
    <row r="721" spans="3:23" x14ac:dyDescent="0.25">
      <c r="C721" s="146" t="s">
        <v>440</v>
      </c>
      <c r="D721" s="20">
        <v>0</v>
      </c>
      <c r="E721" s="20">
        <f t="shared" ref="E721:V721" si="481">E706</f>
        <v>1</v>
      </c>
      <c r="F721" s="147">
        <f t="shared" si="481"/>
        <v>0</v>
      </c>
      <c r="G721" s="20">
        <f t="shared" si="481"/>
        <v>0</v>
      </c>
      <c r="H721" s="20">
        <f t="shared" si="481"/>
        <v>1</v>
      </c>
      <c r="I721" s="20">
        <f t="shared" si="481"/>
        <v>0</v>
      </c>
      <c r="J721" s="20">
        <f t="shared" si="481"/>
        <v>0</v>
      </c>
      <c r="K721" s="20">
        <f t="shared" si="481"/>
        <v>0</v>
      </c>
      <c r="L721" s="20">
        <f t="shared" si="481"/>
        <v>0</v>
      </c>
      <c r="M721" s="20">
        <f t="shared" si="481"/>
        <v>0</v>
      </c>
      <c r="N721" s="20">
        <f t="shared" si="481"/>
        <v>0</v>
      </c>
      <c r="O721" s="20">
        <f t="shared" si="481"/>
        <v>1</v>
      </c>
      <c r="P721" s="20">
        <f t="shared" si="481"/>
        <v>0</v>
      </c>
      <c r="Q721" s="20">
        <f t="shared" si="481"/>
        <v>0</v>
      </c>
      <c r="R721" s="20">
        <f t="shared" si="481"/>
        <v>0</v>
      </c>
      <c r="S721" s="20">
        <f t="shared" si="481"/>
        <v>0</v>
      </c>
      <c r="T721" s="20">
        <f t="shared" si="481"/>
        <v>0</v>
      </c>
      <c r="U721" s="20">
        <f t="shared" si="481"/>
        <v>0</v>
      </c>
      <c r="V721" s="20">
        <f t="shared" si="481"/>
        <v>0</v>
      </c>
      <c r="W721" s="155"/>
    </row>
    <row r="722" spans="3:23" x14ac:dyDescent="0.25">
      <c r="C722" s="146" t="s">
        <v>441</v>
      </c>
      <c r="D722" s="20">
        <v>0</v>
      </c>
      <c r="E722" s="20">
        <f>E707-E726*$G$707</f>
        <v>0.91666666666666663</v>
      </c>
      <c r="F722" s="147">
        <f t="shared" ref="F722:V722" si="482">F707-F726*$G$707</f>
        <v>0.25</v>
      </c>
      <c r="G722" s="20">
        <f t="shared" si="482"/>
        <v>0</v>
      </c>
      <c r="H722" s="20">
        <f t="shared" si="482"/>
        <v>-0.5</v>
      </c>
      <c r="I722" s="20">
        <f t="shared" si="482"/>
        <v>0</v>
      </c>
      <c r="J722" s="20">
        <f t="shared" si="482"/>
        <v>0</v>
      </c>
      <c r="K722" s="20">
        <f t="shared" si="482"/>
        <v>-8.3333333333333329E-2</v>
      </c>
      <c r="L722" s="20">
        <f t="shared" si="482"/>
        <v>0</v>
      </c>
      <c r="M722" s="20">
        <f t="shared" si="482"/>
        <v>0</v>
      </c>
      <c r="N722" s="20">
        <f t="shared" si="482"/>
        <v>0</v>
      </c>
      <c r="O722" s="20">
        <f t="shared" si="482"/>
        <v>0</v>
      </c>
      <c r="P722" s="20">
        <f t="shared" si="482"/>
        <v>1</v>
      </c>
      <c r="Q722" s="20">
        <f t="shared" si="482"/>
        <v>0</v>
      </c>
      <c r="R722" s="20">
        <f t="shared" si="482"/>
        <v>0</v>
      </c>
      <c r="S722" s="20">
        <f t="shared" si="482"/>
        <v>-0.58333333333333337</v>
      </c>
      <c r="T722" s="20">
        <f t="shared" si="482"/>
        <v>-0.5</v>
      </c>
      <c r="U722" s="20">
        <f t="shared" si="482"/>
        <v>0</v>
      </c>
      <c r="V722" s="20">
        <f t="shared" si="482"/>
        <v>0</v>
      </c>
      <c r="W722" s="155">
        <f>E722/F722</f>
        <v>3.6666666666666665</v>
      </c>
    </row>
    <row r="723" spans="3:23" ht="15.75" thickBot="1" x14ac:dyDescent="0.3">
      <c r="C723" s="146" t="s">
        <v>446</v>
      </c>
      <c r="D723" s="20">
        <v>0</v>
      </c>
      <c r="E723" s="20">
        <f t="shared" ref="E723:V726" si="483">E708</f>
        <v>0</v>
      </c>
      <c r="F723" s="147">
        <f t="shared" si="483"/>
        <v>0</v>
      </c>
      <c r="G723" s="20">
        <f t="shared" si="483"/>
        <v>0</v>
      </c>
      <c r="H723" s="20">
        <f t="shared" si="483"/>
        <v>0</v>
      </c>
      <c r="I723" s="20">
        <f t="shared" si="483"/>
        <v>0</v>
      </c>
      <c r="J723" s="20">
        <f t="shared" si="483"/>
        <v>0</v>
      </c>
      <c r="K723" s="20">
        <f t="shared" si="483"/>
        <v>0</v>
      </c>
      <c r="L723" s="20">
        <f t="shared" si="483"/>
        <v>0</v>
      </c>
      <c r="M723" s="20">
        <f t="shared" si="483"/>
        <v>0</v>
      </c>
      <c r="N723" s="20">
        <f t="shared" si="483"/>
        <v>0</v>
      </c>
      <c r="O723" s="20">
        <f t="shared" si="483"/>
        <v>0</v>
      </c>
      <c r="P723" s="20">
        <f t="shared" si="483"/>
        <v>0</v>
      </c>
      <c r="Q723" s="20">
        <f t="shared" si="483"/>
        <v>1</v>
      </c>
      <c r="R723" s="20">
        <f t="shared" si="483"/>
        <v>0</v>
      </c>
      <c r="S723" s="20">
        <f t="shared" si="483"/>
        <v>1</v>
      </c>
      <c r="T723" s="20">
        <f t="shared" si="483"/>
        <v>0</v>
      </c>
      <c r="U723" s="20">
        <f t="shared" si="483"/>
        <v>0</v>
      </c>
      <c r="V723" s="20">
        <f t="shared" si="483"/>
        <v>0</v>
      </c>
      <c r="W723" s="155"/>
    </row>
    <row r="724" spans="3:23" ht="15.75" thickBot="1" x14ac:dyDescent="0.3">
      <c r="C724" s="148" t="s">
        <v>458</v>
      </c>
      <c r="D724" s="149">
        <v>0</v>
      </c>
      <c r="E724" s="149">
        <f t="shared" si="483"/>
        <v>0</v>
      </c>
      <c r="F724" s="141">
        <f t="shared" si="483"/>
        <v>1</v>
      </c>
      <c r="G724" s="149">
        <f t="shared" si="483"/>
        <v>0</v>
      </c>
      <c r="H724" s="149">
        <f t="shared" si="483"/>
        <v>0</v>
      </c>
      <c r="I724" s="149">
        <f t="shared" si="483"/>
        <v>0</v>
      </c>
      <c r="J724" s="149">
        <f t="shared" si="483"/>
        <v>0</v>
      </c>
      <c r="K724" s="149">
        <f t="shared" si="483"/>
        <v>0</v>
      </c>
      <c r="L724" s="149">
        <f t="shared" si="483"/>
        <v>0</v>
      </c>
      <c r="M724" s="149">
        <f t="shared" si="483"/>
        <v>0</v>
      </c>
      <c r="N724" s="149">
        <f t="shared" si="483"/>
        <v>0</v>
      </c>
      <c r="O724" s="149">
        <f t="shared" si="483"/>
        <v>0</v>
      </c>
      <c r="P724" s="149">
        <f t="shared" si="483"/>
        <v>0</v>
      </c>
      <c r="Q724" s="149">
        <f t="shared" si="483"/>
        <v>0</v>
      </c>
      <c r="R724" s="149">
        <f t="shared" si="483"/>
        <v>1</v>
      </c>
      <c r="S724" s="149">
        <f t="shared" si="483"/>
        <v>0</v>
      </c>
      <c r="T724" s="149">
        <f t="shared" si="483"/>
        <v>0</v>
      </c>
      <c r="U724" s="149">
        <f t="shared" si="483"/>
        <v>0</v>
      </c>
      <c r="V724" s="149">
        <f t="shared" si="483"/>
        <v>0</v>
      </c>
      <c r="W724" s="151">
        <v>0</v>
      </c>
    </row>
    <row r="725" spans="3:23" x14ac:dyDescent="0.25">
      <c r="C725" s="146" t="s">
        <v>13</v>
      </c>
      <c r="D725" s="20">
        <v>13</v>
      </c>
      <c r="E725" s="20">
        <f t="shared" si="483"/>
        <v>1</v>
      </c>
      <c r="F725" s="147">
        <f t="shared" si="483"/>
        <v>0</v>
      </c>
      <c r="G725" s="20">
        <f t="shared" si="483"/>
        <v>0</v>
      </c>
      <c r="H725" s="20">
        <f t="shared" si="483"/>
        <v>0</v>
      </c>
      <c r="I725" s="20">
        <f t="shared" si="483"/>
        <v>0</v>
      </c>
      <c r="J725" s="20">
        <f t="shared" si="483"/>
        <v>1</v>
      </c>
      <c r="K725" s="20">
        <f t="shared" si="483"/>
        <v>0</v>
      </c>
      <c r="L725" s="20">
        <f t="shared" si="483"/>
        <v>0</v>
      </c>
      <c r="M725" s="20">
        <f t="shared" si="483"/>
        <v>0</v>
      </c>
      <c r="N725" s="20">
        <f t="shared" si="483"/>
        <v>0</v>
      </c>
      <c r="O725" s="20">
        <f t="shared" si="483"/>
        <v>0</v>
      </c>
      <c r="P725" s="20">
        <f t="shared" si="483"/>
        <v>0</v>
      </c>
      <c r="Q725" s="20">
        <f t="shared" si="483"/>
        <v>0</v>
      </c>
      <c r="R725" s="20">
        <f t="shared" si="483"/>
        <v>0</v>
      </c>
      <c r="S725" s="20">
        <f t="shared" si="483"/>
        <v>-1</v>
      </c>
      <c r="T725" s="20">
        <f t="shared" si="483"/>
        <v>0</v>
      </c>
      <c r="U725" s="20">
        <f t="shared" si="483"/>
        <v>0</v>
      </c>
      <c r="V725" s="20">
        <f t="shared" si="483"/>
        <v>0</v>
      </c>
      <c r="W725" s="155"/>
    </row>
    <row r="726" spans="3:23" x14ac:dyDescent="0.25">
      <c r="C726" s="146" t="s">
        <v>10</v>
      </c>
      <c r="D726" s="20">
        <v>6</v>
      </c>
      <c r="E726" s="20">
        <f t="shared" si="483"/>
        <v>0</v>
      </c>
      <c r="F726" s="147">
        <f t="shared" si="483"/>
        <v>0</v>
      </c>
      <c r="G726" s="20">
        <f t="shared" si="483"/>
        <v>1</v>
      </c>
      <c r="H726" s="20">
        <f t="shared" si="483"/>
        <v>0</v>
      </c>
      <c r="I726" s="20">
        <f t="shared" si="483"/>
        <v>0</v>
      </c>
      <c r="J726" s="20">
        <f t="shared" si="483"/>
        <v>0</v>
      </c>
      <c r="K726" s="20">
        <f t="shared" si="483"/>
        <v>0</v>
      </c>
      <c r="L726" s="20">
        <f t="shared" si="483"/>
        <v>0</v>
      </c>
      <c r="M726" s="20">
        <f t="shared" si="483"/>
        <v>0</v>
      </c>
      <c r="N726" s="20">
        <f t="shared" si="483"/>
        <v>0</v>
      </c>
      <c r="O726" s="20">
        <f t="shared" si="483"/>
        <v>0</v>
      </c>
      <c r="P726" s="20">
        <f t="shared" si="483"/>
        <v>0</v>
      </c>
      <c r="Q726" s="20">
        <f t="shared" si="483"/>
        <v>0</v>
      </c>
      <c r="R726" s="20">
        <f t="shared" si="483"/>
        <v>0</v>
      </c>
      <c r="S726" s="20">
        <f t="shared" si="483"/>
        <v>0</v>
      </c>
      <c r="T726" s="20">
        <f t="shared" si="483"/>
        <v>1</v>
      </c>
      <c r="U726" s="20">
        <f t="shared" si="483"/>
        <v>0</v>
      </c>
      <c r="V726" s="20">
        <f t="shared" si="483"/>
        <v>0</v>
      </c>
      <c r="W726" s="155"/>
    </row>
    <row r="727" spans="3:23" ht="15.75" thickBot="1" x14ac:dyDescent="0.3">
      <c r="C727" s="152" t="s">
        <v>473</v>
      </c>
      <c r="D727" s="153">
        <v>-10000</v>
      </c>
      <c r="E727" s="153">
        <f>E712-E726*$G$712</f>
        <v>0.91666666666666663</v>
      </c>
      <c r="F727" s="154">
        <f t="shared" ref="F727:V727" si="484">F712-F726*$G$712</f>
        <v>0.25</v>
      </c>
      <c r="G727" s="153">
        <f t="shared" si="484"/>
        <v>0</v>
      </c>
      <c r="H727" s="153">
        <f t="shared" si="484"/>
        <v>-0.5</v>
      </c>
      <c r="I727" s="153">
        <f t="shared" si="484"/>
        <v>0</v>
      </c>
      <c r="J727" s="153">
        <f t="shared" si="484"/>
        <v>0</v>
      </c>
      <c r="K727" s="153">
        <f t="shared" si="484"/>
        <v>-8.3333333333333329E-2</v>
      </c>
      <c r="L727" s="153">
        <f t="shared" si="484"/>
        <v>0</v>
      </c>
      <c r="M727" s="153">
        <f t="shared" si="484"/>
        <v>0</v>
      </c>
      <c r="N727" s="153">
        <f t="shared" si="484"/>
        <v>0</v>
      </c>
      <c r="O727" s="153">
        <f t="shared" si="484"/>
        <v>0</v>
      </c>
      <c r="P727" s="153">
        <f t="shared" si="484"/>
        <v>0</v>
      </c>
      <c r="Q727" s="153">
        <f t="shared" si="484"/>
        <v>0</v>
      </c>
      <c r="R727" s="153">
        <f t="shared" si="484"/>
        <v>0</v>
      </c>
      <c r="S727" s="153">
        <f t="shared" si="484"/>
        <v>-0.58333333333333337</v>
      </c>
      <c r="T727" s="153">
        <f t="shared" si="484"/>
        <v>-0.5</v>
      </c>
      <c r="U727" s="153">
        <f t="shared" si="484"/>
        <v>-1</v>
      </c>
      <c r="V727" s="153">
        <f t="shared" si="484"/>
        <v>1</v>
      </c>
      <c r="W727" s="156">
        <f>E727/F727</f>
        <v>3.6666666666666665</v>
      </c>
    </row>
    <row r="728" spans="3:23" ht="15.75" thickBot="1" x14ac:dyDescent="0.3">
      <c r="D728" s="138"/>
      <c r="E728" s="138" t="s">
        <v>237</v>
      </c>
      <c r="F728" s="139">
        <f>SUMPRODUCT($D$717:$D$727,F717:F727)-F715</f>
        <v>-2504.5</v>
      </c>
      <c r="G728" s="139">
        <f t="shared" ref="G728:V728" si="485">SUMPRODUCT($D$717:$D$727,G717:G727)-G715</f>
        <v>0</v>
      </c>
      <c r="H728" s="139">
        <f t="shared" si="485"/>
        <v>5000</v>
      </c>
      <c r="I728" s="139">
        <f t="shared" si="485"/>
        <v>0</v>
      </c>
      <c r="J728" s="139">
        <f t="shared" si="485"/>
        <v>0</v>
      </c>
      <c r="K728" s="139">
        <f t="shared" si="485"/>
        <v>833.83333333333326</v>
      </c>
      <c r="L728" s="139">
        <f t="shared" si="485"/>
        <v>0</v>
      </c>
      <c r="M728" s="139">
        <f t="shared" si="485"/>
        <v>0</v>
      </c>
      <c r="N728" s="139">
        <f t="shared" si="485"/>
        <v>0</v>
      </c>
      <c r="O728" s="139">
        <f t="shared" si="485"/>
        <v>0</v>
      </c>
      <c r="P728" s="139">
        <f t="shared" si="485"/>
        <v>0</v>
      </c>
      <c r="Q728" s="139">
        <f t="shared" si="485"/>
        <v>0</v>
      </c>
      <c r="R728" s="139">
        <f t="shared" si="485"/>
        <v>0</v>
      </c>
      <c r="S728" s="139">
        <f t="shared" si="485"/>
        <v>5823.8333333333339</v>
      </c>
      <c r="T728" s="139">
        <f t="shared" si="485"/>
        <v>5009</v>
      </c>
      <c r="U728" s="139">
        <f t="shared" si="485"/>
        <v>10000</v>
      </c>
      <c r="V728" s="139">
        <f t="shared" si="485"/>
        <v>0</v>
      </c>
    </row>
    <row r="729" spans="3:23" ht="15.75" thickBot="1" x14ac:dyDescent="0.3"/>
    <row r="730" spans="3:23" ht="15.75" thickBot="1" x14ac:dyDescent="0.3">
      <c r="C730" s="20"/>
      <c r="D730" s="20"/>
      <c r="E730" s="138" t="s">
        <v>155</v>
      </c>
      <c r="F730" s="139">
        <v>3</v>
      </c>
      <c r="G730" s="139">
        <v>6</v>
      </c>
      <c r="H730" s="139">
        <v>3</v>
      </c>
      <c r="I730" s="139">
        <v>6</v>
      </c>
      <c r="J730" s="139">
        <v>13</v>
      </c>
      <c r="K730" s="139">
        <v>0</v>
      </c>
      <c r="L730" s="139">
        <v>0</v>
      </c>
      <c r="M730" s="139">
        <v>0</v>
      </c>
      <c r="N730" s="139">
        <v>0</v>
      </c>
      <c r="O730" s="139">
        <v>0</v>
      </c>
      <c r="P730" s="139">
        <v>0</v>
      </c>
      <c r="Q730" s="139">
        <v>0</v>
      </c>
      <c r="R730" s="139">
        <v>0</v>
      </c>
      <c r="S730" s="139">
        <v>0</v>
      </c>
      <c r="T730" s="139">
        <v>0</v>
      </c>
      <c r="U730" s="139">
        <v>0</v>
      </c>
      <c r="V730" s="140">
        <v>-10000</v>
      </c>
    </row>
    <row r="731" spans="3:23" ht="15.75" thickBot="1" x14ac:dyDescent="0.3">
      <c r="C731" s="138" t="s">
        <v>435</v>
      </c>
      <c r="D731" s="139" t="s">
        <v>436</v>
      </c>
      <c r="E731" s="139" t="s">
        <v>437</v>
      </c>
      <c r="F731" s="139" t="s">
        <v>438</v>
      </c>
      <c r="G731" s="139" t="s">
        <v>439</v>
      </c>
      <c r="H731" s="139" t="s">
        <v>11</v>
      </c>
      <c r="I731" s="139" t="s">
        <v>12</v>
      </c>
      <c r="J731" s="139" t="s">
        <v>13</v>
      </c>
      <c r="K731" s="139" t="s">
        <v>234</v>
      </c>
      <c r="L731" s="139" t="s">
        <v>235</v>
      </c>
      <c r="M731" s="139" t="s">
        <v>236</v>
      </c>
      <c r="N731" s="139" t="s">
        <v>415</v>
      </c>
      <c r="O731" s="139" t="s">
        <v>440</v>
      </c>
      <c r="P731" s="139" t="s">
        <v>441</v>
      </c>
      <c r="Q731" s="139" t="s">
        <v>446</v>
      </c>
      <c r="R731" s="139" t="s">
        <v>458</v>
      </c>
      <c r="S731" s="139" t="s">
        <v>468</v>
      </c>
      <c r="T731" s="139" t="s">
        <v>481</v>
      </c>
      <c r="U731" s="139" t="s">
        <v>491</v>
      </c>
      <c r="V731" s="139" t="s">
        <v>473</v>
      </c>
      <c r="W731" s="140" t="s">
        <v>442</v>
      </c>
    </row>
    <row r="732" spans="3:23" x14ac:dyDescent="0.25">
      <c r="C732" s="142" t="s">
        <v>12</v>
      </c>
      <c r="D732" s="143">
        <v>6</v>
      </c>
      <c r="E732" s="143">
        <f>E717-E739*$F$717</f>
        <v>8.3333333333333329E-2</v>
      </c>
      <c r="F732" s="143">
        <f t="shared" ref="F732:V732" si="486">F717-F739*$F$717</f>
        <v>0</v>
      </c>
      <c r="G732" s="143">
        <f t="shared" si="486"/>
        <v>0</v>
      </c>
      <c r="H732" s="143">
        <f t="shared" si="486"/>
        <v>0.5</v>
      </c>
      <c r="I732" s="143">
        <f t="shared" si="486"/>
        <v>1</v>
      </c>
      <c r="J732" s="143">
        <f t="shared" si="486"/>
        <v>0</v>
      </c>
      <c r="K732" s="143">
        <f t="shared" si="486"/>
        <v>8.3333333333333329E-2</v>
      </c>
      <c r="L732" s="143">
        <f t="shared" si="486"/>
        <v>0</v>
      </c>
      <c r="M732" s="143">
        <f t="shared" si="486"/>
        <v>0</v>
      </c>
      <c r="N732" s="143">
        <f t="shared" si="486"/>
        <v>0</v>
      </c>
      <c r="O732" s="143">
        <f t="shared" si="486"/>
        <v>0</v>
      </c>
      <c r="P732" s="143">
        <f t="shared" si="486"/>
        <v>0</v>
      </c>
      <c r="Q732" s="143">
        <f t="shared" si="486"/>
        <v>0</v>
      </c>
      <c r="R732" s="143">
        <f t="shared" si="486"/>
        <v>0.25</v>
      </c>
      <c r="S732" s="143">
        <f t="shared" si="486"/>
        <v>0.58333333333333337</v>
      </c>
      <c r="T732" s="143">
        <f t="shared" si="486"/>
        <v>0.5</v>
      </c>
      <c r="U732" s="143">
        <f t="shared" si="486"/>
        <v>0</v>
      </c>
      <c r="V732" s="143">
        <f t="shared" si="486"/>
        <v>0</v>
      </c>
      <c r="W732" s="145"/>
    </row>
    <row r="733" spans="3:23" x14ac:dyDescent="0.25">
      <c r="C733" s="146" t="s">
        <v>235</v>
      </c>
      <c r="D733" s="20">
        <v>0</v>
      </c>
      <c r="E733" s="20">
        <f>E718-E739*$F$718</f>
        <v>1.5</v>
      </c>
      <c r="F733" s="20">
        <f t="shared" ref="F733:V733" si="487">F718-F739*$F$718</f>
        <v>0</v>
      </c>
      <c r="G733" s="20">
        <f t="shared" si="487"/>
        <v>0</v>
      </c>
      <c r="H733" s="20">
        <f t="shared" si="487"/>
        <v>0</v>
      </c>
      <c r="I733" s="20">
        <f t="shared" si="487"/>
        <v>0</v>
      </c>
      <c r="J733" s="20">
        <f t="shared" si="487"/>
        <v>0</v>
      </c>
      <c r="K733" s="20">
        <f t="shared" si="487"/>
        <v>0.5</v>
      </c>
      <c r="L733" s="20">
        <f t="shared" si="487"/>
        <v>1</v>
      </c>
      <c r="M733" s="20">
        <f t="shared" si="487"/>
        <v>0</v>
      </c>
      <c r="N733" s="20">
        <f t="shared" si="487"/>
        <v>0</v>
      </c>
      <c r="O733" s="20">
        <f t="shared" si="487"/>
        <v>0</v>
      </c>
      <c r="P733" s="20">
        <f t="shared" si="487"/>
        <v>0</v>
      </c>
      <c r="Q733" s="20">
        <f t="shared" si="487"/>
        <v>0</v>
      </c>
      <c r="R733" s="20">
        <f t="shared" si="487"/>
        <v>-4.5</v>
      </c>
      <c r="S733" s="20">
        <f t="shared" si="487"/>
        <v>10.5</v>
      </c>
      <c r="T733" s="20">
        <f t="shared" si="487"/>
        <v>-9</v>
      </c>
      <c r="U733" s="20">
        <f t="shared" si="487"/>
        <v>0</v>
      </c>
      <c r="V733" s="20">
        <f t="shared" si="487"/>
        <v>0</v>
      </c>
      <c r="W733" s="155"/>
    </row>
    <row r="734" spans="3:23" x14ac:dyDescent="0.25">
      <c r="C734" s="146" t="s">
        <v>236</v>
      </c>
      <c r="D734" s="20">
        <v>0</v>
      </c>
      <c r="E734" s="20">
        <f>E719-E739*$F$719</f>
        <v>1</v>
      </c>
      <c r="F734" s="20">
        <f t="shared" ref="F734:V734" si="488">F719-F739*$F$719</f>
        <v>0</v>
      </c>
      <c r="G734" s="20">
        <f t="shared" si="488"/>
        <v>0</v>
      </c>
      <c r="H734" s="20">
        <f t="shared" si="488"/>
        <v>0</v>
      </c>
      <c r="I734" s="20">
        <f t="shared" si="488"/>
        <v>0</v>
      </c>
      <c r="J734" s="20">
        <f t="shared" si="488"/>
        <v>0</v>
      </c>
      <c r="K734" s="20">
        <f t="shared" si="488"/>
        <v>0</v>
      </c>
      <c r="L734" s="20">
        <f t="shared" si="488"/>
        <v>0</v>
      </c>
      <c r="M734" s="20">
        <f t="shared" si="488"/>
        <v>1</v>
      </c>
      <c r="N734" s="20">
        <f t="shared" si="488"/>
        <v>0</v>
      </c>
      <c r="O734" s="20">
        <f t="shared" si="488"/>
        <v>0</v>
      </c>
      <c r="P734" s="20">
        <f t="shared" si="488"/>
        <v>0</v>
      </c>
      <c r="Q734" s="20">
        <f t="shared" si="488"/>
        <v>0</v>
      </c>
      <c r="R734" s="20">
        <f t="shared" si="488"/>
        <v>-1</v>
      </c>
      <c r="S734" s="20">
        <f t="shared" si="488"/>
        <v>0</v>
      </c>
      <c r="T734" s="20">
        <f t="shared" si="488"/>
        <v>0</v>
      </c>
      <c r="U734" s="20">
        <f t="shared" si="488"/>
        <v>0</v>
      </c>
      <c r="V734" s="20">
        <f t="shared" si="488"/>
        <v>0</v>
      </c>
      <c r="W734" s="155"/>
    </row>
    <row r="735" spans="3:23" x14ac:dyDescent="0.25">
      <c r="C735" s="146" t="s">
        <v>415</v>
      </c>
      <c r="D735" s="20">
        <v>0</v>
      </c>
      <c r="E735" s="20">
        <f>E720</f>
        <v>1</v>
      </c>
      <c r="F735" s="20">
        <f t="shared" ref="F735:V735" si="489">F720</f>
        <v>0</v>
      </c>
      <c r="G735" s="20">
        <f t="shared" si="489"/>
        <v>0</v>
      </c>
      <c r="H735" s="20">
        <f t="shared" si="489"/>
        <v>0</v>
      </c>
      <c r="I735" s="20">
        <f t="shared" si="489"/>
        <v>0</v>
      </c>
      <c r="J735" s="20">
        <f t="shared" si="489"/>
        <v>0</v>
      </c>
      <c r="K735" s="20">
        <f t="shared" si="489"/>
        <v>0</v>
      </c>
      <c r="L735" s="20">
        <f t="shared" si="489"/>
        <v>0</v>
      </c>
      <c r="M735" s="20">
        <f t="shared" si="489"/>
        <v>0</v>
      </c>
      <c r="N735" s="20">
        <f t="shared" si="489"/>
        <v>1</v>
      </c>
      <c r="O735" s="20">
        <f t="shared" si="489"/>
        <v>0</v>
      </c>
      <c r="P735" s="20">
        <f t="shared" si="489"/>
        <v>0</v>
      </c>
      <c r="Q735" s="20">
        <f t="shared" si="489"/>
        <v>0</v>
      </c>
      <c r="R735" s="20">
        <f t="shared" si="489"/>
        <v>0</v>
      </c>
      <c r="S735" s="20">
        <f t="shared" si="489"/>
        <v>0</v>
      </c>
      <c r="T735" s="20">
        <f t="shared" si="489"/>
        <v>-1</v>
      </c>
      <c r="U735" s="20">
        <f t="shared" si="489"/>
        <v>0</v>
      </c>
      <c r="V735" s="20">
        <f t="shared" si="489"/>
        <v>0</v>
      </c>
      <c r="W735" s="155"/>
    </row>
    <row r="736" spans="3:23" x14ac:dyDescent="0.25">
      <c r="C736" s="146" t="s">
        <v>440</v>
      </c>
      <c r="D736" s="20">
        <v>0</v>
      </c>
      <c r="E736" s="20">
        <f t="shared" ref="E736:V736" si="490">E721</f>
        <v>1</v>
      </c>
      <c r="F736" s="20">
        <f t="shared" si="490"/>
        <v>0</v>
      </c>
      <c r="G736" s="20">
        <f t="shared" si="490"/>
        <v>0</v>
      </c>
      <c r="H736" s="20">
        <f t="shared" si="490"/>
        <v>1</v>
      </c>
      <c r="I736" s="20">
        <f t="shared" si="490"/>
        <v>0</v>
      </c>
      <c r="J736" s="20">
        <f t="shared" si="490"/>
        <v>0</v>
      </c>
      <c r="K736" s="20">
        <f t="shared" si="490"/>
        <v>0</v>
      </c>
      <c r="L736" s="20">
        <f t="shared" si="490"/>
        <v>0</v>
      </c>
      <c r="M736" s="20">
        <f t="shared" si="490"/>
        <v>0</v>
      </c>
      <c r="N736" s="20">
        <f t="shared" si="490"/>
        <v>0</v>
      </c>
      <c r="O736" s="20">
        <f t="shared" si="490"/>
        <v>1</v>
      </c>
      <c r="P736" s="20">
        <f t="shared" si="490"/>
        <v>0</v>
      </c>
      <c r="Q736" s="20">
        <f t="shared" si="490"/>
        <v>0</v>
      </c>
      <c r="R736" s="20">
        <f t="shared" si="490"/>
        <v>0</v>
      </c>
      <c r="S736" s="20">
        <f t="shared" si="490"/>
        <v>0</v>
      </c>
      <c r="T736" s="20">
        <f t="shared" si="490"/>
        <v>0</v>
      </c>
      <c r="U736" s="20">
        <f t="shared" si="490"/>
        <v>0</v>
      </c>
      <c r="V736" s="20">
        <f t="shared" si="490"/>
        <v>0</v>
      </c>
      <c r="W736" s="155"/>
    </row>
    <row r="737" spans="2:23" x14ac:dyDescent="0.25">
      <c r="C737" s="146" t="s">
        <v>441</v>
      </c>
      <c r="D737" s="20">
        <v>0</v>
      </c>
      <c r="E737" s="20">
        <f>E722-E739*$F$722</f>
        <v>0.91666666666666663</v>
      </c>
      <c r="F737" s="20">
        <f t="shared" ref="F737:V737" si="491">F722-F739*$F$722</f>
        <v>0</v>
      </c>
      <c r="G737" s="20">
        <f t="shared" si="491"/>
        <v>0</v>
      </c>
      <c r="H737" s="20">
        <f t="shared" si="491"/>
        <v>-0.5</v>
      </c>
      <c r="I737" s="20">
        <f t="shared" si="491"/>
        <v>0</v>
      </c>
      <c r="J737" s="20">
        <f t="shared" si="491"/>
        <v>0</v>
      </c>
      <c r="K737" s="20">
        <f t="shared" si="491"/>
        <v>-8.3333333333333329E-2</v>
      </c>
      <c r="L737" s="20">
        <f t="shared" si="491"/>
        <v>0</v>
      </c>
      <c r="M737" s="20">
        <f t="shared" si="491"/>
        <v>0</v>
      </c>
      <c r="N737" s="20">
        <f t="shared" si="491"/>
        <v>0</v>
      </c>
      <c r="O737" s="20">
        <f t="shared" si="491"/>
        <v>0</v>
      </c>
      <c r="P737" s="20">
        <f t="shared" si="491"/>
        <v>1</v>
      </c>
      <c r="Q737" s="20">
        <f t="shared" si="491"/>
        <v>0</v>
      </c>
      <c r="R737" s="20">
        <f t="shared" si="491"/>
        <v>-0.25</v>
      </c>
      <c r="S737" s="20">
        <f t="shared" si="491"/>
        <v>-0.58333333333333337</v>
      </c>
      <c r="T737" s="20">
        <f t="shared" si="491"/>
        <v>-0.5</v>
      </c>
      <c r="U737" s="20">
        <f t="shared" si="491"/>
        <v>0</v>
      </c>
      <c r="V737" s="20">
        <f t="shared" si="491"/>
        <v>0</v>
      </c>
      <c r="W737" s="155"/>
    </row>
    <row r="738" spans="2:23" x14ac:dyDescent="0.25">
      <c r="C738" s="146" t="s">
        <v>446</v>
      </c>
      <c r="D738" s="20">
        <v>0</v>
      </c>
      <c r="E738" s="20">
        <f t="shared" ref="E738:V741" si="492">E723</f>
        <v>0</v>
      </c>
      <c r="F738" s="20">
        <f t="shared" si="492"/>
        <v>0</v>
      </c>
      <c r="G738" s="20">
        <f t="shared" si="492"/>
        <v>0</v>
      </c>
      <c r="H738" s="20">
        <f t="shared" si="492"/>
        <v>0</v>
      </c>
      <c r="I738" s="20">
        <f t="shared" si="492"/>
        <v>0</v>
      </c>
      <c r="J738" s="20">
        <f t="shared" si="492"/>
        <v>0</v>
      </c>
      <c r="K738" s="20">
        <f t="shared" si="492"/>
        <v>0</v>
      </c>
      <c r="L738" s="20">
        <f t="shared" si="492"/>
        <v>0</v>
      </c>
      <c r="M738" s="20">
        <f t="shared" si="492"/>
        <v>0</v>
      </c>
      <c r="N738" s="20">
        <f t="shared" si="492"/>
        <v>0</v>
      </c>
      <c r="O738" s="20">
        <f t="shared" si="492"/>
        <v>0</v>
      </c>
      <c r="P738" s="20">
        <f t="shared" si="492"/>
        <v>0</v>
      </c>
      <c r="Q738" s="20">
        <f t="shared" si="492"/>
        <v>1</v>
      </c>
      <c r="R738" s="20">
        <f t="shared" si="492"/>
        <v>0</v>
      </c>
      <c r="S738" s="20">
        <f t="shared" si="492"/>
        <v>1</v>
      </c>
      <c r="T738" s="20">
        <f t="shared" si="492"/>
        <v>0</v>
      </c>
      <c r="U738" s="20">
        <f t="shared" si="492"/>
        <v>0</v>
      </c>
      <c r="V738" s="20">
        <f t="shared" si="492"/>
        <v>0</v>
      </c>
      <c r="W738" s="155"/>
    </row>
    <row r="739" spans="2:23" x14ac:dyDescent="0.25">
      <c r="C739" s="146" t="s">
        <v>9</v>
      </c>
      <c r="D739" s="20">
        <v>3</v>
      </c>
      <c r="E739" s="20">
        <f t="shared" si="492"/>
        <v>0</v>
      </c>
      <c r="F739" s="20">
        <f t="shared" si="492"/>
        <v>1</v>
      </c>
      <c r="G739" s="20">
        <f t="shared" si="492"/>
        <v>0</v>
      </c>
      <c r="H739" s="20">
        <f t="shared" si="492"/>
        <v>0</v>
      </c>
      <c r="I739" s="20">
        <f t="shared" si="492"/>
        <v>0</v>
      </c>
      <c r="J739" s="20">
        <f t="shared" si="492"/>
        <v>0</v>
      </c>
      <c r="K739" s="20">
        <f t="shared" si="492"/>
        <v>0</v>
      </c>
      <c r="L739" s="20">
        <f t="shared" si="492"/>
        <v>0</v>
      </c>
      <c r="M739" s="20">
        <f t="shared" si="492"/>
        <v>0</v>
      </c>
      <c r="N739" s="20">
        <f t="shared" si="492"/>
        <v>0</v>
      </c>
      <c r="O739" s="20">
        <f t="shared" si="492"/>
        <v>0</v>
      </c>
      <c r="P739" s="20">
        <f t="shared" si="492"/>
        <v>0</v>
      </c>
      <c r="Q739" s="20">
        <f t="shared" si="492"/>
        <v>0</v>
      </c>
      <c r="R739" s="20">
        <f t="shared" si="492"/>
        <v>1</v>
      </c>
      <c r="S739" s="20">
        <f t="shared" si="492"/>
        <v>0</v>
      </c>
      <c r="T739" s="20">
        <f t="shared" si="492"/>
        <v>0</v>
      </c>
      <c r="U739" s="20">
        <f t="shared" si="492"/>
        <v>0</v>
      </c>
      <c r="V739" s="20">
        <f t="shared" si="492"/>
        <v>0</v>
      </c>
      <c r="W739" s="155"/>
    </row>
    <row r="740" spans="2:23" x14ac:dyDescent="0.25">
      <c r="C740" s="146" t="s">
        <v>13</v>
      </c>
      <c r="D740" s="20">
        <v>13</v>
      </c>
      <c r="E740" s="20">
        <f t="shared" si="492"/>
        <v>1</v>
      </c>
      <c r="F740" s="20">
        <f t="shared" si="492"/>
        <v>0</v>
      </c>
      <c r="G740" s="20">
        <f t="shared" si="492"/>
        <v>0</v>
      </c>
      <c r="H740" s="20">
        <f t="shared" si="492"/>
        <v>0</v>
      </c>
      <c r="I740" s="20">
        <f t="shared" si="492"/>
        <v>0</v>
      </c>
      <c r="J740" s="20">
        <f t="shared" si="492"/>
        <v>1</v>
      </c>
      <c r="K740" s="20">
        <f t="shared" si="492"/>
        <v>0</v>
      </c>
      <c r="L740" s="20">
        <f t="shared" si="492"/>
        <v>0</v>
      </c>
      <c r="M740" s="20">
        <f t="shared" si="492"/>
        <v>0</v>
      </c>
      <c r="N740" s="20">
        <f t="shared" si="492"/>
        <v>0</v>
      </c>
      <c r="O740" s="20">
        <f t="shared" si="492"/>
        <v>0</v>
      </c>
      <c r="P740" s="20">
        <f t="shared" si="492"/>
        <v>0</v>
      </c>
      <c r="Q740" s="20">
        <f t="shared" si="492"/>
        <v>0</v>
      </c>
      <c r="R740" s="20">
        <f t="shared" si="492"/>
        <v>0</v>
      </c>
      <c r="S740" s="20">
        <f t="shared" si="492"/>
        <v>-1</v>
      </c>
      <c r="T740" s="20">
        <f t="shared" si="492"/>
        <v>0</v>
      </c>
      <c r="U740" s="20">
        <f t="shared" si="492"/>
        <v>0</v>
      </c>
      <c r="V740" s="20">
        <f t="shared" si="492"/>
        <v>0</v>
      </c>
      <c r="W740" s="155"/>
    </row>
    <row r="741" spans="2:23" x14ac:dyDescent="0.25">
      <c r="C741" s="146" t="s">
        <v>10</v>
      </c>
      <c r="D741" s="20">
        <v>6</v>
      </c>
      <c r="E741" s="20">
        <f t="shared" si="492"/>
        <v>0</v>
      </c>
      <c r="F741" s="20">
        <f t="shared" si="492"/>
        <v>0</v>
      </c>
      <c r="G741" s="20">
        <f t="shared" si="492"/>
        <v>1</v>
      </c>
      <c r="H741" s="20">
        <f t="shared" si="492"/>
        <v>0</v>
      </c>
      <c r="I741" s="20">
        <f t="shared" si="492"/>
        <v>0</v>
      </c>
      <c r="J741" s="20">
        <f t="shared" si="492"/>
        <v>0</v>
      </c>
      <c r="K741" s="20">
        <f t="shared" si="492"/>
        <v>0</v>
      </c>
      <c r="L741" s="20">
        <f t="shared" si="492"/>
        <v>0</v>
      </c>
      <c r="M741" s="20">
        <f t="shared" si="492"/>
        <v>0</v>
      </c>
      <c r="N741" s="20">
        <f t="shared" si="492"/>
        <v>0</v>
      </c>
      <c r="O741" s="20">
        <f t="shared" si="492"/>
        <v>0</v>
      </c>
      <c r="P741" s="20">
        <f t="shared" si="492"/>
        <v>0</v>
      </c>
      <c r="Q741" s="20">
        <f t="shared" si="492"/>
        <v>0</v>
      </c>
      <c r="R741" s="20">
        <f t="shared" si="492"/>
        <v>0</v>
      </c>
      <c r="S741" s="20">
        <f t="shared" si="492"/>
        <v>0</v>
      </c>
      <c r="T741" s="20">
        <f t="shared" si="492"/>
        <v>1</v>
      </c>
      <c r="U741" s="20">
        <f t="shared" si="492"/>
        <v>0</v>
      </c>
      <c r="V741" s="20">
        <f t="shared" si="492"/>
        <v>0</v>
      </c>
      <c r="W741" s="155"/>
    </row>
    <row r="742" spans="2:23" ht="15.75" thickBot="1" x14ac:dyDescent="0.3">
      <c r="C742" s="152" t="s">
        <v>473</v>
      </c>
      <c r="D742" s="153">
        <v>-10000</v>
      </c>
      <c r="E742" s="153">
        <f>E727-E739*$F$727</f>
        <v>0.91666666666666663</v>
      </c>
      <c r="F742" s="153">
        <f t="shared" ref="F742:V742" si="493">F727-F739*$F$727</f>
        <v>0</v>
      </c>
      <c r="G742" s="153">
        <f t="shared" si="493"/>
        <v>0</v>
      </c>
      <c r="H742" s="153">
        <f t="shared" si="493"/>
        <v>-0.5</v>
      </c>
      <c r="I742" s="153">
        <f t="shared" si="493"/>
        <v>0</v>
      </c>
      <c r="J742" s="153">
        <f t="shared" si="493"/>
        <v>0</v>
      </c>
      <c r="K742" s="153">
        <f t="shared" si="493"/>
        <v>-8.3333333333333329E-2</v>
      </c>
      <c r="L742" s="153">
        <f t="shared" si="493"/>
        <v>0</v>
      </c>
      <c r="M742" s="153">
        <f t="shared" si="493"/>
        <v>0</v>
      </c>
      <c r="N742" s="153">
        <f t="shared" si="493"/>
        <v>0</v>
      </c>
      <c r="O742" s="153">
        <f t="shared" si="493"/>
        <v>0</v>
      </c>
      <c r="P742" s="153">
        <f t="shared" si="493"/>
        <v>0</v>
      </c>
      <c r="Q742" s="153">
        <f t="shared" si="493"/>
        <v>0</v>
      </c>
      <c r="R742" s="153">
        <f t="shared" si="493"/>
        <v>-0.25</v>
      </c>
      <c r="S742" s="153">
        <f t="shared" si="493"/>
        <v>-0.58333333333333337</v>
      </c>
      <c r="T742" s="153">
        <f t="shared" si="493"/>
        <v>-0.5</v>
      </c>
      <c r="U742" s="153">
        <f t="shared" si="493"/>
        <v>-1</v>
      </c>
      <c r="V742" s="153">
        <f t="shared" si="493"/>
        <v>1</v>
      </c>
      <c r="W742" s="156"/>
    </row>
    <row r="743" spans="2:23" ht="15.75" thickBot="1" x14ac:dyDescent="0.3">
      <c r="D743" s="138"/>
      <c r="E743" s="138" t="s">
        <v>237</v>
      </c>
      <c r="F743" s="139">
        <f>SUMPRODUCT($D$732:$D$742,F732:F742)-F730</f>
        <v>0</v>
      </c>
      <c r="G743" s="139">
        <f t="shared" ref="G743:V743" si="494">SUMPRODUCT($D$732:$D$742,G732:G742)-G730</f>
        <v>0</v>
      </c>
      <c r="H743" s="139">
        <f t="shared" si="494"/>
        <v>5000</v>
      </c>
      <c r="I743" s="139">
        <f t="shared" si="494"/>
        <v>0</v>
      </c>
      <c r="J743" s="139">
        <f t="shared" si="494"/>
        <v>0</v>
      </c>
      <c r="K743" s="139">
        <f t="shared" si="494"/>
        <v>833.83333333333326</v>
      </c>
      <c r="L743" s="139">
        <f t="shared" si="494"/>
        <v>0</v>
      </c>
      <c r="M743" s="139">
        <f t="shared" si="494"/>
        <v>0</v>
      </c>
      <c r="N743" s="139">
        <f t="shared" si="494"/>
        <v>0</v>
      </c>
      <c r="O743" s="139">
        <f t="shared" si="494"/>
        <v>0</v>
      </c>
      <c r="P743" s="139">
        <f t="shared" si="494"/>
        <v>0</v>
      </c>
      <c r="Q743" s="139">
        <f t="shared" si="494"/>
        <v>0</v>
      </c>
      <c r="R743" s="139">
        <f t="shared" si="494"/>
        <v>2504.5</v>
      </c>
      <c r="S743" s="139">
        <f t="shared" si="494"/>
        <v>5823.8333333333339</v>
      </c>
      <c r="T743" s="139">
        <f t="shared" si="494"/>
        <v>5009</v>
      </c>
      <c r="U743" s="139">
        <f t="shared" si="494"/>
        <v>10000</v>
      </c>
      <c r="V743" s="139">
        <f t="shared" si="494"/>
        <v>0</v>
      </c>
    </row>
    <row r="744" spans="2:23" x14ac:dyDescent="0.25">
      <c r="C744" s="160" t="s">
        <v>474</v>
      </c>
      <c r="D744" s="157"/>
      <c r="E744" s="157"/>
      <c r="F744" s="157"/>
      <c r="G744" s="157"/>
      <c r="H744" s="161"/>
    </row>
    <row r="745" spans="2:23" x14ac:dyDescent="0.25">
      <c r="C745" s="162"/>
      <c r="D745" s="178" t="s">
        <v>475</v>
      </c>
      <c r="E745" s="178"/>
      <c r="F745" s="178"/>
      <c r="G745" s="178"/>
      <c r="H745" s="163"/>
    </row>
    <row r="746" spans="2:23" x14ac:dyDescent="0.25">
      <c r="C746" s="164"/>
      <c r="D746" s="178" t="s">
        <v>494</v>
      </c>
      <c r="E746" s="178"/>
      <c r="F746" s="178"/>
      <c r="G746" s="178"/>
      <c r="H746" s="163"/>
    </row>
    <row r="747" spans="2:23" ht="15.75" thickBot="1" x14ac:dyDescent="0.3">
      <c r="C747" s="179"/>
      <c r="D747" s="158" t="s">
        <v>495</v>
      </c>
      <c r="E747" s="158"/>
      <c r="F747" s="158"/>
      <c r="G747" s="158"/>
      <c r="H747" s="159"/>
    </row>
    <row r="750" spans="2:23" ht="15.75" thickBot="1" x14ac:dyDescent="0.3">
      <c r="B750" s="92" t="s">
        <v>496</v>
      </c>
      <c r="C750" s="92" t="s">
        <v>497</v>
      </c>
    </row>
    <row r="751" spans="2:23" x14ac:dyDescent="0.25">
      <c r="B751" s="160" t="s">
        <v>449</v>
      </c>
      <c r="C751" s="161" t="s">
        <v>450</v>
      </c>
    </row>
    <row r="752" spans="2:23" x14ac:dyDescent="0.25">
      <c r="B752" s="162" t="s">
        <v>451</v>
      </c>
      <c r="C752" s="163"/>
    </row>
    <row r="753" spans="2:26" x14ac:dyDescent="0.25">
      <c r="B753" s="162"/>
      <c r="C753" s="163" t="s">
        <v>452</v>
      </c>
    </row>
    <row r="754" spans="2:26" x14ac:dyDescent="0.25">
      <c r="B754" s="162"/>
      <c r="C754" s="163" t="s">
        <v>453</v>
      </c>
    </row>
    <row r="755" spans="2:26" x14ac:dyDescent="0.25">
      <c r="B755" s="164"/>
      <c r="C755" s="163" t="s">
        <v>454</v>
      </c>
    </row>
    <row r="756" spans="2:26" x14ac:dyDescent="0.25">
      <c r="B756" s="164"/>
      <c r="C756" s="163" t="s">
        <v>455</v>
      </c>
    </row>
    <row r="757" spans="2:26" x14ac:dyDescent="0.25">
      <c r="B757" s="164"/>
      <c r="C757" s="163" t="s">
        <v>471</v>
      </c>
    </row>
    <row r="758" spans="2:26" x14ac:dyDescent="0.25">
      <c r="B758" s="164"/>
      <c r="C758" s="163" t="s">
        <v>466</v>
      </c>
    </row>
    <row r="759" spans="2:26" x14ac:dyDescent="0.25">
      <c r="B759" s="164"/>
      <c r="C759" s="163" t="s">
        <v>490</v>
      </c>
    </row>
    <row r="760" spans="2:26" x14ac:dyDescent="0.25">
      <c r="B760" s="164"/>
      <c r="C760" s="163" t="s">
        <v>498</v>
      </c>
    </row>
    <row r="761" spans="2:26" ht="15.75" thickBot="1" x14ac:dyDescent="0.3">
      <c r="B761" s="165"/>
      <c r="C761" s="159" t="s">
        <v>457</v>
      </c>
    </row>
    <row r="762" spans="2:26" ht="15.75" thickBot="1" x14ac:dyDescent="0.3"/>
    <row r="763" spans="2:26" ht="15.75" thickBot="1" x14ac:dyDescent="0.3">
      <c r="C763" s="20"/>
      <c r="D763" s="20"/>
      <c r="E763" s="142" t="s">
        <v>155</v>
      </c>
      <c r="F763" s="143">
        <v>3</v>
      </c>
      <c r="G763" s="143">
        <v>6</v>
      </c>
      <c r="H763" s="143">
        <v>3</v>
      </c>
      <c r="I763" s="143">
        <v>6</v>
      </c>
      <c r="J763" s="143">
        <v>13</v>
      </c>
      <c r="K763" s="143">
        <v>0</v>
      </c>
      <c r="L763" s="143">
        <v>0</v>
      </c>
      <c r="M763" s="143">
        <v>0</v>
      </c>
      <c r="N763" s="143">
        <v>0</v>
      </c>
      <c r="O763" s="143">
        <v>0</v>
      </c>
      <c r="P763" s="143">
        <v>0</v>
      </c>
      <c r="Q763" s="143">
        <v>0</v>
      </c>
      <c r="R763" s="143">
        <v>0</v>
      </c>
      <c r="S763" s="143">
        <v>0</v>
      </c>
      <c r="T763" s="143">
        <v>0</v>
      </c>
      <c r="U763" s="143">
        <v>0</v>
      </c>
      <c r="V763" s="143">
        <v>0</v>
      </c>
      <c r="W763" s="143">
        <v>0</v>
      </c>
      <c r="X763" s="143">
        <v>-10000</v>
      </c>
      <c r="Y763" s="145">
        <v>-10000</v>
      </c>
    </row>
    <row r="764" spans="2:26" ht="15.75" thickBot="1" x14ac:dyDescent="0.3">
      <c r="C764" s="138" t="s">
        <v>435</v>
      </c>
      <c r="D764" s="139" t="s">
        <v>436</v>
      </c>
      <c r="E764" s="138" t="s">
        <v>437</v>
      </c>
      <c r="F764" s="139" t="s">
        <v>438</v>
      </c>
      <c r="G764" s="139" t="s">
        <v>439</v>
      </c>
      <c r="H764" s="139" t="s">
        <v>11</v>
      </c>
      <c r="I764" s="139" t="s">
        <v>12</v>
      </c>
      <c r="J764" s="139" t="s">
        <v>13</v>
      </c>
      <c r="K764" s="139" t="s">
        <v>234</v>
      </c>
      <c r="L764" s="139" t="s">
        <v>235</v>
      </c>
      <c r="M764" s="139" t="s">
        <v>236</v>
      </c>
      <c r="N764" s="139" t="s">
        <v>415</v>
      </c>
      <c r="O764" s="139" t="s">
        <v>440</v>
      </c>
      <c r="P764" s="139" t="s">
        <v>441</v>
      </c>
      <c r="Q764" s="139" t="s">
        <v>446</v>
      </c>
      <c r="R764" s="139" t="s">
        <v>458</v>
      </c>
      <c r="S764" s="139" t="s">
        <v>468</v>
      </c>
      <c r="T764" s="139" t="s">
        <v>481</v>
      </c>
      <c r="U764" s="139" t="s">
        <v>491</v>
      </c>
      <c r="V764" s="139" t="s">
        <v>499</v>
      </c>
      <c r="W764" s="139" t="s">
        <v>500</v>
      </c>
      <c r="X764" s="139" t="s">
        <v>459</v>
      </c>
      <c r="Y764" s="140" t="s">
        <v>473</v>
      </c>
      <c r="Z764" s="140" t="s">
        <v>442</v>
      </c>
    </row>
    <row r="765" spans="2:26" x14ac:dyDescent="0.25">
      <c r="C765" s="142" t="s">
        <v>234</v>
      </c>
      <c r="D765" s="143">
        <v>0</v>
      </c>
      <c r="E765" s="143">
        <v>8</v>
      </c>
      <c r="F765" s="143">
        <v>-3</v>
      </c>
      <c r="G765" s="143">
        <v>-6</v>
      </c>
      <c r="H765" s="143">
        <v>6</v>
      </c>
      <c r="I765" s="143">
        <v>12</v>
      </c>
      <c r="J765" s="144">
        <v>7</v>
      </c>
      <c r="K765" s="143">
        <v>1</v>
      </c>
      <c r="L765" s="143"/>
      <c r="M765" s="143"/>
      <c r="N765" s="143"/>
      <c r="O765" s="143"/>
      <c r="P765" s="143"/>
      <c r="Q765" s="143"/>
      <c r="R765" s="143"/>
      <c r="S765" s="143"/>
      <c r="T765" s="143"/>
      <c r="U765" s="143"/>
      <c r="V765" s="143"/>
      <c r="W765" s="143"/>
      <c r="X765" s="143"/>
      <c r="Y765" s="143"/>
      <c r="Z765" s="145"/>
    </row>
    <row r="766" spans="2:26" x14ac:dyDescent="0.25">
      <c r="C766" s="146" t="s">
        <v>235</v>
      </c>
      <c r="D766" s="20">
        <v>0</v>
      </c>
      <c r="E766" s="20">
        <v>8</v>
      </c>
      <c r="F766" s="20">
        <v>6</v>
      </c>
      <c r="G766" s="20">
        <v>12</v>
      </c>
      <c r="H766" s="20">
        <v>-3</v>
      </c>
      <c r="I766" s="20">
        <v>-6</v>
      </c>
      <c r="J766" s="147">
        <v>7</v>
      </c>
      <c r="K766" s="20"/>
      <c r="L766" s="20">
        <v>1</v>
      </c>
      <c r="M766" s="20"/>
      <c r="N766" s="20"/>
      <c r="O766" s="20"/>
      <c r="P766" s="20"/>
      <c r="Q766" s="20"/>
      <c r="R766" s="20"/>
      <c r="S766" s="20"/>
      <c r="T766" s="20"/>
      <c r="U766" s="20"/>
      <c r="V766" s="20"/>
      <c r="W766" s="20"/>
      <c r="X766" s="20"/>
      <c r="Y766" s="20"/>
      <c r="Z766" s="155"/>
    </row>
    <row r="767" spans="2:26" x14ac:dyDescent="0.25">
      <c r="C767" s="146" t="s">
        <v>236</v>
      </c>
      <c r="D767" s="20">
        <v>0</v>
      </c>
      <c r="E767" s="20">
        <v>1</v>
      </c>
      <c r="F767" s="20">
        <v>1</v>
      </c>
      <c r="G767" s="20"/>
      <c r="H767" s="20"/>
      <c r="I767" s="20"/>
      <c r="J767" s="147"/>
      <c r="K767" s="20"/>
      <c r="L767" s="20"/>
      <c r="M767" s="20">
        <v>1</v>
      </c>
      <c r="N767" s="20"/>
      <c r="O767" s="20"/>
      <c r="P767" s="20"/>
      <c r="Q767" s="20"/>
      <c r="R767" s="20"/>
      <c r="S767" s="20"/>
      <c r="T767" s="20"/>
      <c r="U767" s="20"/>
      <c r="V767" s="20"/>
      <c r="W767" s="20"/>
      <c r="X767" s="20"/>
      <c r="Y767" s="20"/>
      <c r="Z767" s="155"/>
    </row>
    <row r="768" spans="2:26" x14ac:dyDescent="0.25">
      <c r="C768" s="146" t="s">
        <v>415</v>
      </c>
      <c r="D768" s="20">
        <v>0</v>
      </c>
      <c r="E768" s="20">
        <v>1</v>
      </c>
      <c r="F768" s="20"/>
      <c r="G768" s="20">
        <v>1</v>
      </c>
      <c r="H768" s="20"/>
      <c r="I768" s="20"/>
      <c r="J768" s="147"/>
      <c r="K768" s="20"/>
      <c r="L768" s="20"/>
      <c r="M768" s="20"/>
      <c r="N768" s="20">
        <v>1</v>
      </c>
      <c r="O768" s="20"/>
      <c r="P768" s="20"/>
      <c r="Q768" s="20"/>
      <c r="R768" s="20"/>
      <c r="S768" s="20"/>
      <c r="T768" s="20"/>
      <c r="U768" s="20"/>
      <c r="V768" s="20"/>
      <c r="W768" s="20"/>
      <c r="X768" s="20"/>
      <c r="Y768" s="20"/>
      <c r="Z768" s="155"/>
    </row>
    <row r="769" spans="3:26" x14ac:dyDescent="0.25">
      <c r="C769" s="146" t="s">
        <v>440</v>
      </c>
      <c r="D769" s="20">
        <v>0</v>
      </c>
      <c r="E769" s="20">
        <v>1</v>
      </c>
      <c r="F769" s="20"/>
      <c r="G769" s="20"/>
      <c r="H769" s="20">
        <v>1</v>
      </c>
      <c r="I769" s="20"/>
      <c r="J769" s="147"/>
      <c r="K769" s="20"/>
      <c r="L769" s="20"/>
      <c r="M769" s="20"/>
      <c r="N769" s="20"/>
      <c r="O769" s="20">
        <v>1</v>
      </c>
      <c r="P769" s="20"/>
      <c r="Q769" s="20"/>
      <c r="R769" s="20"/>
      <c r="S769" s="20"/>
      <c r="T769" s="20"/>
      <c r="U769" s="20"/>
      <c r="V769" s="20"/>
      <c r="W769" s="20"/>
      <c r="X769" s="20"/>
      <c r="Y769" s="20"/>
      <c r="Z769" s="155"/>
    </row>
    <row r="770" spans="3:26" x14ac:dyDescent="0.25">
      <c r="C770" s="146" t="s">
        <v>441</v>
      </c>
      <c r="D770" s="20">
        <v>0</v>
      </c>
      <c r="E770" s="20">
        <v>1</v>
      </c>
      <c r="F770" s="20"/>
      <c r="G770" s="20"/>
      <c r="H770" s="20"/>
      <c r="I770" s="20">
        <v>1</v>
      </c>
      <c r="J770" s="147"/>
      <c r="K770" s="20"/>
      <c r="L770" s="20"/>
      <c r="M770" s="20"/>
      <c r="N770" s="20"/>
      <c r="O770" s="20"/>
      <c r="P770" s="20">
        <v>1</v>
      </c>
      <c r="Q770" s="20"/>
      <c r="R770" s="20"/>
      <c r="S770" s="20"/>
      <c r="T770" s="20"/>
      <c r="U770" s="20"/>
      <c r="V770" s="20"/>
      <c r="W770" s="20"/>
      <c r="X770" s="20"/>
      <c r="Y770" s="20"/>
      <c r="Z770" s="155"/>
    </row>
    <row r="771" spans="3:26" x14ac:dyDescent="0.25">
      <c r="C771" s="146" t="s">
        <v>446</v>
      </c>
      <c r="D771" s="20">
        <v>0</v>
      </c>
      <c r="E771" s="20">
        <v>1</v>
      </c>
      <c r="F771" s="20"/>
      <c r="G771" s="20"/>
      <c r="H771" s="20"/>
      <c r="I771" s="20"/>
      <c r="J771" s="147">
        <v>1</v>
      </c>
      <c r="K771" s="20"/>
      <c r="L771" s="20"/>
      <c r="M771" s="20"/>
      <c r="N771" s="20"/>
      <c r="O771" s="20"/>
      <c r="P771" s="20"/>
      <c r="Q771" s="20">
        <v>1</v>
      </c>
      <c r="R771" s="20"/>
      <c r="S771" s="20"/>
      <c r="T771" s="20"/>
      <c r="U771" s="20"/>
      <c r="V771" s="20"/>
      <c r="W771" s="20"/>
      <c r="X771" s="20"/>
      <c r="Y771" s="20"/>
      <c r="Z771" s="155"/>
    </row>
    <row r="772" spans="3:26" ht="15.75" thickBot="1" x14ac:dyDescent="0.3">
      <c r="C772" s="146" t="s">
        <v>458</v>
      </c>
      <c r="D772" s="20">
        <v>0</v>
      </c>
      <c r="E772" s="20">
        <v>0</v>
      </c>
      <c r="F772" s="20">
        <v>1</v>
      </c>
      <c r="G772" s="20"/>
      <c r="H772" s="20"/>
      <c r="I772" s="20"/>
      <c r="J772" s="147"/>
      <c r="K772" s="20"/>
      <c r="L772" s="20"/>
      <c r="M772" s="20"/>
      <c r="N772" s="20"/>
      <c r="O772" s="20"/>
      <c r="P772" s="20"/>
      <c r="Q772" s="20"/>
      <c r="R772" s="20">
        <v>1</v>
      </c>
      <c r="S772" s="20"/>
      <c r="T772" s="20"/>
      <c r="U772" s="20"/>
      <c r="V772" s="20"/>
      <c r="W772" s="20"/>
      <c r="X772" s="20"/>
      <c r="Y772" s="20"/>
      <c r="Z772" s="155"/>
    </row>
    <row r="773" spans="3:26" ht="15.75" thickBot="1" x14ac:dyDescent="0.3">
      <c r="C773" s="148" t="s">
        <v>459</v>
      </c>
      <c r="D773" s="149">
        <v>-10000</v>
      </c>
      <c r="E773" s="149">
        <v>1</v>
      </c>
      <c r="F773" s="149"/>
      <c r="G773" s="149"/>
      <c r="H773" s="149"/>
      <c r="I773" s="149"/>
      <c r="J773" s="150">
        <v>1</v>
      </c>
      <c r="K773" s="149"/>
      <c r="L773" s="149"/>
      <c r="M773" s="149"/>
      <c r="N773" s="149"/>
      <c r="O773" s="149"/>
      <c r="P773" s="149"/>
      <c r="Q773" s="149"/>
      <c r="R773" s="149"/>
      <c r="S773" s="149">
        <v>-1</v>
      </c>
      <c r="T773" s="149"/>
      <c r="U773" s="149"/>
      <c r="V773" s="149"/>
      <c r="W773" s="149"/>
      <c r="X773" s="149">
        <v>1</v>
      </c>
      <c r="Y773" s="149"/>
      <c r="Z773" s="151"/>
    </row>
    <row r="774" spans="3:26" x14ac:dyDescent="0.25">
      <c r="C774" s="146" t="s">
        <v>481</v>
      </c>
      <c r="D774" s="20">
        <v>0</v>
      </c>
      <c r="E774" s="20">
        <v>0</v>
      </c>
      <c r="F774" s="20"/>
      <c r="G774" s="20">
        <v>1</v>
      </c>
      <c r="H774" s="20"/>
      <c r="I774" s="20"/>
      <c r="J774" s="147"/>
      <c r="K774" s="20"/>
      <c r="L774" s="20"/>
      <c r="M774" s="20"/>
      <c r="N774" s="20"/>
      <c r="O774" s="20"/>
      <c r="P774" s="20"/>
      <c r="Q774" s="20"/>
      <c r="R774" s="20"/>
      <c r="S774" s="20"/>
      <c r="T774" s="20">
        <v>1</v>
      </c>
      <c r="U774" s="20"/>
      <c r="V774" s="20"/>
      <c r="W774" s="20"/>
      <c r="X774" s="20"/>
      <c r="Y774" s="20"/>
      <c r="Z774" s="155"/>
    </row>
    <row r="775" spans="3:26" x14ac:dyDescent="0.25">
      <c r="C775" s="146" t="s">
        <v>491</v>
      </c>
      <c r="D775" s="20">
        <v>0</v>
      </c>
      <c r="E775" s="20">
        <v>0</v>
      </c>
      <c r="F775" s="20"/>
      <c r="G775" s="20"/>
      <c r="H775" s="20"/>
      <c r="I775" s="20">
        <v>1</v>
      </c>
      <c r="J775" s="147"/>
      <c r="K775" s="20"/>
      <c r="L775" s="20"/>
      <c r="M775" s="20"/>
      <c r="N775" s="20"/>
      <c r="O775" s="20"/>
      <c r="P775" s="20"/>
      <c r="Q775" s="20"/>
      <c r="R775" s="20"/>
      <c r="S775" s="20"/>
      <c r="T775" s="20"/>
      <c r="U775" s="20">
        <v>1</v>
      </c>
      <c r="V775" s="20"/>
      <c r="W775" s="20"/>
      <c r="X775" s="20"/>
      <c r="Y775" s="20"/>
      <c r="Z775" s="155"/>
    </row>
    <row r="776" spans="3:26" ht="15.75" thickBot="1" x14ac:dyDescent="0.3">
      <c r="C776" s="152" t="s">
        <v>473</v>
      </c>
      <c r="D776" s="153">
        <v>-10000</v>
      </c>
      <c r="E776" s="153">
        <v>1</v>
      </c>
      <c r="F776" s="153"/>
      <c r="G776" s="153"/>
      <c r="H776" s="153">
        <v>1</v>
      </c>
      <c r="I776" s="153"/>
      <c r="J776" s="154"/>
      <c r="K776" s="153"/>
      <c r="L776" s="153"/>
      <c r="M776" s="153"/>
      <c r="N776" s="153"/>
      <c r="O776" s="153"/>
      <c r="P776" s="153"/>
      <c r="Q776" s="153"/>
      <c r="R776" s="153"/>
      <c r="S776" s="153"/>
      <c r="T776" s="153"/>
      <c r="U776" s="153"/>
      <c r="V776" s="153">
        <v>-1</v>
      </c>
      <c r="W776" s="153"/>
      <c r="X776" s="153"/>
      <c r="Y776" s="153">
        <v>1</v>
      </c>
      <c r="Z776" s="156"/>
    </row>
    <row r="777" spans="3:26" ht="15.75" thickBot="1" x14ac:dyDescent="0.3">
      <c r="D777" s="138"/>
      <c r="E777" s="138" t="s">
        <v>237</v>
      </c>
      <c r="F777" s="139">
        <f>SUMPRODUCT($D$765:$D$776,F765:F776)-F763</f>
        <v>-3</v>
      </c>
      <c r="G777" s="139">
        <f t="shared" ref="G777:Y777" si="495">SUMPRODUCT($D$765:$D$776,G765:G776)-G763</f>
        <v>-6</v>
      </c>
      <c r="H777" s="139">
        <f t="shared" si="495"/>
        <v>-10003</v>
      </c>
      <c r="I777" s="139">
        <f t="shared" si="495"/>
        <v>-6</v>
      </c>
      <c r="J777" s="139">
        <f t="shared" si="495"/>
        <v>-10013</v>
      </c>
      <c r="K777" s="139">
        <f t="shared" si="495"/>
        <v>0</v>
      </c>
      <c r="L777" s="139">
        <f t="shared" si="495"/>
        <v>0</v>
      </c>
      <c r="M777" s="139">
        <f t="shared" si="495"/>
        <v>0</v>
      </c>
      <c r="N777" s="139">
        <f t="shared" si="495"/>
        <v>0</v>
      </c>
      <c r="O777" s="139">
        <f t="shared" si="495"/>
        <v>0</v>
      </c>
      <c r="P777" s="139">
        <f t="shared" si="495"/>
        <v>0</v>
      </c>
      <c r="Q777" s="139">
        <f t="shared" si="495"/>
        <v>0</v>
      </c>
      <c r="R777" s="139">
        <f t="shared" si="495"/>
        <v>0</v>
      </c>
      <c r="S777" s="139">
        <f t="shared" si="495"/>
        <v>10000</v>
      </c>
      <c r="T777" s="139">
        <f t="shared" si="495"/>
        <v>0</v>
      </c>
      <c r="U777" s="139">
        <f t="shared" si="495"/>
        <v>0</v>
      </c>
      <c r="V777" s="139">
        <f t="shared" si="495"/>
        <v>10000</v>
      </c>
      <c r="W777" s="139">
        <f t="shared" si="495"/>
        <v>0</v>
      </c>
      <c r="X777" s="139">
        <f t="shared" si="495"/>
        <v>0</v>
      </c>
      <c r="Y777" s="139">
        <f t="shared" si="495"/>
        <v>0</v>
      </c>
    </row>
    <row r="778" spans="3:26" ht="15.75" thickBot="1" x14ac:dyDescent="0.3"/>
    <row r="779" spans="3:26" ht="15.75" thickBot="1" x14ac:dyDescent="0.3">
      <c r="C779" s="20"/>
      <c r="D779" s="20"/>
      <c r="E779" s="142" t="s">
        <v>155</v>
      </c>
      <c r="F779" s="143">
        <v>3</v>
      </c>
      <c r="G779" s="143">
        <v>6</v>
      </c>
      <c r="H779" s="143">
        <v>3</v>
      </c>
      <c r="I779" s="143">
        <v>6</v>
      </c>
      <c r="J779" s="143">
        <v>13</v>
      </c>
      <c r="K779" s="143">
        <v>0</v>
      </c>
      <c r="L779" s="143">
        <v>0</v>
      </c>
      <c r="M779" s="143">
        <v>0</v>
      </c>
      <c r="N779" s="143">
        <v>0</v>
      </c>
      <c r="O779" s="143">
        <v>0</v>
      </c>
      <c r="P779" s="143">
        <v>0</v>
      </c>
      <c r="Q779" s="143">
        <v>0</v>
      </c>
      <c r="R779" s="143">
        <v>0</v>
      </c>
      <c r="S779" s="143">
        <v>0</v>
      </c>
      <c r="T779" s="143">
        <v>0</v>
      </c>
      <c r="U779" s="143">
        <v>0</v>
      </c>
      <c r="V779" s="143">
        <v>0</v>
      </c>
      <c r="W779" s="143">
        <v>0</v>
      </c>
      <c r="X779" s="145">
        <v>-10000</v>
      </c>
    </row>
    <row r="780" spans="3:26" ht="15.75" thickBot="1" x14ac:dyDescent="0.3">
      <c r="C780" s="138" t="s">
        <v>435</v>
      </c>
      <c r="D780" s="139" t="s">
        <v>436</v>
      </c>
      <c r="E780" s="138" t="s">
        <v>437</v>
      </c>
      <c r="F780" s="139" t="s">
        <v>438</v>
      </c>
      <c r="G780" s="139" t="s">
        <v>439</v>
      </c>
      <c r="H780" s="139" t="s">
        <v>11</v>
      </c>
      <c r="I780" s="139" t="s">
        <v>12</v>
      </c>
      <c r="J780" s="139" t="s">
        <v>13</v>
      </c>
      <c r="K780" s="139" t="s">
        <v>234</v>
      </c>
      <c r="L780" s="139" t="s">
        <v>235</v>
      </c>
      <c r="M780" s="139" t="s">
        <v>236</v>
      </c>
      <c r="N780" s="139" t="s">
        <v>415</v>
      </c>
      <c r="O780" s="139" t="s">
        <v>440</v>
      </c>
      <c r="P780" s="139" t="s">
        <v>441</v>
      </c>
      <c r="Q780" s="139" t="s">
        <v>446</v>
      </c>
      <c r="R780" s="139" t="s">
        <v>458</v>
      </c>
      <c r="S780" s="139" t="s">
        <v>468</v>
      </c>
      <c r="T780" s="139" t="s">
        <v>481</v>
      </c>
      <c r="U780" s="139" t="s">
        <v>491</v>
      </c>
      <c r="V780" s="139" t="s">
        <v>499</v>
      </c>
      <c r="W780" s="139" t="s">
        <v>500</v>
      </c>
      <c r="X780" s="140" t="s">
        <v>473</v>
      </c>
      <c r="Y780" s="140" t="s">
        <v>442</v>
      </c>
    </row>
    <row r="781" spans="3:26" ht="15.75" thickBot="1" x14ac:dyDescent="0.3">
      <c r="C781" s="148" t="s">
        <v>234</v>
      </c>
      <c r="D781" s="149">
        <v>0</v>
      </c>
      <c r="E781" s="149">
        <f>E765-E789*$J$765</f>
        <v>1</v>
      </c>
      <c r="F781" s="149">
        <f t="shared" ref="F781:W781" si="496">F765-F789*$J$765</f>
        <v>-3</v>
      </c>
      <c r="G781" s="149">
        <f t="shared" si="496"/>
        <v>-6</v>
      </c>
      <c r="H781" s="141">
        <f t="shared" si="496"/>
        <v>6</v>
      </c>
      <c r="I781" s="149">
        <f t="shared" si="496"/>
        <v>12</v>
      </c>
      <c r="J781" s="149">
        <f t="shared" si="496"/>
        <v>0</v>
      </c>
      <c r="K781" s="149">
        <f t="shared" si="496"/>
        <v>1</v>
      </c>
      <c r="L781" s="149">
        <f t="shared" si="496"/>
        <v>0</v>
      </c>
      <c r="M781" s="149">
        <f t="shared" si="496"/>
        <v>0</v>
      </c>
      <c r="N781" s="149">
        <f t="shared" si="496"/>
        <v>0</v>
      </c>
      <c r="O781" s="149">
        <f t="shared" si="496"/>
        <v>0</v>
      </c>
      <c r="P781" s="149">
        <f t="shared" si="496"/>
        <v>0</v>
      </c>
      <c r="Q781" s="149">
        <f t="shared" si="496"/>
        <v>0</v>
      </c>
      <c r="R781" s="149">
        <f t="shared" si="496"/>
        <v>0</v>
      </c>
      <c r="S781" s="149">
        <f t="shared" si="496"/>
        <v>7</v>
      </c>
      <c r="T781" s="149">
        <f t="shared" si="496"/>
        <v>0</v>
      </c>
      <c r="U781" s="149">
        <f t="shared" si="496"/>
        <v>0</v>
      </c>
      <c r="V781" s="149">
        <f t="shared" si="496"/>
        <v>0</v>
      </c>
      <c r="W781" s="149">
        <f t="shared" si="496"/>
        <v>0</v>
      </c>
      <c r="X781" s="151">
        <f>Y765-X789*$J$765</f>
        <v>0</v>
      </c>
      <c r="Y781" s="145"/>
    </row>
    <row r="782" spans="3:26" x14ac:dyDescent="0.25">
      <c r="C782" s="146" t="s">
        <v>235</v>
      </c>
      <c r="D782" s="20">
        <v>0</v>
      </c>
      <c r="E782" s="20">
        <f>E766-E789*$J$766</f>
        <v>1</v>
      </c>
      <c r="F782" s="20">
        <f t="shared" ref="F782:W782" si="497">F766-F789*$J$766</f>
        <v>6</v>
      </c>
      <c r="G782" s="20">
        <f t="shared" si="497"/>
        <v>12</v>
      </c>
      <c r="H782" s="147">
        <f t="shared" si="497"/>
        <v>-3</v>
      </c>
      <c r="I782" s="20">
        <f t="shared" si="497"/>
        <v>-6</v>
      </c>
      <c r="J782" s="20">
        <f t="shared" si="497"/>
        <v>0</v>
      </c>
      <c r="K782" s="20">
        <f t="shared" si="497"/>
        <v>0</v>
      </c>
      <c r="L782" s="20">
        <f t="shared" si="497"/>
        <v>1</v>
      </c>
      <c r="M782" s="20">
        <f t="shared" si="497"/>
        <v>0</v>
      </c>
      <c r="N782" s="20">
        <f t="shared" si="497"/>
        <v>0</v>
      </c>
      <c r="O782" s="20">
        <f t="shared" si="497"/>
        <v>0</v>
      </c>
      <c r="P782" s="20">
        <f t="shared" si="497"/>
        <v>0</v>
      </c>
      <c r="Q782" s="20">
        <f t="shared" si="497"/>
        <v>0</v>
      </c>
      <c r="R782" s="20">
        <f t="shared" si="497"/>
        <v>0</v>
      </c>
      <c r="S782" s="20">
        <f t="shared" si="497"/>
        <v>7</v>
      </c>
      <c r="T782" s="20">
        <f t="shared" si="497"/>
        <v>0</v>
      </c>
      <c r="U782" s="20">
        <f t="shared" si="497"/>
        <v>0</v>
      </c>
      <c r="V782" s="20">
        <f t="shared" si="497"/>
        <v>0</v>
      </c>
      <c r="W782" s="20">
        <f t="shared" si="497"/>
        <v>0</v>
      </c>
      <c r="X782" s="20">
        <f>Y766-X789*$J$766</f>
        <v>0</v>
      </c>
      <c r="Y782" s="155"/>
    </row>
    <row r="783" spans="3:26" x14ac:dyDescent="0.25">
      <c r="C783" s="146" t="s">
        <v>236</v>
      </c>
      <c r="D783" s="20">
        <v>0</v>
      </c>
      <c r="E783" s="20">
        <f>E767</f>
        <v>1</v>
      </c>
      <c r="F783" s="20">
        <f t="shared" ref="F783:W783" si="498">F767</f>
        <v>1</v>
      </c>
      <c r="G783" s="20">
        <f t="shared" si="498"/>
        <v>0</v>
      </c>
      <c r="H783" s="147">
        <f t="shared" si="498"/>
        <v>0</v>
      </c>
      <c r="I783" s="20">
        <f t="shared" si="498"/>
        <v>0</v>
      </c>
      <c r="J783" s="20">
        <f t="shared" si="498"/>
        <v>0</v>
      </c>
      <c r="K783" s="20">
        <f t="shared" si="498"/>
        <v>0</v>
      </c>
      <c r="L783" s="20">
        <f t="shared" si="498"/>
        <v>0</v>
      </c>
      <c r="M783" s="20">
        <f t="shared" si="498"/>
        <v>1</v>
      </c>
      <c r="N783" s="20">
        <f t="shared" si="498"/>
        <v>0</v>
      </c>
      <c r="O783" s="20">
        <f t="shared" si="498"/>
        <v>0</v>
      </c>
      <c r="P783" s="20">
        <f t="shared" si="498"/>
        <v>0</v>
      </c>
      <c r="Q783" s="20">
        <f t="shared" si="498"/>
        <v>0</v>
      </c>
      <c r="R783" s="20">
        <f t="shared" si="498"/>
        <v>0</v>
      </c>
      <c r="S783" s="20">
        <f t="shared" si="498"/>
        <v>0</v>
      </c>
      <c r="T783" s="20">
        <f t="shared" si="498"/>
        <v>0</v>
      </c>
      <c r="U783" s="20">
        <f t="shared" si="498"/>
        <v>0</v>
      </c>
      <c r="V783" s="20">
        <f t="shared" si="498"/>
        <v>0</v>
      </c>
      <c r="W783" s="20">
        <f t="shared" si="498"/>
        <v>0</v>
      </c>
      <c r="X783" s="20">
        <f>Y767</f>
        <v>0</v>
      </c>
      <c r="Y783" s="155"/>
    </row>
    <row r="784" spans="3:26" x14ac:dyDescent="0.25">
      <c r="C784" s="146" t="s">
        <v>415</v>
      </c>
      <c r="D784" s="20">
        <v>0</v>
      </c>
      <c r="E784" s="20">
        <f t="shared" ref="E784:W786" si="499">E768</f>
        <v>1</v>
      </c>
      <c r="F784" s="20">
        <f t="shared" si="499"/>
        <v>0</v>
      </c>
      <c r="G784" s="20">
        <f t="shared" si="499"/>
        <v>1</v>
      </c>
      <c r="H784" s="147">
        <f t="shared" si="499"/>
        <v>0</v>
      </c>
      <c r="I784" s="20">
        <f t="shared" si="499"/>
        <v>0</v>
      </c>
      <c r="J784" s="20">
        <f t="shared" si="499"/>
        <v>0</v>
      </c>
      <c r="K784" s="20">
        <f t="shared" si="499"/>
        <v>0</v>
      </c>
      <c r="L784" s="20">
        <f t="shared" si="499"/>
        <v>0</v>
      </c>
      <c r="M784" s="20">
        <f t="shared" si="499"/>
        <v>0</v>
      </c>
      <c r="N784" s="20">
        <f t="shared" si="499"/>
        <v>1</v>
      </c>
      <c r="O784" s="20">
        <f t="shared" si="499"/>
        <v>0</v>
      </c>
      <c r="P784" s="20">
        <f t="shared" si="499"/>
        <v>0</v>
      </c>
      <c r="Q784" s="20">
        <f t="shared" si="499"/>
        <v>0</v>
      </c>
      <c r="R784" s="20">
        <f t="shared" si="499"/>
        <v>0</v>
      </c>
      <c r="S784" s="20">
        <f t="shared" si="499"/>
        <v>0</v>
      </c>
      <c r="T784" s="20">
        <f t="shared" si="499"/>
        <v>0</v>
      </c>
      <c r="U784" s="20">
        <f t="shared" si="499"/>
        <v>0</v>
      </c>
      <c r="V784" s="20">
        <f t="shared" si="499"/>
        <v>0</v>
      </c>
      <c r="W784" s="20">
        <f t="shared" si="499"/>
        <v>0</v>
      </c>
      <c r="X784" s="20">
        <f>Y768</f>
        <v>0</v>
      </c>
      <c r="Y784" s="155"/>
    </row>
    <row r="785" spans="3:25" x14ac:dyDescent="0.25">
      <c r="C785" s="146" t="s">
        <v>440</v>
      </c>
      <c r="D785" s="20">
        <v>0</v>
      </c>
      <c r="E785" s="20">
        <f t="shared" si="499"/>
        <v>1</v>
      </c>
      <c r="F785" s="20">
        <f t="shared" si="499"/>
        <v>0</v>
      </c>
      <c r="G785" s="20">
        <f t="shared" si="499"/>
        <v>0</v>
      </c>
      <c r="H785" s="147">
        <f t="shared" si="499"/>
        <v>1</v>
      </c>
      <c r="I785" s="20">
        <f t="shared" si="499"/>
        <v>0</v>
      </c>
      <c r="J785" s="20">
        <f t="shared" si="499"/>
        <v>0</v>
      </c>
      <c r="K785" s="20">
        <f t="shared" si="499"/>
        <v>0</v>
      </c>
      <c r="L785" s="20">
        <f t="shared" si="499"/>
        <v>0</v>
      </c>
      <c r="M785" s="20">
        <f t="shared" si="499"/>
        <v>0</v>
      </c>
      <c r="N785" s="20">
        <f t="shared" si="499"/>
        <v>0</v>
      </c>
      <c r="O785" s="20">
        <f t="shared" si="499"/>
        <v>1</v>
      </c>
      <c r="P785" s="20">
        <f t="shared" si="499"/>
        <v>0</v>
      </c>
      <c r="Q785" s="20">
        <f t="shared" si="499"/>
        <v>0</v>
      </c>
      <c r="R785" s="20">
        <f t="shared" si="499"/>
        <v>0</v>
      </c>
      <c r="S785" s="20">
        <f t="shared" si="499"/>
        <v>0</v>
      </c>
      <c r="T785" s="20">
        <f t="shared" si="499"/>
        <v>0</v>
      </c>
      <c r="U785" s="20">
        <f t="shared" si="499"/>
        <v>0</v>
      </c>
      <c r="V785" s="20">
        <f t="shared" si="499"/>
        <v>0</v>
      </c>
      <c r="W785" s="20">
        <f t="shared" si="499"/>
        <v>0</v>
      </c>
      <c r="X785" s="20">
        <f>Y769</f>
        <v>0</v>
      </c>
      <c r="Y785" s="155"/>
    </row>
    <row r="786" spans="3:25" x14ac:dyDescent="0.25">
      <c r="C786" s="146" t="s">
        <v>441</v>
      </c>
      <c r="D786" s="20">
        <v>0</v>
      </c>
      <c r="E786" s="20">
        <f>D770</f>
        <v>0</v>
      </c>
      <c r="F786" s="20">
        <f t="shared" si="499"/>
        <v>0</v>
      </c>
      <c r="G786" s="20">
        <f t="shared" si="499"/>
        <v>0</v>
      </c>
      <c r="H786" s="147">
        <f t="shared" si="499"/>
        <v>0</v>
      </c>
      <c r="I786" s="20">
        <f t="shared" si="499"/>
        <v>1</v>
      </c>
      <c r="J786" s="20">
        <f t="shared" si="499"/>
        <v>0</v>
      </c>
      <c r="K786" s="20">
        <f t="shared" si="499"/>
        <v>0</v>
      </c>
      <c r="L786" s="20">
        <f t="shared" si="499"/>
        <v>0</v>
      </c>
      <c r="M786" s="20">
        <f t="shared" si="499"/>
        <v>0</v>
      </c>
      <c r="N786" s="20">
        <f t="shared" si="499"/>
        <v>0</v>
      </c>
      <c r="O786" s="20">
        <f t="shared" si="499"/>
        <v>0</v>
      </c>
      <c r="P786" s="20">
        <f t="shared" si="499"/>
        <v>1</v>
      </c>
      <c r="Q786" s="20">
        <f t="shared" si="499"/>
        <v>0</v>
      </c>
      <c r="R786" s="20">
        <f t="shared" si="499"/>
        <v>0</v>
      </c>
      <c r="S786" s="20">
        <f t="shared" si="499"/>
        <v>0</v>
      </c>
      <c r="T786" s="20">
        <f t="shared" si="499"/>
        <v>0</v>
      </c>
      <c r="U786" s="20">
        <f t="shared" si="499"/>
        <v>0</v>
      </c>
      <c r="V786" s="20">
        <f t="shared" si="499"/>
        <v>0</v>
      </c>
      <c r="W786" s="20">
        <f t="shared" si="499"/>
        <v>0</v>
      </c>
      <c r="X786" s="20">
        <f>Y770</f>
        <v>0</v>
      </c>
      <c r="Y786" s="155"/>
    </row>
    <row r="787" spans="3:25" x14ac:dyDescent="0.25">
      <c r="C787" s="146" t="s">
        <v>446</v>
      </c>
      <c r="D787" s="20">
        <v>0</v>
      </c>
      <c r="E787" s="20">
        <f>E771-E789*$J$771</f>
        <v>0</v>
      </c>
      <c r="F787" s="20">
        <f t="shared" ref="F787:W787" si="500">F771-F789*$J$771</f>
        <v>0</v>
      </c>
      <c r="G787" s="20">
        <f t="shared" si="500"/>
        <v>0</v>
      </c>
      <c r="H787" s="147">
        <f t="shared" si="500"/>
        <v>0</v>
      </c>
      <c r="I787" s="20">
        <f t="shared" si="500"/>
        <v>0</v>
      </c>
      <c r="J787" s="20">
        <f t="shared" si="500"/>
        <v>0</v>
      </c>
      <c r="K787" s="20">
        <f t="shared" si="500"/>
        <v>0</v>
      </c>
      <c r="L787" s="20">
        <f t="shared" si="500"/>
        <v>0</v>
      </c>
      <c r="M787" s="20">
        <f t="shared" si="500"/>
        <v>0</v>
      </c>
      <c r="N787" s="20">
        <f t="shared" si="500"/>
        <v>0</v>
      </c>
      <c r="O787" s="20">
        <f t="shared" si="500"/>
        <v>0</v>
      </c>
      <c r="P787" s="20">
        <f t="shared" si="500"/>
        <v>0</v>
      </c>
      <c r="Q787" s="20">
        <f t="shared" si="500"/>
        <v>1</v>
      </c>
      <c r="R787" s="20">
        <f t="shared" si="500"/>
        <v>0</v>
      </c>
      <c r="S787" s="20">
        <f t="shared" si="500"/>
        <v>1</v>
      </c>
      <c r="T787" s="20">
        <f t="shared" si="500"/>
        <v>0</v>
      </c>
      <c r="U787" s="20">
        <f t="shared" si="500"/>
        <v>0</v>
      </c>
      <c r="V787" s="20">
        <f t="shared" si="500"/>
        <v>0</v>
      </c>
      <c r="W787" s="20">
        <f t="shared" si="500"/>
        <v>0</v>
      </c>
      <c r="X787" s="20">
        <f>Y771-X789*$J$771</f>
        <v>0</v>
      </c>
      <c r="Y787" s="155"/>
    </row>
    <row r="788" spans="3:25" x14ac:dyDescent="0.25">
      <c r="C788" s="146" t="s">
        <v>458</v>
      </c>
      <c r="D788" s="20">
        <v>0</v>
      </c>
      <c r="E788" s="20">
        <f t="shared" ref="E788:W792" si="501">E772</f>
        <v>0</v>
      </c>
      <c r="F788" s="20">
        <f t="shared" si="501"/>
        <v>1</v>
      </c>
      <c r="G788" s="20">
        <f t="shared" si="501"/>
        <v>0</v>
      </c>
      <c r="H788" s="147">
        <f t="shared" si="501"/>
        <v>0</v>
      </c>
      <c r="I788" s="20">
        <f t="shared" si="501"/>
        <v>0</v>
      </c>
      <c r="J788" s="20">
        <f t="shared" si="501"/>
        <v>0</v>
      </c>
      <c r="K788" s="20">
        <f t="shared" si="501"/>
        <v>0</v>
      </c>
      <c r="L788" s="20">
        <f t="shared" si="501"/>
        <v>0</v>
      </c>
      <c r="M788" s="20">
        <f t="shared" si="501"/>
        <v>0</v>
      </c>
      <c r="N788" s="20">
        <f t="shared" si="501"/>
        <v>0</v>
      </c>
      <c r="O788" s="20">
        <f t="shared" si="501"/>
        <v>0</v>
      </c>
      <c r="P788" s="20">
        <f t="shared" si="501"/>
        <v>0</v>
      </c>
      <c r="Q788" s="20">
        <f t="shared" si="501"/>
        <v>0</v>
      </c>
      <c r="R788" s="20">
        <f t="shared" si="501"/>
        <v>1</v>
      </c>
      <c r="S788" s="20">
        <f t="shared" si="501"/>
        <v>0</v>
      </c>
      <c r="T788" s="20">
        <f t="shared" si="501"/>
        <v>0</v>
      </c>
      <c r="U788" s="20">
        <f t="shared" si="501"/>
        <v>0</v>
      </c>
      <c r="V788" s="20">
        <f t="shared" si="501"/>
        <v>0</v>
      </c>
      <c r="W788" s="20">
        <f t="shared" si="501"/>
        <v>0</v>
      </c>
      <c r="X788" s="20">
        <f>Y772</f>
        <v>0</v>
      </c>
      <c r="Y788" s="155"/>
    </row>
    <row r="789" spans="3:25" x14ac:dyDescent="0.25">
      <c r="C789" s="146" t="s">
        <v>13</v>
      </c>
      <c r="D789" s="20">
        <v>13</v>
      </c>
      <c r="E789" s="20">
        <f t="shared" si="501"/>
        <v>1</v>
      </c>
      <c r="F789" s="20">
        <f t="shared" si="501"/>
        <v>0</v>
      </c>
      <c r="G789" s="20">
        <f t="shared" si="501"/>
        <v>0</v>
      </c>
      <c r="H789" s="147">
        <f t="shared" si="501"/>
        <v>0</v>
      </c>
      <c r="I789" s="20">
        <f t="shared" si="501"/>
        <v>0</v>
      </c>
      <c r="J789" s="20">
        <f t="shared" si="501"/>
        <v>1</v>
      </c>
      <c r="K789" s="20">
        <f t="shared" si="501"/>
        <v>0</v>
      </c>
      <c r="L789" s="20">
        <f t="shared" si="501"/>
        <v>0</v>
      </c>
      <c r="M789" s="20">
        <f t="shared" si="501"/>
        <v>0</v>
      </c>
      <c r="N789" s="20">
        <f t="shared" si="501"/>
        <v>0</v>
      </c>
      <c r="O789" s="20">
        <f t="shared" si="501"/>
        <v>0</v>
      </c>
      <c r="P789" s="20">
        <f t="shared" si="501"/>
        <v>0</v>
      </c>
      <c r="Q789" s="20">
        <f t="shared" si="501"/>
        <v>0</v>
      </c>
      <c r="R789" s="20">
        <f t="shared" si="501"/>
        <v>0</v>
      </c>
      <c r="S789" s="20">
        <f t="shared" si="501"/>
        <v>-1</v>
      </c>
      <c r="T789" s="20">
        <f t="shared" si="501"/>
        <v>0</v>
      </c>
      <c r="U789" s="20">
        <f t="shared" si="501"/>
        <v>0</v>
      </c>
      <c r="V789" s="20">
        <f t="shared" si="501"/>
        <v>0</v>
      </c>
      <c r="W789" s="20">
        <f t="shared" si="501"/>
        <v>0</v>
      </c>
      <c r="X789" s="20">
        <f>Y773</f>
        <v>0</v>
      </c>
      <c r="Y789" s="155"/>
    </row>
    <row r="790" spans="3:25" x14ac:dyDescent="0.25">
      <c r="C790" s="146" t="s">
        <v>481</v>
      </c>
      <c r="D790" s="20">
        <v>0</v>
      </c>
      <c r="E790" s="20">
        <f t="shared" si="501"/>
        <v>0</v>
      </c>
      <c r="F790" s="20">
        <f t="shared" si="501"/>
        <v>0</v>
      </c>
      <c r="G790" s="20">
        <f t="shared" si="501"/>
        <v>1</v>
      </c>
      <c r="H790" s="147">
        <f t="shared" si="501"/>
        <v>0</v>
      </c>
      <c r="I790" s="20">
        <f t="shared" si="501"/>
        <v>0</v>
      </c>
      <c r="J790" s="20">
        <f t="shared" si="501"/>
        <v>0</v>
      </c>
      <c r="K790" s="20">
        <f t="shared" si="501"/>
        <v>0</v>
      </c>
      <c r="L790" s="20">
        <f t="shared" si="501"/>
        <v>0</v>
      </c>
      <c r="M790" s="20">
        <f t="shared" si="501"/>
        <v>0</v>
      </c>
      <c r="N790" s="20">
        <f t="shared" si="501"/>
        <v>0</v>
      </c>
      <c r="O790" s="20">
        <f t="shared" si="501"/>
        <v>0</v>
      </c>
      <c r="P790" s="20">
        <f t="shared" si="501"/>
        <v>0</v>
      </c>
      <c r="Q790" s="20">
        <f t="shared" si="501"/>
        <v>0</v>
      </c>
      <c r="R790" s="20">
        <f t="shared" si="501"/>
        <v>0</v>
      </c>
      <c r="S790" s="20">
        <f t="shared" si="501"/>
        <v>0</v>
      </c>
      <c r="T790" s="20">
        <f t="shared" si="501"/>
        <v>1</v>
      </c>
      <c r="U790" s="20">
        <f t="shared" si="501"/>
        <v>0</v>
      </c>
      <c r="V790" s="20">
        <f t="shared" si="501"/>
        <v>0</v>
      </c>
      <c r="W790" s="20">
        <f t="shared" si="501"/>
        <v>0</v>
      </c>
      <c r="X790" s="20">
        <f>Y774</f>
        <v>0</v>
      </c>
      <c r="Y790" s="155"/>
    </row>
    <row r="791" spans="3:25" x14ac:dyDescent="0.25">
      <c r="C791" s="146" t="s">
        <v>491</v>
      </c>
      <c r="D791" s="20">
        <v>0</v>
      </c>
      <c r="E791" s="20">
        <f t="shared" si="501"/>
        <v>0</v>
      </c>
      <c r="F791" s="20">
        <f t="shared" si="501"/>
        <v>0</v>
      </c>
      <c r="G791" s="20">
        <f t="shared" si="501"/>
        <v>0</v>
      </c>
      <c r="H791" s="147">
        <f t="shared" si="501"/>
        <v>0</v>
      </c>
      <c r="I791" s="20">
        <f t="shared" si="501"/>
        <v>1</v>
      </c>
      <c r="J791" s="20">
        <f t="shared" si="501"/>
        <v>0</v>
      </c>
      <c r="K791" s="20">
        <f t="shared" si="501"/>
        <v>0</v>
      </c>
      <c r="L791" s="20">
        <f t="shared" si="501"/>
        <v>0</v>
      </c>
      <c r="M791" s="20">
        <f t="shared" si="501"/>
        <v>0</v>
      </c>
      <c r="N791" s="20">
        <f t="shared" si="501"/>
        <v>0</v>
      </c>
      <c r="O791" s="20">
        <f t="shared" si="501"/>
        <v>0</v>
      </c>
      <c r="P791" s="20">
        <f t="shared" si="501"/>
        <v>0</v>
      </c>
      <c r="Q791" s="20">
        <f t="shared" si="501"/>
        <v>0</v>
      </c>
      <c r="R791" s="20">
        <f t="shared" si="501"/>
        <v>0</v>
      </c>
      <c r="S791" s="20">
        <f t="shared" si="501"/>
        <v>0</v>
      </c>
      <c r="T791" s="20">
        <f t="shared" si="501"/>
        <v>0</v>
      </c>
      <c r="U791" s="20">
        <f t="shared" si="501"/>
        <v>1</v>
      </c>
      <c r="V791" s="20">
        <f t="shared" si="501"/>
        <v>0</v>
      </c>
      <c r="W791" s="20">
        <f t="shared" si="501"/>
        <v>0</v>
      </c>
      <c r="X791" s="20">
        <f>Y775</f>
        <v>0</v>
      </c>
      <c r="Y791" s="155"/>
    </row>
    <row r="792" spans="3:25" ht="15.75" thickBot="1" x14ac:dyDescent="0.3">
      <c r="C792" s="152" t="s">
        <v>473</v>
      </c>
      <c r="D792" s="153">
        <v>-10000</v>
      </c>
      <c r="E792" s="20">
        <f t="shared" si="501"/>
        <v>1</v>
      </c>
      <c r="F792" s="20">
        <f t="shared" si="501"/>
        <v>0</v>
      </c>
      <c r="G792" s="20">
        <f t="shared" si="501"/>
        <v>0</v>
      </c>
      <c r="H792" s="154">
        <f t="shared" si="501"/>
        <v>1</v>
      </c>
      <c r="I792" s="20">
        <f t="shared" si="501"/>
        <v>0</v>
      </c>
      <c r="J792" s="20">
        <f t="shared" si="501"/>
        <v>0</v>
      </c>
      <c r="K792" s="20">
        <f t="shared" si="501"/>
        <v>0</v>
      </c>
      <c r="L792" s="20">
        <f t="shared" si="501"/>
        <v>0</v>
      </c>
      <c r="M792" s="20">
        <f t="shared" si="501"/>
        <v>0</v>
      </c>
      <c r="N792" s="20">
        <f t="shared" si="501"/>
        <v>0</v>
      </c>
      <c r="O792" s="20">
        <f t="shared" si="501"/>
        <v>0</v>
      </c>
      <c r="P792" s="20">
        <f t="shared" si="501"/>
        <v>0</v>
      </c>
      <c r="Q792" s="20">
        <f t="shared" si="501"/>
        <v>0</v>
      </c>
      <c r="R792" s="20">
        <f t="shared" si="501"/>
        <v>0</v>
      </c>
      <c r="S792" s="20">
        <f t="shared" si="501"/>
        <v>0</v>
      </c>
      <c r="T792" s="20">
        <f t="shared" si="501"/>
        <v>0</v>
      </c>
      <c r="U792" s="20">
        <f t="shared" si="501"/>
        <v>0</v>
      </c>
      <c r="V792" s="20">
        <f t="shared" si="501"/>
        <v>-1</v>
      </c>
      <c r="W792" s="20">
        <f t="shared" si="501"/>
        <v>0</v>
      </c>
      <c r="X792" s="20">
        <f>Y776</f>
        <v>1</v>
      </c>
      <c r="Y792" s="156"/>
    </row>
    <row r="793" spans="3:25" ht="15.75" thickBot="1" x14ac:dyDescent="0.3">
      <c r="D793" s="138"/>
      <c r="E793" s="138" t="s">
        <v>237</v>
      </c>
      <c r="F793" s="139">
        <f>SUMPRODUCT($D$781:$D$792,F781:F792)-F779</f>
        <v>-3</v>
      </c>
      <c r="G793" s="139">
        <f t="shared" ref="G793:X793" si="502">SUMPRODUCT($D$781:$D$792,G781:G792)-G779</f>
        <v>-6</v>
      </c>
      <c r="H793" s="139">
        <f t="shared" si="502"/>
        <v>-10003</v>
      </c>
      <c r="I793" s="139">
        <f t="shared" si="502"/>
        <v>-6</v>
      </c>
      <c r="J793" s="139">
        <f t="shared" si="502"/>
        <v>0</v>
      </c>
      <c r="K793" s="139">
        <f t="shared" si="502"/>
        <v>0</v>
      </c>
      <c r="L793" s="139">
        <f t="shared" si="502"/>
        <v>0</v>
      </c>
      <c r="M793" s="139">
        <f t="shared" si="502"/>
        <v>0</v>
      </c>
      <c r="N793" s="139">
        <f t="shared" si="502"/>
        <v>0</v>
      </c>
      <c r="O793" s="139">
        <f t="shared" si="502"/>
        <v>0</v>
      </c>
      <c r="P793" s="139">
        <f t="shared" si="502"/>
        <v>0</v>
      </c>
      <c r="Q793" s="139">
        <f t="shared" si="502"/>
        <v>0</v>
      </c>
      <c r="R793" s="139">
        <f t="shared" si="502"/>
        <v>0</v>
      </c>
      <c r="S793" s="139">
        <f t="shared" si="502"/>
        <v>-13</v>
      </c>
      <c r="T793" s="139">
        <f t="shared" si="502"/>
        <v>0</v>
      </c>
      <c r="U793" s="139">
        <f t="shared" si="502"/>
        <v>0</v>
      </c>
      <c r="V793" s="139">
        <f t="shared" si="502"/>
        <v>10000</v>
      </c>
      <c r="W793" s="139">
        <f t="shared" si="502"/>
        <v>0</v>
      </c>
      <c r="X793" s="139">
        <f t="shared" si="502"/>
        <v>0</v>
      </c>
    </row>
    <row r="794" spans="3:25" ht="15.75" thickBot="1" x14ac:dyDescent="0.3"/>
    <row r="795" spans="3:25" ht="15.75" thickBot="1" x14ac:dyDescent="0.3">
      <c r="C795" s="20"/>
      <c r="D795" s="20"/>
      <c r="E795" s="142" t="s">
        <v>155</v>
      </c>
      <c r="F795" s="143">
        <v>3</v>
      </c>
      <c r="G795" s="143">
        <v>6</v>
      </c>
      <c r="H795" s="143">
        <v>3</v>
      </c>
      <c r="I795" s="143">
        <v>6</v>
      </c>
      <c r="J795" s="143">
        <v>13</v>
      </c>
      <c r="K795" s="143">
        <v>0</v>
      </c>
      <c r="L795" s="143">
        <v>0</v>
      </c>
      <c r="M795" s="143">
        <v>0</v>
      </c>
      <c r="N795" s="143">
        <v>0</v>
      </c>
      <c r="O795" s="143">
        <v>0</v>
      </c>
      <c r="P795" s="143">
        <v>0</v>
      </c>
      <c r="Q795" s="143">
        <v>0</v>
      </c>
      <c r="R795" s="143">
        <v>0</v>
      </c>
      <c r="S795" s="143">
        <v>0</v>
      </c>
      <c r="T795" s="143">
        <v>0</v>
      </c>
      <c r="U795" s="143">
        <v>0</v>
      </c>
      <c r="V795" s="143">
        <v>0</v>
      </c>
      <c r="W795" s="143">
        <v>0</v>
      </c>
      <c r="X795" s="145">
        <v>-10000</v>
      </c>
    </row>
    <row r="796" spans="3:25" ht="15.75" thickBot="1" x14ac:dyDescent="0.3">
      <c r="C796" s="138" t="s">
        <v>435</v>
      </c>
      <c r="D796" s="139" t="s">
        <v>436</v>
      </c>
      <c r="E796" s="138" t="s">
        <v>437</v>
      </c>
      <c r="F796" s="139" t="s">
        <v>438</v>
      </c>
      <c r="G796" s="139" t="s">
        <v>439</v>
      </c>
      <c r="H796" s="139" t="s">
        <v>11</v>
      </c>
      <c r="I796" s="139" t="s">
        <v>12</v>
      </c>
      <c r="J796" s="139" t="s">
        <v>13</v>
      </c>
      <c r="K796" s="139" t="s">
        <v>234</v>
      </c>
      <c r="L796" s="139" t="s">
        <v>235</v>
      </c>
      <c r="M796" s="139" t="s">
        <v>236</v>
      </c>
      <c r="N796" s="139" t="s">
        <v>415</v>
      </c>
      <c r="O796" s="139" t="s">
        <v>440</v>
      </c>
      <c r="P796" s="139" t="s">
        <v>441</v>
      </c>
      <c r="Q796" s="139" t="s">
        <v>446</v>
      </c>
      <c r="R796" s="139" t="s">
        <v>458</v>
      </c>
      <c r="S796" s="139" t="s">
        <v>468</v>
      </c>
      <c r="T796" s="139" t="s">
        <v>481</v>
      </c>
      <c r="U796" s="139" t="s">
        <v>491</v>
      </c>
      <c r="V796" s="139" t="s">
        <v>499</v>
      </c>
      <c r="W796" s="139" t="s">
        <v>500</v>
      </c>
      <c r="X796" s="140" t="s">
        <v>473</v>
      </c>
      <c r="Y796" s="140" t="s">
        <v>442</v>
      </c>
    </row>
    <row r="797" spans="3:25" x14ac:dyDescent="0.25">
      <c r="C797" s="142" t="s">
        <v>11</v>
      </c>
      <c r="D797" s="143">
        <v>3</v>
      </c>
      <c r="E797" s="143">
        <f>E781/$H$781</f>
        <v>0.16666666666666666</v>
      </c>
      <c r="F797" s="143">
        <f t="shared" ref="F797:X797" si="503">F781/$H$781</f>
        <v>-0.5</v>
      </c>
      <c r="G797" s="144">
        <f t="shared" si="503"/>
        <v>-1</v>
      </c>
      <c r="H797" s="143">
        <f t="shared" si="503"/>
        <v>1</v>
      </c>
      <c r="I797" s="143">
        <f t="shared" si="503"/>
        <v>2</v>
      </c>
      <c r="J797" s="143">
        <f t="shared" si="503"/>
        <v>0</v>
      </c>
      <c r="K797" s="143">
        <f t="shared" si="503"/>
        <v>0.16666666666666666</v>
      </c>
      <c r="L797" s="143">
        <f t="shared" si="503"/>
        <v>0</v>
      </c>
      <c r="M797" s="143">
        <f t="shared" si="503"/>
        <v>0</v>
      </c>
      <c r="N797" s="143">
        <f t="shared" si="503"/>
        <v>0</v>
      </c>
      <c r="O797" s="143">
        <f t="shared" si="503"/>
        <v>0</v>
      </c>
      <c r="P797" s="143">
        <f t="shared" si="503"/>
        <v>0</v>
      </c>
      <c r="Q797" s="143">
        <f t="shared" si="503"/>
        <v>0</v>
      </c>
      <c r="R797" s="143">
        <f t="shared" si="503"/>
        <v>0</v>
      </c>
      <c r="S797" s="143">
        <f t="shared" si="503"/>
        <v>1.1666666666666667</v>
      </c>
      <c r="T797" s="143">
        <f t="shared" si="503"/>
        <v>0</v>
      </c>
      <c r="U797" s="143">
        <f t="shared" si="503"/>
        <v>0</v>
      </c>
      <c r="V797" s="143">
        <f t="shared" si="503"/>
        <v>0</v>
      </c>
      <c r="W797" s="143">
        <f t="shared" si="503"/>
        <v>0</v>
      </c>
      <c r="X797" s="143">
        <f t="shared" si="503"/>
        <v>0</v>
      </c>
      <c r="Y797" s="145"/>
    </row>
    <row r="798" spans="3:25" x14ac:dyDescent="0.25">
      <c r="C798" s="146" t="s">
        <v>235</v>
      </c>
      <c r="D798" s="20">
        <v>0</v>
      </c>
      <c r="E798" s="20">
        <f>E782-E797*$H$782</f>
        <v>1.5</v>
      </c>
      <c r="F798" s="20">
        <f t="shared" ref="F798:X798" si="504">F782-F797*$H$782</f>
        <v>4.5</v>
      </c>
      <c r="G798" s="147">
        <f t="shared" si="504"/>
        <v>9</v>
      </c>
      <c r="H798" s="20">
        <f t="shared" si="504"/>
        <v>0</v>
      </c>
      <c r="I798" s="20">
        <f t="shared" si="504"/>
        <v>0</v>
      </c>
      <c r="J798" s="20">
        <f t="shared" si="504"/>
        <v>0</v>
      </c>
      <c r="K798" s="20">
        <f t="shared" si="504"/>
        <v>0.5</v>
      </c>
      <c r="L798" s="20">
        <f t="shared" si="504"/>
        <v>1</v>
      </c>
      <c r="M798" s="20">
        <f t="shared" si="504"/>
        <v>0</v>
      </c>
      <c r="N798" s="20">
        <f t="shared" si="504"/>
        <v>0</v>
      </c>
      <c r="O798" s="20">
        <f t="shared" si="504"/>
        <v>0</v>
      </c>
      <c r="P798" s="20">
        <f t="shared" si="504"/>
        <v>0</v>
      </c>
      <c r="Q798" s="20">
        <f t="shared" si="504"/>
        <v>0</v>
      </c>
      <c r="R798" s="20">
        <f t="shared" si="504"/>
        <v>0</v>
      </c>
      <c r="S798" s="20">
        <f t="shared" si="504"/>
        <v>10.5</v>
      </c>
      <c r="T798" s="20">
        <f t="shared" si="504"/>
        <v>0</v>
      </c>
      <c r="U798" s="20">
        <f t="shared" si="504"/>
        <v>0</v>
      </c>
      <c r="V798" s="20">
        <f t="shared" si="504"/>
        <v>0</v>
      </c>
      <c r="W798" s="20">
        <f t="shared" si="504"/>
        <v>0</v>
      </c>
      <c r="X798" s="20">
        <f t="shared" si="504"/>
        <v>0</v>
      </c>
      <c r="Y798" s="155"/>
    </row>
    <row r="799" spans="3:25" x14ac:dyDescent="0.25">
      <c r="C799" s="146" t="s">
        <v>236</v>
      </c>
      <c r="D799" s="20">
        <v>0</v>
      </c>
      <c r="E799" s="20">
        <f>E783</f>
        <v>1</v>
      </c>
      <c r="F799" s="20">
        <f t="shared" ref="F799:X799" si="505">F783</f>
        <v>1</v>
      </c>
      <c r="G799" s="147">
        <f t="shared" si="505"/>
        <v>0</v>
      </c>
      <c r="H799" s="20">
        <f t="shared" si="505"/>
        <v>0</v>
      </c>
      <c r="I799" s="20">
        <f t="shared" si="505"/>
        <v>0</v>
      </c>
      <c r="J799" s="20">
        <f t="shared" si="505"/>
        <v>0</v>
      </c>
      <c r="K799" s="20">
        <f t="shared" si="505"/>
        <v>0</v>
      </c>
      <c r="L799" s="20">
        <f t="shared" si="505"/>
        <v>0</v>
      </c>
      <c r="M799" s="20">
        <f t="shared" si="505"/>
        <v>1</v>
      </c>
      <c r="N799" s="20">
        <f t="shared" si="505"/>
        <v>0</v>
      </c>
      <c r="O799" s="20">
        <f t="shared" si="505"/>
        <v>0</v>
      </c>
      <c r="P799" s="20">
        <f t="shared" si="505"/>
        <v>0</v>
      </c>
      <c r="Q799" s="20">
        <f t="shared" si="505"/>
        <v>0</v>
      </c>
      <c r="R799" s="20">
        <f t="shared" si="505"/>
        <v>0</v>
      </c>
      <c r="S799" s="20">
        <f t="shared" si="505"/>
        <v>0</v>
      </c>
      <c r="T799" s="20">
        <f t="shared" si="505"/>
        <v>0</v>
      </c>
      <c r="U799" s="20">
        <f t="shared" si="505"/>
        <v>0</v>
      </c>
      <c r="V799" s="20">
        <f t="shared" si="505"/>
        <v>0</v>
      </c>
      <c r="W799" s="20">
        <f t="shared" si="505"/>
        <v>0</v>
      </c>
      <c r="X799" s="20">
        <f t="shared" si="505"/>
        <v>0</v>
      </c>
      <c r="Y799" s="155"/>
    </row>
    <row r="800" spans="3:25" x14ac:dyDescent="0.25">
      <c r="C800" s="146" t="s">
        <v>415</v>
      </c>
      <c r="D800" s="20">
        <v>0</v>
      </c>
      <c r="E800" s="20">
        <f t="shared" ref="E800:X800" si="506">E784</f>
        <v>1</v>
      </c>
      <c r="F800" s="20">
        <f t="shared" si="506"/>
        <v>0</v>
      </c>
      <c r="G800" s="147">
        <f t="shared" si="506"/>
        <v>1</v>
      </c>
      <c r="H800" s="20">
        <f t="shared" si="506"/>
        <v>0</v>
      </c>
      <c r="I800" s="20">
        <f t="shared" si="506"/>
        <v>0</v>
      </c>
      <c r="J800" s="20">
        <f t="shared" si="506"/>
        <v>0</v>
      </c>
      <c r="K800" s="20">
        <f t="shared" si="506"/>
        <v>0</v>
      </c>
      <c r="L800" s="20">
        <f t="shared" si="506"/>
        <v>0</v>
      </c>
      <c r="M800" s="20">
        <f t="shared" si="506"/>
        <v>0</v>
      </c>
      <c r="N800" s="20">
        <f t="shared" si="506"/>
        <v>1</v>
      </c>
      <c r="O800" s="20">
        <f t="shared" si="506"/>
        <v>0</v>
      </c>
      <c r="P800" s="20">
        <f t="shared" si="506"/>
        <v>0</v>
      </c>
      <c r="Q800" s="20">
        <f t="shared" si="506"/>
        <v>0</v>
      </c>
      <c r="R800" s="20">
        <f t="shared" si="506"/>
        <v>0</v>
      </c>
      <c r="S800" s="20">
        <f t="shared" si="506"/>
        <v>0</v>
      </c>
      <c r="T800" s="20">
        <f t="shared" si="506"/>
        <v>0</v>
      </c>
      <c r="U800" s="20">
        <f t="shared" si="506"/>
        <v>0</v>
      </c>
      <c r="V800" s="20">
        <f t="shared" si="506"/>
        <v>0</v>
      </c>
      <c r="W800" s="20">
        <f t="shared" si="506"/>
        <v>0</v>
      </c>
      <c r="X800" s="20">
        <f t="shared" si="506"/>
        <v>0</v>
      </c>
      <c r="Y800" s="155"/>
    </row>
    <row r="801" spans="3:25" x14ac:dyDescent="0.25">
      <c r="C801" s="146" t="s">
        <v>440</v>
      </c>
      <c r="D801" s="20">
        <v>0</v>
      </c>
      <c r="E801" s="20">
        <f>E785-E797*$H$785</f>
        <v>0.83333333333333337</v>
      </c>
      <c r="F801" s="20">
        <f t="shared" ref="F801:X801" si="507">F785-F797*$H$785</f>
        <v>0.5</v>
      </c>
      <c r="G801" s="147">
        <f t="shared" si="507"/>
        <v>1</v>
      </c>
      <c r="H801" s="20">
        <f t="shared" si="507"/>
        <v>0</v>
      </c>
      <c r="I801" s="20">
        <f t="shared" si="507"/>
        <v>-2</v>
      </c>
      <c r="J801" s="20">
        <f t="shared" si="507"/>
        <v>0</v>
      </c>
      <c r="K801" s="20">
        <f t="shared" si="507"/>
        <v>-0.16666666666666666</v>
      </c>
      <c r="L801" s="20">
        <f t="shared" si="507"/>
        <v>0</v>
      </c>
      <c r="M801" s="20">
        <f t="shared" si="507"/>
        <v>0</v>
      </c>
      <c r="N801" s="20">
        <f t="shared" si="507"/>
        <v>0</v>
      </c>
      <c r="O801" s="20">
        <f t="shared" si="507"/>
        <v>1</v>
      </c>
      <c r="P801" s="20">
        <f t="shared" si="507"/>
        <v>0</v>
      </c>
      <c r="Q801" s="20">
        <f t="shared" si="507"/>
        <v>0</v>
      </c>
      <c r="R801" s="20">
        <f t="shared" si="507"/>
        <v>0</v>
      </c>
      <c r="S801" s="20">
        <f t="shared" si="507"/>
        <v>-1.1666666666666667</v>
      </c>
      <c r="T801" s="20">
        <f t="shared" si="507"/>
        <v>0</v>
      </c>
      <c r="U801" s="20">
        <f t="shared" si="507"/>
        <v>0</v>
      </c>
      <c r="V801" s="20">
        <f t="shared" si="507"/>
        <v>0</v>
      </c>
      <c r="W801" s="20">
        <f t="shared" si="507"/>
        <v>0</v>
      </c>
      <c r="X801" s="20">
        <f t="shared" si="507"/>
        <v>0</v>
      </c>
      <c r="Y801" s="155"/>
    </row>
    <row r="802" spans="3:25" x14ac:dyDescent="0.25">
      <c r="C802" s="146" t="s">
        <v>441</v>
      </c>
      <c r="D802" s="20">
        <v>0</v>
      </c>
      <c r="E802" s="20">
        <f t="shared" ref="E802:X807" si="508">E786</f>
        <v>0</v>
      </c>
      <c r="F802" s="20">
        <f t="shared" si="508"/>
        <v>0</v>
      </c>
      <c r="G802" s="147">
        <f t="shared" si="508"/>
        <v>0</v>
      </c>
      <c r="H802" s="20">
        <f t="shared" si="508"/>
        <v>0</v>
      </c>
      <c r="I802" s="20">
        <f t="shared" si="508"/>
        <v>1</v>
      </c>
      <c r="J802" s="20">
        <f t="shared" si="508"/>
        <v>0</v>
      </c>
      <c r="K802" s="20">
        <f t="shared" si="508"/>
        <v>0</v>
      </c>
      <c r="L802" s="20">
        <f t="shared" si="508"/>
        <v>0</v>
      </c>
      <c r="M802" s="20">
        <f t="shared" si="508"/>
        <v>0</v>
      </c>
      <c r="N802" s="20">
        <f t="shared" si="508"/>
        <v>0</v>
      </c>
      <c r="O802" s="20">
        <f t="shared" si="508"/>
        <v>0</v>
      </c>
      <c r="P802" s="20">
        <f t="shared" si="508"/>
        <v>1</v>
      </c>
      <c r="Q802" s="20">
        <f t="shared" si="508"/>
        <v>0</v>
      </c>
      <c r="R802" s="20">
        <f t="shared" si="508"/>
        <v>0</v>
      </c>
      <c r="S802" s="20">
        <f t="shared" si="508"/>
        <v>0</v>
      </c>
      <c r="T802" s="20">
        <f t="shared" si="508"/>
        <v>0</v>
      </c>
      <c r="U802" s="20">
        <f t="shared" si="508"/>
        <v>0</v>
      </c>
      <c r="V802" s="20">
        <f t="shared" si="508"/>
        <v>0</v>
      </c>
      <c r="W802" s="20">
        <f t="shared" si="508"/>
        <v>0</v>
      </c>
      <c r="X802" s="20">
        <f t="shared" si="508"/>
        <v>0</v>
      </c>
      <c r="Y802" s="155"/>
    </row>
    <row r="803" spans="3:25" x14ac:dyDescent="0.25">
      <c r="C803" s="146" t="s">
        <v>446</v>
      </c>
      <c r="D803" s="20">
        <v>0</v>
      </c>
      <c r="E803" s="20">
        <f t="shared" si="508"/>
        <v>0</v>
      </c>
      <c r="F803" s="20">
        <f t="shared" si="508"/>
        <v>0</v>
      </c>
      <c r="G803" s="147">
        <f t="shared" si="508"/>
        <v>0</v>
      </c>
      <c r="H803" s="20">
        <f t="shared" si="508"/>
        <v>0</v>
      </c>
      <c r="I803" s="20">
        <f t="shared" si="508"/>
        <v>0</v>
      </c>
      <c r="J803" s="20">
        <f t="shared" si="508"/>
        <v>0</v>
      </c>
      <c r="K803" s="20">
        <f t="shared" si="508"/>
        <v>0</v>
      </c>
      <c r="L803" s="20">
        <f t="shared" si="508"/>
        <v>0</v>
      </c>
      <c r="M803" s="20">
        <f t="shared" si="508"/>
        <v>0</v>
      </c>
      <c r="N803" s="20">
        <f t="shared" si="508"/>
        <v>0</v>
      </c>
      <c r="O803" s="20">
        <f t="shared" si="508"/>
        <v>0</v>
      </c>
      <c r="P803" s="20">
        <f t="shared" si="508"/>
        <v>0</v>
      </c>
      <c r="Q803" s="20">
        <f t="shared" si="508"/>
        <v>1</v>
      </c>
      <c r="R803" s="20">
        <f t="shared" si="508"/>
        <v>0</v>
      </c>
      <c r="S803" s="20">
        <f t="shared" si="508"/>
        <v>1</v>
      </c>
      <c r="T803" s="20">
        <f t="shared" si="508"/>
        <v>0</v>
      </c>
      <c r="U803" s="20">
        <f t="shared" si="508"/>
        <v>0</v>
      </c>
      <c r="V803" s="20">
        <f t="shared" si="508"/>
        <v>0</v>
      </c>
      <c r="W803" s="20">
        <f t="shared" si="508"/>
        <v>0</v>
      </c>
      <c r="X803" s="20">
        <f t="shared" si="508"/>
        <v>0</v>
      </c>
      <c r="Y803" s="155"/>
    </row>
    <row r="804" spans="3:25" x14ac:dyDescent="0.25">
      <c r="C804" s="146" t="s">
        <v>458</v>
      </c>
      <c r="D804" s="20">
        <v>0</v>
      </c>
      <c r="E804" s="20">
        <f t="shared" si="508"/>
        <v>0</v>
      </c>
      <c r="F804" s="20">
        <f t="shared" si="508"/>
        <v>1</v>
      </c>
      <c r="G804" s="147">
        <f t="shared" si="508"/>
        <v>0</v>
      </c>
      <c r="H804" s="20">
        <f t="shared" si="508"/>
        <v>0</v>
      </c>
      <c r="I804" s="20">
        <f t="shared" si="508"/>
        <v>0</v>
      </c>
      <c r="J804" s="20">
        <f t="shared" si="508"/>
        <v>0</v>
      </c>
      <c r="K804" s="20">
        <f t="shared" si="508"/>
        <v>0</v>
      </c>
      <c r="L804" s="20">
        <f t="shared" si="508"/>
        <v>0</v>
      </c>
      <c r="M804" s="20">
        <f t="shared" si="508"/>
        <v>0</v>
      </c>
      <c r="N804" s="20">
        <f t="shared" si="508"/>
        <v>0</v>
      </c>
      <c r="O804" s="20">
        <f t="shared" si="508"/>
        <v>0</v>
      </c>
      <c r="P804" s="20">
        <f t="shared" si="508"/>
        <v>0</v>
      </c>
      <c r="Q804" s="20">
        <f t="shared" si="508"/>
        <v>0</v>
      </c>
      <c r="R804" s="20">
        <f t="shared" si="508"/>
        <v>1</v>
      </c>
      <c r="S804" s="20">
        <f t="shared" si="508"/>
        <v>0</v>
      </c>
      <c r="T804" s="20">
        <f t="shared" si="508"/>
        <v>0</v>
      </c>
      <c r="U804" s="20">
        <f t="shared" si="508"/>
        <v>0</v>
      </c>
      <c r="V804" s="20">
        <f t="shared" si="508"/>
        <v>0</v>
      </c>
      <c r="W804" s="20">
        <f t="shared" si="508"/>
        <v>0</v>
      </c>
      <c r="X804" s="20">
        <f t="shared" si="508"/>
        <v>0</v>
      </c>
      <c r="Y804" s="155"/>
    </row>
    <row r="805" spans="3:25" ht="15.75" thickBot="1" x14ac:dyDescent="0.3">
      <c r="C805" s="146" t="s">
        <v>13</v>
      </c>
      <c r="D805" s="20">
        <v>13</v>
      </c>
      <c r="E805" s="20">
        <f t="shared" si="508"/>
        <v>1</v>
      </c>
      <c r="F805" s="20">
        <f t="shared" si="508"/>
        <v>0</v>
      </c>
      <c r="G805" s="147">
        <f t="shared" si="508"/>
        <v>0</v>
      </c>
      <c r="H805" s="20">
        <f t="shared" si="508"/>
        <v>0</v>
      </c>
      <c r="I805" s="20">
        <f t="shared" si="508"/>
        <v>0</v>
      </c>
      <c r="J805" s="20">
        <f t="shared" si="508"/>
        <v>1</v>
      </c>
      <c r="K805" s="20">
        <f t="shared" si="508"/>
        <v>0</v>
      </c>
      <c r="L805" s="20">
        <f t="shared" si="508"/>
        <v>0</v>
      </c>
      <c r="M805" s="20">
        <f t="shared" si="508"/>
        <v>0</v>
      </c>
      <c r="N805" s="20">
        <f t="shared" si="508"/>
        <v>0</v>
      </c>
      <c r="O805" s="20">
        <f t="shared" si="508"/>
        <v>0</v>
      </c>
      <c r="P805" s="20">
        <f t="shared" si="508"/>
        <v>0</v>
      </c>
      <c r="Q805" s="20">
        <f t="shared" si="508"/>
        <v>0</v>
      </c>
      <c r="R805" s="20">
        <f t="shared" si="508"/>
        <v>0</v>
      </c>
      <c r="S805" s="20">
        <f t="shared" si="508"/>
        <v>-1</v>
      </c>
      <c r="T805" s="20">
        <f t="shared" si="508"/>
        <v>0</v>
      </c>
      <c r="U805" s="20">
        <f t="shared" si="508"/>
        <v>0</v>
      </c>
      <c r="V805" s="20">
        <f t="shared" si="508"/>
        <v>0</v>
      </c>
      <c r="W805" s="20">
        <f t="shared" si="508"/>
        <v>0</v>
      </c>
      <c r="X805" s="20">
        <f t="shared" si="508"/>
        <v>0</v>
      </c>
      <c r="Y805" s="155"/>
    </row>
    <row r="806" spans="3:25" ht="15.75" thickBot="1" x14ac:dyDescent="0.3">
      <c r="C806" s="148" t="s">
        <v>481</v>
      </c>
      <c r="D806" s="149">
        <v>0</v>
      </c>
      <c r="E806" s="149">
        <f t="shared" si="508"/>
        <v>0</v>
      </c>
      <c r="F806" s="149">
        <f t="shared" si="508"/>
        <v>0</v>
      </c>
      <c r="G806" s="150">
        <f t="shared" si="508"/>
        <v>1</v>
      </c>
      <c r="H806" s="149">
        <f t="shared" si="508"/>
        <v>0</v>
      </c>
      <c r="I806" s="149">
        <f t="shared" si="508"/>
        <v>0</v>
      </c>
      <c r="J806" s="149">
        <f t="shared" si="508"/>
        <v>0</v>
      </c>
      <c r="K806" s="149">
        <f t="shared" si="508"/>
        <v>0</v>
      </c>
      <c r="L806" s="149">
        <f t="shared" si="508"/>
        <v>0</v>
      </c>
      <c r="M806" s="149">
        <f t="shared" si="508"/>
        <v>0</v>
      </c>
      <c r="N806" s="149">
        <f t="shared" si="508"/>
        <v>0</v>
      </c>
      <c r="O806" s="149">
        <f t="shared" si="508"/>
        <v>0</v>
      </c>
      <c r="P806" s="149">
        <f t="shared" si="508"/>
        <v>0</v>
      </c>
      <c r="Q806" s="149">
        <f t="shared" si="508"/>
        <v>0</v>
      </c>
      <c r="R806" s="149">
        <f t="shared" si="508"/>
        <v>0</v>
      </c>
      <c r="S806" s="149">
        <f t="shared" si="508"/>
        <v>0</v>
      </c>
      <c r="T806" s="149">
        <f t="shared" si="508"/>
        <v>1</v>
      </c>
      <c r="U806" s="149">
        <f t="shared" si="508"/>
        <v>0</v>
      </c>
      <c r="V806" s="149">
        <f t="shared" si="508"/>
        <v>0</v>
      </c>
      <c r="W806" s="149">
        <f t="shared" si="508"/>
        <v>0</v>
      </c>
      <c r="X806" s="151">
        <f t="shared" si="508"/>
        <v>0</v>
      </c>
      <c r="Y806" s="155"/>
    </row>
    <row r="807" spans="3:25" x14ac:dyDescent="0.25">
      <c r="C807" s="146" t="s">
        <v>491</v>
      </c>
      <c r="D807" s="20">
        <v>0</v>
      </c>
      <c r="E807" s="20">
        <f t="shared" si="508"/>
        <v>0</v>
      </c>
      <c r="F807" s="20">
        <f t="shared" si="508"/>
        <v>0</v>
      </c>
      <c r="G807" s="147">
        <f t="shared" si="508"/>
        <v>0</v>
      </c>
      <c r="H807" s="20">
        <f t="shared" si="508"/>
        <v>0</v>
      </c>
      <c r="I807" s="20">
        <f t="shared" si="508"/>
        <v>1</v>
      </c>
      <c r="J807" s="20">
        <f t="shared" si="508"/>
        <v>0</v>
      </c>
      <c r="K807" s="20">
        <f t="shared" si="508"/>
        <v>0</v>
      </c>
      <c r="L807" s="20">
        <f t="shared" si="508"/>
        <v>0</v>
      </c>
      <c r="M807" s="20">
        <f t="shared" si="508"/>
        <v>0</v>
      </c>
      <c r="N807" s="20">
        <f t="shared" si="508"/>
        <v>0</v>
      </c>
      <c r="O807" s="20">
        <f t="shared" si="508"/>
        <v>0</v>
      </c>
      <c r="P807" s="20">
        <f t="shared" si="508"/>
        <v>0</v>
      </c>
      <c r="Q807" s="20">
        <f t="shared" si="508"/>
        <v>0</v>
      </c>
      <c r="R807" s="20">
        <f t="shared" si="508"/>
        <v>0</v>
      </c>
      <c r="S807" s="20">
        <f t="shared" si="508"/>
        <v>0</v>
      </c>
      <c r="T807" s="20">
        <f t="shared" si="508"/>
        <v>0</v>
      </c>
      <c r="U807" s="20">
        <f t="shared" si="508"/>
        <v>1</v>
      </c>
      <c r="V807" s="20">
        <f t="shared" si="508"/>
        <v>0</v>
      </c>
      <c r="W807" s="20">
        <f t="shared" si="508"/>
        <v>0</v>
      </c>
      <c r="X807" s="20">
        <f t="shared" si="508"/>
        <v>0</v>
      </c>
      <c r="Y807" s="155"/>
    </row>
    <row r="808" spans="3:25" ht="15.75" thickBot="1" x14ac:dyDescent="0.3">
      <c r="C808" s="152" t="s">
        <v>473</v>
      </c>
      <c r="D808" s="153">
        <v>-10000</v>
      </c>
      <c r="E808" s="20">
        <f>E792-E797*$H$792</f>
        <v>0.83333333333333337</v>
      </c>
      <c r="F808" s="20">
        <f t="shared" ref="F808:X808" si="509">F792-F797*$H$792</f>
        <v>0.5</v>
      </c>
      <c r="G808" s="154">
        <f t="shared" si="509"/>
        <v>1</v>
      </c>
      <c r="H808" s="20">
        <f t="shared" si="509"/>
        <v>0</v>
      </c>
      <c r="I808" s="20">
        <f t="shared" si="509"/>
        <v>-2</v>
      </c>
      <c r="J808" s="20">
        <f t="shared" si="509"/>
        <v>0</v>
      </c>
      <c r="K808" s="20">
        <f t="shared" si="509"/>
        <v>-0.16666666666666666</v>
      </c>
      <c r="L808" s="20">
        <f t="shared" si="509"/>
        <v>0</v>
      </c>
      <c r="M808" s="20">
        <f t="shared" si="509"/>
        <v>0</v>
      </c>
      <c r="N808" s="20">
        <f t="shared" si="509"/>
        <v>0</v>
      </c>
      <c r="O808" s="20">
        <f t="shared" si="509"/>
        <v>0</v>
      </c>
      <c r="P808" s="20">
        <f t="shared" si="509"/>
        <v>0</v>
      </c>
      <c r="Q808" s="20">
        <f t="shared" si="509"/>
        <v>0</v>
      </c>
      <c r="R808" s="20">
        <f t="shared" si="509"/>
        <v>0</v>
      </c>
      <c r="S808" s="20">
        <f t="shared" si="509"/>
        <v>-1.1666666666666667</v>
      </c>
      <c r="T808" s="20">
        <f t="shared" si="509"/>
        <v>0</v>
      </c>
      <c r="U808" s="20">
        <f t="shared" si="509"/>
        <v>0</v>
      </c>
      <c r="V808" s="20">
        <f t="shared" si="509"/>
        <v>-1</v>
      </c>
      <c r="W808" s="20">
        <f t="shared" si="509"/>
        <v>0</v>
      </c>
      <c r="X808" s="20">
        <f t="shared" si="509"/>
        <v>1</v>
      </c>
      <c r="Y808" s="156"/>
    </row>
    <row r="809" spans="3:25" ht="15.75" thickBot="1" x14ac:dyDescent="0.3">
      <c r="D809" s="138"/>
      <c r="E809" s="138" t="s">
        <v>237</v>
      </c>
      <c r="F809" s="139">
        <f>SUMPRODUCT($D$797:$D$808,F797:F808)-F795</f>
        <v>-5004.5</v>
      </c>
      <c r="G809" s="139">
        <f t="shared" ref="G809:X809" si="510">SUMPRODUCT($D$797:$D$808,G797:G808)-G795</f>
        <v>-10009</v>
      </c>
      <c r="H809" s="139">
        <f t="shared" si="510"/>
        <v>0</v>
      </c>
      <c r="I809" s="139">
        <f t="shared" si="510"/>
        <v>20000</v>
      </c>
      <c r="J809" s="139">
        <f t="shared" si="510"/>
        <v>0</v>
      </c>
      <c r="K809" s="139">
        <f t="shared" si="510"/>
        <v>1667.1666666666665</v>
      </c>
      <c r="L809" s="139">
        <f t="shared" si="510"/>
        <v>0</v>
      </c>
      <c r="M809" s="139">
        <f t="shared" si="510"/>
        <v>0</v>
      </c>
      <c r="N809" s="139">
        <f t="shared" si="510"/>
        <v>0</v>
      </c>
      <c r="O809" s="139">
        <f t="shared" si="510"/>
        <v>0</v>
      </c>
      <c r="P809" s="139">
        <f t="shared" si="510"/>
        <v>0</v>
      </c>
      <c r="Q809" s="139">
        <f t="shared" si="510"/>
        <v>0</v>
      </c>
      <c r="R809" s="139">
        <f t="shared" si="510"/>
        <v>0</v>
      </c>
      <c r="S809" s="139">
        <f t="shared" si="510"/>
        <v>11657.166666666668</v>
      </c>
      <c r="T809" s="139">
        <f t="shared" si="510"/>
        <v>0</v>
      </c>
      <c r="U809" s="139">
        <f t="shared" si="510"/>
        <v>0</v>
      </c>
      <c r="V809" s="139">
        <f t="shared" si="510"/>
        <v>10000</v>
      </c>
      <c r="W809" s="139">
        <f t="shared" si="510"/>
        <v>0</v>
      </c>
      <c r="X809" s="139">
        <f t="shared" si="510"/>
        <v>0</v>
      </c>
    </row>
    <row r="810" spans="3:25" ht="15.75" thickBot="1" x14ac:dyDescent="0.3"/>
    <row r="811" spans="3:25" ht="15.75" thickBot="1" x14ac:dyDescent="0.3">
      <c r="C811" s="20"/>
      <c r="D811" s="20"/>
      <c r="E811" s="142" t="s">
        <v>155</v>
      </c>
      <c r="F811" s="143">
        <v>3</v>
      </c>
      <c r="G811" s="143">
        <v>6</v>
      </c>
      <c r="H811" s="143">
        <v>3</v>
      </c>
      <c r="I811" s="143">
        <v>6</v>
      </c>
      <c r="J811" s="143">
        <v>13</v>
      </c>
      <c r="K811" s="143">
        <v>0</v>
      </c>
      <c r="L811" s="143">
        <v>0</v>
      </c>
      <c r="M811" s="143">
        <v>0</v>
      </c>
      <c r="N811" s="143">
        <v>0</v>
      </c>
      <c r="O811" s="143">
        <v>0</v>
      </c>
      <c r="P811" s="143">
        <v>0</v>
      </c>
      <c r="Q811" s="143">
        <v>0</v>
      </c>
      <c r="R811" s="143">
        <v>0</v>
      </c>
      <c r="S811" s="143">
        <v>0</v>
      </c>
      <c r="T811" s="143">
        <v>0</v>
      </c>
      <c r="U811" s="143">
        <v>0</v>
      </c>
      <c r="V811" s="143">
        <v>0</v>
      </c>
      <c r="W811" s="143">
        <v>0</v>
      </c>
      <c r="X811" s="145">
        <v>-10000</v>
      </c>
    </row>
    <row r="812" spans="3:25" ht="15.75" thickBot="1" x14ac:dyDescent="0.3">
      <c r="C812" s="138" t="s">
        <v>435</v>
      </c>
      <c r="D812" s="139" t="s">
        <v>436</v>
      </c>
      <c r="E812" s="138" t="s">
        <v>437</v>
      </c>
      <c r="F812" s="139" t="s">
        <v>438</v>
      </c>
      <c r="G812" s="139" t="s">
        <v>439</v>
      </c>
      <c r="H812" s="139" t="s">
        <v>11</v>
      </c>
      <c r="I812" s="139" t="s">
        <v>12</v>
      </c>
      <c r="J812" s="139" t="s">
        <v>13</v>
      </c>
      <c r="K812" s="139" t="s">
        <v>234</v>
      </c>
      <c r="L812" s="139" t="s">
        <v>235</v>
      </c>
      <c r="M812" s="139" t="s">
        <v>236</v>
      </c>
      <c r="N812" s="139" t="s">
        <v>415</v>
      </c>
      <c r="O812" s="139" t="s">
        <v>440</v>
      </c>
      <c r="P812" s="139" t="s">
        <v>441</v>
      </c>
      <c r="Q812" s="139" t="s">
        <v>446</v>
      </c>
      <c r="R812" s="139" t="s">
        <v>458</v>
      </c>
      <c r="S812" s="139" t="s">
        <v>468</v>
      </c>
      <c r="T812" s="139" t="s">
        <v>481</v>
      </c>
      <c r="U812" s="139" t="s">
        <v>491</v>
      </c>
      <c r="V812" s="139" t="s">
        <v>499</v>
      </c>
      <c r="W812" s="139" t="s">
        <v>500</v>
      </c>
      <c r="X812" s="140" t="s">
        <v>473</v>
      </c>
      <c r="Y812" s="140" t="s">
        <v>442</v>
      </c>
    </row>
    <row r="813" spans="3:25" x14ac:dyDescent="0.25">
      <c r="C813" s="142" t="s">
        <v>11</v>
      </c>
      <c r="D813" s="143">
        <v>3</v>
      </c>
      <c r="E813" s="143">
        <f>E797-E822*$G$797</f>
        <v>0.16666666666666666</v>
      </c>
      <c r="F813" s="144">
        <f t="shared" ref="F813:X813" si="511">F797-F822*$G$797</f>
        <v>-0.5</v>
      </c>
      <c r="G813" s="143">
        <f t="shared" si="511"/>
        <v>0</v>
      </c>
      <c r="H813" s="143">
        <f t="shared" si="511"/>
        <v>1</v>
      </c>
      <c r="I813" s="143">
        <f t="shared" si="511"/>
        <v>2</v>
      </c>
      <c r="J813" s="143">
        <f t="shared" si="511"/>
        <v>0</v>
      </c>
      <c r="K813" s="143">
        <f t="shared" si="511"/>
        <v>0.16666666666666666</v>
      </c>
      <c r="L813" s="143">
        <f t="shared" si="511"/>
        <v>0</v>
      </c>
      <c r="M813" s="143">
        <f t="shared" si="511"/>
        <v>0</v>
      </c>
      <c r="N813" s="143">
        <f t="shared" si="511"/>
        <v>0</v>
      </c>
      <c r="O813" s="143">
        <f t="shared" si="511"/>
        <v>0</v>
      </c>
      <c r="P813" s="143">
        <f t="shared" si="511"/>
        <v>0</v>
      </c>
      <c r="Q813" s="143">
        <f t="shared" si="511"/>
        <v>0</v>
      </c>
      <c r="R813" s="143">
        <f t="shared" si="511"/>
        <v>0</v>
      </c>
      <c r="S813" s="143">
        <f t="shared" si="511"/>
        <v>1.1666666666666667</v>
      </c>
      <c r="T813" s="143">
        <f t="shared" si="511"/>
        <v>1</v>
      </c>
      <c r="U813" s="143">
        <f t="shared" si="511"/>
        <v>0</v>
      </c>
      <c r="V813" s="143">
        <f t="shared" si="511"/>
        <v>0</v>
      </c>
      <c r="W813" s="143">
        <f t="shared" si="511"/>
        <v>0</v>
      </c>
      <c r="X813" s="143">
        <f t="shared" si="511"/>
        <v>0</v>
      </c>
      <c r="Y813" s="145"/>
    </row>
    <row r="814" spans="3:25" x14ac:dyDescent="0.25">
      <c r="C814" s="146" t="s">
        <v>235</v>
      </c>
      <c r="D814" s="20">
        <v>0</v>
      </c>
      <c r="E814" s="20">
        <f>E798-E822*$G$798</f>
        <v>1.5</v>
      </c>
      <c r="F814" s="147">
        <f t="shared" ref="F814:X814" si="512">F798-F822*$G$798</f>
        <v>4.5</v>
      </c>
      <c r="G814" s="20">
        <f t="shared" si="512"/>
        <v>0</v>
      </c>
      <c r="H814" s="20">
        <f t="shared" si="512"/>
        <v>0</v>
      </c>
      <c r="I814" s="20">
        <f t="shared" si="512"/>
        <v>0</v>
      </c>
      <c r="J814" s="20">
        <f t="shared" si="512"/>
        <v>0</v>
      </c>
      <c r="K814" s="20">
        <f t="shared" si="512"/>
        <v>0.5</v>
      </c>
      <c r="L814" s="20">
        <f t="shared" si="512"/>
        <v>1</v>
      </c>
      <c r="M814" s="20">
        <f t="shared" si="512"/>
        <v>0</v>
      </c>
      <c r="N814" s="20">
        <f t="shared" si="512"/>
        <v>0</v>
      </c>
      <c r="O814" s="20">
        <f t="shared" si="512"/>
        <v>0</v>
      </c>
      <c r="P814" s="20">
        <f t="shared" si="512"/>
        <v>0</v>
      </c>
      <c r="Q814" s="20">
        <f t="shared" si="512"/>
        <v>0</v>
      </c>
      <c r="R814" s="20">
        <f t="shared" si="512"/>
        <v>0</v>
      </c>
      <c r="S814" s="20">
        <f t="shared" si="512"/>
        <v>10.5</v>
      </c>
      <c r="T814" s="20">
        <f t="shared" si="512"/>
        <v>-9</v>
      </c>
      <c r="U814" s="20">
        <f t="shared" si="512"/>
        <v>0</v>
      </c>
      <c r="V814" s="20">
        <f t="shared" si="512"/>
        <v>0</v>
      </c>
      <c r="W814" s="20">
        <f t="shared" si="512"/>
        <v>0</v>
      </c>
      <c r="X814" s="20">
        <f t="shared" si="512"/>
        <v>0</v>
      </c>
      <c r="Y814" s="155"/>
    </row>
    <row r="815" spans="3:25" x14ac:dyDescent="0.25">
      <c r="C815" s="146" t="s">
        <v>236</v>
      </c>
      <c r="D815" s="20">
        <v>0</v>
      </c>
      <c r="E815" s="20">
        <f>E799</f>
        <v>1</v>
      </c>
      <c r="F815" s="147">
        <f t="shared" ref="F815:X815" si="513">F799</f>
        <v>1</v>
      </c>
      <c r="G815" s="20">
        <f t="shared" si="513"/>
        <v>0</v>
      </c>
      <c r="H815" s="20">
        <f t="shared" si="513"/>
        <v>0</v>
      </c>
      <c r="I815" s="20">
        <f t="shared" si="513"/>
        <v>0</v>
      </c>
      <c r="J815" s="20">
        <f t="shared" si="513"/>
        <v>0</v>
      </c>
      <c r="K815" s="20">
        <f t="shared" si="513"/>
        <v>0</v>
      </c>
      <c r="L815" s="20">
        <f t="shared" si="513"/>
        <v>0</v>
      </c>
      <c r="M815" s="20">
        <f t="shared" si="513"/>
        <v>1</v>
      </c>
      <c r="N815" s="20">
        <f t="shared" si="513"/>
        <v>0</v>
      </c>
      <c r="O815" s="20">
        <f t="shared" si="513"/>
        <v>0</v>
      </c>
      <c r="P815" s="20">
        <f t="shared" si="513"/>
        <v>0</v>
      </c>
      <c r="Q815" s="20">
        <f t="shared" si="513"/>
        <v>0</v>
      </c>
      <c r="R815" s="20">
        <f t="shared" si="513"/>
        <v>0</v>
      </c>
      <c r="S815" s="20">
        <f t="shared" si="513"/>
        <v>0</v>
      </c>
      <c r="T815" s="20">
        <f t="shared" si="513"/>
        <v>0</v>
      </c>
      <c r="U815" s="20">
        <f t="shared" si="513"/>
        <v>0</v>
      </c>
      <c r="V815" s="20">
        <f t="shared" si="513"/>
        <v>0</v>
      </c>
      <c r="W815" s="20">
        <f t="shared" si="513"/>
        <v>0</v>
      </c>
      <c r="X815" s="20">
        <f t="shared" si="513"/>
        <v>0</v>
      </c>
      <c r="Y815" s="155"/>
    </row>
    <row r="816" spans="3:25" x14ac:dyDescent="0.25">
      <c r="C816" s="146" t="s">
        <v>415</v>
      </c>
      <c r="D816" s="20">
        <v>0</v>
      </c>
      <c r="E816" s="20">
        <f>E800-E822*$G$800</f>
        <v>1</v>
      </c>
      <c r="F816" s="147">
        <f t="shared" ref="F816:X816" si="514">F800-F822*$G$800</f>
        <v>0</v>
      </c>
      <c r="G816" s="20">
        <f t="shared" si="514"/>
        <v>0</v>
      </c>
      <c r="H816" s="20">
        <f t="shared" si="514"/>
        <v>0</v>
      </c>
      <c r="I816" s="20">
        <f t="shared" si="514"/>
        <v>0</v>
      </c>
      <c r="J816" s="20">
        <f t="shared" si="514"/>
        <v>0</v>
      </c>
      <c r="K816" s="20">
        <f t="shared" si="514"/>
        <v>0</v>
      </c>
      <c r="L816" s="20">
        <f t="shared" si="514"/>
        <v>0</v>
      </c>
      <c r="M816" s="20">
        <f t="shared" si="514"/>
        <v>0</v>
      </c>
      <c r="N816" s="20">
        <f t="shared" si="514"/>
        <v>1</v>
      </c>
      <c r="O816" s="20">
        <f t="shared" si="514"/>
        <v>0</v>
      </c>
      <c r="P816" s="20">
        <f t="shared" si="514"/>
        <v>0</v>
      </c>
      <c r="Q816" s="20">
        <f t="shared" si="514"/>
        <v>0</v>
      </c>
      <c r="R816" s="20">
        <f t="shared" si="514"/>
        <v>0</v>
      </c>
      <c r="S816" s="20">
        <f t="shared" si="514"/>
        <v>0</v>
      </c>
      <c r="T816" s="20">
        <f t="shared" si="514"/>
        <v>-1</v>
      </c>
      <c r="U816" s="20">
        <f t="shared" si="514"/>
        <v>0</v>
      </c>
      <c r="V816" s="20">
        <f t="shared" si="514"/>
        <v>0</v>
      </c>
      <c r="W816" s="20">
        <f t="shared" si="514"/>
        <v>0</v>
      </c>
      <c r="X816" s="20">
        <f t="shared" si="514"/>
        <v>0</v>
      </c>
      <c r="Y816" s="155"/>
    </row>
    <row r="817" spans="3:25" x14ac:dyDescent="0.25">
      <c r="C817" s="146" t="s">
        <v>440</v>
      </c>
      <c r="D817" s="20">
        <v>0</v>
      </c>
      <c r="E817" s="20">
        <f>E801-E822*$G$801</f>
        <v>0.83333333333333337</v>
      </c>
      <c r="F817" s="147">
        <f t="shared" ref="F817:X817" si="515">F801-F822*$G$801</f>
        <v>0.5</v>
      </c>
      <c r="G817" s="20">
        <f t="shared" si="515"/>
        <v>0</v>
      </c>
      <c r="H817" s="20">
        <f t="shared" si="515"/>
        <v>0</v>
      </c>
      <c r="I817" s="20">
        <f t="shared" si="515"/>
        <v>-2</v>
      </c>
      <c r="J817" s="20">
        <f t="shared" si="515"/>
        <v>0</v>
      </c>
      <c r="K817" s="20">
        <f t="shared" si="515"/>
        <v>-0.16666666666666666</v>
      </c>
      <c r="L817" s="20">
        <f t="shared" si="515"/>
        <v>0</v>
      </c>
      <c r="M817" s="20">
        <f t="shared" si="515"/>
        <v>0</v>
      </c>
      <c r="N817" s="20">
        <f t="shared" si="515"/>
        <v>0</v>
      </c>
      <c r="O817" s="20">
        <f t="shared" si="515"/>
        <v>1</v>
      </c>
      <c r="P817" s="20">
        <f t="shared" si="515"/>
        <v>0</v>
      </c>
      <c r="Q817" s="20">
        <f t="shared" si="515"/>
        <v>0</v>
      </c>
      <c r="R817" s="20">
        <f t="shared" si="515"/>
        <v>0</v>
      </c>
      <c r="S817" s="20">
        <f t="shared" si="515"/>
        <v>-1.1666666666666667</v>
      </c>
      <c r="T817" s="20">
        <f t="shared" si="515"/>
        <v>-1</v>
      </c>
      <c r="U817" s="20">
        <f t="shared" si="515"/>
        <v>0</v>
      </c>
      <c r="V817" s="20">
        <f t="shared" si="515"/>
        <v>0</v>
      </c>
      <c r="W817" s="20">
        <f t="shared" si="515"/>
        <v>0</v>
      </c>
      <c r="X817" s="20">
        <f t="shared" si="515"/>
        <v>0</v>
      </c>
      <c r="Y817" s="155"/>
    </row>
    <row r="818" spans="3:25" x14ac:dyDescent="0.25">
      <c r="C818" s="146" t="s">
        <v>441</v>
      </c>
      <c r="D818" s="20">
        <v>0</v>
      </c>
      <c r="E818" s="20">
        <f>E802</f>
        <v>0</v>
      </c>
      <c r="F818" s="147">
        <f t="shared" ref="F818:X818" si="516">F802</f>
        <v>0</v>
      </c>
      <c r="G818" s="20">
        <f t="shared" si="516"/>
        <v>0</v>
      </c>
      <c r="H818" s="20">
        <f t="shared" si="516"/>
        <v>0</v>
      </c>
      <c r="I818" s="20">
        <f t="shared" si="516"/>
        <v>1</v>
      </c>
      <c r="J818" s="20">
        <f t="shared" si="516"/>
        <v>0</v>
      </c>
      <c r="K818" s="20">
        <f t="shared" si="516"/>
        <v>0</v>
      </c>
      <c r="L818" s="20">
        <f t="shared" si="516"/>
        <v>0</v>
      </c>
      <c r="M818" s="20">
        <f t="shared" si="516"/>
        <v>0</v>
      </c>
      <c r="N818" s="20">
        <f t="shared" si="516"/>
        <v>0</v>
      </c>
      <c r="O818" s="20">
        <f t="shared" si="516"/>
        <v>0</v>
      </c>
      <c r="P818" s="20">
        <f t="shared" si="516"/>
        <v>1</v>
      </c>
      <c r="Q818" s="20">
        <f t="shared" si="516"/>
        <v>0</v>
      </c>
      <c r="R818" s="20">
        <f t="shared" si="516"/>
        <v>0</v>
      </c>
      <c r="S818" s="20">
        <f t="shared" si="516"/>
        <v>0</v>
      </c>
      <c r="T818" s="20">
        <f t="shared" si="516"/>
        <v>0</v>
      </c>
      <c r="U818" s="20">
        <f t="shared" si="516"/>
        <v>0</v>
      </c>
      <c r="V818" s="20">
        <f t="shared" si="516"/>
        <v>0</v>
      </c>
      <c r="W818" s="20">
        <f t="shared" si="516"/>
        <v>0</v>
      </c>
      <c r="X818" s="20">
        <f t="shared" si="516"/>
        <v>0</v>
      </c>
      <c r="Y818" s="155"/>
    </row>
    <row r="819" spans="3:25" ht="15.75" thickBot="1" x14ac:dyDescent="0.3">
      <c r="C819" s="146" t="s">
        <v>446</v>
      </c>
      <c r="D819" s="20">
        <v>0</v>
      </c>
      <c r="E819" s="20">
        <f t="shared" ref="E819:X823" si="517">E803</f>
        <v>0</v>
      </c>
      <c r="F819" s="147">
        <f t="shared" si="517"/>
        <v>0</v>
      </c>
      <c r="G819" s="20">
        <f t="shared" si="517"/>
        <v>0</v>
      </c>
      <c r="H819" s="20">
        <f t="shared" si="517"/>
        <v>0</v>
      </c>
      <c r="I819" s="20">
        <f t="shared" si="517"/>
        <v>0</v>
      </c>
      <c r="J819" s="20">
        <f t="shared" si="517"/>
        <v>0</v>
      </c>
      <c r="K819" s="20">
        <f t="shared" si="517"/>
        <v>0</v>
      </c>
      <c r="L819" s="20">
        <f t="shared" si="517"/>
        <v>0</v>
      </c>
      <c r="M819" s="20">
        <f t="shared" si="517"/>
        <v>0</v>
      </c>
      <c r="N819" s="20">
        <f t="shared" si="517"/>
        <v>0</v>
      </c>
      <c r="O819" s="20">
        <f t="shared" si="517"/>
        <v>0</v>
      </c>
      <c r="P819" s="20">
        <f t="shared" si="517"/>
        <v>0</v>
      </c>
      <c r="Q819" s="20">
        <f t="shared" si="517"/>
        <v>1</v>
      </c>
      <c r="R819" s="20">
        <f t="shared" si="517"/>
        <v>0</v>
      </c>
      <c r="S819" s="20">
        <f t="shared" si="517"/>
        <v>1</v>
      </c>
      <c r="T819" s="20">
        <f t="shared" si="517"/>
        <v>0</v>
      </c>
      <c r="U819" s="20">
        <f t="shared" si="517"/>
        <v>0</v>
      </c>
      <c r="V819" s="20">
        <f t="shared" si="517"/>
        <v>0</v>
      </c>
      <c r="W819" s="20">
        <f t="shared" si="517"/>
        <v>0</v>
      </c>
      <c r="X819" s="20">
        <f t="shared" si="517"/>
        <v>0</v>
      </c>
      <c r="Y819" s="155"/>
    </row>
    <row r="820" spans="3:25" ht="15.75" thickBot="1" x14ac:dyDescent="0.3">
      <c r="C820" s="175" t="s">
        <v>458</v>
      </c>
      <c r="D820" s="176">
        <v>0</v>
      </c>
      <c r="E820" s="176">
        <f t="shared" si="517"/>
        <v>0</v>
      </c>
      <c r="F820" s="150">
        <f t="shared" si="517"/>
        <v>1</v>
      </c>
      <c r="G820" s="176">
        <f t="shared" si="517"/>
        <v>0</v>
      </c>
      <c r="H820" s="176">
        <f t="shared" si="517"/>
        <v>0</v>
      </c>
      <c r="I820" s="176">
        <f t="shared" si="517"/>
        <v>0</v>
      </c>
      <c r="J820" s="176">
        <f t="shared" si="517"/>
        <v>0</v>
      </c>
      <c r="K820" s="176">
        <f t="shared" si="517"/>
        <v>0</v>
      </c>
      <c r="L820" s="176">
        <f t="shared" si="517"/>
        <v>0</v>
      </c>
      <c r="M820" s="176">
        <f t="shared" si="517"/>
        <v>0</v>
      </c>
      <c r="N820" s="176">
        <f t="shared" si="517"/>
        <v>0</v>
      </c>
      <c r="O820" s="176">
        <f t="shared" si="517"/>
        <v>0</v>
      </c>
      <c r="P820" s="176">
        <f t="shared" si="517"/>
        <v>0</v>
      </c>
      <c r="Q820" s="176">
        <f t="shared" si="517"/>
        <v>0</v>
      </c>
      <c r="R820" s="176">
        <f t="shared" si="517"/>
        <v>1</v>
      </c>
      <c r="S820" s="176">
        <f t="shared" si="517"/>
        <v>0</v>
      </c>
      <c r="T820" s="176">
        <f t="shared" si="517"/>
        <v>0</v>
      </c>
      <c r="U820" s="176">
        <f t="shared" si="517"/>
        <v>0</v>
      </c>
      <c r="V820" s="176">
        <f t="shared" si="517"/>
        <v>0</v>
      </c>
      <c r="W820" s="176">
        <f t="shared" si="517"/>
        <v>0</v>
      </c>
      <c r="X820" s="176">
        <f t="shared" si="517"/>
        <v>0</v>
      </c>
      <c r="Y820" s="177"/>
    </row>
    <row r="821" spans="3:25" x14ac:dyDescent="0.25">
      <c r="C821" s="146" t="s">
        <v>13</v>
      </c>
      <c r="D821" s="20">
        <v>13</v>
      </c>
      <c r="E821" s="20">
        <f t="shared" si="517"/>
        <v>1</v>
      </c>
      <c r="F821" s="147">
        <f t="shared" si="517"/>
        <v>0</v>
      </c>
      <c r="G821" s="20">
        <f t="shared" si="517"/>
        <v>0</v>
      </c>
      <c r="H821" s="20">
        <f t="shared" si="517"/>
        <v>0</v>
      </c>
      <c r="I821" s="20">
        <f t="shared" si="517"/>
        <v>0</v>
      </c>
      <c r="J821" s="20">
        <f t="shared" si="517"/>
        <v>1</v>
      </c>
      <c r="K821" s="20">
        <f t="shared" si="517"/>
        <v>0</v>
      </c>
      <c r="L821" s="20">
        <f t="shared" si="517"/>
        <v>0</v>
      </c>
      <c r="M821" s="20">
        <f t="shared" si="517"/>
        <v>0</v>
      </c>
      <c r="N821" s="20">
        <f t="shared" si="517"/>
        <v>0</v>
      </c>
      <c r="O821" s="20">
        <f t="shared" si="517"/>
        <v>0</v>
      </c>
      <c r="P821" s="20">
        <f t="shared" si="517"/>
        <v>0</v>
      </c>
      <c r="Q821" s="20">
        <f t="shared" si="517"/>
        <v>0</v>
      </c>
      <c r="R821" s="20">
        <f t="shared" si="517"/>
        <v>0</v>
      </c>
      <c r="S821" s="20">
        <f t="shared" si="517"/>
        <v>-1</v>
      </c>
      <c r="T821" s="20">
        <f t="shared" si="517"/>
        <v>0</v>
      </c>
      <c r="U821" s="20">
        <f t="shared" si="517"/>
        <v>0</v>
      </c>
      <c r="V821" s="20">
        <f t="shared" si="517"/>
        <v>0</v>
      </c>
      <c r="W821" s="20">
        <f t="shared" si="517"/>
        <v>0</v>
      </c>
      <c r="X821" s="20">
        <f t="shared" si="517"/>
        <v>0</v>
      </c>
      <c r="Y821" s="155"/>
    </row>
    <row r="822" spans="3:25" x14ac:dyDescent="0.25">
      <c r="C822" s="146" t="s">
        <v>10</v>
      </c>
      <c r="D822" s="20">
        <v>6</v>
      </c>
      <c r="E822" s="20">
        <f t="shared" si="517"/>
        <v>0</v>
      </c>
      <c r="F822" s="147">
        <f t="shared" si="517"/>
        <v>0</v>
      </c>
      <c r="G822" s="20">
        <f t="shared" si="517"/>
        <v>1</v>
      </c>
      <c r="H822" s="20">
        <f t="shared" si="517"/>
        <v>0</v>
      </c>
      <c r="I822" s="20">
        <f t="shared" si="517"/>
        <v>0</v>
      </c>
      <c r="J822" s="20">
        <f t="shared" si="517"/>
        <v>0</v>
      </c>
      <c r="K822" s="20">
        <f t="shared" si="517"/>
        <v>0</v>
      </c>
      <c r="L822" s="20">
        <f t="shared" si="517"/>
        <v>0</v>
      </c>
      <c r="M822" s="20">
        <f t="shared" si="517"/>
        <v>0</v>
      </c>
      <c r="N822" s="20">
        <f t="shared" si="517"/>
        <v>0</v>
      </c>
      <c r="O822" s="20">
        <f t="shared" si="517"/>
        <v>0</v>
      </c>
      <c r="P822" s="20">
        <f t="shared" si="517"/>
        <v>0</v>
      </c>
      <c r="Q822" s="20">
        <f t="shared" si="517"/>
        <v>0</v>
      </c>
      <c r="R822" s="20">
        <f t="shared" si="517"/>
        <v>0</v>
      </c>
      <c r="S822" s="20">
        <f t="shared" si="517"/>
        <v>0</v>
      </c>
      <c r="T822" s="20">
        <f t="shared" si="517"/>
        <v>1</v>
      </c>
      <c r="U822" s="20">
        <f t="shared" si="517"/>
        <v>0</v>
      </c>
      <c r="V822" s="20">
        <f t="shared" si="517"/>
        <v>0</v>
      </c>
      <c r="W822" s="20">
        <f t="shared" si="517"/>
        <v>0</v>
      </c>
      <c r="X822" s="20">
        <f t="shared" si="517"/>
        <v>0</v>
      </c>
      <c r="Y822" s="155"/>
    </row>
    <row r="823" spans="3:25" x14ac:dyDescent="0.25">
      <c r="C823" s="146" t="s">
        <v>491</v>
      </c>
      <c r="D823" s="20">
        <v>0</v>
      </c>
      <c r="E823" s="20">
        <f t="shared" si="517"/>
        <v>0</v>
      </c>
      <c r="F823" s="147">
        <f t="shared" si="517"/>
        <v>0</v>
      </c>
      <c r="G823" s="20">
        <f t="shared" si="517"/>
        <v>0</v>
      </c>
      <c r="H823" s="20">
        <f t="shared" si="517"/>
        <v>0</v>
      </c>
      <c r="I823" s="20">
        <f t="shared" si="517"/>
        <v>1</v>
      </c>
      <c r="J823" s="20">
        <f t="shared" si="517"/>
        <v>0</v>
      </c>
      <c r="K823" s="20">
        <f t="shared" si="517"/>
        <v>0</v>
      </c>
      <c r="L823" s="20">
        <f t="shared" si="517"/>
        <v>0</v>
      </c>
      <c r="M823" s="20">
        <f t="shared" si="517"/>
        <v>0</v>
      </c>
      <c r="N823" s="20">
        <f t="shared" si="517"/>
        <v>0</v>
      </c>
      <c r="O823" s="20">
        <f t="shared" si="517"/>
        <v>0</v>
      </c>
      <c r="P823" s="20">
        <f t="shared" si="517"/>
        <v>0</v>
      </c>
      <c r="Q823" s="20">
        <f t="shared" si="517"/>
        <v>0</v>
      </c>
      <c r="R823" s="20">
        <f t="shared" si="517"/>
        <v>0</v>
      </c>
      <c r="S823" s="20">
        <f t="shared" si="517"/>
        <v>0</v>
      </c>
      <c r="T823" s="20">
        <f t="shared" si="517"/>
        <v>0</v>
      </c>
      <c r="U823" s="20">
        <f t="shared" si="517"/>
        <v>1</v>
      </c>
      <c r="V823" s="20">
        <f t="shared" si="517"/>
        <v>0</v>
      </c>
      <c r="W823" s="20">
        <f t="shared" si="517"/>
        <v>0</v>
      </c>
      <c r="X823" s="20">
        <f t="shared" si="517"/>
        <v>0</v>
      </c>
      <c r="Y823" s="155"/>
    </row>
    <row r="824" spans="3:25" ht="15.75" thickBot="1" x14ac:dyDescent="0.3">
      <c r="C824" s="152" t="s">
        <v>473</v>
      </c>
      <c r="D824" s="153">
        <v>-10000</v>
      </c>
      <c r="E824" s="20">
        <f>E808-E822*$G$808</f>
        <v>0.83333333333333337</v>
      </c>
      <c r="F824" s="154">
        <f t="shared" ref="F824:X824" si="518">F808-F822*$G$808</f>
        <v>0.5</v>
      </c>
      <c r="G824" s="20">
        <f t="shared" si="518"/>
        <v>0</v>
      </c>
      <c r="H824" s="20">
        <f t="shared" si="518"/>
        <v>0</v>
      </c>
      <c r="I824" s="20">
        <f t="shared" si="518"/>
        <v>-2</v>
      </c>
      <c r="J824" s="20">
        <f t="shared" si="518"/>
        <v>0</v>
      </c>
      <c r="K824" s="20">
        <f t="shared" si="518"/>
        <v>-0.16666666666666666</v>
      </c>
      <c r="L824" s="20">
        <f t="shared" si="518"/>
        <v>0</v>
      </c>
      <c r="M824" s="20">
        <f t="shared" si="518"/>
        <v>0</v>
      </c>
      <c r="N824" s="20">
        <f t="shared" si="518"/>
        <v>0</v>
      </c>
      <c r="O824" s="20">
        <f t="shared" si="518"/>
        <v>0</v>
      </c>
      <c r="P824" s="20">
        <f t="shared" si="518"/>
        <v>0</v>
      </c>
      <c r="Q824" s="20">
        <f t="shared" si="518"/>
        <v>0</v>
      </c>
      <c r="R824" s="20">
        <f t="shared" si="518"/>
        <v>0</v>
      </c>
      <c r="S824" s="20">
        <f t="shared" si="518"/>
        <v>-1.1666666666666667</v>
      </c>
      <c r="T824" s="20">
        <f t="shared" si="518"/>
        <v>-1</v>
      </c>
      <c r="U824" s="20">
        <f t="shared" si="518"/>
        <v>0</v>
      </c>
      <c r="V824" s="20">
        <f t="shared" si="518"/>
        <v>-1</v>
      </c>
      <c r="W824" s="20">
        <f t="shared" si="518"/>
        <v>0</v>
      </c>
      <c r="X824" s="20">
        <f t="shared" si="518"/>
        <v>1</v>
      </c>
      <c r="Y824" s="156"/>
    </row>
    <row r="825" spans="3:25" ht="15.75" thickBot="1" x14ac:dyDescent="0.3">
      <c r="D825" s="138"/>
      <c r="E825" s="138" t="s">
        <v>237</v>
      </c>
      <c r="F825" s="139">
        <f>SUMPRODUCT($D$813:$D$824,F813:F824)-F811</f>
        <v>-5004.5</v>
      </c>
      <c r="G825" s="139">
        <f t="shared" ref="G825:X825" si="519">SUMPRODUCT($D$813:$D$824,G813:G824)-G811</f>
        <v>0</v>
      </c>
      <c r="H825" s="139">
        <f t="shared" si="519"/>
        <v>0</v>
      </c>
      <c r="I825" s="139">
        <f t="shared" si="519"/>
        <v>20000</v>
      </c>
      <c r="J825" s="139">
        <f t="shared" si="519"/>
        <v>0</v>
      </c>
      <c r="K825" s="139">
        <f t="shared" si="519"/>
        <v>1667.1666666666665</v>
      </c>
      <c r="L825" s="139">
        <f t="shared" si="519"/>
        <v>0</v>
      </c>
      <c r="M825" s="139">
        <f t="shared" si="519"/>
        <v>0</v>
      </c>
      <c r="N825" s="139">
        <f t="shared" si="519"/>
        <v>0</v>
      </c>
      <c r="O825" s="139">
        <f t="shared" si="519"/>
        <v>0</v>
      </c>
      <c r="P825" s="139">
        <f t="shared" si="519"/>
        <v>0</v>
      </c>
      <c r="Q825" s="139">
        <f t="shared" si="519"/>
        <v>0</v>
      </c>
      <c r="R825" s="139">
        <f t="shared" si="519"/>
        <v>0</v>
      </c>
      <c r="S825" s="139">
        <f t="shared" si="519"/>
        <v>11657.166666666668</v>
      </c>
      <c r="T825" s="139">
        <f t="shared" si="519"/>
        <v>10009</v>
      </c>
      <c r="U825" s="139">
        <f t="shared" si="519"/>
        <v>0</v>
      </c>
      <c r="V825" s="139">
        <f t="shared" si="519"/>
        <v>10000</v>
      </c>
      <c r="W825" s="139">
        <f t="shared" si="519"/>
        <v>0</v>
      </c>
      <c r="X825" s="139">
        <f t="shared" si="519"/>
        <v>0</v>
      </c>
    </row>
    <row r="826" spans="3:25" ht="15.75" thickBot="1" x14ac:dyDescent="0.3"/>
    <row r="827" spans="3:25" ht="15.75" thickBot="1" x14ac:dyDescent="0.3">
      <c r="C827" s="20"/>
      <c r="D827" s="20"/>
      <c r="E827" s="142" t="s">
        <v>155</v>
      </c>
      <c r="F827" s="143">
        <v>3</v>
      </c>
      <c r="G827" s="143">
        <v>6</v>
      </c>
      <c r="H827" s="143">
        <v>3</v>
      </c>
      <c r="I827" s="143">
        <v>6</v>
      </c>
      <c r="J827" s="143">
        <v>13</v>
      </c>
      <c r="K827" s="143">
        <v>0</v>
      </c>
      <c r="L827" s="143">
        <v>0</v>
      </c>
      <c r="M827" s="143">
        <v>0</v>
      </c>
      <c r="N827" s="143">
        <v>0</v>
      </c>
      <c r="O827" s="143">
        <v>0</v>
      </c>
      <c r="P827" s="143">
        <v>0</v>
      </c>
      <c r="Q827" s="143">
        <v>0</v>
      </c>
      <c r="R827" s="143">
        <v>0</v>
      </c>
      <c r="S827" s="143">
        <v>0</v>
      </c>
      <c r="T827" s="143">
        <v>0</v>
      </c>
      <c r="U827" s="143">
        <v>0</v>
      </c>
      <c r="V827" s="143">
        <v>0</v>
      </c>
      <c r="W827" s="143">
        <v>0</v>
      </c>
      <c r="X827" s="145">
        <v>-10000</v>
      </c>
    </row>
    <row r="828" spans="3:25" ht="15.75" thickBot="1" x14ac:dyDescent="0.3">
      <c r="C828" s="138" t="s">
        <v>435</v>
      </c>
      <c r="D828" s="139" t="s">
        <v>436</v>
      </c>
      <c r="E828" s="138" t="s">
        <v>437</v>
      </c>
      <c r="F828" s="139" t="s">
        <v>438</v>
      </c>
      <c r="G828" s="139" t="s">
        <v>439</v>
      </c>
      <c r="H828" s="139" t="s">
        <v>11</v>
      </c>
      <c r="I828" s="139" t="s">
        <v>12</v>
      </c>
      <c r="J828" s="139" t="s">
        <v>13</v>
      </c>
      <c r="K828" s="139" t="s">
        <v>234</v>
      </c>
      <c r="L828" s="139" t="s">
        <v>235</v>
      </c>
      <c r="M828" s="139" t="s">
        <v>236</v>
      </c>
      <c r="N828" s="139" t="s">
        <v>415</v>
      </c>
      <c r="O828" s="139" t="s">
        <v>440</v>
      </c>
      <c r="P828" s="139" t="s">
        <v>441</v>
      </c>
      <c r="Q828" s="139" t="s">
        <v>446</v>
      </c>
      <c r="R828" s="139" t="s">
        <v>458</v>
      </c>
      <c r="S828" s="139" t="s">
        <v>468</v>
      </c>
      <c r="T828" s="139" t="s">
        <v>481</v>
      </c>
      <c r="U828" s="139" t="s">
        <v>491</v>
      </c>
      <c r="V828" s="139" t="s">
        <v>499</v>
      </c>
      <c r="W828" s="139" t="s">
        <v>500</v>
      </c>
      <c r="X828" s="140" t="s">
        <v>473</v>
      </c>
      <c r="Y828" s="140" t="s">
        <v>442</v>
      </c>
    </row>
    <row r="829" spans="3:25" x14ac:dyDescent="0.25">
      <c r="C829" s="142" t="s">
        <v>11</v>
      </c>
      <c r="D829" s="143">
        <v>3</v>
      </c>
      <c r="E829" s="143">
        <f>E813-E836*$F$813</f>
        <v>0.16666666666666666</v>
      </c>
      <c r="F829" s="143">
        <f t="shared" ref="F829:X829" si="520">F813-F836*$F$813</f>
        <v>0</v>
      </c>
      <c r="G829" s="143">
        <f t="shared" si="520"/>
        <v>0</v>
      </c>
      <c r="H829" s="143">
        <f t="shared" si="520"/>
        <v>1</v>
      </c>
      <c r="I829" s="143">
        <f t="shared" si="520"/>
        <v>2</v>
      </c>
      <c r="J829" s="143">
        <f t="shared" si="520"/>
        <v>0</v>
      </c>
      <c r="K829" s="143">
        <f t="shared" si="520"/>
        <v>0.16666666666666666</v>
      </c>
      <c r="L829" s="143">
        <f t="shared" si="520"/>
        <v>0</v>
      </c>
      <c r="M829" s="143">
        <f t="shared" si="520"/>
        <v>0</v>
      </c>
      <c r="N829" s="143">
        <f t="shared" si="520"/>
        <v>0</v>
      </c>
      <c r="O829" s="143">
        <f t="shared" si="520"/>
        <v>0</v>
      </c>
      <c r="P829" s="143">
        <f t="shared" si="520"/>
        <v>0</v>
      </c>
      <c r="Q829" s="143">
        <f t="shared" si="520"/>
        <v>0</v>
      </c>
      <c r="R829" s="143">
        <f t="shared" si="520"/>
        <v>0.5</v>
      </c>
      <c r="S829" s="143">
        <f t="shared" si="520"/>
        <v>1.1666666666666667</v>
      </c>
      <c r="T829" s="143">
        <f t="shared" si="520"/>
        <v>1</v>
      </c>
      <c r="U829" s="143">
        <f t="shared" si="520"/>
        <v>0</v>
      </c>
      <c r="V829" s="143">
        <f t="shared" si="520"/>
        <v>0</v>
      </c>
      <c r="W829" s="143">
        <f t="shared" si="520"/>
        <v>0</v>
      </c>
      <c r="X829" s="143">
        <f t="shared" si="520"/>
        <v>0</v>
      </c>
      <c r="Y829" s="145"/>
    </row>
    <row r="830" spans="3:25" x14ac:dyDescent="0.25">
      <c r="C830" s="146" t="s">
        <v>235</v>
      </c>
      <c r="D830" s="20">
        <v>0</v>
      </c>
      <c r="E830" s="20">
        <f>E814-E836*$F$814</f>
        <v>1.5</v>
      </c>
      <c r="F830" s="20">
        <f t="shared" ref="F830:X830" si="521">F814-F836*$F$814</f>
        <v>0</v>
      </c>
      <c r="G830" s="20">
        <f t="shared" si="521"/>
        <v>0</v>
      </c>
      <c r="H830" s="20">
        <f t="shared" si="521"/>
        <v>0</v>
      </c>
      <c r="I830" s="20">
        <f t="shared" si="521"/>
        <v>0</v>
      </c>
      <c r="J830" s="20">
        <f t="shared" si="521"/>
        <v>0</v>
      </c>
      <c r="K830" s="20">
        <f t="shared" si="521"/>
        <v>0.5</v>
      </c>
      <c r="L830" s="20">
        <f t="shared" si="521"/>
        <v>1</v>
      </c>
      <c r="M830" s="20">
        <f t="shared" si="521"/>
        <v>0</v>
      </c>
      <c r="N830" s="20">
        <f t="shared" si="521"/>
        <v>0</v>
      </c>
      <c r="O830" s="20">
        <f t="shared" si="521"/>
        <v>0</v>
      </c>
      <c r="P830" s="20">
        <f t="shared" si="521"/>
        <v>0</v>
      </c>
      <c r="Q830" s="20">
        <f t="shared" si="521"/>
        <v>0</v>
      </c>
      <c r="R830" s="20">
        <f t="shared" si="521"/>
        <v>-4.5</v>
      </c>
      <c r="S830" s="20">
        <f t="shared" si="521"/>
        <v>10.5</v>
      </c>
      <c r="T830" s="20">
        <f t="shared" si="521"/>
        <v>-9</v>
      </c>
      <c r="U830" s="20">
        <f t="shared" si="521"/>
        <v>0</v>
      </c>
      <c r="V830" s="20">
        <f t="shared" si="521"/>
        <v>0</v>
      </c>
      <c r="W830" s="20">
        <f t="shared" si="521"/>
        <v>0</v>
      </c>
      <c r="X830" s="20">
        <f t="shared" si="521"/>
        <v>0</v>
      </c>
      <c r="Y830" s="155"/>
    </row>
    <row r="831" spans="3:25" x14ac:dyDescent="0.25">
      <c r="C831" s="146" t="s">
        <v>236</v>
      </c>
      <c r="D831" s="20">
        <v>0</v>
      </c>
      <c r="E831" s="20">
        <f>E815-E836*$F$815</f>
        <v>1</v>
      </c>
      <c r="F831" s="20">
        <f t="shared" ref="F831:X831" si="522">F815-F836*$F$815</f>
        <v>0</v>
      </c>
      <c r="G831" s="20">
        <f t="shared" si="522"/>
        <v>0</v>
      </c>
      <c r="H831" s="20">
        <f t="shared" si="522"/>
        <v>0</v>
      </c>
      <c r="I831" s="20">
        <f t="shared" si="522"/>
        <v>0</v>
      </c>
      <c r="J831" s="20">
        <f t="shared" si="522"/>
        <v>0</v>
      </c>
      <c r="K831" s="20">
        <f t="shared" si="522"/>
        <v>0</v>
      </c>
      <c r="L831" s="20">
        <f t="shared" si="522"/>
        <v>0</v>
      </c>
      <c r="M831" s="20">
        <f t="shared" si="522"/>
        <v>1</v>
      </c>
      <c r="N831" s="20">
        <f t="shared" si="522"/>
        <v>0</v>
      </c>
      <c r="O831" s="20">
        <f t="shared" si="522"/>
        <v>0</v>
      </c>
      <c r="P831" s="20">
        <f t="shared" si="522"/>
        <v>0</v>
      </c>
      <c r="Q831" s="20">
        <f t="shared" si="522"/>
        <v>0</v>
      </c>
      <c r="R831" s="20">
        <f t="shared" si="522"/>
        <v>-1</v>
      </c>
      <c r="S831" s="20">
        <f t="shared" si="522"/>
        <v>0</v>
      </c>
      <c r="T831" s="20">
        <f t="shared" si="522"/>
        <v>0</v>
      </c>
      <c r="U831" s="20">
        <f t="shared" si="522"/>
        <v>0</v>
      </c>
      <c r="V831" s="20">
        <f t="shared" si="522"/>
        <v>0</v>
      </c>
      <c r="W831" s="20">
        <f t="shared" si="522"/>
        <v>0</v>
      </c>
      <c r="X831" s="20">
        <f t="shared" si="522"/>
        <v>0</v>
      </c>
      <c r="Y831" s="155"/>
    </row>
    <row r="832" spans="3:25" x14ac:dyDescent="0.25">
      <c r="C832" s="146" t="s">
        <v>415</v>
      </c>
      <c r="D832" s="20">
        <v>0</v>
      </c>
      <c r="E832" s="20">
        <f>E816</f>
        <v>1</v>
      </c>
      <c r="F832" s="20">
        <f t="shared" ref="F832:X832" si="523">F816</f>
        <v>0</v>
      </c>
      <c r="G832" s="20">
        <f t="shared" si="523"/>
        <v>0</v>
      </c>
      <c r="H832" s="20">
        <f t="shared" si="523"/>
        <v>0</v>
      </c>
      <c r="I832" s="20">
        <f t="shared" si="523"/>
        <v>0</v>
      </c>
      <c r="J832" s="20">
        <f t="shared" si="523"/>
        <v>0</v>
      </c>
      <c r="K832" s="20">
        <f t="shared" si="523"/>
        <v>0</v>
      </c>
      <c r="L832" s="20">
        <f t="shared" si="523"/>
        <v>0</v>
      </c>
      <c r="M832" s="20">
        <f t="shared" si="523"/>
        <v>0</v>
      </c>
      <c r="N832" s="20">
        <f t="shared" si="523"/>
        <v>1</v>
      </c>
      <c r="O832" s="20">
        <f t="shared" si="523"/>
        <v>0</v>
      </c>
      <c r="P832" s="20">
        <f t="shared" si="523"/>
        <v>0</v>
      </c>
      <c r="Q832" s="20">
        <f t="shared" si="523"/>
        <v>0</v>
      </c>
      <c r="R832" s="20">
        <f t="shared" si="523"/>
        <v>0</v>
      </c>
      <c r="S832" s="20">
        <f t="shared" si="523"/>
        <v>0</v>
      </c>
      <c r="T832" s="20">
        <f t="shared" si="523"/>
        <v>-1</v>
      </c>
      <c r="U832" s="20">
        <f t="shared" si="523"/>
        <v>0</v>
      </c>
      <c r="V832" s="20">
        <f t="shared" si="523"/>
        <v>0</v>
      </c>
      <c r="W832" s="20">
        <f t="shared" si="523"/>
        <v>0</v>
      </c>
      <c r="X832" s="20">
        <f t="shared" si="523"/>
        <v>0</v>
      </c>
      <c r="Y832" s="155"/>
    </row>
    <row r="833" spans="2:25" x14ac:dyDescent="0.25">
      <c r="C833" s="146" t="s">
        <v>440</v>
      </c>
      <c r="D833" s="20">
        <v>0</v>
      </c>
      <c r="E833" s="20">
        <f>E817-E836*$F$817</f>
        <v>0.83333333333333337</v>
      </c>
      <c r="F833" s="20">
        <f t="shared" ref="F833:X833" si="524">F817-F836*$F$817</f>
        <v>0</v>
      </c>
      <c r="G833" s="20">
        <f t="shared" si="524"/>
        <v>0</v>
      </c>
      <c r="H833" s="20">
        <f t="shared" si="524"/>
        <v>0</v>
      </c>
      <c r="I833" s="20">
        <f t="shared" si="524"/>
        <v>-2</v>
      </c>
      <c r="J833" s="20">
        <f t="shared" si="524"/>
        <v>0</v>
      </c>
      <c r="K833" s="20">
        <f t="shared" si="524"/>
        <v>-0.16666666666666666</v>
      </c>
      <c r="L833" s="20">
        <f t="shared" si="524"/>
        <v>0</v>
      </c>
      <c r="M833" s="20">
        <f t="shared" si="524"/>
        <v>0</v>
      </c>
      <c r="N833" s="20">
        <f t="shared" si="524"/>
        <v>0</v>
      </c>
      <c r="O833" s="20">
        <f t="shared" si="524"/>
        <v>1</v>
      </c>
      <c r="P833" s="20">
        <f t="shared" si="524"/>
        <v>0</v>
      </c>
      <c r="Q833" s="20">
        <f t="shared" si="524"/>
        <v>0</v>
      </c>
      <c r="R833" s="20">
        <f t="shared" si="524"/>
        <v>-0.5</v>
      </c>
      <c r="S833" s="20">
        <f t="shared" si="524"/>
        <v>-1.1666666666666667</v>
      </c>
      <c r="T833" s="20">
        <f t="shared" si="524"/>
        <v>-1</v>
      </c>
      <c r="U833" s="20">
        <f t="shared" si="524"/>
        <v>0</v>
      </c>
      <c r="V833" s="20">
        <f t="shared" si="524"/>
        <v>0</v>
      </c>
      <c r="W833" s="20">
        <f t="shared" si="524"/>
        <v>0</v>
      </c>
      <c r="X833" s="20">
        <f t="shared" si="524"/>
        <v>0</v>
      </c>
      <c r="Y833" s="155"/>
    </row>
    <row r="834" spans="2:25" x14ac:dyDescent="0.25">
      <c r="C834" s="146" t="s">
        <v>441</v>
      </c>
      <c r="D834" s="20">
        <v>0</v>
      </c>
      <c r="E834" s="20">
        <f t="shared" ref="E834:X839" si="525">E818</f>
        <v>0</v>
      </c>
      <c r="F834" s="20">
        <f t="shared" si="525"/>
        <v>0</v>
      </c>
      <c r="G834" s="20">
        <f t="shared" si="525"/>
        <v>0</v>
      </c>
      <c r="H834" s="20">
        <f t="shared" si="525"/>
        <v>0</v>
      </c>
      <c r="I834" s="20">
        <f t="shared" si="525"/>
        <v>1</v>
      </c>
      <c r="J834" s="20">
        <f t="shared" si="525"/>
        <v>0</v>
      </c>
      <c r="K834" s="20">
        <f t="shared" si="525"/>
        <v>0</v>
      </c>
      <c r="L834" s="20">
        <f t="shared" si="525"/>
        <v>0</v>
      </c>
      <c r="M834" s="20">
        <f t="shared" si="525"/>
        <v>0</v>
      </c>
      <c r="N834" s="20">
        <f t="shared" si="525"/>
        <v>0</v>
      </c>
      <c r="O834" s="20">
        <f t="shared" si="525"/>
        <v>0</v>
      </c>
      <c r="P834" s="20">
        <f t="shared" si="525"/>
        <v>1</v>
      </c>
      <c r="Q834" s="20">
        <f t="shared" si="525"/>
        <v>0</v>
      </c>
      <c r="R834" s="20">
        <f t="shared" si="525"/>
        <v>0</v>
      </c>
      <c r="S834" s="20">
        <f t="shared" si="525"/>
        <v>0</v>
      </c>
      <c r="T834" s="20">
        <f t="shared" si="525"/>
        <v>0</v>
      </c>
      <c r="U834" s="20">
        <f t="shared" si="525"/>
        <v>0</v>
      </c>
      <c r="V834" s="20">
        <f t="shared" si="525"/>
        <v>0</v>
      </c>
      <c r="W834" s="20">
        <f t="shared" si="525"/>
        <v>0</v>
      </c>
      <c r="X834" s="20">
        <f t="shared" si="525"/>
        <v>0</v>
      </c>
      <c r="Y834" s="155"/>
    </row>
    <row r="835" spans="2:25" x14ac:dyDescent="0.25">
      <c r="C835" s="146" t="s">
        <v>446</v>
      </c>
      <c r="D835" s="20">
        <v>0</v>
      </c>
      <c r="E835" s="20">
        <f t="shared" si="525"/>
        <v>0</v>
      </c>
      <c r="F835" s="20">
        <f t="shared" si="525"/>
        <v>0</v>
      </c>
      <c r="G835" s="20">
        <f t="shared" si="525"/>
        <v>0</v>
      </c>
      <c r="H835" s="20">
        <f t="shared" si="525"/>
        <v>0</v>
      </c>
      <c r="I835" s="20">
        <f t="shared" si="525"/>
        <v>0</v>
      </c>
      <c r="J835" s="20">
        <f t="shared" si="525"/>
        <v>0</v>
      </c>
      <c r="K835" s="20">
        <f t="shared" si="525"/>
        <v>0</v>
      </c>
      <c r="L835" s="20">
        <f t="shared" si="525"/>
        <v>0</v>
      </c>
      <c r="M835" s="20">
        <f t="shared" si="525"/>
        <v>0</v>
      </c>
      <c r="N835" s="20">
        <f t="shared" si="525"/>
        <v>0</v>
      </c>
      <c r="O835" s="20">
        <f t="shared" si="525"/>
        <v>0</v>
      </c>
      <c r="P835" s="20">
        <f t="shared" si="525"/>
        <v>0</v>
      </c>
      <c r="Q835" s="20">
        <f t="shared" si="525"/>
        <v>1</v>
      </c>
      <c r="R835" s="20">
        <f t="shared" si="525"/>
        <v>0</v>
      </c>
      <c r="S835" s="20">
        <f t="shared" si="525"/>
        <v>1</v>
      </c>
      <c r="T835" s="20">
        <f t="shared" si="525"/>
        <v>0</v>
      </c>
      <c r="U835" s="20">
        <f t="shared" si="525"/>
        <v>0</v>
      </c>
      <c r="V835" s="20">
        <f t="shared" si="525"/>
        <v>0</v>
      </c>
      <c r="W835" s="20">
        <f t="shared" si="525"/>
        <v>0</v>
      </c>
      <c r="X835" s="20">
        <f t="shared" si="525"/>
        <v>0</v>
      </c>
      <c r="Y835" s="155"/>
    </row>
    <row r="836" spans="2:25" x14ac:dyDescent="0.25">
      <c r="C836" s="146" t="s">
        <v>9</v>
      </c>
      <c r="D836" s="20">
        <v>3</v>
      </c>
      <c r="E836" s="20">
        <f t="shared" si="525"/>
        <v>0</v>
      </c>
      <c r="F836" s="20">
        <f t="shared" si="525"/>
        <v>1</v>
      </c>
      <c r="G836" s="20">
        <f t="shared" si="525"/>
        <v>0</v>
      </c>
      <c r="H836" s="20">
        <f t="shared" si="525"/>
        <v>0</v>
      </c>
      <c r="I836" s="20">
        <f t="shared" si="525"/>
        <v>0</v>
      </c>
      <c r="J836" s="20">
        <f t="shared" si="525"/>
        <v>0</v>
      </c>
      <c r="K836" s="20">
        <f t="shared" si="525"/>
        <v>0</v>
      </c>
      <c r="L836" s="20">
        <f t="shared" si="525"/>
        <v>0</v>
      </c>
      <c r="M836" s="20">
        <f t="shared" si="525"/>
        <v>0</v>
      </c>
      <c r="N836" s="20">
        <f t="shared" si="525"/>
        <v>0</v>
      </c>
      <c r="O836" s="20">
        <f t="shared" si="525"/>
        <v>0</v>
      </c>
      <c r="P836" s="20">
        <f t="shared" si="525"/>
        <v>0</v>
      </c>
      <c r="Q836" s="20">
        <f t="shared" si="525"/>
        <v>0</v>
      </c>
      <c r="R836" s="20">
        <f t="shared" si="525"/>
        <v>1</v>
      </c>
      <c r="S836" s="20">
        <f t="shared" si="525"/>
        <v>0</v>
      </c>
      <c r="T836" s="20">
        <f t="shared" si="525"/>
        <v>0</v>
      </c>
      <c r="U836" s="20">
        <f t="shared" si="525"/>
        <v>0</v>
      </c>
      <c r="V836" s="20">
        <f t="shared" si="525"/>
        <v>0</v>
      </c>
      <c r="W836" s="20">
        <f t="shared" si="525"/>
        <v>0</v>
      </c>
      <c r="X836" s="20">
        <f t="shared" si="525"/>
        <v>0</v>
      </c>
      <c r="Y836" s="155"/>
    </row>
    <row r="837" spans="2:25" x14ac:dyDescent="0.25">
      <c r="C837" s="146" t="s">
        <v>13</v>
      </c>
      <c r="D837" s="20">
        <v>13</v>
      </c>
      <c r="E837" s="20">
        <f t="shared" si="525"/>
        <v>1</v>
      </c>
      <c r="F837" s="20">
        <f t="shared" si="525"/>
        <v>0</v>
      </c>
      <c r="G837" s="20">
        <f t="shared" si="525"/>
        <v>0</v>
      </c>
      <c r="H837" s="20">
        <f t="shared" si="525"/>
        <v>0</v>
      </c>
      <c r="I837" s="20">
        <f t="shared" si="525"/>
        <v>0</v>
      </c>
      <c r="J837" s="20">
        <f t="shared" si="525"/>
        <v>1</v>
      </c>
      <c r="K837" s="20">
        <f t="shared" si="525"/>
        <v>0</v>
      </c>
      <c r="L837" s="20">
        <f t="shared" si="525"/>
        <v>0</v>
      </c>
      <c r="M837" s="20">
        <f t="shared" si="525"/>
        <v>0</v>
      </c>
      <c r="N837" s="20">
        <f t="shared" si="525"/>
        <v>0</v>
      </c>
      <c r="O837" s="20">
        <f t="shared" si="525"/>
        <v>0</v>
      </c>
      <c r="P837" s="20">
        <f t="shared" si="525"/>
        <v>0</v>
      </c>
      <c r="Q837" s="20">
        <f t="shared" si="525"/>
        <v>0</v>
      </c>
      <c r="R837" s="20">
        <f t="shared" si="525"/>
        <v>0</v>
      </c>
      <c r="S837" s="20">
        <f t="shared" si="525"/>
        <v>-1</v>
      </c>
      <c r="T837" s="20">
        <f t="shared" si="525"/>
        <v>0</v>
      </c>
      <c r="U837" s="20">
        <f t="shared" si="525"/>
        <v>0</v>
      </c>
      <c r="V837" s="20">
        <f t="shared" si="525"/>
        <v>0</v>
      </c>
      <c r="W837" s="20">
        <f t="shared" si="525"/>
        <v>0</v>
      </c>
      <c r="X837" s="20">
        <f t="shared" si="525"/>
        <v>0</v>
      </c>
      <c r="Y837" s="155"/>
    </row>
    <row r="838" spans="2:25" x14ac:dyDescent="0.25">
      <c r="C838" s="146" t="s">
        <v>10</v>
      </c>
      <c r="D838" s="20">
        <v>6</v>
      </c>
      <c r="E838" s="20">
        <f t="shared" si="525"/>
        <v>0</v>
      </c>
      <c r="F838" s="20">
        <f t="shared" si="525"/>
        <v>0</v>
      </c>
      <c r="G838" s="20">
        <f t="shared" si="525"/>
        <v>1</v>
      </c>
      <c r="H838" s="20">
        <f t="shared" si="525"/>
        <v>0</v>
      </c>
      <c r="I838" s="20">
        <f t="shared" si="525"/>
        <v>0</v>
      </c>
      <c r="J838" s="20">
        <f t="shared" si="525"/>
        <v>0</v>
      </c>
      <c r="K838" s="20">
        <f t="shared" si="525"/>
        <v>0</v>
      </c>
      <c r="L838" s="20">
        <f t="shared" si="525"/>
        <v>0</v>
      </c>
      <c r="M838" s="20">
        <f t="shared" si="525"/>
        <v>0</v>
      </c>
      <c r="N838" s="20">
        <f t="shared" si="525"/>
        <v>0</v>
      </c>
      <c r="O838" s="20">
        <f t="shared" si="525"/>
        <v>0</v>
      </c>
      <c r="P838" s="20">
        <f t="shared" si="525"/>
        <v>0</v>
      </c>
      <c r="Q838" s="20">
        <f t="shared" si="525"/>
        <v>0</v>
      </c>
      <c r="R838" s="20">
        <f t="shared" si="525"/>
        <v>0</v>
      </c>
      <c r="S838" s="20">
        <f t="shared" si="525"/>
        <v>0</v>
      </c>
      <c r="T838" s="20">
        <f t="shared" si="525"/>
        <v>1</v>
      </c>
      <c r="U838" s="20">
        <f t="shared" si="525"/>
        <v>0</v>
      </c>
      <c r="V838" s="20">
        <f t="shared" si="525"/>
        <v>0</v>
      </c>
      <c r="W838" s="20">
        <f t="shared" si="525"/>
        <v>0</v>
      </c>
      <c r="X838" s="20">
        <f t="shared" si="525"/>
        <v>0</v>
      </c>
      <c r="Y838" s="155"/>
    </row>
    <row r="839" spans="2:25" x14ac:dyDescent="0.25">
      <c r="C839" s="146" t="s">
        <v>491</v>
      </c>
      <c r="D839" s="20">
        <v>0</v>
      </c>
      <c r="E839" s="20">
        <f t="shared" si="525"/>
        <v>0</v>
      </c>
      <c r="F839" s="20">
        <f t="shared" si="525"/>
        <v>0</v>
      </c>
      <c r="G839" s="20">
        <f t="shared" si="525"/>
        <v>0</v>
      </c>
      <c r="H839" s="20">
        <f t="shared" si="525"/>
        <v>0</v>
      </c>
      <c r="I839" s="20">
        <f t="shared" si="525"/>
        <v>1</v>
      </c>
      <c r="J839" s="20">
        <f t="shared" si="525"/>
        <v>0</v>
      </c>
      <c r="K839" s="20">
        <f t="shared" si="525"/>
        <v>0</v>
      </c>
      <c r="L839" s="20">
        <f t="shared" si="525"/>
        <v>0</v>
      </c>
      <c r="M839" s="20">
        <f t="shared" si="525"/>
        <v>0</v>
      </c>
      <c r="N839" s="20">
        <f t="shared" si="525"/>
        <v>0</v>
      </c>
      <c r="O839" s="20">
        <f t="shared" si="525"/>
        <v>0</v>
      </c>
      <c r="P839" s="20">
        <f t="shared" si="525"/>
        <v>0</v>
      </c>
      <c r="Q839" s="20">
        <f t="shared" si="525"/>
        <v>0</v>
      </c>
      <c r="R839" s="20">
        <f t="shared" si="525"/>
        <v>0</v>
      </c>
      <c r="S839" s="20">
        <f t="shared" si="525"/>
        <v>0</v>
      </c>
      <c r="T839" s="20">
        <f t="shared" si="525"/>
        <v>0</v>
      </c>
      <c r="U839" s="20">
        <f t="shared" si="525"/>
        <v>1</v>
      </c>
      <c r="V839" s="20">
        <f t="shared" si="525"/>
        <v>0</v>
      </c>
      <c r="W839" s="20">
        <f t="shared" si="525"/>
        <v>0</v>
      </c>
      <c r="X839" s="20">
        <f t="shared" si="525"/>
        <v>0</v>
      </c>
      <c r="Y839" s="155"/>
    </row>
    <row r="840" spans="2:25" ht="15.75" thickBot="1" x14ac:dyDescent="0.3">
      <c r="C840" s="152" t="s">
        <v>473</v>
      </c>
      <c r="D840" s="153">
        <v>-10000</v>
      </c>
      <c r="E840" s="153">
        <f>E824-E836*$F$824</f>
        <v>0.83333333333333337</v>
      </c>
      <c r="F840" s="153">
        <f t="shared" ref="F840:X840" si="526">F824-F836*$F$824</f>
        <v>0</v>
      </c>
      <c r="G840" s="153">
        <f t="shared" si="526"/>
        <v>0</v>
      </c>
      <c r="H840" s="153">
        <f t="shared" si="526"/>
        <v>0</v>
      </c>
      <c r="I840" s="153">
        <f t="shared" si="526"/>
        <v>-2</v>
      </c>
      <c r="J840" s="153">
        <f t="shared" si="526"/>
        <v>0</v>
      </c>
      <c r="K840" s="153">
        <f t="shared" si="526"/>
        <v>-0.16666666666666666</v>
      </c>
      <c r="L840" s="153">
        <f t="shared" si="526"/>
        <v>0</v>
      </c>
      <c r="M840" s="153">
        <f t="shared" si="526"/>
        <v>0</v>
      </c>
      <c r="N840" s="153">
        <f t="shared" si="526"/>
        <v>0</v>
      </c>
      <c r="O840" s="153">
        <f t="shared" si="526"/>
        <v>0</v>
      </c>
      <c r="P840" s="153">
        <f t="shared" si="526"/>
        <v>0</v>
      </c>
      <c r="Q840" s="153">
        <f t="shared" si="526"/>
        <v>0</v>
      </c>
      <c r="R840" s="153">
        <f t="shared" si="526"/>
        <v>-0.5</v>
      </c>
      <c r="S840" s="153">
        <f t="shared" si="526"/>
        <v>-1.1666666666666667</v>
      </c>
      <c r="T840" s="153">
        <f t="shared" si="526"/>
        <v>-1</v>
      </c>
      <c r="U840" s="153">
        <f t="shared" si="526"/>
        <v>0</v>
      </c>
      <c r="V840" s="153">
        <f t="shared" si="526"/>
        <v>-1</v>
      </c>
      <c r="W840" s="153">
        <f t="shared" si="526"/>
        <v>0</v>
      </c>
      <c r="X840" s="153">
        <f t="shared" si="526"/>
        <v>1</v>
      </c>
      <c r="Y840" s="156"/>
    </row>
    <row r="841" spans="2:25" ht="15.75" thickBot="1" x14ac:dyDescent="0.3">
      <c r="D841" s="138"/>
      <c r="E841" s="138" t="s">
        <v>237</v>
      </c>
      <c r="F841" s="139">
        <f>SUMPRODUCT($D$829:$D$840,F829:F840)-F827</f>
        <v>0</v>
      </c>
      <c r="G841" s="139">
        <f t="shared" ref="G841:X841" si="527">SUMPRODUCT($D$829:$D$840,G829:G840)-G827</f>
        <v>0</v>
      </c>
      <c r="H841" s="139">
        <f t="shared" si="527"/>
        <v>0</v>
      </c>
      <c r="I841" s="139">
        <f t="shared" si="527"/>
        <v>20000</v>
      </c>
      <c r="J841" s="139">
        <f t="shared" si="527"/>
        <v>0</v>
      </c>
      <c r="K841" s="139">
        <f t="shared" si="527"/>
        <v>1667.1666666666665</v>
      </c>
      <c r="L841" s="139">
        <f t="shared" si="527"/>
        <v>0</v>
      </c>
      <c r="M841" s="139">
        <f t="shared" si="527"/>
        <v>0</v>
      </c>
      <c r="N841" s="139">
        <f t="shared" si="527"/>
        <v>0</v>
      </c>
      <c r="O841" s="139">
        <f t="shared" si="527"/>
        <v>0</v>
      </c>
      <c r="P841" s="139">
        <f t="shared" si="527"/>
        <v>0</v>
      </c>
      <c r="Q841" s="139">
        <f t="shared" si="527"/>
        <v>0</v>
      </c>
      <c r="R841" s="139">
        <f t="shared" si="527"/>
        <v>5004.5</v>
      </c>
      <c r="S841" s="139">
        <f t="shared" si="527"/>
        <v>11657.166666666668</v>
      </c>
      <c r="T841" s="139">
        <f t="shared" si="527"/>
        <v>10009</v>
      </c>
      <c r="U841" s="139">
        <f t="shared" si="527"/>
        <v>0</v>
      </c>
      <c r="V841" s="139">
        <f t="shared" si="527"/>
        <v>10000</v>
      </c>
      <c r="W841" s="139">
        <f t="shared" si="527"/>
        <v>0</v>
      </c>
      <c r="X841" s="139">
        <f t="shared" si="527"/>
        <v>0</v>
      </c>
    </row>
    <row r="842" spans="2:25" x14ac:dyDescent="0.25">
      <c r="C842" s="160" t="s">
        <v>474</v>
      </c>
      <c r="D842" s="157"/>
      <c r="E842" s="157"/>
      <c r="F842" s="157"/>
      <c r="G842" s="157"/>
      <c r="H842" s="161"/>
    </row>
    <row r="843" spans="2:25" x14ac:dyDescent="0.25">
      <c r="C843" s="162"/>
      <c r="D843" s="178" t="s">
        <v>475</v>
      </c>
      <c r="E843" s="178"/>
      <c r="F843" s="178"/>
      <c r="G843" s="178"/>
      <c r="H843" s="163"/>
    </row>
    <row r="844" spans="2:25" x14ac:dyDescent="0.25">
      <c r="C844" s="164"/>
      <c r="D844" s="178" t="s">
        <v>501</v>
      </c>
      <c r="E844" s="178"/>
      <c r="F844" s="178"/>
      <c r="G844" s="178"/>
      <c r="H844" s="163"/>
    </row>
    <row r="845" spans="2:25" ht="15.75" thickBot="1" x14ac:dyDescent="0.3">
      <c r="C845" s="179"/>
      <c r="D845" s="158" t="s">
        <v>502</v>
      </c>
      <c r="E845" s="158"/>
      <c r="F845" s="158"/>
      <c r="G845" s="158"/>
      <c r="H845" s="159"/>
    </row>
    <row r="847" spans="2:25" ht="15.75" thickBot="1" x14ac:dyDescent="0.3">
      <c r="B847" s="92" t="s">
        <v>503</v>
      </c>
      <c r="C847" s="92" t="s">
        <v>497</v>
      </c>
    </row>
    <row r="848" spans="2:25" x14ac:dyDescent="0.25">
      <c r="B848" s="160" t="s">
        <v>449</v>
      </c>
      <c r="C848" s="161" t="s">
        <v>450</v>
      </c>
    </row>
    <row r="849" spans="2:24" x14ac:dyDescent="0.25">
      <c r="B849" s="162" t="s">
        <v>451</v>
      </c>
      <c r="C849" s="163"/>
    </row>
    <row r="850" spans="2:24" x14ac:dyDescent="0.25">
      <c r="B850" s="162"/>
      <c r="C850" s="163" t="s">
        <v>452</v>
      </c>
    </row>
    <row r="851" spans="2:24" x14ac:dyDescent="0.25">
      <c r="B851" s="162"/>
      <c r="C851" s="163" t="s">
        <v>453</v>
      </c>
    </row>
    <row r="852" spans="2:24" x14ac:dyDescent="0.25">
      <c r="B852" s="164"/>
      <c r="C852" s="163" t="s">
        <v>454</v>
      </c>
    </row>
    <row r="853" spans="2:24" x14ac:dyDescent="0.25">
      <c r="B853" s="164"/>
      <c r="C853" s="163" t="s">
        <v>455</v>
      </c>
    </row>
    <row r="854" spans="2:24" x14ac:dyDescent="0.25">
      <c r="B854" s="164"/>
      <c r="C854" s="163" t="s">
        <v>471</v>
      </c>
    </row>
    <row r="855" spans="2:24" x14ac:dyDescent="0.25">
      <c r="B855" s="164"/>
      <c r="C855" s="163" t="s">
        <v>466</v>
      </c>
    </row>
    <row r="856" spans="2:24" x14ac:dyDescent="0.25">
      <c r="B856" s="164"/>
      <c r="C856" s="163" t="s">
        <v>490</v>
      </c>
    </row>
    <row r="857" spans="2:24" x14ac:dyDescent="0.25">
      <c r="B857" s="164"/>
      <c r="C857" s="163" t="s">
        <v>504</v>
      </c>
    </row>
    <row r="858" spans="2:24" ht="15.75" thickBot="1" x14ac:dyDescent="0.3">
      <c r="B858" s="165"/>
      <c r="C858" s="159" t="s">
        <v>457</v>
      </c>
    </row>
    <row r="859" spans="2:24" ht="15.75" thickBot="1" x14ac:dyDescent="0.3"/>
    <row r="860" spans="2:24" ht="15.75" thickBot="1" x14ac:dyDescent="0.3">
      <c r="C860" s="20"/>
      <c r="D860" s="20"/>
      <c r="E860" s="142" t="s">
        <v>155</v>
      </c>
      <c r="F860" s="143">
        <v>3</v>
      </c>
      <c r="G860" s="143">
        <v>6</v>
      </c>
      <c r="H860" s="143">
        <v>3</v>
      </c>
      <c r="I860" s="143">
        <v>6</v>
      </c>
      <c r="J860" s="143">
        <v>13</v>
      </c>
      <c r="K860" s="143">
        <v>0</v>
      </c>
      <c r="L860" s="143">
        <v>0</v>
      </c>
      <c r="M860" s="143">
        <v>0</v>
      </c>
      <c r="N860" s="143">
        <v>0</v>
      </c>
      <c r="O860" s="143">
        <v>0</v>
      </c>
      <c r="P860" s="143">
        <v>0</v>
      </c>
      <c r="Q860" s="143">
        <v>0</v>
      </c>
      <c r="R860" s="143">
        <v>0</v>
      </c>
      <c r="S860" s="143">
        <v>0</v>
      </c>
      <c r="T860" s="143">
        <v>0</v>
      </c>
      <c r="U860" s="143">
        <v>0</v>
      </c>
      <c r="V860" s="143">
        <v>0</v>
      </c>
      <c r="W860" s="145">
        <v>-10000</v>
      </c>
    </row>
    <row r="861" spans="2:24" ht="15.75" thickBot="1" x14ac:dyDescent="0.3">
      <c r="C861" s="138" t="s">
        <v>435</v>
      </c>
      <c r="D861" s="139" t="s">
        <v>436</v>
      </c>
      <c r="E861" s="138" t="s">
        <v>437</v>
      </c>
      <c r="F861" s="139" t="s">
        <v>438</v>
      </c>
      <c r="G861" s="139" t="s">
        <v>439</v>
      </c>
      <c r="H861" s="139" t="s">
        <v>11</v>
      </c>
      <c r="I861" s="139" t="s">
        <v>12</v>
      </c>
      <c r="J861" s="139" t="s">
        <v>13</v>
      </c>
      <c r="K861" s="139" t="s">
        <v>234</v>
      </c>
      <c r="L861" s="139" t="s">
        <v>235</v>
      </c>
      <c r="M861" s="139" t="s">
        <v>236</v>
      </c>
      <c r="N861" s="139" t="s">
        <v>415</v>
      </c>
      <c r="O861" s="139" t="s">
        <v>440</v>
      </c>
      <c r="P861" s="139" t="s">
        <v>441</v>
      </c>
      <c r="Q861" s="139" t="s">
        <v>446</v>
      </c>
      <c r="R861" s="139" t="s">
        <v>458</v>
      </c>
      <c r="S861" s="139" t="s">
        <v>468</v>
      </c>
      <c r="T861" s="139" t="s">
        <v>481</v>
      </c>
      <c r="U861" s="139" t="s">
        <v>491</v>
      </c>
      <c r="V861" s="139" t="s">
        <v>499</v>
      </c>
      <c r="W861" s="140" t="s">
        <v>459</v>
      </c>
      <c r="X861" s="140" t="s">
        <v>442</v>
      </c>
    </row>
    <row r="862" spans="2:24" x14ac:dyDescent="0.25">
      <c r="C862" s="142" t="s">
        <v>234</v>
      </c>
      <c r="D862" s="143">
        <v>0</v>
      </c>
      <c r="E862" s="143">
        <v>8</v>
      </c>
      <c r="F862" s="143">
        <v>-3</v>
      </c>
      <c r="G862" s="143">
        <v>-6</v>
      </c>
      <c r="H862" s="143">
        <v>6</v>
      </c>
      <c r="I862" s="143">
        <v>12</v>
      </c>
      <c r="J862" s="144">
        <v>7</v>
      </c>
      <c r="K862" s="143">
        <v>1</v>
      </c>
      <c r="L862" s="143"/>
      <c r="M862" s="143"/>
      <c r="N862" s="143"/>
      <c r="O862" s="143"/>
      <c r="P862" s="143"/>
      <c r="Q862" s="143"/>
      <c r="R862" s="143"/>
      <c r="S862" s="143"/>
      <c r="T862" s="143"/>
      <c r="U862" s="143"/>
      <c r="V862" s="143"/>
      <c r="W862" s="143"/>
      <c r="X862" s="145"/>
    </row>
    <row r="863" spans="2:24" x14ac:dyDescent="0.25">
      <c r="C863" s="146" t="s">
        <v>235</v>
      </c>
      <c r="D863" s="20">
        <v>0</v>
      </c>
      <c r="E863" s="20">
        <v>8</v>
      </c>
      <c r="F863" s="20">
        <v>6</v>
      </c>
      <c r="G863" s="20">
        <v>12</v>
      </c>
      <c r="H863" s="20">
        <v>-3</v>
      </c>
      <c r="I863" s="20">
        <v>-6</v>
      </c>
      <c r="J863" s="147">
        <v>7</v>
      </c>
      <c r="K863" s="20"/>
      <c r="L863" s="20">
        <v>1</v>
      </c>
      <c r="M863" s="20"/>
      <c r="N863" s="20"/>
      <c r="O863" s="20"/>
      <c r="P863" s="20"/>
      <c r="Q863" s="20"/>
      <c r="R863" s="20"/>
      <c r="S863" s="20"/>
      <c r="T863" s="20"/>
      <c r="U863" s="20"/>
      <c r="V863" s="20"/>
      <c r="W863" s="20"/>
      <c r="X863" s="155"/>
    </row>
    <row r="864" spans="2:24" x14ac:dyDescent="0.25">
      <c r="C864" s="146" t="s">
        <v>236</v>
      </c>
      <c r="D864" s="20">
        <v>0</v>
      </c>
      <c r="E864" s="20">
        <v>1</v>
      </c>
      <c r="F864" s="20">
        <v>1</v>
      </c>
      <c r="G864" s="20"/>
      <c r="H864" s="20"/>
      <c r="I864" s="20"/>
      <c r="J864" s="147"/>
      <c r="K864" s="20"/>
      <c r="L864" s="20"/>
      <c r="M864" s="20">
        <v>1</v>
      </c>
      <c r="N864" s="20"/>
      <c r="O864" s="20"/>
      <c r="P864" s="20"/>
      <c r="Q864" s="20"/>
      <c r="R864" s="20"/>
      <c r="S864" s="20"/>
      <c r="T864" s="20"/>
      <c r="U864" s="20"/>
      <c r="V864" s="20"/>
      <c r="W864" s="20"/>
      <c r="X864" s="155"/>
    </row>
    <row r="865" spans="3:24" x14ac:dyDescent="0.25">
      <c r="C865" s="146" t="s">
        <v>415</v>
      </c>
      <c r="D865" s="20">
        <v>0</v>
      </c>
      <c r="E865" s="20">
        <v>1</v>
      </c>
      <c r="F865" s="20"/>
      <c r="G865" s="20">
        <v>1</v>
      </c>
      <c r="H865" s="20"/>
      <c r="I865" s="20"/>
      <c r="J865" s="147"/>
      <c r="K865" s="20"/>
      <c r="L865" s="20"/>
      <c r="M865" s="20"/>
      <c r="N865" s="20">
        <v>1</v>
      </c>
      <c r="O865" s="20"/>
      <c r="P865" s="20"/>
      <c r="Q865" s="20"/>
      <c r="R865" s="20"/>
      <c r="S865" s="20"/>
      <c r="T865" s="20"/>
      <c r="U865" s="20"/>
      <c r="V865" s="20"/>
      <c r="W865" s="20"/>
      <c r="X865" s="155"/>
    </row>
    <row r="866" spans="3:24" x14ac:dyDescent="0.25">
      <c r="C866" s="146" t="s">
        <v>440</v>
      </c>
      <c r="D866" s="20">
        <v>0</v>
      </c>
      <c r="E866" s="20">
        <v>1</v>
      </c>
      <c r="F866" s="20"/>
      <c r="G866" s="20"/>
      <c r="H866" s="20">
        <v>1</v>
      </c>
      <c r="I866" s="20"/>
      <c r="J866" s="147"/>
      <c r="K866" s="20"/>
      <c r="L866" s="20"/>
      <c r="M866" s="20"/>
      <c r="N866" s="20"/>
      <c r="O866" s="20">
        <v>1</v>
      </c>
      <c r="P866" s="20"/>
      <c r="Q866" s="20"/>
      <c r="R866" s="20"/>
      <c r="S866" s="20"/>
      <c r="T866" s="20"/>
      <c r="U866" s="20"/>
      <c r="V866" s="20"/>
      <c r="W866" s="20"/>
      <c r="X866" s="155"/>
    </row>
    <row r="867" spans="3:24" x14ac:dyDescent="0.25">
      <c r="C867" s="146" t="s">
        <v>441</v>
      </c>
      <c r="D867" s="20">
        <v>0</v>
      </c>
      <c r="E867" s="20">
        <v>1</v>
      </c>
      <c r="F867" s="20"/>
      <c r="G867" s="20"/>
      <c r="H867" s="20"/>
      <c r="I867" s="20">
        <v>1</v>
      </c>
      <c r="J867" s="147"/>
      <c r="K867" s="20"/>
      <c r="L867" s="20"/>
      <c r="M867" s="20"/>
      <c r="N867" s="20"/>
      <c r="O867" s="20"/>
      <c r="P867" s="20">
        <v>1</v>
      </c>
      <c r="Q867" s="20"/>
      <c r="R867" s="20"/>
      <c r="S867" s="20"/>
      <c r="T867" s="20"/>
      <c r="U867" s="20"/>
      <c r="V867" s="20"/>
      <c r="W867" s="20"/>
      <c r="X867" s="155"/>
    </row>
    <row r="868" spans="3:24" x14ac:dyDescent="0.25">
      <c r="C868" s="146" t="s">
        <v>446</v>
      </c>
      <c r="D868" s="20">
        <v>0</v>
      </c>
      <c r="E868" s="20">
        <v>1</v>
      </c>
      <c r="F868" s="20"/>
      <c r="G868" s="20"/>
      <c r="H868" s="20"/>
      <c r="I868" s="20"/>
      <c r="J868" s="147">
        <v>1</v>
      </c>
      <c r="K868" s="20"/>
      <c r="L868" s="20"/>
      <c r="M868" s="20"/>
      <c r="N868" s="20"/>
      <c r="O868" s="20"/>
      <c r="P868" s="20"/>
      <c r="Q868" s="20">
        <v>1</v>
      </c>
      <c r="R868" s="20"/>
      <c r="S868" s="20"/>
      <c r="T868" s="20"/>
      <c r="U868" s="20"/>
      <c r="V868" s="20"/>
      <c r="W868" s="20"/>
      <c r="X868" s="155"/>
    </row>
    <row r="869" spans="3:24" ht="15.75" thickBot="1" x14ac:dyDescent="0.3">
      <c r="C869" s="146" t="s">
        <v>458</v>
      </c>
      <c r="D869" s="20">
        <v>0</v>
      </c>
      <c r="E869" s="20">
        <v>0</v>
      </c>
      <c r="F869" s="20">
        <v>1</v>
      </c>
      <c r="G869" s="20"/>
      <c r="H869" s="20"/>
      <c r="I869" s="20"/>
      <c r="J869" s="147"/>
      <c r="K869" s="20"/>
      <c r="L869" s="20"/>
      <c r="M869" s="20"/>
      <c r="N869" s="20"/>
      <c r="O869" s="20"/>
      <c r="P869" s="20"/>
      <c r="Q869" s="20"/>
      <c r="R869" s="20">
        <v>1</v>
      </c>
      <c r="S869" s="20"/>
      <c r="T869" s="20"/>
      <c r="U869" s="20"/>
      <c r="V869" s="20"/>
      <c r="W869" s="20"/>
      <c r="X869" s="155"/>
    </row>
    <row r="870" spans="3:24" ht="15.75" thickBot="1" x14ac:dyDescent="0.3">
      <c r="C870" s="148" t="s">
        <v>459</v>
      </c>
      <c r="D870" s="149">
        <v>-10000</v>
      </c>
      <c r="E870" s="149">
        <v>1</v>
      </c>
      <c r="F870" s="149"/>
      <c r="G870" s="149"/>
      <c r="H870" s="149"/>
      <c r="I870" s="149"/>
      <c r="J870" s="141">
        <v>1</v>
      </c>
      <c r="K870" s="149"/>
      <c r="L870" s="149"/>
      <c r="M870" s="149"/>
      <c r="N870" s="149"/>
      <c r="O870" s="149"/>
      <c r="P870" s="149"/>
      <c r="Q870" s="149"/>
      <c r="R870" s="149"/>
      <c r="S870" s="149">
        <v>-1</v>
      </c>
      <c r="T870" s="149"/>
      <c r="U870" s="149"/>
      <c r="V870" s="149"/>
      <c r="W870" s="149">
        <v>1</v>
      </c>
      <c r="X870" s="151"/>
    </row>
    <row r="871" spans="3:24" x14ac:dyDescent="0.25">
      <c r="C871" s="146" t="s">
        <v>481</v>
      </c>
      <c r="D871" s="20">
        <v>0</v>
      </c>
      <c r="E871" s="20">
        <v>0</v>
      </c>
      <c r="F871" s="20"/>
      <c r="G871" s="20">
        <v>1</v>
      </c>
      <c r="H871" s="20"/>
      <c r="I871" s="20"/>
      <c r="J871" s="147"/>
      <c r="K871" s="20"/>
      <c r="L871" s="20"/>
      <c r="M871" s="20"/>
      <c r="N871" s="20"/>
      <c r="O871" s="20"/>
      <c r="P871" s="20"/>
      <c r="Q871" s="20"/>
      <c r="R871" s="20"/>
      <c r="S871" s="20"/>
      <c r="T871" s="20">
        <v>1</v>
      </c>
      <c r="U871" s="20"/>
      <c r="V871" s="20"/>
      <c r="W871" s="20"/>
      <c r="X871" s="155"/>
    </row>
    <row r="872" spans="3:24" x14ac:dyDescent="0.25">
      <c r="C872" s="146" t="s">
        <v>491</v>
      </c>
      <c r="D872" s="20">
        <v>0</v>
      </c>
      <c r="E872" s="20">
        <v>0</v>
      </c>
      <c r="F872" s="20"/>
      <c r="G872" s="20"/>
      <c r="H872" s="20"/>
      <c r="I872" s="20">
        <v>1</v>
      </c>
      <c r="J872" s="147"/>
      <c r="K872" s="20"/>
      <c r="L872" s="20"/>
      <c r="M872" s="20"/>
      <c r="N872" s="20"/>
      <c r="O872" s="20"/>
      <c r="P872" s="20"/>
      <c r="Q872" s="20"/>
      <c r="R872" s="20"/>
      <c r="S872" s="20"/>
      <c r="T872" s="20"/>
      <c r="U872" s="20">
        <v>1</v>
      </c>
      <c r="V872" s="20"/>
      <c r="W872" s="20"/>
      <c r="X872" s="155"/>
    </row>
    <row r="873" spans="3:24" ht="15.75" thickBot="1" x14ac:dyDescent="0.3">
      <c r="C873" s="152" t="s">
        <v>499</v>
      </c>
      <c r="D873" s="153">
        <v>0</v>
      </c>
      <c r="E873" s="153">
        <v>0</v>
      </c>
      <c r="F873" s="153"/>
      <c r="G873" s="153"/>
      <c r="H873" s="153">
        <v>1</v>
      </c>
      <c r="I873" s="153"/>
      <c r="J873" s="154"/>
      <c r="K873" s="153"/>
      <c r="L873" s="153"/>
      <c r="M873" s="153"/>
      <c r="N873" s="153"/>
      <c r="O873" s="153"/>
      <c r="P873" s="153"/>
      <c r="Q873" s="153"/>
      <c r="R873" s="153"/>
      <c r="S873" s="153"/>
      <c r="T873" s="153"/>
      <c r="U873" s="153"/>
      <c r="V873" s="153">
        <v>1</v>
      </c>
      <c r="W873" s="153"/>
      <c r="X873" s="156"/>
    </row>
    <row r="874" spans="3:24" ht="15.75" thickBot="1" x14ac:dyDescent="0.3">
      <c r="D874" s="138"/>
      <c r="E874" s="138" t="s">
        <v>237</v>
      </c>
      <c r="F874" s="139">
        <f>SUMPRODUCT($D$862:$D$873,F862:F873)-F860</f>
        <v>-3</v>
      </c>
      <c r="G874" s="139">
        <f t="shared" ref="G874:W874" si="528">SUMPRODUCT($D$862:$D$873,G862:G873)-G860</f>
        <v>-6</v>
      </c>
      <c r="H874" s="139">
        <f t="shared" si="528"/>
        <v>-3</v>
      </c>
      <c r="I874" s="139">
        <f t="shared" si="528"/>
        <v>-6</v>
      </c>
      <c r="J874" s="139">
        <f t="shared" si="528"/>
        <v>-10013</v>
      </c>
      <c r="K874" s="139">
        <f t="shared" si="528"/>
        <v>0</v>
      </c>
      <c r="L874" s="139">
        <f t="shared" si="528"/>
        <v>0</v>
      </c>
      <c r="M874" s="139">
        <f t="shared" si="528"/>
        <v>0</v>
      </c>
      <c r="N874" s="139">
        <f t="shared" si="528"/>
        <v>0</v>
      </c>
      <c r="O874" s="139">
        <f t="shared" si="528"/>
        <v>0</v>
      </c>
      <c r="P874" s="139">
        <f t="shared" si="528"/>
        <v>0</v>
      </c>
      <c r="Q874" s="139">
        <f t="shared" si="528"/>
        <v>0</v>
      </c>
      <c r="R874" s="139">
        <f t="shared" si="528"/>
        <v>0</v>
      </c>
      <c r="S874" s="139">
        <f t="shared" si="528"/>
        <v>10000</v>
      </c>
      <c r="T874" s="139">
        <f t="shared" si="528"/>
        <v>0</v>
      </c>
      <c r="U874" s="139">
        <f t="shared" si="528"/>
        <v>0</v>
      </c>
      <c r="V874" s="139">
        <f t="shared" si="528"/>
        <v>0</v>
      </c>
      <c r="W874" s="139">
        <f t="shared" si="528"/>
        <v>0</v>
      </c>
    </row>
    <row r="875" spans="3:24" ht="15.75" thickBot="1" x14ac:dyDescent="0.3"/>
    <row r="876" spans="3:24" ht="15.75" thickBot="1" x14ac:dyDescent="0.3">
      <c r="C876" s="20"/>
      <c r="D876" s="20"/>
      <c r="E876" s="142" t="s">
        <v>155</v>
      </c>
      <c r="F876" s="143">
        <v>3</v>
      </c>
      <c r="G876" s="143">
        <v>6</v>
      </c>
      <c r="H876" s="143">
        <v>3</v>
      </c>
      <c r="I876" s="143">
        <v>6</v>
      </c>
      <c r="J876" s="143">
        <v>13</v>
      </c>
      <c r="K876" s="143">
        <v>0</v>
      </c>
      <c r="L876" s="143">
        <v>0</v>
      </c>
      <c r="M876" s="143">
        <v>0</v>
      </c>
      <c r="N876" s="143">
        <v>0</v>
      </c>
      <c r="O876" s="143">
        <v>0</v>
      </c>
      <c r="P876" s="143">
        <v>0</v>
      </c>
      <c r="Q876" s="143">
        <v>0</v>
      </c>
      <c r="R876" s="143">
        <v>0</v>
      </c>
      <c r="S876" s="143">
        <v>0</v>
      </c>
      <c r="T876" s="143">
        <v>0</v>
      </c>
      <c r="U876" s="143">
        <v>0</v>
      </c>
      <c r="V876" s="143">
        <v>0</v>
      </c>
    </row>
    <row r="877" spans="3:24" ht="15.75" thickBot="1" x14ac:dyDescent="0.3">
      <c r="C877" s="138" t="s">
        <v>435</v>
      </c>
      <c r="D877" s="139" t="s">
        <v>436</v>
      </c>
      <c r="E877" s="138" t="s">
        <v>437</v>
      </c>
      <c r="F877" s="139" t="s">
        <v>438</v>
      </c>
      <c r="G877" s="139" t="s">
        <v>439</v>
      </c>
      <c r="H877" s="139" t="s">
        <v>11</v>
      </c>
      <c r="I877" s="139" t="s">
        <v>12</v>
      </c>
      <c r="J877" s="139" t="s">
        <v>13</v>
      </c>
      <c r="K877" s="139" t="s">
        <v>234</v>
      </c>
      <c r="L877" s="139" t="s">
        <v>235</v>
      </c>
      <c r="M877" s="139" t="s">
        <v>236</v>
      </c>
      <c r="N877" s="139" t="s">
        <v>415</v>
      </c>
      <c r="O877" s="139" t="s">
        <v>440</v>
      </c>
      <c r="P877" s="139" t="s">
        <v>441</v>
      </c>
      <c r="Q877" s="139" t="s">
        <v>446</v>
      </c>
      <c r="R877" s="139" t="s">
        <v>458</v>
      </c>
      <c r="S877" s="139" t="s">
        <v>468</v>
      </c>
      <c r="T877" s="139" t="s">
        <v>481</v>
      </c>
      <c r="U877" s="139" t="s">
        <v>491</v>
      </c>
      <c r="V877" s="139" t="s">
        <v>499</v>
      </c>
      <c r="W877" s="140" t="s">
        <v>442</v>
      </c>
    </row>
    <row r="878" spans="3:24" x14ac:dyDescent="0.25">
      <c r="C878" s="142" t="s">
        <v>234</v>
      </c>
      <c r="D878" s="143">
        <v>0</v>
      </c>
      <c r="E878" s="143">
        <f>E862-E886*$J$862</f>
        <v>1</v>
      </c>
      <c r="F878" s="143">
        <f t="shared" ref="F878:V878" si="529">F862-F886*$J$862</f>
        <v>-3</v>
      </c>
      <c r="G878" s="143">
        <f t="shared" si="529"/>
        <v>-6</v>
      </c>
      <c r="H878" s="143">
        <f t="shared" si="529"/>
        <v>6</v>
      </c>
      <c r="I878" s="143">
        <f t="shared" si="529"/>
        <v>12</v>
      </c>
      <c r="J878" s="143">
        <f t="shared" si="529"/>
        <v>0</v>
      </c>
      <c r="K878" s="143">
        <f t="shared" si="529"/>
        <v>1</v>
      </c>
      <c r="L878" s="143">
        <f t="shared" si="529"/>
        <v>0</v>
      </c>
      <c r="M878" s="143">
        <f t="shared" si="529"/>
        <v>0</v>
      </c>
      <c r="N878" s="143">
        <f t="shared" si="529"/>
        <v>0</v>
      </c>
      <c r="O878" s="143">
        <f t="shared" si="529"/>
        <v>0</v>
      </c>
      <c r="P878" s="143">
        <f t="shared" si="529"/>
        <v>0</v>
      </c>
      <c r="Q878" s="143">
        <f t="shared" si="529"/>
        <v>0</v>
      </c>
      <c r="R878" s="143">
        <f t="shared" si="529"/>
        <v>0</v>
      </c>
      <c r="S878" s="144">
        <f t="shared" si="529"/>
        <v>7</v>
      </c>
      <c r="T878" s="143">
        <f t="shared" si="529"/>
        <v>0</v>
      </c>
      <c r="U878" s="143">
        <f t="shared" si="529"/>
        <v>0</v>
      </c>
      <c r="V878" s="143">
        <f t="shared" si="529"/>
        <v>0</v>
      </c>
      <c r="W878" s="145"/>
    </row>
    <row r="879" spans="3:24" x14ac:dyDescent="0.25">
      <c r="C879" s="146" t="s">
        <v>235</v>
      </c>
      <c r="D879" s="20">
        <v>0</v>
      </c>
      <c r="E879" s="20">
        <f>E863-E886*$J$863</f>
        <v>1</v>
      </c>
      <c r="F879" s="20">
        <f t="shared" ref="F879:V879" si="530">F863-F886*$J$863</f>
        <v>6</v>
      </c>
      <c r="G879" s="20">
        <f t="shared" si="530"/>
        <v>12</v>
      </c>
      <c r="H879" s="20">
        <f t="shared" si="530"/>
        <v>-3</v>
      </c>
      <c r="I879" s="20">
        <f t="shared" si="530"/>
        <v>-6</v>
      </c>
      <c r="J879" s="20">
        <f t="shared" si="530"/>
        <v>0</v>
      </c>
      <c r="K879" s="20">
        <f t="shared" si="530"/>
        <v>0</v>
      </c>
      <c r="L879" s="20">
        <f t="shared" si="530"/>
        <v>1</v>
      </c>
      <c r="M879" s="20">
        <f t="shared" si="530"/>
        <v>0</v>
      </c>
      <c r="N879" s="20">
        <f t="shared" si="530"/>
        <v>0</v>
      </c>
      <c r="O879" s="20">
        <f t="shared" si="530"/>
        <v>0</v>
      </c>
      <c r="P879" s="20">
        <f t="shared" si="530"/>
        <v>0</v>
      </c>
      <c r="Q879" s="20">
        <f t="shared" si="530"/>
        <v>0</v>
      </c>
      <c r="R879" s="20">
        <f t="shared" si="530"/>
        <v>0</v>
      </c>
      <c r="S879" s="147">
        <f t="shared" si="530"/>
        <v>7</v>
      </c>
      <c r="T879" s="20">
        <f t="shared" si="530"/>
        <v>0</v>
      </c>
      <c r="U879" s="20">
        <f t="shared" si="530"/>
        <v>0</v>
      </c>
      <c r="V879" s="20">
        <f t="shared" si="530"/>
        <v>0</v>
      </c>
      <c r="W879" s="155"/>
    </row>
    <row r="880" spans="3:24" x14ac:dyDescent="0.25">
      <c r="C880" s="146" t="s">
        <v>236</v>
      </c>
      <c r="D880" s="20">
        <v>0</v>
      </c>
      <c r="E880" s="20">
        <f>E864</f>
        <v>1</v>
      </c>
      <c r="F880" s="20">
        <f t="shared" ref="F880:V880" si="531">F864</f>
        <v>1</v>
      </c>
      <c r="G880" s="20">
        <f t="shared" si="531"/>
        <v>0</v>
      </c>
      <c r="H880" s="20">
        <f t="shared" si="531"/>
        <v>0</v>
      </c>
      <c r="I880" s="20">
        <f t="shared" si="531"/>
        <v>0</v>
      </c>
      <c r="J880" s="20">
        <f t="shared" si="531"/>
        <v>0</v>
      </c>
      <c r="K880" s="20">
        <f t="shared" si="531"/>
        <v>0</v>
      </c>
      <c r="L880" s="20">
        <f t="shared" si="531"/>
        <v>0</v>
      </c>
      <c r="M880" s="20">
        <f t="shared" si="531"/>
        <v>1</v>
      </c>
      <c r="N880" s="20">
        <f t="shared" si="531"/>
        <v>0</v>
      </c>
      <c r="O880" s="20">
        <f t="shared" si="531"/>
        <v>0</v>
      </c>
      <c r="P880" s="20">
        <f t="shared" si="531"/>
        <v>0</v>
      </c>
      <c r="Q880" s="20">
        <f t="shared" si="531"/>
        <v>0</v>
      </c>
      <c r="R880" s="20">
        <f t="shared" si="531"/>
        <v>0</v>
      </c>
      <c r="S880" s="147">
        <f t="shared" si="531"/>
        <v>0</v>
      </c>
      <c r="T880" s="20">
        <f t="shared" si="531"/>
        <v>0</v>
      </c>
      <c r="U880" s="20">
        <f t="shared" si="531"/>
        <v>0</v>
      </c>
      <c r="V880" s="20">
        <f t="shared" si="531"/>
        <v>0</v>
      </c>
      <c r="W880" s="155"/>
    </row>
    <row r="881" spans="3:23" x14ac:dyDescent="0.25">
      <c r="C881" s="146" t="s">
        <v>415</v>
      </c>
      <c r="D881" s="20">
        <v>0</v>
      </c>
      <c r="E881" s="20">
        <f t="shared" ref="E881:V883" si="532">E865</f>
        <v>1</v>
      </c>
      <c r="F881" s="20">
        <f t="shared" si="532"/>
        <v>0</v>
      </c>
      <c r="G881" s="20">
        <f t="shared" si="532"/>
        <v>1</v>
      </c>
      <c r="H881" s="20">
        <f t="shared" si="532"/>
        <v>0</v>
      </c>
      <c r="I881" s="20">
        <f t="shared" si="532"/>
        <v>0</v>
      </c>
      <c r="J881" s="20">
        <f t="shared" si="532"/>
        <v>0</v>
      </c>
      <c r="K881" s="20">
        <f t="shared" si="532"/>
        <v>0</v>
      </c>
      <c r="L881" s="20">
        <f t="shared" si="532"/>
        <v>0</v>
      </c>
      <c r="M881" s="20">
        <f t="shared" si="532"/>
        <v>0</v>
      </c>
      <c r="N881" s="20">
        <f t="shared" si="532"/>
        <v>1</v>
      </c>
      <c r="O881" s="20">
        <f t="shared" si="532"/>
        <v>0</v>
      </c>
      <c r="P881" s="20">
        <f t="shared" si="532"/>
        <v>0</v>
      </c>
      <c r="Q881" s="20">
        <f t="shared" si="532"/>
        <v>0</v>
      </c>
      <c r="R881" s="20">
        <f t="shared" si="532"/>
        <v>0</v>
      </c>
      <c r="S881" s="147">
        <f t="shared" si="532"/>
        <v>0</v>
      </c>
      <c r="T881" s="20">
        <f t="shared" si="532"/>
        <v>0</v>
      </c>
      <c r="U881" s="20">
        <f t="shared" si="532"/>
        <v>0</v>
      </c>
      <c r="V881" s="20">
        <f t="shared" si="532"/>
        <v>0</v>
      </c>
      <c r="W881" s="155"/>
    </row>
    <row r="882" spans="3:23" x14ac:dyDescent="0.25">
      <c r="C882" s="146" t="s">
        <v>440</v>
      </c>
      <c r="D882" s="20">
        <v>0</v>
      </c>
      <c r="E882" s="20">
        <f t="shared" si="532"/>
        <v>1</v>
      </c>
      <c r="F882" s="20">
        <f t="shared" si="532"/>
        <v>0</v>
      </c>
      <c r="G882" s="20">
        <f t="shared" si="532"/>
        <v>0</v>
      </c>
      <c r="H882" s="20">
        <f t="shared" si="532"/>
        <v>1</v>
      </c>
      <c r="I882" s="20">
        <f t="shared" si="532"/>
        <v>0</v>
      </c>
      <c r="J882" s="20">
        <f t="shared" si="532"/>
        <v>0</v>
      </c>
      <c r="K882" s="20">
        <f t="shared" si="532"/>
        <v>0</v>
      </c>
      <c r="L882" s="20">
        <f t="shared" si="532"/>
        <v>0</v>
      </c>
      <c r="M882" s="20">
        <f t="shared" si="532"/>
        <v>0</v>
      </c>
      <c r="N882" s="20">
        <f t="shared" si="532"/>
        <v>0</v>
      </c>
      <c r="O882" s="20">
        <f t="shared" si="532"/>
        <v>1</v>
      </c>
      <c r="P882" s="20">
        <f t="shared" si="532"/>
        <v>0</v>
      </c>
      <c r="Q882" s="20">
        <f t="shared" si="532"/>
        <v>0</v>
      </c>
      <c r="R882" s="20">
        <f t="shared" si="532"/>
        <v>0</v>
      </c>
      <c r="S882" s="147">
        <f t="shared" si="532"/>
        <v>0</v>
      </c>
      <c r="T882" s="20">
        <f t="shared" si="532"/>
        <v>0</v>
      </c>
      <c r="U882" s="20">
        <f t="shared" si="532"/>
        <v>0</v>
      </c>
      <c r="V882" s="20">
        <f t="shared" si="532"/>
        <v>0</v>
      </c>
      <c r="W882" s="155"/>
    </row>
    <row r="883" spans="3:23" ht="15.75" thickBot="1" x14ac:dyDescent="0.3">
      <c r="C883" s="146" t="s">
        <v>441</v>
      </c>
      <c r="D883" s="20">
        <v>0</v>
      </c>
      <c r="E883" s="20">
        <f t="shared" si="532"/>
        <v>1</v>
      </c>
      <c r="F883" s="20">
        <f t="shared" si="532"/>
        <v>0</v>
      </c>
      <c r="G883" s="20">
        <f t="shared" si="532"/>
        <v>0</v>
      </c>
      <c r="H883" s="20">
        <f t="shared" si="532"/>
        <v>0</v>
      </c>
      <c r="I883" s="20">
        <f t="shared" si="532"/>
        <v>1</v>
      </c>
      <c r="J883" s="20">
        <f t="shared" si="532"/>
        <v>0</v>
      </c>
      <c r="K883" s="20">
        <f t="shared" si="532"/>
        <v>0</v>
      </c>
      <c r="L883" s="20">
        <f t="shared" si="532"/>
        <v>0</v>
      </c>
      <c r="M883" s="20">
        <f t="shared" si="532"/>
        <v>0</v>
      </c>
      <c r="N883" s="20">
        <f t="shared" si="532"/>
        <v>0</v>
      </c>
      <c r="O883" s="20">
        <f t="shared" si="532"/>
        <v>0</v>
      </c>
      <c r="P883" s="20">
        <f t="shared" si="532"/>
        <v>1</v>
      </c>
      <c r="Q883" s="20">
        <f t="shared" si="532"/>
        <v>0</v>
      </c>
      <c r="R883" s="20">
        <f t="shared" si="532"/>
        <v>0</v>
      </c>
      <c r="S883" s="147">
        <f t="shared" si="532"/>
        <v>0</v>
      </c>
      <c r="T883" s="20">
        <f t="shared" si="532"/>
        <v>0</v>
      </c>
      <c r="U883" s="20">
        <f t="shared" si="532"/>
        <v>0</v>
      </c>
      <c r="V883" s="20">
        <f t="shared" si="532"/>
        <v>0</v>
      </c>
      <c r="W883" s="155"/>
    </row>
    <row r="884" spans="3:23" ht="15.75" thickBot="1" x14ac:dyDescent="0.3">
      <c r="C884" s="148" t="s">
        <v>446</v>
      </c>
      <c r="D884" s="149">
        <v>0</v>
      </c>
      <c r="E884" s="149">
        <f>E868-E886*$J$868</f>
        <v>0</v>
      </c>
      <c r="F884" s="149">
        <f t="shared" ref="F884:V884" si="533">F868-F886*$J$868</f>
        <v>0</v>
      </c>
      <c r="G884" s="149">
        <f t="shared" si="533"/>
        <v>0</v>
      </c>
      <c r="H884" s="149">
        <f t="shared" si="533"/>
        <v>0</v>
      </c>
      <c r="I884" s="149">
        <f t="shared" si="533"/>
        <v>0</v>
      </c>
      <c r="J884" s="149">
        <f t="shared" si="533"/>
        <v>0</v>
      </c>
      <c r="K884" s="149">
        <f t="shared" si="533"/>
        <v>0</v>
      </c>
      <c r="L884" s="149">
        <f t="shared" si="533"/>
        <v>0</v>
      </c>
      <c r="M884" s="149">
        <f t="shared" si="533"/>
        <v>0</v>
      </c>
      <c r="N884" s="149">
        <f t="shared" si="533"/>
        <v>0</v>
      </c>
      <c r="O884" s="149">
        <f t="shared" si="533"/>
        <v>0</v>
      </c>
      <c r="P884" s="149">
        <f t="shared" si="533"/>
        <v>0</v>
      </c>
      <c r="Q884" s="149">
        <f t="shared" si="533"/>
        <v>1</v>
      </c>
      <c r="R884" s="149">
        <f t="shared" si="533"/>
        <v>0</v>
      </c>
      <c r="S884" s="141">
        <f t="shared" si="533"/>
        <v>1</v>
      </c>
      <c r="T884" s="149">
        <f t="shared" si="533"/>
        <v>0</v>
      </c>
      <c r="U884" s="149">
        <f t="shared" si="533"/>
        <v>0</v>
      </c>
      <c r="V884" s="151">
        <f t="shared" si="533"/>
        <v>0</v>
      </c>
      <c r="W884" s="155"/>
    </row>
    <row r="885" spans="3:23" x14ac:dyDescent="0.25">
      <c r="C885" s="146" t="s">
        <v>458</v>
      </c>
      <c r="D885" s="20">
        <v>0</v>
      </c>
      <c r="E885" s="20">
        <f t="shared" ref="E885:V889" si="534">E869</f>
        <v>0</v>
      </c>
      <c r="F885" s="20">
        <f t="shared" si="534"/>
        <v>1</v>
      </c>
      <c r="G885" s="20">
        <f t="shared" si="534"/>
        <v>0</v>
      </c>
      <c r="H885" s="20">
        <f t="shared" si="534"/>
        <v>0</v>
      </c>
      <c r="I885" s="20">
        <f t="shared" si="534"/>
        <v>0</v>
      </c>
      <c r="J885" s="20">
        <f t="shared" si="534"/>
        <v>0</v>
      </c>
      <c r="K885" s="20">
        <f t="shared" si="534"/>
        <v>0</v>
      </c>
      <c r="L885" s="20">
        <f t="shared" si="534"/>
        <v>0</v>
      </c>
      <c r="M885" s="20">
        <f t="shared" si="534"/>
        <v>0</v>
      </c>
      <c r="N885" s="20">
        <f t="shared" si="534"/>
        <v>0</v>
      </c>
      <c r="O885" s="20">
        <f t="shared" si="534"/>
        <v>0</v>
      </c>
      <c r="P885" s="20">
        <f t="shared" si="534"/>
        <v>0</v>
      </c>
      <c r="Q885" s="20">
        <f t="shared" si="534"/>
        <v>0</v>
      </c>
      <c r="R885" s="20">
        <f t="shared" si="534"/>
        <v>1</v>
      </c>
      <c r="S885" s="147">
        <f t="shared" si="534"/>
        <v>0</v>
      </c>
      <c r="T885" s="20">
        <f t="shared" si="534"/>
        <v>0</v>
      </c>
      <c r="U885" s="20">
        <f t="shared" si="534"/>
        <v>0</v>
      </c>
      <c r="V885" s="20">
        <f t="shared" si="534"/>
        <v>0</v>
      </c>
      <c r="W885" s="155"/>
    </row>
    <row r="886" spans="3:23" x14ac:dyDescent="0.25">
      <c r="C886" s="146" t="s">
        <v>13</v>
      </c>
      <c r="D886" s="20">
        <v>13</v>
      </c>
      <c r="E886" s="20">
        <f t="shared" si="534"/>
        <v>1</v>
      </c>
      <c r="F886" s="20">
        <f t="shared" si="534"/>
        <v>0</v>
      </c>
      <c r="G886" s="20">
        <f t="shared" si="534"/>
        <v>0</v>
      </c>
      <c r="H886" s="20">
        <f t="shared" si="534"/>
        <v>0</v>
      </c>
      <c r="I886" s="20">
        <f t="shared" si="534"/>
        <v>0</v>
      </c>
      <c r="J886" s="20">
        <f t="shared" si="534"/>
        <v>1</v>
      </c>
      <c r="K886" s="20">
        <f t="shared" si="534"/>
        <v>0</v>
      </c>
      <c r="L886" s="20">
        <f t="shared" si="534"/>
        <v>0</v>
      </c>
      <c r="M886" s="20">
        <f t="shared" si="534"/>
        <v>0</v>
      </c>
      <c r="N886" s="20">
        <f t="shared" si="534"/>
        <v>0</v>
      </c>
      <c r="O886" s="20">
        <f t="shared" si="534"/>
        <v>0</v>
      </c>
      <c r="P886" s="20">
        <f t="shared" si="534"/>
        <v>0</v>
      </c>
      <c r="Q886" s="20">
        <f t="shared" si="534"/>
        <v>0</v>
      </c>
      <c r="R886" s="20">
        <f t="shared" si="534"/>
        <v>0</v>
      </c>
      <c r="S886" s="147">
        <f t="shared" si="534"/>
        <v>-1</v>
      </c>
      <c r="T886" s="20">
        <f t="shared" si="534"/>
        <v>0</v>
      </c>
      <c r="U886" s="20">
        <f t="shared" si="534"/>
        <v>0</v>
      </c>
      <c r="V886" s="20">
        <f t="shared" si="534"/>
        <v>0</v>
      </c>
      <c r="W886" s="155"/>
    </row>
    <row r="887" spans="3:23" x14ac:dyDescent="0.25">
      <c r="C887" s="146" t="s">
        <v>481</v>
      </c>
      <c r="D887" s="20">
        <v>0</v>
      </c>
      <c r="E887" s="20">
        <f t="shared" si="534"/>
        <v>0</v>
      </c>
      <c r="F887" s="20">
        <f t="shared" si="534"/>
        <v>0</v>
      </c>
      <c r="G887" s="20">
        <f t="shared" si="534"/>
        <v>1</v>
      </c>
      <c r="H887" s="20">
        <f t="shared" si="534"/>
        <v>0</v>
      </c>
      <c r="I887" s="20">
        <f t="shared" si="534"/>
        <v>0</v>
      </c>
      <c r="J887" s="20">
        <f t="shared" si="534"/>
        <v>0</v>
      </c>
      <c r="K887" s="20">
        <f t="shared" si="534"/>
        <v>0</v>
      </c>
      <c r="L887" s="20">
        <f t="shared" si="534"/>
        <v>0</v>
      </c>
      <c r="M887" s="20">
        <f t="shared" si="534"/>
        <v>0</v>
      </c>
      <c r="N887" s="20">
        <f t="shared" si="534"/>
        <v>0</v>
      </c>
      <c r="O887" s="20">
        <f t="shared" si="534"/>
        <v>0</v>
      </c>
      <c r="P887" s="20">
        <f t="shared" si="534"/>
        <v>0</v>
      </c>
      <c r="Q887" s="20">
        <f t="shared" si="534"/>
        <v>0</v>
      </c>
      <c r="R887" s="20">
        <f t="shared" si="534"/>
        <v>0</v>
      </c>
      <c r="S887" s="147">
        <f t="shared" si="534"/>
        <v>0</v>
      </c>
      <c r="T887" s="20">
        <f t="shared" si="534"/>
        <v>1</v>
      </c>
      <c r="U887" s="20">
        <f t="shared" si="534"/>
        <v>0</v>
      </c>
      <c r="V887" s="20">
        <f t="shared" si="534"/>
        <v>0</v>
      </c>
      <c r="W887" s="155"/>
    </row>
    <row r="888" spans="3:23" x14ac:dyDescent="0.25">
      <c r="C888" s="146" t="s">
        <v>491</v>
      </c>
      <c r="D888" s="20">
        <v>0</v>
      </c>
      <c r="E888" s="20">
        <f t="shared" si="534"/>
        <v>0</v>
      </c>
      <c r="F888" s="20">
        <f t="shared" si="534"/>
        <v>0</v>
      </c>
      <c r="G888" s="20">
        <f t="shared" si="534"/>
        <v>0</v>
      </c>
      <c r="H888" s="20">
        <f t="shared" si="534"/>
        <v>0</v>
      </c>
      <c r="I888" s="20">
        <f t="shared" si="534"/>
        <v>1</v>
      </c>
      <c r="J888" s="20">
        <f t="shared" si="534"/>
        <v>0</v>
      </c>
      <c r="K888" s="20">
        <f t="shared" si="534"/>
        <v>0</v>
      </c>
      <c r="L888" s="20">
        <f t="shared" si="534"/>
        <v>0</v>
      </c>
      <c r="M888" s="20">
        <f t="shared" si="534"/>
        <v>0</v>
      </c>
      <c r="N888" s="20">
        <f t="shared" si="534"/>
        <v>0</v>
      </c>
      <c r="O888" s="20">
        <f t="shared" si="534"/>
        <v>0</v>
      </c>
      <c r="P888" s="20">
        <f t="shared" si="534"/>
        <v>0</v>
      </c>
      <c r="Q888" s="20">
        <f t="shared" si="534"/>
        <v>0</v>
      </c>
      <c r="R888" s="20">
        <f t="shared" si="534"/>
        <v>0</v>
      </c>
      <c r="S888" s="147">
        <f t="shared" si="534"/>
        <v>0</v>
      </c>
      <c r="T888" s="20">
        <f t="shared" si="534"/>
        <v>0</v>
      </c>
      <c r="U888" s="20">
        <f t="shared" si="534"/>
        <v>1</v>
      </c>
      <c r="V888" s="20">
        <f t="shared" si="534"/>
        <v>0</v>
      </c>
      <c r="W888" s="155"/>
    </row>
    <row r="889" spans="3:23" ht="15.75" thickBot="1" x14ac:dyDescent="0.3">
      <c r="C889" s="152" t="s">
        <v>499</v>
      </c>
      <c r="D889" s="153">
        <v>0</v>
      </c>
      <c r="E889" s="20">
        <f t="shared" si="534"/>
        <v>0</v>
      </c>
      <c r="F889" s="20">
        <f t="shared" si="534"/>
        <v>0</v>
      </c>
      <c r="G889" s="20">
        <f t="shared" si="534"/>
        <v>0</v>
      </c>
      <c r="H889" s="20">
        <f t="shared" si="534"/>
        <v>1</v>
      </c>
      <c r="I889" s="20">
        <f t="shared" si="534"/>
        <v>0</v>
      </c>
      <c r="J889" s="20">
        <f t="shared" si="534"/>
        <v>0</v>
      </c>
      <c r="K889" s="20">
        <f t="shared" si="534"/>
        <v>0</v>
      </c>
      <c r="L889" s="20">
        <f t="shared" si="534"/>
        <v>0</v>
      </c>
      <c r="M889" s="20">
        <f t="shared" si="534"/>
        <v>0</v>
      </c>
      <c r="N889" s="20">
        <f t="shared" si="534"/>
        <v>0</v>
      </c>
      <c r="O889" s="20">
        <f t="shared" si="534"/>
        <v>0</v>
      </c>
      <c r="P889" s="20">
        <f t="shared" si="534"/>
        <v>0</v>
      </c>
      <c r="Q889" s="20">
        <f t="shared" si="534"/>
        <v>0</v>
      </c>
      <c r="R889" s="20">
        <f t="shared" si="534"/>
        <v>0</v>
      </c>
      <c r="S889" s="154">
        <f t="shared" si="534"/>
        <v>0</v>
      </c>
      <c r="T889" s="20">
        <f t="shared" si="534"/>
        <v>0</v>
      </c>
      <c r="U889" s="20">
        <f t="shared" si="534"/>
        <v>0</v>
      </c>
      <c r="V889" s="20">
        <f t="shared" si="534"/>
        <v>1</v>
      </c>
      <c r="W889" s="156"/>
    </row>
    <row r="890" spans="3:23" ht="15.75" thickBot="1" x14ac:dyDescent="0.3">
      <c r="D890" s="138"/>
      <c r="E890" s="138" t="s">
        <v>237</v>
      </c>
      <c r="F890" s="139">
        <f>SUMPRODUCT($D$878:$D$889,F878:F889)-F876</f>
        <v>-3</v>
      </c>
      <c r="G890" s="139">
        <f t="shared" ref="G890:V890" si="535">SUMPRODUCT($D$878:$D$889,G878:G889)-G876</f>
        <v>-6</v>
      </c>
      <c r="H890" s="139">
        <f t="shared" si="535"/>
        <v>-3</v>
      </c>
      <c r="I890" s="139">
        <f t="shared" si="535"/>
        <v>-6</v>
      </c>
      <c r="J890" s="139">
        <f t="shared" si="535"/>
        <v>0</v>
      </c>
      <c r="K890" s="139">
        <f t="shared" si="535"/>
        <v>0</v>
      </c>
      <c r="L890" s="139">
        <f t="shared" si="535"/>
        <v>0</v>
      </c>
      <c r="M890" s="139">
        <f t="shared" si="535"/>
        <v>0</v>
      </c>
      <c r="N890" s="139">
        <f t="shared" si="535"/>
        <v>0</v>
      </c>
      <c r="O890" s="139">
        <f t="shared" si="535"/>
        <v>0</v>
      </c>
      <c r="P890" s="139">
        <f t="shared" si="535"/>
        <v>0</v>
      </c>
      <c r="Q890" s="139">
        <f t="shared" si="535"/>
        <v>0</v>
      </c>
      <c r="R890" s="139">
        <f t="shared" si="535"/>
        <v>0</v>
      </c>
      <c r="S890" s="139">
        <f t="shared" si="535"/>
        <v>-13</v>
      </c>
      <c r="T890" s="139">
        <f t="shared" si="535"/>
        <v>0</v>
      </c>
      <c r="U890" s="139">
        <f t="shared" si="535"/>
        <v>0</v>
      </c>
      <c r="V890" s="139">
        <f t="shared" si="535"/>
        <v>0</v>
      </c>
    </row>
    <row r="891" spans="3:23" ht="15.75" thickBot="1" x14ac:dyDescent="0.3"/>
    <row r="892" spans="3:23" ht="15.75" thickBot="1" x14ac:dyDescent="0.3">
      <c r="C892" s="20"/>
      <c r="D892" s="20"/>
      <c r="E892" s="142" t="s">
        <v>155</v>
      </c>
      <c r="F892" s="143">
        <v>3</v>
      </c>
      <c r="G892" s="143">
        <v>6</v>
      </c>
      <c r="H892" s="143">
        <v>3</v>
      </c>
      <c r="I892" s="143">
        <v>6</v>
      </c>
      <c r="J892" s="143">
        <v>13</v>
      </c>
      <c r="K892" s="143">
        <v>0</v>
      </c>
      <c r="L892" s="143">
        <v>0</v>
      </c>
      <c r="M892" s="143">
        <v>0</v>
      </c>
      <c r="N892" s="143">
        <v>0</v>
      </c>
      <c r="O892" s="143">
        <v>0</v>
      </c>
      <c r="P892" s="143">
        <v>0</v>
      </c>
      <c r="Q892" s="143">
        <v>0</v>
      </c>
      <c r="R892" s="143">
        <v>0</v>
      </c>
      <c r="S892" s="143">
        <v>0</v>
      </c>
      <c r="T892" s="143">
        <v>0</v>
      </c>
      <c r="U892" s="143">
        <v>0</v>
      </c>
      <c r="V892" s="143">
        <v>0</v>
      </c>
    </row>
    <row r="893" spans="3:23" ht="15.75" thickBot="1" x14ac:dyDescent="0.3">
      <c r="C893" s="138" t="s">
        <v>435</v>
      </c>
      <c r="D893" s="139" t="s">
        <v>436</v>
      </c>
      <c r="E893" s="138" t="s">
        <v>437</v>
      </c>
      <c r="F893" s="139" t="s">
        <v>438</v>
      </c>
      <c r="G893" s="139" t="s">
        <v>439</v>
      </c>
      <c r="H893" s="139" t="s">
        <v>11</v>
      </c>
      <c r="I893" s="139" t="s">
        <v>12</v>
      </c>
      <c r="J893" s="139" t="s">
        <v>13</v>
      </c>
      <c r="K893" s="139" t="s">
        <v>234</v>
      </c>
      <c r="L893" s="139" t="s">
        <v>235</v>
      </c>
      <c r="M893" s="139" t="s">
        <v>236</v>
      </c>
      <c r="N893" s="139" t="s">
        <v>415</v>
      </c>
      <c r="O893" s="139" t="s">
        <v>440</v>
      </c>
      <c r="P893" s="139" t="s">
        <v>441</v>
      </c>
      <c r="Q893" s="139" t="s">
        <v>446</v>
      </c>
      <c r="R893" s="139" t="s">
        <v>458</v>
      </c>
      <c r="S893" s="139" t="s">
        <v>468</v>
      </c>
      <c r="T893" s="139" t="s">
        <v>481</v>
      </c>
      <c r="U893" s="139" t="s">
        <v>491</v>
      </c>
      <c r="V893" s="139" t="s">
        <v>499</v>
      </c>
      <c r="W893" s="140" t="s">
        <v>442</v>
      </c>
    </row>
    <row r="894" spans="3:23" x14ac:dyDescent="0.25">
      <c r="C894" s="142" t="s">
        <v>234</v>
      </c>
      <c r="D894" s="143">
        <v>0</v>
      </c>
      <c r="E894" s="143">
        <f>E878-E900*$S$878</f>
        <v>1</v>
      </c>
      <c r="F894" s="143">
        <f t="shared" ref="F894:V894" si="536">F878-F900*$S$878</f>
        <v>-3</v>
      </c>
      <c r="G894" s="143">
        <f t="shared" si="536"/>
        <v>-6</v>
      </c>
      <c r="H894" s="143">
        <f t="shared" si="536"/>
        <v>6</v>
      </c>
      <c r="I894" s="144">
        <f t="shared" si="536"/>
        <v>12</v>
      </c>
      <c r="J894" s="143">
        <f t="shared" si="536"/>
        <v>0</v>
      </c>
      <c r="K894" s="143">
        <f t="shared" si="536"/>
        <v>1</v>
      </c>
      <c r="L894" s="143">
        <f t="shared" si="536"/>
        <v>0</v>
      </c>
      <c r="M894" s="143">
        <f t="shared" si="536"/>
        <v>0</v>
      </c>
      <c r="N894" s="143">
        <f t="shared" si="536"/>
        <v>0</v>
      </c>
      <c r="O894" s="143">
        <f t="shared" si="536"/>
        <v>0</v>
      </c>
      <c r="P894" s="143">
        <f t="shared" si="536"/>
        <v>0</v>
      </c>
      <c r="Q894" s="143">
        <f t="shared" si="536"/>
        <v>-7</v>
      </c>
      <c r="R894" s="143">
        <f t="shared" si="536"/>
        <v>0</v>
      </c>
      <c r="S894" s="143">
        <f t="shared" si="536"/>
        <v>0</v>
      </c>
      <c r="T894" s="143">
        <f t="shared" si="536"/>
        <v>0</v>
      </c>
      <c r="U894" s="143">
        <f t="shared" si="536"/>
        <v>0</v>
      </c>
      <c r="V894" s="143">
        <f t="shared" si="536"/>
        <v>0</v>
      </c>
      <c r="W894" s="145"/>
    </row>
    <row r="895" spans="3:23" x14ac:dyDescent="0.25">
      <c r="C895" s="146" t="s">
        <v>235</v>
      </c>
      <c r="D895" s="20">
        <v>0</v>
      </c>
      <c r="E895" s="20">
        <f>E879-E900*$S$879</f>
        <v>1</v>
      </c>
      <c r="F895" s="20">
        <f t="shared" ref="F895:V895" si="537">F879-F900*$S$879</f>
        <v>6</v>
      </c>
      <c r="G895" s="20">
        <f t="shared" si="537"/>
        <v>12</v>
      </c>
      <c r="H895" s="20">
        <f t="shared" si="537"/>
        <v>-3</v>
      </c>
      <c r="I895" s="147">
        <f t="shared" si="537"/>
        <v>-6</v>
      </c>
      <c r="J895" s="20">
        <f t="shared" si="537"/>
        <v>0</v>
      </c>
      <c r="K895" s="20">
        <f t="shared" si="537"/>
        <v>0</v>
      </c>
      <c r="L895" s="20">
        <f t="shared" si="537"/>
        <v>1</v>
      </c>
      <c r="M895" s="20">
        <f t="shared" si="537"/>
        <v>0</v>
      </c>
      <c r="N895" s="20">
        <f t="shared" si="537"/>
        <v>0</v>
      </c>
      <c r="O895" s="20">
        <f t="shared" si="537"/>
        <v>0</v>
      </c>
      <c r="P895" s="20">
        <f t="shared" si="537"/>
        <v>0</v>
      </c>
      <c r="Q895" s="20">
        <f t="shared" si="537"/>
        <v>-7</v>
      </c>
      <c r="R895" s="20">
        <f t="shared" si="537"/>
        <v>0</v>
      </c>
      <c r="S895" s="20">
        <f t="shared" si="537"/>
        <v>0</v>
      </c>
      <c r="T895" s="20">
        <f t="shared" si="537"/>
        <v>0</v>
      </c>
      <c r="U895" s="20">
        <f t="shared" si="537"/>
        <v>0</v>
      </c>
      <c r="V895" s="20">
        <f t="shared" si="537"/>
        <v>0</v>
      </c>
      <c r="W895" s="155"/>
    </row>
    <row r="896" spans="3:23" x14ac:dyDescent="0.25">
      <c r="C896" s="146" t="s">
        <v>236</v>
      </c>
      <c r="D896" s="20">
        <v>0</v>
      </c>
      <c r="E896" s="20">
        <f>E880</f>
        <v>1</v>
      </c>
      <c r="F896" s="20">
        <f t="shared" ref="F896:V896" si="538">F880</f>
        <v>1</v>
      </c>
      <c r="G896" s="20">
        <f t="shared" si="538"/>
        <v>0</v>
      </c>
      <c r="H896" s="20">
        <f t="shared" si="538"/>
        <v>0</v>
      </c>
      <c r="I896" s="147">
        <f t="shared" si="538"/>
        <v>0</v>
      </c>
      <c r="J896" s="20">
        <f t="shared" si="538"/>
        <v>0</v>
      </c>
      <c r="K896" s="20">
        <f t="shared" si="538"/>
        <v>0</v>
      </c>
      <c r="L896" s="20">
        <f t="shared" si="538"/>
        <v>0</v>
      </c>
      <c r="M896" s="20">
        <f t="shared" si="538"/>
        <v>1</v>
      </c>
      <c r="N896" s="20">
        <f t="shared" si="538"/>
        <v>0</v>
      </c>
      <c r="O896" s="20">
        <f t="shared" si="538"/>
        <v>0</v>
      </c>
      <c r="P896" s="20">
        <f t="shared" si="538"/>
        <v>0</v>
      </c>
      <c r="Q896" s="20">
        <f t="shared" si="538"/>
        <v>0</v>
      </c>
      <c r="R896" s="20">
        <f t="shared" si="538"/>
        <v>0</v>
      </c>
      <c r="S896" s="20">
        <f t="shared" si="538"/>
        <v>0</v>
      </c>
      <c r="T896" s="20">
        <f t="shared" si="538"/>
        <v>0</v>
      </c>
      <c r="U896" s="20">
        <f t="shared" si="538"/>
        <v>0</v>
      </c>
      <c r="V896" s="20">
        <f t="shared" si="538"/>
        <v>0</v>
      </c>
      <c r="W896" s="155"/>
    </row>
    <row r="897" spans="3:23" x14ac:dyDescent="0.25">
      <c r="C897" s="146" t="s">
        <v>415</v>
      </c>
      <c r="D897" s="20">
        <v>0</v>
      </c>
      <c r="E897" s="20">
        <f t="shared" ref="E897:V901" si="539">E881</f>
        <v>1</v>
      </c>
      <c r="F897" s="20">
        <f t="shared" si="539"/>
        <v>0</v>
      </c>
      <c r="G897" s="20">
        <f t="shared" si="539"/>
        <v>1</v>
      </c>
      <c r="H897" s="20">
        <f t="shared" si="539"/>
        <v>0</v>
      </c>
      <c r="I897" s="147">
        <f t="shared" si="539"/>
        <v>0</v>
      </c>
      <c r="J897" s="20">
        <f t="shared" si="539"/>
        <v>0</v>
      </c>
      <c r="K897" s="20">
        <f t="shared" si="539"/>
        <v>0</v>
      </c>
      <c r="L897" s="20">
        <f t="shared" si="539"/>
        <v>0</v>
      </c>
      <c r="M897" s="20">
        <f t="shared" si="539"/>
        <v>0</v>
      </c>
      <c r="N897" s="20">
        <f t="shared" si="539"/>
        <v>1</v>
      </c>
      <c r="O897" s="20">
        <f t="shared" si="539"/>
        <v>0</v>
      </c>
      <c r="P897" s="20">
        <f t="shared" si="539"/>
        <v>0</v>
      </c>
      <c r="Q897" s="20">
        <f t="shared" si="539"/>
        <v>0</v>
      </c>
      <c r="R897" s="20">
        <f t="shared" si="539"/>
        <v>0</v>
      </c>
      <c r="S897" s="20">
        <f t="shared" si="539"/>
        <v>0</v>
      </c>
      <c r="T897" s="20">
        <f t="shared" si="539"/>
        <v>0</v>
      </c>
      <c r="U897" s="20">
        <f t="shared" si="539"/>
        <v>0</v>
      </c>
      <c r="V897" s="20">
        <f t="shared" si="539"/>
        <v>0</v>
      </c>
      <c r="W897" s="155"/>
    </row>
    <row r="898" spans="3:23" x14ac:dyDescent="0.25">
      <c r="C898" s="146" t="s">
        <v>440</v>
      </c>
      <c r="D898" s="20">
        <v>0</v>
      </c>
      <c r="E898" s="20">
        <f t="shared" si="539"/>
        <v>1</v>
      </c>
      <c r="F898" s="20">
        <f t="shared" si="539"/>
        <v>0</v>
      </c>
      <c r="G898" s="20">
        <f t="shared" si="539"/>
        <v>0</v>
      </c>
      <c r="H898" s="20">
        <f t="shared" si="539"/>
        <v>1</v>
      </c>
      <c r="I898" s="147">
        <f t="shared" si="539"/>
        <v>0</v>
      </c>
      <c r="J898" s="20">
        <f t="shared" si="539"/>
        <v>0</v>
      </c>
      <c r="K898" s="20">
        <f t="shared" si="539"/>
        <v>0</v>
      </c>
      <c r="L898" s="20">
        <f t="shared" si="539"/>
        <v>0</v>
      </c>
      <c r="M898" s="20">
        <f t="shared" si="539"/>
        <v>0</v>
      </c>
      <c r="N898" s="20">
        <f t="shared" si="539"/>
        <v>0</v>
      </c>
      <c r="O898" s="20">
        <f t="shared" si="539"/>
        <v>1</v>
      </c>
      <c r="P898" s="20">
        <f t="shared" si="539"/>
        <v>0</v>
      </c>
      <c r="Q898" s="20">
        <f t="shared" si="539"/>
        <v>0</v>
      </c>
      <c r="R898" s="20">
        <f t="shared" si="539"/>
        <v>0</v>
      </c>
      <c r="S898" s="20">
        <f t="shared" si="539"/>
        <v>0</v>
      </c>
      <c r="T898" s="20">
        <f t="shared" si="539"/>
        <v>0</v>
      </c>
      <c r="U898" s="20">
        <f t="shared" si="539"/>
        <v>0</v>
      </c>
      <c r="V898" s="20">
        <f t="shared" si="539"/>
        <v>0</v>
      </c>
      <c r="W898" s="155"/>
    </row>
    <row r="899" spans="3:23" x14ac:dyDescent="0.25">
      <c r="C899" s="146" t="s">
        <v>441</v>
      </c>
      <c r="D899" s="20">
        <v>0</v>
      </c>
      <c r="E899" s="20">
        <f t="shared" si="539"/>
        <v>1</v>
      </c>
      <c r="F899" s="20">
        <f t="shared" si="539"/>
        <v>0</v>
      </c>
      <c r="G899" s="20">
        <f t="shared" si="539"/>
        <v>0</v>
      </c>
      <c r="H899" s="20">
        <f t="shared" si="539"/>
        <v>0</v>
      </c>
      <c r="I899" s="147">
        <f t="shared" si="539"/>
        <v>1</v>
      </c>
      <c r="J899" s="20">
        <f t="shared" si="539"/>
        <v>0</v>
      </c>
      <c r="K899" s="20">
        <f t="shared" si="539"/>
        <v>0</v>
      </c>
      <c r="L899" s="20">
        <f t="shared" si="539"/>
        <v>0</v>
      </c>
      <c r="M899" s="20">
        <f t="shared" si="539"/>
        <v>0</v>
      </c>
      <c r="N899" s="20">
        <f t="shared" si="539"/>
        <v>0</v>
      </c>
      <c r="O899" s="20">
        <f t="shared" si="539"/>
        <v>0</v>
      </c>
      <c r="P899" s="20">
        <f t="shared" si="539"/>
        <v>1</v>
      </c>
      <c r="Q899" s="20">
        <f t="shared" si="539"/>
        <v>0</v>
      </c>
      <c r="R899" s="20">
        <f t="shared" si="539"/>
        <v>0</v>
      </c>
      <c r="S899" s="20">
        <f t="shared" si="539"/>
        <v>0</v>
      </c>
      <c r="T899" s="20">
        <f t="shared" si="539"/>
        <v>0</v>
      </c>
      <c r="U899" s="20">
        <f t="shared" si="539"/>
        <v>0</v>
      </c>
      <c r="V899" s="20">
        <f t="shared" si="539"/>
        <v>0</v>
      </c>
      <c r="W899" s="155"/>
    </row>
    <row r="900" spans="3:23" x14ac:dyDescent="0.25">
      <c r="C900" s="146" t="s">
        <v>468</v>
      </c>
      <c r="D900" s="20">
        <v>0</v>
      </c>
      <c r="E900" s="20">
        <f t="shared" si="539"/>
        <v>0</v>
      </c>
      <c r="F900" s="20">
        <f t="shared" si="539"/>
        <v>0</v>
      </c>
      <c r="G900" s="20">
        <f t="shared" si="539"/>
        <v>0</v>
      </c>
      <c r="H900" s="20">
        <f t="shared" si="539"/>
        <v>0</v>
      </c>
      <c r="I900" s="147">
        <f t="shared" si="539"/>
        <v>0</v>
      </c>
      <c r="J900" s="20">
        <f t="shared" si="539"/>
        <v>0</v>
      </c>
      <c r="K900" s="20">
        <f t="shared" si="539"/>
        <v>0</v>
      </c>
      <c r="L900" s="20">
        <f t="shared" si="539"/>
        <v>0</v>
      </c>
      <c r="M900" s="20">
        <f t="shared" si="539"/>
        <v>0</v>
      </c>
      <c r="N900" s="20">
        <f t="shared" si="539"/>
        <v>0</v>
      </c>
      <c r="O900" s="20">
        <f t="shared" si="539"/>
        <v>0</v>
      </c>
      <c r="P900" s="20">
        <f t="shared" si="539"/>
        <v>0</v>
      </c>
      <c r="Q900" s="20">
        <f t="shared" si="539"/>
        <v>1</v>
      </c>
      <c r="R900" s="20">
        <f t="shared" si="539"/>
        <v>0</v>
      </c>
      <c r="S900" s="20">
        <f t="shared" si="539"/>
        <v>1</v>
      </c>
      <c r="T900" s="20">
        <f t="shared" si="539"/>
        <v>0</v>
      </c>
      <c r="U900" s="20">
        <f t="shared" si="539"/>
        <v>0</v>
      </c>
      <c r="V900" s="20">
        <f t="shared" si="539"/>
        <v>0</v>
      </c>
      <c r="W900" s="155"/>
    </row>
    <row r="901" spans="3:23" x14ac:dyDescent="0.25">
      <c r="C901" s="146" t="s">
        <v>458</v>
      </c>
      <c r="D901" s="20">
        <v>0</v>
      </c>
      <c r="E901" s="20">
        <f t="shared" si="539"/>
        <v>0</v>
      </c>
      <c r="F901" s="20">
        <f t="shared" si="539"/>
        <v>1</v>
      </c>
      <c r="G901" s="20">
        <f t="shared" si="539"/>
        <v>0</v>
      </c>
      <c r="H901" s="20">
        <f t="shared" si="539"/>
        <v>0</v>
      </c>
      <c r="I901" s="147">
        <f t="shared" si="539"/>
        <v>0</v>
      </c>
      <c r="J901" s="20">
        <f t="shared" si="539"/>
        <v>0</v>
      </c>
      <c r="K901" s="20">
        <f t="shared" si="539"/>
        <v>0</v>
      </c>
      <c r="L901" s="20">
        <f t="shared" si="539"/>
        <v>0</v>
      </c>
      <c r="M901" s="20">
        <f t="shared" si="539"/>
        <v>0</v>
      </c>
      <c r="N901" s="20">
        <f t="shared" si="539"/>
        <v>0</v>
      </c>
      <c r="O901" s="20">
        <f t="shared" si="539"/>
        <v>0</v>
      </c>
      <c r="P901" s="20">
        <f t="shared" si="539"/>
        <v>0</v>
      </c>
      <c r="Q901" s="20">
        <f t="shared" si="539"/>
        <v>0</v>
      </c>
      <c r="R901" s="20">
        <f t="shared" si="539"/>
        <v>1</v>
      </c>
      <c r="S901" s="20">
        <f t="shared" si="539"/>
        <v>0</v>
      </c>
      <c r="T901" s="20">
        <f t="shared" si="539"/>
        <v>0</v>
      </c>
      <c r="U901" s="20">
        <f t="shared" si="539"/>
        <v>0</v>
      </c>
      <c r="V901" s="20">
        <f t="shared" si="539"/>
        <v>0</v>
      </c>
      <c r="W901" s="155"/>
    </row>
    <row r="902" spans="3:23" x14ac:dyDescent="0.25">
      <c r="C902" s="146" t="s">
        <v>13</v>
      </c>
      <c r="D902" s="20">
        <v>13</v>
      </c>
      <c r="E902" s="20">
        <f>E886-E900*$S$886</f>
        <v>1</v>
      </c>
      <c r="F902" s="20">
        <f t="shared" ref="F902:V902" si="540">F886-F900*$S$886</f>
        <v>0</v>
      </c>
      <c r="G902" s="20">
        <f t="shared" si="540"/>
        <v>0</v>
      </c>
      <c r="H902" s="20">
        <f t="shared" si="540"/>
        <v>0</v>
      </c>
      <c r="I902" s="147">
        <f t="shared" si="540"/>
        <v>0</v>
      </c>
      <c r="J902" s="20">
        <f t="shared" si="540"/>
        <v>1</v>
      </c>
      <c r="K902" s="20">
        <f t="shared" si="540"/>
        <v>0</v>
      </c>
      <c r="L902" s="20">
        <f t="shared" si="540"/>
        <v>0</v>
      </c>
      <c r="M902" s="20">
        <f t="shared" si="540"/>
        <v>0</v>
      </c>
      <c r="N902" s="20">
        <f t="shared" si="540"/>
        <v>0</v>
      </c>
      <c r="O902" s="20">
        <f t="shared" si="540"/>
        <v>0</v>
      </c>
      <c r="P902" s="20">
        <f t="shared" si="540"/>
        <v>0</v>
      </c>
      <c r="Q902" s="20">
        <f t="shared" si="540"/>
        <v>1</v>
      </c>
      <c r="R902" s="20">
        <f t="shared" si="540"/>
        <v>0</v>
      </c>
      <c r="S902" s="20">
        <f t="shared" si="540"/>
        <v>0</v>
      </c>
      <c r="T902" s="20">
        <f t="shared" si="540"/>
        <v>0</v>
      </c>
      <c r="U902" s="20">
        <f t="shared" si="540"/>
        <v>0</v>
      </c>
      <c r="V902" s="20">
        <f t="shared" si="540"/>
        <v>0</v>
      </c>
      <c r="W902" s="155"/>
    </row>
    <row r="903" spans="3:23" ht="15.75" thickBot="1" x14ac:dyDescent="0.3">
      <c r="C903" s="146" t="s">
        <v>481</v>
      </c>
      <c r="D903" s="20">
        <v>0</v>
      </c>
      <c r="E903" s="20">
        <f t="shared" ref="E903:V905" si="541">E887</f>
        <v>0</v>
      </c>
      <c r="F903" s="20">
        <f t="shared" si="541"/>
        <v>0</v>
      </c>
      <c r="G903" s="20">
        <f t="shared" si="541"/>
        <v>1</v>
      </c>
      <c r="H903" s="20">
        <f t="shared" si="541"/>
        <v>0</v>
      </c>
      <c r="I903" s="147">
        <f t="shared" si="541"/>
        <v>0</v>
      </c>
      <c r="J903" s="20">
        <f t="shared" si="541"/>
        <v>0</v>
      </c>
      <c r="K903" s="20">
        <f t="shared" si="541"/>
        <v>0</v>
      </c>
      <c r="L903" s="20">
        <f t="shared" si="541"/>
        <v>0</v>
      </c>
      <c r="M903" s="20">
        <f t="shared" si="541"/>
        <v>0</v>
      </c>
      <c r="N903" s="20">
        <f t="shared" si="541"/>
        <v>0</v>
      </c>
      <c r="O903" s="20">
        <f t="shared" si="541"/>
        <v>0</v>
      </c>
      <c r="P903" s="20">
        <f t="shared" si="541"/>
        <v>0</v>
      </c>
      <c r="Q903" s="20">
        <f t="shared" si="541"/>
        <v>0</v>
      </c>
      <c r="R903" s="20">
        <f t="shared" si="541"/>
        <v>0</v>
      </c>
      <c r="S903" s="20">
        <f t="shared" si="541"/>
        <v>0</v>
      </c>
      <c r="T903" s="20">
        <f t="shared" si="541"/>
        <v>1</v>
      </c>
      <c r="U903" s="20">
        <f t="shared" si="541"/>
        <v>0</v>
      </c>
      <c r="V903" s="20">
        <f t="shared" si="541"/>
        <v>0</v>
      </c>
      <c r="W903" s="155"/>
    </row>
    <row r="904" spans="3:23" ht="15.75" thickBot="1" x14ac:dyDescent="0.3">
      <c r="C904" s="148" t="s">
        <v>491</v>
      </c>
      <c r="D904" s="149">
        <v>0</v>
      </c>
      <c r="E904" s="149">
        <f t="shared" si="541"/>
        <v>0</v>
      </c>
      <c r="F904" s="149">
        <f t="shared" si="541"/>
        <v>0</v>
      </c>
      <c r="G904" s="149">
        <f t="shared" si="541"/>
        <v>0</v>
      </c>
      <c r="H904" s="149">
        <f t="shared" si="541"/>
        <v>0</v>
      </c>
      <c r="I904" s="150">
        <f t="shared" si="541"/>
        <v>1</v>
      </c>
      <c r="J904" s="149">
        <f t="shared" si="541"/>
        <v>0</v>
      </c>
      <c r="K904" s="149">
        <f t="shared" si="541"/>
        <v>0</v>
      </c>
      <c r="L904" s="149">
        <f t="shared" si="541"/>
        <v>0</v>
      </c>
      <c r="M904" s="149">
        <f t="shared" si="541"/>
        <v>0</v>
      </c>
      <c r="N904" s="149">
        <f t="shared" si="541"/>
        <v>0</v>
      </c>
      <c r="O904" s="149">
        <f t="shared" si="541"/>
        <v>0</v>
      </c>
      <c r="P904" s="149">
        <f t="shared" si="541"/>
        <v>0</v>
      </c>
      <c r="Q904" s="149">
        <f t="shared" si="541"/>
        <v>0</v>
      </c>
      <c r="R904" s="149">
        <f t="shared" si="541"/>
        <v>0</v>
      </c>
      <c r="S904" s="149">
        <f t="shared" si="541"/>
        <v>0</v>
      </c>
      <c r="T904" s="149">
        <f t="shared" si="541"/>
        <v>0</v>
      </c>
      <c r="U904" s="149">
        <f t="shared" si="541"/>
        <v>1</v>
      </c>
      <c r="V904" s="149">
        <f t="shared" si="541"/>
        <v>0</v>
      </c>
      <c r="W904" s="151"/>
    </row>
    <row r="905" spans="3:23" ht="15.75" thickBot="1" x14ac:dyDescent="0.3">
      <c r="C905" s="152" t="s">
        <v>499</v>
      </c>
      <c r="D905" s="153">
        <v>0</v>
      </c>
      <c r="E905" s="20">
        <f t="shared" si="541"/>
        <v>0</v>
      </c>
      <c r="F905" s="20">
        <f t="shared" si="541"/>
        <v>0</v>
      </c>
      <c r="G905" s="20">
        <f t="shared" si="541"/>
        <v>0</v>
      </c>
      <c r="H905" s="20">
        <f t="shared" si="541"/>
        <v>1</v>
      </c>
      <c r="I905" s="154">
        <f t="shared" si="541"/>
        <v>0</v>
      </c>
      <c r="J905" s="20">
        <f t="shared" si="541"/>
        <v>0</v>
      </c>
      <c r="K905" s="20">
        <f t="shared" si="541"/>
        <v>0</v>
      </c>
      <c r="L905" s="20">
        <f t="shared" si="541"/>
        <v>0</v>
      </c>
      <c r="M905" s="20">
        <f t="shared" si="541"/>
        <v>0</v>
      </c>
      <c r="N905" s="20">
        <f t="shared" si="541"/>
        <v>0</v>
      </c>
      <c r="O905" s="20">
        <f t="shared" si="541"/>
        <v>0</v>
      </c>
      <c r="P905" s="20">
        <f t="shared" si="541"/>
        <v>0</v>
      </c>
      <c r="Q905" s="20">
        <f t="shared" si="541"/>
        <v>0</v>
      </c>
      <c r="R905" s="20">
        <f t="shared" si="541"/>
        <v>0</v>
      </c>
      <c r="S905" s="20">
        <f t="shared" si="541"/>
        <v>0</v>
      </c>
      <c r="T905" s="20">
        <f t="shared" si="541"/>
        <v>0</v>
      </c>
      <c r="U905" s="20">
        <f t="shared" si="541"/>
        <v>0</v>
      </c>
      <c r="V905" s="20">
        <f t="shared" si="541"/>
        <v>1</v>
      </c>
      <c r="W905" s="156"/>
    </row>
    <row r="906" spans="3:23" ht="15.75" thickBot="1" x14ac:dyDescent="0.3">
      <c r="D906" s="138"/>
      <c r="E906" s="138" t="s">
        <v>237</v>
      </c>
      <c r="F906" s="139">
        <f>SUMPRODUCT($D$894:$D$905,F894:F905)-F892</f>
        <v>-3</v>
      </c>
      <c r="G906" s="139">
        <f t="shared" ref="G906:V906" si="542">SUMPRODUCT($D$894:$D$905,G894:G905)-G892</f>
        <v>-6</v>
      </c>
      <c r="H906" s="139">
        <f t="shared" si="542"/>
        <v>-3</v>
      </c>
      <c r="I906" s="139">
        <f t="shared" si="542"/>
        <v>-6</v>
      </c>
      <c r="J906" s="139">
        <f t="shared" si="542"/>
        <v>0</v>
      </c>
      <c r="K906" s="139">
        <f t="shared" si="542"/>
        <v>0</v>
      </c>
      <c r="L906" s="139">
        <f t="shared" si="542"/>
        <v>0</v>
      </c>
      <c r="M906" s="139">
        <f t="shared" si="542"/>
        <v>0</v>
      </c>
      <c r="N906" s="139">
        <f t="shared" si="542"/>
        <v>0</v>
      </c>
      <c r="O906" s="139">
        <f t="shared" si="542"/>
        <v>0</v>
      </c>
      <c r="P906" s="139">
        <f t="shared" si="542"/>
        <v>0</v>
      </c>
      <c r="Q906" s="139">
        <f t="shared" si="542"/>
        <v>13</v>
      </c>
      <c r="R906" s="139">
        <f t="shared" si="542"/>
        <v>0</v>
      </c>
      <c r="S906" s="139">
        <f t="shared" si="542"/>
        <v>0</v>
      </c>
      <c r="T906" s="139">
        <f t="shared" si="542"/>
        <v>0</v>
      </c>
      <c r="U906" s="139">
        <f t="shared" si="542"/>
        <v>0</v>
      </c>
      <c r="V906" s="139">
        <f t="shared" si="542"/>
        <v>0</v>
      </c>
    </row>
    <row r="907" spans="3:23" ht="15.75" thickBot="1" x14ac:dyDescent="0.3"/>
    <row r="908" spans="3:23" ht="15.75" thickBot="1" x14ac:dyDescent="0.3">
      <c r="C908" s="20"/>
      <c r="D908" s="20"/>
      <c r="E908" s="142" t="s">
        <v>155</v>
      </c>
      <c r="F908" s="143">
        <v>3</v>
      </c>
      <c r="G908" s="143">
        <v>6</v>
      </c>
      <c r="H908" s="143">
        <v>3</v>
      </c>
      <c r="I908" s="143">
        <v>6</v>
      </c>
      <c r="J908" s="143">
        <v>13</v>
      </c>
      <c r="K908" s="143">
        <v>0</v>
      </c>
      <c r="L908" s="143">
        <v>0</v>
      </c>
      <c r="M908" s="143">
        <v>0</v>
      </c>
      <c r="N908" s="143">
        <v>0</v>
      </c>
      <c r="O908" s="143">
        <v>0</v>
      </c>
      <c r="P908" s="143">
        <v>0</v>
      </c>
      <c r="Q908" s="143">
        <v>0</v>
      </c>
      <c r="R908" s="143">
        <v>0</v>
      </c>
      <c r="S908" s="143">
        <v>0</v>
      </c>
      <c r="T908" s="143">
        <v>0</v>
      </c>
      <c r="U908" s="143">
        <v>0</v>
      </c>
      <c r="V908" s="143">
        <v>0</v>
      </c>
    </row>
    <row r="909" spans="3:23" ht="15.75" thickBot="1" x14ac:dyDescent="0.3">
      <c r="C909" s="138" t="s">
        <v>435</v>
      </c>
      <c r="D909" s="139" t="s">
        <v>436</v>
      </c>
      <c r="E909" s="138" t="s">
        <v>437</v>
      </c>
      <c r="F909" s="139" t="s">
        <v>438</v>
      </c>
      <c r="G909" s="139" t="s">
        <v>439</v>
      </c>
      <c r="H909" s="139" t="s">
        <v>11</v>
      </c>
      <c r="I909" s="139" t="s">
        <v>12</v>
      </c>
      <c r="J909" s="139" t="s">
        <v>13</v>
      </c>
      <c r="K909" s="139" t="s">
        <v>234</v>
      </c>
      <c r="L909" s="139" t="s">
        <v>235</v>
      </c>
      <c r="M909" s="139" t="s">
        <v>236</v>
      </c>
      <c r="N909" s="139" t="s">
        <v>415</v>
      </c>
      <c r="O909" s="139" t="s">
        <v>440</v>
      </c>
      <c r="P909" s="139" t="s">
        <v>441</v>
      </c>
      <c r="Q909" s="139" t="s">
        <v>446</v>
      </c>
      <c r="R909" s="139" t="s">
        <v>458</v>
      </c>
      <c r="S909" s="139" t="s">
        <v>468</v>
      </c>
      <c r="T909" s="139" t="s">
        <v>481</v>
      </c>
      <c r="U909" s="139" t="s">
        <v>491</v>
      </c>
      <c r="V909" s="139" t="s">
        <v>499</v>
      </c>
      <c r="W909" s="140" t="s">
        <v>442</v>
      </c>
    </row>
    <row r="910" spans="3:23" x14ac:dyDescent="0.25">
      <c r="C910" s="142" t="s">
        <v>234</v>
      </c>
      <c r="D910" s="143">
        <v>0</v>
      </c>
      <c r="E910" s="143">
        <f>E894-E920*$I$894</f>
        <v>1</v>
      </c>
      <c r="F910" s="143">
        <f t="shared" ref="F910:V910" si="543">F894-F920*$I$894</f>
        <v>-3</v>
      </c>
      <c r="G910" s="144">
        <f t="shared" si="543"/>
        <v>-6</v>
      </c>
      <c r="H910" s="143">
        <f t="shared" si="543"/>
        <v>6</v>
      </c>
      <c r="I910" s="143">
        <f t="shared" si="543"/>
        <v>0</v>
      </c>
      <c r="J910" s="143">
        <f t="shared" si="543"/>
        <v>0</v>
      </c>
      <c r="K910" s="143">
        <f t="shared" si="543"/>
        <v>1</v>
      </c>
      <c r="L910" s="143">
        <f t="shared" si="543"/>
        <v>0</v>
      </c>
      <c r="M910" s="143">
        <f t="shared" si="543"/>
        <v>0</v>
      </c>
      <c r="N910" s="143">
        <f t="shared" si="543"/>
        <v>0</v>
      </c>
      <c r="O910" s="143">
        <f t="shared" si="543"/>
        <v>0</v>
      </c>
      <c r="P910" s="143">
        <f t="shared" si="543"/>
        <v>0</v>
      </c>
      <c r="Q910" s="143">
        <f t="shared" si="543"/>
        <v>-7</v>
      </c>
      <c r="R910" s="143">
        <f t="shared" si="543"/>
        <v>0</v>
      </c>
      <c r="S910" s="143">
        <f t="shared" si="543"/>
        <v>0</v>
      </c>
      <c r="T910" s="143">
        <f t="shared" si="543"/>
        <v>0</v>
      </c>
      <c r="U910" s="143">
        <f t="shared" si="543"/>
        <v>-12</v>
      </c>
      <c r="V910" s="143">
        <f t="shared" si="543"/>
        <v>0</v>
      </c>
      <c r="W910" s="145"/>
    </row>
    <row r="911" spans="3:23" x14ac:dyDescent="0.25">
      <c r="C911" s="146" t="s">
        <v>235</v>
      </c>
      <c r="D911" s="20">
        <v>0</v>
      </c>
      <c r="E911" s="20">
        <f>E895-E920*$I$895</f>
        <v>1</v>
      </c>
      <c r="F911" s="20">
        <f t="shared" ref="F911:V911" si="544">F895-F920*$I$895</f>
        <v>6</v>
      </c>
      <c r="G911" s="147">
        <f t="shared" si="544"/>
        <v>12</v>
      </c>
      <c r="H911" s="20">
        <f t="shared" si="544"/>
        <v>-3</v>
      </c>
      <c r="I911" s="20">
        <f t="shared" si="544"/>
        <v>0</v>
      </c>
      <c r="J911" s="20">
        <f t="shared" si="544"/>
        <v>0</v>
      </c>
      <c r="K911" s="20">
        <f t="shared" si="544"/>
        <v>0</v>
      </c>
      <c r="L911" s="20">
        <f t="shared" si="544"/>
        <v>1</v>
      </c>
      <c r="M911" s="20">
        <f t="shared" si="544"/>
        <v>0</v>
      </c>
      <c r="N911" s="20">
        <f t="shared" si="544"/>
        <v>0</v>
      </c>
      <c r="O911" s="20">
        <f t="shared" si="544"/>
        <v>0</v>
      </c>
      <c r="P911" s="20">
        <f t="shared" si="544"/>
        <v>0</v>
      </c>
      <c r="Q911" s="20">
        <f t="shared" si="544"/>
        <v>-7</v>
      </c>
      <c r="R911" s="20">
        <f t="shared" si="544"/>
        <v>0</v>
      </c>
      <c r="S911" s="20">
        <f t="shared" si="544"/>
        <v>0</v>
      </c>
      <c r="T911" s="20">
        <f t="shared" si="544"/>
        <v>0</v>
      </c>
      <c r="U911" s="20">
        <f t="shared" si="544"/>
        <v>6</v>
      </c>
      <c r="V911" s="20">
        <f t="shared" si="544"/>
        <v>0</v>
      </c>
      <c r="W911" s="155"/>
    </row>
    <row r="912" spans="3:23" x14ac:dyDescent="0.25">
      <c r="C912" s="146" t="s">
        <v>236</v>
      </c>
      <c r="D912" s="20">
        <v>0</v>
      </c>
      <c r="E912" s="20">
        <f>E896</f>
        <v>1</v>
      </c>
      <c r="F912" s="20">
        <f t="shared" ref="F912:V912" si="545">F896</f>
        <v>1</v>
      </c>
      <c r="G912" s="147">
        <f t="shared" si="545"/>
        <v>0</v>
      </c>
      <c r="H912" s="20">
        <f t="shared" si="545"/>
        <v>0</v>
      </c>
      <c r="I912" s="20">
        <f t="shared" si="545"/>
        <v>0</v>
      </c>
      <c r="J912" s="20">
        <f t="shared" si="545"/>
        <v>0</v>
      </c>
      <c r="K912" s="20">
        <f t="shared" si="545"/>
        <v>0</v>
      </c>
      <c r="L912" s="20">
        <f t="shared" si="545"/>
        <v>0</v>
      </c>
      <c r="M912" s="20">
        <f t="shared" si="545"/>
        <v>1</v>
      </c>
      <c r="N912" s="20">
        <f t="shared" si="545"/>
        <v>0</v>
      </c>
      <c r="O912" s="20">
        <f t="shared" si="545"/>
        <v>0</v>
      </c>
      <c r="P912" s="20">
        <f t="shared" si="545"/>
        <v>0</v>
      </c>
      <c r="Q912" s="20">
        <f t="shared" si="545"/>
        <v>0</v>
      </c>
      <c r="R912" s="20">
        <f t="shared" si="545"/>
        <v>0</v>
      </c>
      <c r="S912" s="20">
        <f t="shared" si="545"/>
        <v>0</v>
      </c>
      <c r="T912" s="20">
        <f t="shared" si="545"/>
        <v>0</v>
      </c>
      <c r="U912" s="20">
        <f t="shared" si="545"/>
        <v>0</v>
      </c>
      <c r="V912" s="20">
        <f t="shared" si="545"/>
        <v>0</v>
      </c>
      <c r="W912" s="155"/>
    </row>
    <row r="913" spans="3:23" x14ac:dyDescent="0.25">
      <c r="C913" s="146" t="s">
        <v>415</v>
      </c>
      <c r="D913" s="20">
        <v>0</v>
      </c>
      <c r="E913" s="20">
        <f t="shared" ref="E913:V914" si="546">E897</f>
        <v>1</v>
      </c>
      <c r="F913" s="20">
        <f t="shared" si="546"/>
        <v>0</v>
      </c>
      <c r="G913" s="147">
        <f t="shared" si="546"/>
        <v>1</v>
      </c>
      <c r="H913" s="20">
        <f t="shared" si="546"/>
        <v>0</v>
      </c>
      <c r="I913" s="20">
        <f t="shared" si="546"/>
        <v>0</v>
      </c>
      <c r="J913" s="20">
        <f t="shared" si="546"/>
        <v>0</v>
      </c>
      <c r="K913" s="20">
        <f t="shared" si="546"/>
        <v>0</v>
      </c>
      <c r="L913" s="20">
        <f t="shared" si="546"/>
        <v>0</v>
      </c>
      <c r="M913" s="20">
        <f t="shared" si="546"/>
        <v>0</v>
      </c>
      <c r="N913" s="20">
        <f t="shared" si="546"/>
        <v>1</v>
      </c>
      <c r="O913" s="20">
        <f t="shared" si="546"/>
        <v>0</v>
      </c>
      <c r="P913" s="20">
        <f t="shared" si="546"/>
        <v>0</v>
      </c>
      <c r="Q913" s="20">
        <f t="shared" si="546"/>
        <v>0</v>
      </c>
      <c r="R913" s="20">
        <f t="shared" si="546"/>
        <v>0</v>
      </c>
      <c r="S913" s="20">
        <f t="shared" si="546"/>
        <v>0</v>
      </c>
      <c r="T913" s="20">
        <f t="shared" si="546"/>
        <v>0</v>
      </c>
      <c r="U913" s="20">
        <f t="shared" si="546"/>
        <v>0</v>
      </c>
      <c r="V913" s="20">
        <f t="shared" si="546"/>
        <v>0</v>
      </c>
      <c r="W913" s="155"/>
    </row>
    <row r="914" spans="3:23" x14ac:dyDescent="0.25">
      <c r="C914" s="146" t="s">
        <v>440</v>
      </c>
      <c r="D914" s="20">
        <v>0</v>
      </c>
      <c r="E914" s="20">
        <f t="shared" si="546"/>
        <v>1</v>
      </c>
      <c r="F914" s="20">
        <f t="shared" si="546"/>
        <v>0</v>
      </c>
      <c r="G914" s="147">
        <f t="shared" si="546"/>
        <v>0</v>
      </c>
      <c r="H914" s="20">
        <f t="shared" si="546"/>
        <v>1</v>
      </c>
      <c r="I914" s="20">
        <f t="shared" si="546"/>
        <v>0</v>
      </c>
      <c r="J914" s="20">
        <f t="shared" si="546"/>
        <v>0</v>
      </c>
      <c r="K914" s="20">
        <f t="shared" si="546"/>
        <v>0</v>
      </c>
      <c r="L914" s="20">
        <f t="shared" si="546"/>
        <v>0</v>
      </c>
      <c r="M914" s="20">
        <f t="shared" si="546"/>
        <v>0</v>
      </c>
      <c r="N914" s="20">
        <f t="shared" si="546"/>
        <v>0</v>
      </c>
      <c r="O914" s="20">
        <f t="shared" si="546"/>
        <v>1</v>
      </c>
      <c r="P914" s="20">
        <f t="shared" si="546"/>
        <v>0</v>
      </c>
      <c r="Q914" s="20">
        <f t="shared" si="546"/>
        <v>0</v>
      </c>
      <c r="R914" s="20">
        <f t="shared" si="546"/>
        <v>0</v>
      </c>
      <c r="S914" s="20">
        <f t="shared" si="546"/>
        <v>0</v>
      </c>
      <c r="T914" s="20">
        <f t="shared" si="546"/>
        <v>0</v>
      </c>
      <c r="U914" s="20">
        <f t="shared" si="546"/>
        <v>0</v>
      </c>
      <c r="V914" s="20">
        <f t="shared" si="546"/>
        <v>0</v>
      </c>
      <c r="W914" s="155"/>
    </row>
    <row r="915" spans="3:23" x14ac:dyDescent="0.25">
      <c r="C915" s="146" t="s">
        <v>441</v>
      </c>
      <c r="D915" s="20">
        <v>0</v>
      </c>
      <c r="E915" s="20">
        <f>E899-E920*$I$899</f>
        <v>1</v>
      </c>
      <c r="F915" s="20">
        <f t="shared" ref="F915:V915" si="547">F899-F920*$I$899</f>
        <v>0</v>
      </c>
      <c r="G915" s="147">
        <f t="shared" si="547"/>
        <v>0</v>
      </c>
      <c r="H915" s="20">
        <f t="shared" si="547"/>
        <v>0</v>
      </c>
      <c r="I915" s="20">
        <f t="shared" si="547"/>
        <v>0</v>
      </c>
      <c r="J915" s="20">
        <f t="shared" si="547"/>
        <v>0</v>
      </c>
      <c r="K915" s="20">
        <f t="shared" si="547"/>
        <v>0</v>
      </c>
      <c r="L915" s="20">
        <f t="shared" si="547"/>
        <v>0</v>
      </c>
      <c r="M915" s="20">
        <f t="shared" si="547"/>
        <v>0</v>
      </c>
      <c r="N915" s="20">
        <f t="shared" si="547"/>
        <v>0</v>
      </c>
      <c r="O915" s="20">
        <f t="shared" si="547"/>
        <v>0</v>
      </c>
      <c r="P915" s="20">
        <f t="shared" si="547"/>
        <v>1</v>
      </c>
      <c r="Q915" s="20">
        <f t="shared" si="547"/>
        <v>0</v>
      </c>
      <c r="R915" s="20">
        <f t="shared" si="547"/>
        <v>0</v>
      </c>
      <c r="S915" s="20">
        <f t="shared" si="547"/>
        <v>0</v>
      </c>
      <c r="T915" s="20">
        <f t="shared" si="547"/>
        <v>0</v>
      </c>
      <c r="U915" s="20">
        <f t="shared" si="547"/>
        <v>-1</v>
      </c>
      <c r="V915" s="20">
        <f t="shared" si="547"/>
        <v>0</v>
      </c>
      <c r="W915" s="155"/>
    </row>
    <row r="916" spans="3:23" x14ac:dyDescent="0.25">
      <c r="C916" s="146" t="s">
        <v>468</v>
      </c>
      <c r="D916" s="20">
        <v>0</v>
      </c>
      <c r="E916" s="20">
        <f t="shared" ref="E916:V921" si="548">E900</f>
        <v>0</v>
      </c>
      <c r="F916" s="20">
        <f t="shared" si="548"/>
        <v>0</v>
      </c>
      <c r="G916" s="147">
        <f t="shared" si="548"/>
        <v>0</v>
      </c>
      <c r="H916" s="20">
        <f t="shared" si="548"/>
        <v>0</v>
      </c>
      <c r="I916" s="20">
        <f t="shared" si="548"/>
        <v>0</v>
      </c>
      <c r="J916" s="20">
        <f t="shared" si="548"/>
        <v>0</v>
      </c>
      <c r="K916" s="20">
        <f t="shared" si="548"/>
        <v>0</v>
      </c>
      <c r="L916" s="20">
        <f t="shared" si="548"/>
        <v>0</v>
      </c>
      <c r="M916" s="20">
        <f t="shared" si="548"/>
        <v>0</v>
      </c>
      <c r="N916" s="20">
        <f t="shared" si="548"/>
        <v>0</v>
      </c>
      <c r="O916" s="20">
        <f t="shared" si="548"/>
        <v>0</v>
      </c>
      <c r="P916" s="20">
        <f t="shared" si="548"/>
        <v>0</v>
      </c>
      <c r="Q916" s="20">
        <f t="shared" si="548"/>
        <v>1</v>
      </c>
      <c r="R916" s="20">
        <f t="shared" si="548"/>
        <v>0</v>
      </c>
      <c r="S916" s="20">
        <f t="shared" si="548"/>
        <v>1</v>
      </c>
      <c r="T916" s="20">
        <f t="shared" si="548"/>
        <v>0</v>
      </c>
      <c r="U916" s="20">
        <f t="shared" si="548"/>
        <v>0</v>
      </c>
      <c r="V916" s="20">
        <f t="shared" si="548"/>
        <v>0</v>
      </c>
      <c r="W916" s="155"/>
    </row>
    <row r="917" spans="3:23" x14ac:dyDescent="0.25">
      <c r="C917" s="146" t="s">
        <v>458</v>
      </c>
      <c r="D917" s="20">
        <v>0</v>
      </c>
      <c r="E917" s="20">
        <f t="shared" si="548"/>
        <v>0</v>
      </c>
      <c r="F917" s="20">
        <f t="shared" si="548"/>
        <v>1</v>
      </c>
      <c r="G917" s="147">
        <f t="shared" si="548"/>
        <v>0</v>
      </c>
      <c r="H917" s="20">
        <f t="shared" si="548"/>
        <v>0</v>
      </c>
      <c r="I917" s="20">
        <f t="shared" si="548"/>
        <v>0</v>
      </c>
      <c r="J917" s="20">
        <f t="shared" si="548"/>
        <v>0</v>
      </c>
      <c r="K917" s="20">
        <f t="shared" si="548"/>
        <v>0</v>
      </c>
      <c r="L917" s="20">
        <f t="shared" si="548"/>
        <v>0</v>
      </c>
      <c r="M917" s="20">
        <f t="shared" si="548"/>
        <v>0</v>
      </c>
      <c r="N917" s="20">
        <f t="shared" si="548"/>
        <v>0</v>
      </c>
      <c r="O917" s="20">
        <f t="shared" si="548"/>
        <v>0</v>
      </c>
      <c r="P917" s="20">
        <f t="shared" si="548"/>
        <v>0</v>
      </c>
      <c r="Q917" s="20">
        <f t="shared" si="548"/>
        <v>0</v>
      </c>
      <c r="R917" s="20">
        <f t="shared" si="548"/>
        <v>1</v>
      </c>
      <c r="S917" s="20">
        <f t="shared" si="548"/>
        <v>0</v>
      </c>
      <c r="T917" s="20">
        <f t="shared" si="548"/>
        <v>0</v>
      </c>
      <c r="U917" s="20">
        <f t="shared" si="548"/>
        <v>0</v>
      </c>
      <c r="V917" s="20">
        <f t="shared" si="548"/>
        <v>0</v>
      </c>
      <c r="W917" s="155"/>
    </row>
    <row r="918" spans="3:23" ht="15.75" thickBot="1" x14ac:dyDescent="0.3">
      <c r="C918" s="146" t="s">
        <v>13</v>
      </c>
      <c r="D918" s="20">
        <v>13</v>
      </c>
      <c r="E918" s="20">
        <f t="shared" si="548"/>
        <v>1</v>
      </c>
      <c r="F918" s="20">
        <f t="shared" si="548"/>
        <v>0</v>
      </c>
      <c r="G918" s="147">
        <f t="shared" si="548"/>
        <v>0</v>
      </c>
      <c r="H918" s="20">
        <f t="shared" si="548"/>
        <v>0</v>
      </c>
      <c r="I918" s="20">
        <f t="shared" si="548"/>
        <v>0</v>
      </c>
      <c r="J918" s="20">
        <f t="shared" si="548"/>
        <v>1</v>
      </c>
      <c r="K918" s="20">
        <f t="shared" si="548"/>
        <v>0</v>
      </c>
      <c r="L918" s="20">
        <f t="shared" si="548"/>
        <v>0</v>
      </c>
      <c r="M918" s="20">
        <f t="shared" si="548"/>
        <v>0</v>
      </c>
      <c r="N918" s="20">
        <f t="shared" si="548"/>
        <v>0</v>
      </c>
      <c r="O918" s="20">
        <f t="shared" si="548"/>
        <v>0</v>
      </c>
      <c r="P918" s="20">
        <f t="shared" si="548"/>
        <v>0</v>
      </c>
      <c r="Q918" s="20">
        <f t="shared" si="548"/>
        <v>1</v>
      </c>
      <c r="R918" s="20">
        <f t="shared" si="548"/>
        <v>0</v>
      </c>
      <c r="S918" s="20">
        <f t="shared" si="548"/>
        <v>0</v>
      </c>
      <c r="T918" s="20">
        <f t="shared" si="548"/>
        <v>0</v>
      </c>
      <c r="U918" s="20">
        <f t="shared" si="548"/>
        <v>0</v>
      </c>
      <c r="V918" s="20">
        <f t="shared" si="548"/>
        <v>0</v>
      </c>
      <c r="W918" s="155"/>
    </row>
    <row r="919" spans="3:23" ht="15.75" thickBot="1" x14ac:dyDescent="0.3">
      <c r="C919" s="148" t="s">
        <v>481</v>
      </c>
      <c r="D919" s="149">
        <v>0</v>
      </c>
      <c r="E919" s="149">
        <f t="shared" si="548"/>
        <v>0</v>
      </c>
      <c r="F919" s="149">
        <f t="shared" si="548"/>
        <v>0</v>
      </c>
      <c r="G919" s="150">
        <f t="shared" si="548"/>
        <v>1</v>
      </c>
      <c r="H919" s="149">
        <f t="shared" si="548"/>
        <v>0</v>
      </c>
      <c r="I919" s="149">
        <f t="shared" si="548"/>
        <v>0</v>
      </c>
      <c r="J919" s="149">
        <f t="shared" si="548"/>
        <v>0</v>
      </c>
      <c r="K919" s="149">
        <f t="shared" si="548"/>
        <v>0</v>
      </c>
      <c r="L919" s="149">
        <f t="shared" si="548"/>
        <v>0</v>
      </c>
      <c r="M919" s="149">
        <f t="shared" si="548"/>
        <v>0</v>
      </c>
      <c r="N919" s="149">
        <f t="shared" si="548"/>
        <v>0</v>
      </c>
      <c r="O919" s="149">
        <f t="shared" si="548"/>
        <v>0</v>
      </c>
      <c r="P919" s="149">
        <f t="shared" si="548"/>
        <v>0</v>
      </c>
      <c r="Q919" s="149">
        <f t="shared" si="548"/>
        <v>0</v>
      </c>
      <c r="R919" s="149">
        <f t="shared" si="548"/>
        <v>0</v>
      </c>
      <c r="S919" s="149">
        <f t="shared" si="548"/>
        <v>0</v>
      </c>
      <c r="T919" s="149">
        <f t="shared" si="548"/>
        <v>1</v>
      </c>
      <c r="U919" s="149">
        <f t="shared" si="548"/>
        <v>0</v>
      </c>
      <c r="V919" s="149">
        <f t="shared" si="548"/>
        <v>0</v>
      </c>
      <c r="W919" s="151"/>
    </row>
    <row r="920" spans="3:23" x14ac:dyDescent="0.25">
      <c r="C920" s="146" t="s">
        <v>12</v>
      </c>
      <c r="D920" s="20">
        <v>6</v>
      </c>
      <c r="E920" s="20">
        <f t="shared" si="548"/>
        <v>0</v>
      </c>
      <c r="F920" s="20">
        <f t="shared" si="548"/>
        <v>0</v>
      </c>
      <c r="G920" s="147">
        <f t="shared" si="548"/>
        <v>0</v>
      </c>
      <c r="H920" s="20">
        <f t="shared" si="548"/>
        <v>0</v>
      </c>
      <c r="I920" s="20">
        <f t="shared" si="548"/>
        <v>1</v>
      </c>
      <c r="J920" s="20">
        <f t="shared" si="548"/>
        <v>0</v>
      </c>
      <c r="K920" s="20">
        <f t="shared" si="548"/>
        <v>0</v>
      </c>
      <c r="L920" s="20">
        <f t="shared" si="548"/>
        <v>0</v>
      </c>
      <c r="M920" s="20">
        <f t="shared" si="548"/>
        <v>0</v>
      </c>
      <c r="N920" s="20">
        <f t="shared" si="548"/>
        <v>0</v>
      </c>
      <c r="O920" s="20">
        <f t="shared" si="548"/>
        <v>0</v>
      </c>
      <c r="P920" s="20">
        <f t="shared" si="548"/>
        <v>0</v>
      </c>
      <c r="Q920" s="20">
        <f t="shared" si="548"/>
        <v>0</v>
      </c>
      <c r="R920" s="20">
        <f t="shared" si="548"/>
        <v>0</v>
      </c>
      <c r="S920" s="20">
        <f t="shared" si="548"/>
        <v>0</v>
      </c>
      <c r="T920" s="20">
        <f t="shared" si="548"/>
        <v>0</v>
      </c>
      <c r="U920" s="20">
        <f t="shared" si="548"/>
        <v>1</v>
      </c>
      <c r="V920" s="20">
        <f t="shared" si="548"/>
        <v>0</v>
      </c>
      <c r="W920" s="155"/>
    </row>
    <row r="921" spans="3:23" ht="15.75" thickBot="1" x14ac:dyDescent="0.3">
      <c r="C921" s="152" t="s">
        <v>499</v>
      </c>
      <c r="D921" s="153">
        <v>0</v>
      </c>
      <c r="E921" s="20">
        <f t="shared" si="548"/>
        <v>0</v>
      </c>
      <c r="F921" s="20">
        <f t="shared" si="548"/>
        <v>0</v>
      </c>
      <c r="G921" s="154">
        <f t="shared" si="548"/>
        <v>0</v>
      </c>
      <c r="H921" s="20">
        <f t="shared" si="548"/>
        <v>1</v>
      </c>
      <c r="I921" s="20">
        <f t="shared" si="548"/>
        <v>0</v>
      </c>
      <c r="J921" s="20">
        <f t="shared" si="548"/>
        <v>0</v>
      </c>
      <c r="K921" s="20">
        <f t="shared" si="548"/>
        <v>0</v>
      </c>
      <c r="L921" s="20">
        <f t="shared" si="548"/>
        <v>0</v>
      </c>
      <c r="M921" s="20">
        <f t="shared" si="548"/>
        <v>0</v>
      </c>
      <c r="N921" s="20">
        <f t="shared" si="548"/>
        <v>0</v>
      </c>
      <c r="O921" s="20">
        <f t="shared" si="548"/>
        <v>0</v>
      </c>
      <c r="P921" s="20">
        <f t="shared" si="548"/>
        <v>0</v>
      </c>
      <c r="Q921" s="20">
        <f t="shared" si="548"/>
        <v>0</v>
      </c>
      <c r="R921" s="20">
        <f t="shared" si="548"/>
        <v>0</v>
      </c>
      <c r="S921" s="20">
        <f t="shared" si="548"/>
        <v>0</v>
      </c>
      <c r="T921" s="20">
        <f t="shared" si="548"/>
        <v>0</v>
      </c>
      <c r="U921" s="20">
        <f t="shared" si="548"/>
        <v>0</v>
      </c>
      <c r="V921" s="20">
        <f t="shared" si="548"/>
        <v>1</v>
      </c>
      <c r="W921" s="156"/>
    </row>
    <row r="922" spans="3:23" ht="15.75" thickBot="1" x14ac:dyDescent="0.3">
      <c r="D922" s="138"/>
      <c r="E922" s="138" t="s">
        <v>237</v>
      </c>
      <c r="F922" s="139">
        <f>SUMPRODUCT($D$910:$D$921,F910:F921)-F908</f>
        <v>-3</v>
      </c>
      <c r="G922" s="139">
        <f t="shared" ref="G922:V922" si="549">SUMPRODUCT($D$910:$D$921,G910:G921)-G908</f>
        <v>-6</v>
      </c>
      <c r="H922" s="139">
        <f t="shared" si="549"/>
        <v>-3</v>
      </c>
      <c r="I922" s="139">
        <f t="shared" si="549"/>
        <v>0</v>
      </c>
      <c r="J922" s="139">
        <f t="shared" si="549"/>
        <v>0</v>
      </c>
      <c r="K922" s="139">
        <f t="shared" si="549"/>
        <v>0</v>
      </c>
      <c r="L922" s="139">
        <f t="shared" si="549"/>
        <v>0</v>
      </c>
      <c r="M922" s="139">
        <f t="shared" si="549"/>
        <v>0</v>
      </c>
      <c r="N922" s="139">
        <f t="shared" si="549"/>
        <v>0</v>
      </c>
      <c r="O922" s="139">
        <f t="shared" si="549"/>
        <v>0</v>
      </c>
      <c r="P922" s="139">
        <f t="shared" si="549"/>
        <v>0</v>
      </c>
      <c r="Q922" s="139">
        <f t="shared" si="549"/>
        <v>13</v>
      </c>
      <c r="R922" s="139">
        <f t="shared" si="549"/>
        <v>0</v>
      </c>
      <c r="S922" s="139">
        <f t="shared" si="549"/>
        <v>0</v>
      </c>
      <c r="T922" s="139">
        <f t="shared" si="549"/>
        <v>0</v>
      </c>
      <c r="U922" s="139">
        <f t="shared" si="549"/>
        <v>6</v>
      </c>
      <c r="V922" s="139">
        <f t="shared" si="549"/>
        <v>0</v>
      </c>
    </row>
    <row r="923" spans="3:23" ht="15.75" thickBot="1" x14ac:dyDescent="0.3"/>
    <row r="924" spans="3:23" ht="15.75" thickBot="1" x14ac:dyDescent="0.3">
      <c r="C924" s="20"/>
      <c r="D924" s="20"/>
      <c r="E924" s="142" t="s">
        <v>155</v>
      </c>
      <c r="F924" s="143">
        <v>3</v>
      </c>
      <c r="G924" s="143">
        <v>6</v>
      </c>
      <c r="H924" s="143">
        <v>3</v>
      </c>
      <c r="I924" s="143">
        <v>6</v>
      </c>
      <c r="J924" s="143">
        <v>13</v>
      </c>
      <c r="K924" s="143">
        <v>0</v>
      </c>
      <c r="L924" s="143">
        <v>0</v>
      </c>
      <c r="M924" s="143">
        <v>0</v>
      </c>
      <c r="N924" s="143">
        <v>0</v>
      </c>
      <c r="O924" s="143">
        <v>0</v>
      </c>
      <c r="P924" s="143">
        <v>0</v>
      </c>
      <c r="Q924" s="143">
        <v>0</v>
      </c>
      <c r="R924" s="143">
        <v>0</v>
      </c>
      <c r="S924" s="143">
        <v>0</v>
      </c>
      <c r="T924" s="143">
        <v>0</v>
      </c>
      <c r="U924" s="143">
        <v>0</v>
      </c>
      <c r="V924" s="143">
        <v>0</v>
      </c>
    </row>
    <row r="925" spans="3:23" ht="15.75" thickBot="1" x14ac:dyDescent="0.3">
      <c r="C925" s="138" t="s">
        <v>435</v>
      </c>
      <c r="D925" s="139" t="s">
        <v>436</v>
      </c>
      <c r="E925" s="138" t="s">
        <v>437</v>
      </c>
      <c r="F925" s="139" t="s">
        <v>438</v>
      </c>
      <c r="G925" s="139" t="s">
        <v>439</v>
      </c>
      <c r="H925" s="139" t="s">
        <v>11</v>
      </c>
      <c r="I925" s="139" t="s">
        <v>12</v>
      </c>
      <c r="J925" s="139" t="s">
        <v>13</v>
      </c>
      <c r="K925" s="139" t="s">
        <v>234</v>
      </c>
      <c r="L925" s="139" t="s">
        <v>235</v>
      </c>
      <c r="M925" s="139" t="s">
        <v>236</v>
      </c>
      <c r="N925" s="139" t="s">
        <v>415</v>
      </c>
      <c r="O925" s="139" t="s">
        <v>440</v>
      </c>
      <c r="P925" s="139" t="s">
        <v>441</v>
      </c>
      <c r="Q925" s="139" t="s">
        <v>446</v>
      </c>
      <c r="R925" s="139" t="s">
        <v>458</v>
      </c>
      <c r="S925" s="139" t="s">
        <v>468</v>
      </c>
      <c r="T925" s="139" t="s">
        <v>481</v>
      </c>
      <c r="U925" s="139" t="s">
        <v>491</v>
      </c>
      <c r="V925" s="139" t="s">
        <v>499</v>
      </c>
      <c r="W925" s="140" t="s">
        <v>442</v>
      </c>
    </row>
    <row r="926" spans="3:23" x14ac:dyDescent="0.25">
      <c r="C926" s="142" t="s">
        <v>234</v>
      </c>
      <c r="D926" s="143">
        <v>0</v>
      </c>
      <c r="E926" s="143">
        <f>E910-E935*$G$910</f>
        <v>1</v>
      </c>
      <c r="F926" s="143">
        <f t="shared" ref="F926:V926" si="550">F910-F935*$G$910</f>
        <v>-3</v>
      </c>
      <c r="G926" s="143">
        <f t="shared" si="550"/>
        <v>0</v>
      </c>
      <c r="H926" s="144">
        <f t="shared" si="550"/>
        <v>6</v>
      </c>
      <c r="I926" s="143">
        <f t="shared" si="550"/>
        <v>0</v>
      </c>
      <c r="J926" s="143">
        <f t="shared" si="550"/>
        <v>0</v>
      </c>
      <c r="K926" s="143">
        <f t="shared" si="550"/>
        <v>1</v>
      </c>
      <c r="L926" s="143">
        <f t="shared" si="550"/>
        <v>0</v>
      </c>
      <c r="M926" s="143">
        <f t="shared" si="550"/>
        <v>0</v>
      </c>
      <c r="N926" s="143">
        <f t="shared" si="550"/>
        <v>0</v>
      </c>
      <c r="O926" s="143">
        <f t="shared" si="550"/>
        <v>0</v>
      </c>
      <c r="P926" s="143">
        <f t="shared" si="550"/>
        <v>0</v>
      </c>
      <c r="Q926" s="143">
        <f t="shared" si="550"/>
        <v>-7</v>
      </c>
      <c r="R926" s="143">
        <f t="shared" si="550"/>
        <v>0</v>
      </c>
      <c r="S926" s="143">
        <f t="shared" si="550"/>
        <v>0</v>
      </c>
      <c r="T926" s="143">
        <f t="shared" si="550"/>
        <v>6</v>
      </c>
      <c r="U926" s="143">
        <f t="shared" si="550"/>
        <v>-12</v>
      </c>
      <c r="V926" s="143">
        <f t="shared" si="550"/>
        <v>0</v>
      </c>
      <c r="W926" s="145"/>
    </row>
    <row r="927" spans="3:23" x14ac:dyDescent="0.25">
      <c r="C927" s="146" t="s">
        <v>235</v>
      </c>
      <c r="D927" s="20">
        <v>0</v>
      </c>
      <c r="E927" s="20">
        <f>E911-E935*$G$911</f>
        <v>1</v>
      </c>
      <c r="F927" s="20">
        <f t="shared" ref="F927:V927" si="551">F911-F935*$G$911</f>
        <v>6</v>
      </c>
      <c r="G927" s="20">
        <f t="shared" si="551"/>
        <v>0</v>
      </c>
      <c r="H927" s="147">
        <f t="shared" si="551"/>
        <v>-3</v>
      </c>
      <c r="I927" s="20">
        <f t="shared" si="551"/>
        <v>0</v>
      </c>
      <c r="J927" s="20">
        <f t="shared" si="551"/>
        <v>0</v>
      </c>
      <c r="K927" s="20">
        <f t="shared" si="551"/>
        <v>0</v>
      </c>
      <c r="L927" s="20">
        <f t="shared" si="551"/>
        <v>1</v>
      </c>
      <c r="M927" s="20">
        <f t="shared" si="551"/>
        <v>0</v>
      </c>
      <c r="N927" s="20">
        <f t="shared" si="551"/>
        <v>0</v>
      </c>
      <c r="O927" s="20">
        <f t="shared" si="551"/>
        <v>0</v>
      </c>
      <c r="P927" s="20">
        <f t="shared" si="551"/>
        <v>0</v>
      </c>
      <c r="Q927" s="20">
        <f t="shared" si="551"/>
        <v>-7</v>
      </c>
      <c r="R927" s="20">
        <f t="shared" si="551"/>
        <v>0</v>
      </c>
      <c r="S927" s="20">
        <f t="shared" si="551"/>
        <v>0</v>
      </c>
      <c r="T927" s="20">
        <f t="shared" si="551"/>
        <v>-12</v>
      </c>
      <c r="U927" s="20">
        <f t="shared" si="551"/>
        <v>6</v>
      </c>
      <c r="V927" s="20">
        <f t="shared" si="551"/>
        <v>0</v>
      </c>
      <c r="W927" s="155"/>
    </row>
    <row r="928" spans="3:23" x14ac:dyDescent="0.25">
      <c r="C928" s="146" t="s">
        <v>236</v>
      </c>
      <c r="D928" s="20">
        <v>0</v>
      </c>
      <c r="E928" s="20">
        <f>E912</f>
        <v>1</v>
      </c>
      <c r="F928" s="20">
        <f t="shared" ref="F928:V928" si="552">F912</f>
        <v>1</v>
      </c>
      <c r="G928" s="20">
        <f t="shared" si="552"/>
        <v>0</v>
      </c>
      <c r="H928" s="147">
        <f t="shared" si="552"/>
        <v>0</v>
      </c>
      <c r="I928" s="20">
        <f t="shared" si="552"/>
        <v>0</v>
      </c>
      <c r="J928" s="20">
        <f t="shared" si="552"/>
        <v>0</v>
      </c>
      <c r="K928" s="20">
        <f t="shared" si="552"/>
        <v>0</v>
      </c>
      <c r="L928" s="20">
        <f t="shared" si="552"/>
        <v>0</v>
      </c>
      <c r="M928" s="20">
        <f t="shared" si="552"/>
        <v>1</v>
      </c>
      <c r="N928" s="20">
        <f t="shared" si="552"/>
        <v>0</v>
      </c>
      <c r="O928" s="20">
        <f t="shared" si="552"/>
        <v>0</v>
      </c>
      <c r="P928" s="20">
        <f t="shared" si="552"/>
        <v>0</v>
      </c>
      <c r="Q928" s="20">
        <f t="shared" si="552"/>
        <v>0</v>
      </c>
      <c r="R928" s="20">
        <f t="shared" si="552"/>
        <v>0</v>
      </c>
      <c r="S928" s="20">
        <f t="shared" si="552"/>
        <v>0</v>
      </c>
      <c r="T928" s="20">
        <f t="shared" si="552"/>
        <v>0</v>
      </c>
      <c r="U928" s="20">
        <f t="shared" si="552"/>
        <v>0</v>
      </c>
      <c r="V928" s="20">
        <f t="shared" si="552"/>
        <v>0</v>
      </c>
      <c r="W928" s="155"/>
    </row>
    <row r="929" spans="3:23" x14ac:dyDescent="0.25">
      <c r="C929" s="146" t="s">
        <v>415</v>
      </c>
      <c r="D929" s="20">
        <v>0</v>
      </c>
      <c r="E929" s="20">
        <f>E913-E935*$G$913</f>
        <v>1</v>
      </c>
      <c r="F929" s="20">
        <f t="shared" ref="F929:V929" si="553">F913-F935*$G$913</f>
        <v>0</v>
      </c>
      <c r="G929" s="20">
        <f t="shared" si="553"/>
        <v>0</v>
      </c>
      <c r="H929" s="147">
        <f t="shared" si="553"/>
        <v>0</v>
      </c>
      <c r="I929" s="20">
        <f t="shared" si="553"/>
        <v>0</v>
      </c>
      <c r="J929" s="20">
        <f t="shared" si="553"/>
        <v>0</v>
      </c>
      <c r="K929" s="20">
        <f t="shared" si="553"/>
        <v>0</v>
      </c>
      <c r="L929" s="20">
        <f t="shared" si="553"/>
        <v>0</v>
      </c>
      <c r="M929" s="20">
        <f t="shared" si="553"/>
        <v>0</v>
      </c>
      <c r="N929" s="20">
        <f t="shared" si="553"/>
        <v>1</v>
      </c>
      <c r="O929" s="20">
        <f t="shared" si="553"/>
        <v>0</v>
      </c>
      <c r="P929" s="20">
        <f t="shared" si="553"/>
        <v>0</v>
      </c>
      <c r="Q929" s="20">
        <f t="shared" si="553"/>
        <v>0</v>
      </c>
      <c r="R929" s="20">
        <f t="shared" si="553"/>
        <v>0</v>
      </c>
      <c r="S929" s="20">
        <f t="shared" si="553"/>
        <v>0</v>
      </c>
      <c r="T929" s="20">
        <f t="shared" si="553"/>
        <v>-1</v>
      </c>
      <c r="U929" s="20">
        <f t="shared" si="553"/>
        <v>0</v>
      </c>
      <c r="V929" s="20">
        <f t="shared" si="553"/>
        <v>0</v>
      </c>
      <c r="W929" s="155"/>
    </row>
    <row r="930" spans="3:23" x14ac:dyDescent="0.25">
      <c r="C930" s="146" t="s">
        <v>440</v>
      </c>
      <c r="D930" s="20">
        <v>0</v>
      </c>
      <c r="E930" s="20">
        <f t="shared" ref="E930:V937" si="554">E914</f>
        <v>1</v>
      </c>
      <c r="F930" s="20">
        <f t="shared" si="554"/>
        <v>0</v>
      </c>
      <c r="G930" s="20">
        <f t="shared" si="554"/>
        <v>0</v>
      </c>
      <c r="H930" s="147">
        <f t="shared" si="554"/>
        <v>1</v>
      </c>
      <c r="I930" s="20">
        <f t="shared" si="554"/>
        <v>0</v>
      </c>
      <c r="J930" s="20">
        <f t="shared" si="554"/>
        <v>0</v>
      </c>
      <c r="K930" s="20">
        <f t="shared" si="554"/>
        <v>0</v>
      </c>
      <c r="L930" s="20">
        <f t="shared" si="554"/>
        <v>0</v>
      </c>
      <c r="M930" s="20">
        <f t="shared" si="554"/>
        <v>0</v>
      </c>
      <c r="N930" s="20">
        <f t="shared" si="554"/>
        <v>0</v>
      </c>
      <c r="O930" s="20">
        <f t="shared" si="554"/>
        <v>1</v>
      </c>
      <c r="P930" s="20">
        <f t="shared" si="554"/>
        <v>0</v>
      </c>
      <c r="Q930" s="20">
        <f t="shared" si="554"/>
        <v>0</v>
      </c>
      <c r="R930" s="20">
        <f t="shared" si="554"/>
        <v>0</v>
      </c>
      <c r="S930" s="20">
        <f t="shared" si="554"/>
        <v>0</v>
      </c>
      <c r="T930" s="20">
        <f t="shared" si="554"/>
        <v>0</v>
      </c>
      <c r="U930" s="20">
        <f t="shared" si="554"/>
        <v>0</v>
      </c>
      <c r="V930" s="20">
        <f t="shared" si="554"/>
        <v>0</v>
      </c>
      <c r="W930" s="155"/>
    </row>
    <row r="931" spans="3:23" x14ac:dyDescent="0.25">
      <c r="C931" s="146" t="s">
        <v>441</v>
      </c>
      <c r="D931" s="20">
        <v>0</v>
      </c>
      <c r="E931" s="20">
        <f t="shared" si="554"/>
        <v>1</v>
      </c>
      <c r="F931" s="20">
        <f t="shared" si="554"/>
        <v>0</v>
      </c>
      <c r="G931" s="20">
        <f t="shared" si="554"/>
        <v>0</v>
      </c>
      <c r="H931" s="147">
        <f t="shared" si="554"/>
        <v>0</v>
      </c>
      <c r="I931" s="20">
        <f t="shared" si="554"/>
        <v>0</v>
      </c>
      <c r="J931" s="20">
        <f t="shared" si="554"/>
        <v>0</v>
      </c>
      <c r="K931" s="20">
        <f t="shared" si="554"/>
        <v>0</v>
      </c>
      <c r="L931" s="20">
        <f t="shared" si="554"/>
        <v>0</v>
      </c>
      <c r="M931" s="20">
        <f t="shared" si="554"/>
        <v>0</v>
      </c>
      <c r="N931" s="20">
        <f t="shared" si="554"/>
        <v>0</v>
      </c>
      <c r="O931" s="20">
        <f t="shared" si="554"/>
        <v>0</v>
      </c>
      <c r="P931" s="20">
        <f t="shared" si="554"/>
        <v>1</v>
      </c>
      <c r="Q931" s="20">
        <f t="shared" si="554"/>
        <v>0</v>
      </c>
      <c r="R931" s="20">
        <f t="shared" si="554"/>
        <v>0</v>
      </c>
      <c r="S931" s="20">
        <f t="shared" si="554"/>
        <v>0</v>
      </c>
      <c r="T931" s="20">
        <f t="shared" si="554"/>
        <v>0</v>
      </c>
      <c r="U931" s="20">
        <f t="shared" si="554"/>
        <v>-1</v>
      </c>
      <c r="V931" s="20">
        <f t="shared" si="554"/>
        <v>0</v>
      </c>
      <c r="W931" s="155"/>
    </row>
    <row r="932" spans="3:23" x14ac:dyDescent="0.25">
      <c r="C932" s="146" t="s">
        <v>468</v>
      </c>
      <c r="D932" s="20">
        <v>0</v>
      </c>
      <c r="E932" s="20">
        <f t="shared" si="554"/>
        <v>0</v>
      </c>
      <c r="F932" s="20">
        <f t="shared" si="554"/>
        <v>0</v>
      </c>
      <c r="G932" s="20">
        <f t="shared" si="554"/>
        <v>0</v>
      </c>
      <c r="H932" s="147">
        <f t="shared" si="554"/>
        <v>0</v>
      </c>
      <c r="I932" s="20">
        <f t="shared" si="554"/>
        <v>0</v>
      </c>
      <c r="J932" s="20">
        <f t="shared" si="554"/>
        <v>0</v>
      </c>
      <c r="K932" s="20">
        <f t="shared" si="554"/>
        <v>0</v>
      </c>
      <c r="L932" s="20">
        <f t="shared" si="554"/>
        <v>0</v>
      </c>
      <c r="M932" s="20">
        <f t="shared" si="554"/>
        <v>0</v>
      </c>
      <c r="N932" s="20">
        <f t="shared" si="554"/>
        <v>0</v>
      </c>
      <c r="O932" s="20">
        <f t="shared" si="554"/>
        <v>0</v>
      </c>
      <c r="P932" s="20">
        <f t="shared" si="554"/>
        <v>0</v>
      </c>
      <c r="Q932" s="20">
        <f t="shared" si="554"/>
        <v>1</v>
      </c>
      <c r="R932" s="20">
        <f t="shared" si="554"/>
        <v>0</v>
      </c>
      <c r="S932" s="20">
        <f t="shared" si="554"/>
        <v>1</v>
      </c>
      <c r="T932" s="20">
        <f t="shared" si="554"/>
        <v>0</v>
      </c>
      <c r="U932" s="20">
        <f t="shared" si="554"/>
        <v>0</v>
      </c>
      <c r="V932" s="20">
        <f t="shared" si="554"/>
        <v>0</v>
      </c>
      <c r="W932" s="155"/>
    </row>
    <row r="933" spans="3:23" x14ac:dyDescent="0.25">
      <c r="C933" s="146" t="s">
        <v>458</v>
      </c>
      <c r="D933" s="20">
        <v>0</v>
      </c>
      <c r="E933" s="20">
        <f t="shared" si="554"/>
        <v>0</v>
      </c>
      <c r="F933" s="20">
        <f t="shared" si="554"/>
        <v>1</v>
      </c>
      <c r="G933" s="20">
        <f t="shared" si="554"/>
        <v>0</v>
      </c>
      <c r="H933" s="147">
        <f t="shared" si="554"/>
        <v>0</v>
      </c>
      <c r="I933" s="20">
        <f t="shared" si="554"/>
        <v>0</v>
      </c>
      <c r="J933" s="20">
        <f t="shared" si="554"/>
        <v>0</v>
      </c>
      <c r="K933" s="20">
        <f t="shared" si="554"/>
        <v>0</v>
      </c>
      <c r="L933" s="20">
        <f t="shared" si="554"/>
        <v>0</v>
      </c>
      <c r="M933" s="20">
        <f t="shared" si="554"/>
        <v>0</v>
      </c>
      <c r="N933" s="20">
        <f t="shared" si="554"/>
        <v>0</v>
      </c>
      <c r="O933" s="20">
        <f t="shared" si="554"/>
        <v>0</v>
      </c>
      <c r="P933" s="20">
        <f t="shared" si="554"/>
        <v>0</v>
      </c>
      <c r="Q933" s="20">
        <f t="shared" si="554"/>
        <v>0</v>
      </c>
      <c r="R933" s="20">
        <f t="shared" si="554"/>
        <v>1</v>
      </c>
      <c r="S933" s="20">
        <f t="shared" si="554"/>
        <v>0</v>
      </c>
      <c r="T933" s="20">
        <f t="shared" si="554"/>
        <v>0</v>
      </c>
      <c r="U933" s="20">
        <f t="shared" si="554"/>
        <v>0</v>
      </c>
      <c r="V933" s="20">
        <f t="shared" si="554"/>
        <v>0</v>
      </c>
      <c r="W933" s="155"/>
    </row>
    <row r="934" spans="3:23" x14ac:dyDescent="0.25">
      <c r="C934" s="146" t="s">
        <v>13</v>
      </c>
      <c r="D934" s="20">
        <v>13</v>
      </c>
      <c r="E934" s="20">
        <f t="shared" si="554"/>
        <v>1</v>
      </c>
      <c r="F934" s="20">
        <f t="shared" si="554"/>
        <v>0</v>
      </c>
      <c r="G934" s="20">
        <f t="shared" si="554"/>
        <v>0</v>
      </c>
      <c r="H934" s="147">
        <f t="shared" si="554"/>
        <v>0</v>
      </c>
      <c r="I934" s="20">
        <f t="shared" si="554"/>
        <v>0</v>
      </c>
      <c r="J934" s="20">
        <f t="shared" si="554"/>
        <v>1</v>
      </c>
      <c r="K934" s="20">
        <f t="shared" si="554"/>
        <v>0</v>
      </c>
      <c r="L934" s="20">
        <f t="shared" si="554"/>
        <v>0</v>
      </c>
      <c r="M934" s="20">
        <f t="shared" si="554"/>
        <v>0</v>
      </c>
      <c r="N934" s="20">
        <f t="shared" si="554"/>
        <v>0</v>
      </c>
      <c r="O934" s="20">
        <f t="shared" si="554"/>
        <v>0</v>
      </c>
      <c r="P934" s="20">
        <f t="shared" si="554"/>
        <v>0</v>
      </c>
      <c r="Q934" s="20">
        <f t="shared" si="554"/>
        <v>1</v>
      </c>
      <c r="R934" s="20">
        <f t="shared" si="554"/>
        <v>0</v>
      </c>
      <c r="S934" s="20">
        <f t="shared" si="554"/>
        <v>0</v>
      </c>
      <c r="T934" s="20">
        <f t="shared" si="554"/>
        <v>0</v>
      </c>
      <c r="U934" s="20">
        <f t="shared" si="554"/>
        <v>0</v>
      </c>
      <c r="V934" s="20">
        <f t="shared" si="554"/>
        <v>0</v>
      </c>
      <c r="W934" s="155"/>
    </row>
    <row r="935" spans="3:23" x14ac:dyDescent="0.25">
      <c r="C935" s="146" t="s">
        <v>10</v>
      </c>
      <c r="D935" s="20">
        <v>6</v>
      </c>
      <c r="E935" s="20">
        <f t="shared" si="554"/>
        <v>0</v>
      </c>
      <c r="F935" s="20">
        <f t="shared" si="554"/>
        <v>0</v>
      </c>
      <c r="G935" s="20">
        <f t="shared" si="554"/>
        <v>1</v>
      </c>
      <c r="H935" s="147">
        <f t="shared" si="554"/>
        <v>0</v>
      </c>
      <c r="I935" s="20">
        <f t="shared" si="554"/>
        <v>0</v>
      </c>
      <c r="J935" s="20">
        <f t="shared" si="554"/>
        <v>0</v>
      </c>
      <c r="K935" s="20">
        <f t="shared" si="554"/>
        <v>0</v>
      </c>
      <c r="L935" s="20">
        <f t="shared" si="554"/>
        <v>0</v>
      </c>
      <c r="M935" s="20">
        <f t="shared" si="554"/>
        <v>0</v>
      </c>
      <c r="N935" s="20">
        <f t="shared" si="554"/>
        <v>0</v>
      </c>
      <c r="O935" s="20">
        <f t="shared" si="554"/>
        <v>0</v>
      </c>
      <c r="P935" s="20">
        <f t="shared" si="554"/>
        <v>0</v>
      </c>
      <c r="Q935" s="20">
        <f t="shared" si="554"/>
        <v>0</v>
      </c>
      <c r="R935" s="20">
        <f t="shared" si="554"/>
        <v>0</v>
      </c>
      <c r="S935" s="20">
        <f t="shared" si="554"/>
        <v>0</v>
      </c>
      <c r="T935" s="20">
        <f t="shared" si="554"/>
        <v>1</v>
      </c>
      <c r="U935" s="20">
        <f t="shared" si="554"/>
        <v>0</v>
      </c>
      <c r="V935" s="20">
        <f t="shared" si="554"/>
        <v>0</v>
      </c>
      <c r="W935" s="155"/>
    </row>
    <row r="936" spans="3:23" ht="15.75" thickBot="1" x14ac:dyDescent="0.3">
      <c r="C936" s="146" t="s">
        <v>12</v>
      </c>
      <c r="D936" s="20">
        <v>6</v>
      </c>
      <c r="E936" s="20">
        <f t="shared" si="554"/>
        <v>0</v>
      </c>
      <c r="F936" s="20">
        <f t="shared" si="554"/>
        <v>0</v>
      </c>
      <c r="G936" s="20">
        <f t="shared" si="554"/>
        <v>0</v>
      </c>
      <c r="H936" s="147">
        <f t="shared" si="554"/>
        <v>0</v>
      </c>
      <c r="I936" s="20">
        <f t="shared" si="554"/>
        <v>1</v>
      </c>
      <c r="J936" s="20">
        <f t="shared" si="554"/>
        <v>0</v>
      </c>
      <c r="K936" s="20">
        <f t="shared" si="554"/>
        <v>0</v>
      </c>
      <c r="L936" s="20">
        <f t="shared" si="554"/>
        <v>0</v>
      </c>
      <c r="M936" s="20">
        <f t="shared" si="554"/>
        <v>0</v>
      </c>
      <c r="N936" s="20">
        <f t="shared" si="554"/>
        <v>0</v>
      </c>
      <c r="O936" s="20">
        <f t="shared" si="554"/>
        <v>0</v>
      </c>
      <c r="P936" s="20">
        <f t="shared" si="554"/>
        <v>0</v>
      </c>
      <c r="Q936" s="20">
        <f t="shared" si="554"/>
        <v>0</v>
      </c>
      <c r="R936" s="20">
        <f t="shared" si="554"/>
        <v>0</v>
      </c>
      <c r="S936" s="20">
        <f t="shared" si="554"/>
        <v>0</v>
      </c>
      <c r="T936" s="20">
        <f t="shared" si="554"/>
        <v>0</v>
      </c>
      <c r="U936" s="20">
        <f t="shared" si="554"/>
        <v>1</v>
      </c>
      <c r="V936" s="20">
        <f t="shared" si="554"/>
        <v>0</v>
      </c>
      <c r="W936" s="155"/>
    </row>
    <row r="937" spans="3:23" ht="15.75" thickBot="1" x14ac:dyDescent="0.3">
      <c r="C937" s="148" t="s">
        <v>499</v>
      </c>
      <c r="D937" s="149">
        <v>0</v>
      </c>
      <c r="E937" s="149">
        <f t="shared" si="554"/>
        <v>0</v>
      </c>
      <c r="F937" s="149">
        <f t="shared" si="554"/>
        <v>0</v>
      </c>
      <c r="G937" s="149">
        <f t="shared" si="554"/>
        <v>0</v>
      </c>
      <c r="H937" s="150">
        <f t="shared" si="554"/>
        <v>1</v>
      </c>
      <c r="I937" s="149">
        <f t="shared" si="554"/>
        <v>0</v>
      </c>
      <c r="J937" s="149">
        <f t="shared" si="554"/>
        <v>0</v>
      </c>
      <c r="K937" s="149">
        <f t="shared" si="554"/>
        <v>0</v>
      </c>
      <c r="L937" s="149">
        <f t="shared" si="554"/>
        <v>0</v>
      </c>
      <c r="M937" s="149">
        <f t="shared" si="554"/>
        <v>0</v>
      </c>
      <c r="N937" s="149">
        <f t="shared" si="554"/>
        <v>0</v>
      </c>
      <c r="O937" s="149">
        <f t="shared" si="554"/>
        <v>0</v>
      </c>
      <c r="P937" s="149">
        <f t="shared" si="554"/>
        <v>0</v>
      </c>
      <c r="Q937" s="149">
        <f t="shared" si="554"/>
        <v>0</v>
      </c>
      <c r="R937" s="149">
        <f t="shared" si="554"/>
        <v>0</v>
      </c>
      <c r="S937" s="149">
        <f t="shared" si="554"/>
        <v>0</v>
      </c>
      <c r="T937" s="149">
        <f t="shared" si="554"/>
        <v>0</v>
      </c>
      <c r="U937" s="149">
        <f t="shared" si="554"/>
        <v>0</v>
      </c>
      <c r="V937" s="149">
        <f t="shared" si="554"/>
        <v>1</v>
      </c>
      <c r="W937" s="151"/>
    </row>
    <row r="938" spans="3:23" ht="15.75" thickBot="1" x14ac:dyDescent="0.3">
      <c r="D938" s="138"/>
      <c r="E938" s="138" t="s">
        <v>237</v>
      </c>
      <c r="F938" s="139">
        <f>SUMPRODUCT($D$926:$D$937,F926:F937)-F924</f>
        <v>-3</v>
      </c>
      <c r="G938" s="139">
        <f t="shared" ref="G938:V938" si="555">SUMPRODUCT($D$926:$D$937,G926:G937)-G924</f>
        <v>0</v>
      </c>
      <c r="H938" s="139">
        <f t="shared" si="555"/>
        <v>-3</v>
      </c>
      <c r="I938" s="139">
        <f t="shared" si="555"/>
        <v>0</v>
      </c>
      <c r="J938" s="139">
        <f t="shared" si="555"/>
        <v>0</v>
      </c>
      <c r="K938" s="139">
        <f t="shared" si="555"/>
        <v>0</v>
      </c>
      <c r="L938" s="139">
        <f t="shared" si="555"/>
        <v>0</v>
      </c>
      <c r="M938" s="139">
        <f t="shared" si="555"/>
        <v>0</v>
      </c>
      <c r="N938" s="139">
        <f t="shared" si="555"/>
        <v>0</v>
      </c>
      <c r="O938" s="139">
        <f t="shared" si="555"/>
        <v>0</v>
      </c>
      <c r="P938" s="139">
        <f t="shared" si="555"/>
        <v>0</v>
      </c>
      <c r="Q938" s="139">
        <f t="shared" si="555"/>
        <v>13</v>
      </c>
      <c r="R938" s="139">
        <f t="shared" si="555"/>
        <v>0</v>
      </c>
      <c r="S938" s="139">
        <f t="shared" si="555"/>
        <v>0</v>
      </c>
      <c r="T938" s="139">
        <f t="shared" si="555"/>
        <v>6</v>
      </c>
      <c r="U938" s="139">
        <f t="shared" si="555"/>
        <v>6</v>
      </c>
      <c r="V938" s="139">
        <f t="shared" si="555"/>
        <v>0</v>
      </c>
    </row>
    <row r="939" spans="3:23" ht="15.75" thickBot="1" x14ac:dyDescent="0.3"/>
    <row r="940" spans="3:23" ht="15.75" thickBot="1" x14ac:dyDescent="0.3">
      <c r="C940" s="20"/>
      <c r="D940" s="20"/>
      <c r="E940" s="142" t="s">
        <v>155</v>
      </c>
      <c r="F940" s="143">
        <v>3</v>
      </c>
      <c r="G940" s="143">
        <v>6</v>
      </c>
      <c r="H940" s="143">
        <v>3</v>
      </c>
      <c r="I940" s="143">
        <v>6</v>
      </c>
      <c r="J940" s="143">
        <v>13</v>
      </c>
      <c r="K940" s="143">
        <v>0</v>
      </c>
      <c r="L940" s="143">
        <v>0</v>
      </c>
      <c r="M940" s="143">
        <v>0</v>
      </c>
      <c r="N940" s="143">
        <v>0</v>
      </c>
      <c r="O940" s="143">
        <v>0</v>
      </c>
      <c r="P940" s="143">
        <v>0</v>
      </c>
      <c r="Q940" s="143">
        <v>0</v>
      </c>
      <c r="R940" s="143">
        <v>0</v>
      </c>
      <c r="S940" s="143">
        <v>0</v>
      </c>
      <c r="T940" s="143">
        <v>0</v>
      </c>
      <c r="U940" s="143">
        <v>0</v>
      </c>
      <c r="V940" s="143">
        <v>0</v>
      </c>
    </row>
    <row r="941" spans="3:23" ht="15.75" thickBot="1" x14ac:dyDescent="0.3">
      <c r="C941" s="138" t="s">
        <v>435</v>
      </c>
      <c r="D941" s="139" t="s">
        <v>436</v>
      </c>
      <c r="E941" s="138" t="s">
        <v>437</v>
      </c>
      <c r="F941" s="139" t="s">
        <v>438</v>
      </c>
      <c r="G941" s="139" t="s">
        <v>439</v>
      </c>
      <c r="H941" s="139" t="s">
        <v>11</v>
      </c>
      <c r="I941" s="139" t="s">
        <v>12</v>
      </c>
      <c r="J941" s="139" t="s">
        <v>13</v>
      </c>
      <c r="K941" s="139" t="s">
        <v>234</v>
      </c>
      <c r="L941" s="139" t="s">
        <v>235</v>
      </c>
      <c r="M941" s="139" t="s">
        <v>236</v>
      </c>
      <c r="N941" s="139" t="s">
        <v>415</v>
      </c>
      <c r="O941" s="139" t="s">
        <v>440</v>
      </c>
      <c r="P941" s="139" t="s">
        <v>441</v>
      </c>
      <c r="Q941" s="139" t="s">
        <v>446</v>
      </c>
      <c r="R941" s="139" t="s">
        <v>458</v>
      </c>
      <c r="S941" s="139" t="s">
        <v>468</v>
      </c>
      <c r="T941" s="139" t="s">
        <v>481</v>
      </c>
      <c r="U941" s="139" t="s">
        <v>491</v>
      </c>
      <c r="V941" s="139" t="s">
        <v>499</v>
      </c>
      <c r="W941" s="140" t="s">
        <v>442</v>
      </c>
    </row>
    <row r="942" spans="3:23" x14ac:dyDescent="0.25">
      <c r="C942" s="142" t="s">
        <v>234</v>
      </c>
      <c r="D942" s="143">
        <v>0</v>
      </c>
      <c r="E942" s="143">
        <f>E926-E953*$H$926</f>
        <v>1</v>
      </c>
      <c r="F942" s="144">
        <f t="shared" ref="F942:V942" si="556">F926-F953*$H$926</f>
        <v>-3</v>
      </c>
      <c r="G942" s="143">
        <f t="shared" si="556"/>
        <v>0</v>
      </c>
      <c r="H942" s="143">
        <f t="shared" si="556"/>
        <v>0</v>
      </c>
      <c r="I942" s="143">
        <f t="shared" si="556"/>
        <v>0</v>
      </c>
      <c r="J942" s="143">
        <f t="shared" si="556"/>
        <v>0</v>
      </c>
      <c r="K942" s="143">
        <f t="shared" si="556"/>
        <v>1</v>
      </c>
      <c r="L942" s="143">
        <f t="shared" si="556"/>
        <v>0</v>
      </c>
      <c r="M942" s="143">
        <f t="shared" si="556"/>
        <v>0</v>
      </c>
      <c r="N942" s="143">
        <f t="shared" si="556"/>
        <v>0</v>
      </c>
      <c r="O942" s="143">
        <f t="shared" si="556"/>
        <v>0</v>
      </c>
      <c r="P942" s="143">
        <f t="shared" si="556"/>
        <v>0</v>
      </c>
      <c r="Q942" s="143">
        <f t="shared" si="556"/>
        <v>-7</v>
      </c>
      <c r="R942" s="143">
        <f t="shared" si="556"/>
        <v>0</v>
      </c>
      <c r="S942" s="143">
        <f t="shared" si="556"/>
        <v>0</v>
      </c>
      <c r="T942" s="143">
        <f t="shared" si="556"/>
        <v>6</v>
      </c>
      <c r="U942" s="143">
        <f t="shared" si="556"/>
        <v>-12</v>
      </c>
      <c r="V942" s="143">
        <f t="shared" si="556"/>
        <v>-6</v>
      </c>
      <c r="W942" s="145"/>
    </row>
    <row r="943" spans="3:23" x14ac:dyDescent="0.25">
      <c r="C943" s="146" t="s">
        <v>235</v>
      </c>
      <c r="D943" s="20">
        <v>0</v>
      </c>
      <c r="E943" s="20">
        <f>E927-E953*$H$927</f>
        <v>1</v>
      </c>
      <c r="F943" s="147">
        <f t="shared" ref="F943:V943" si="557">F927-F953*$H$927</f>
        <v>6</v>
      </c>
      <c r="G943" s="20">
        <f t="shared" si="557"/>
        <v>0</v>
      </c>
      <c r="H943" s="20">
        <f t="shared" si="557"/>
        <v>0</v>
      </c>
      <c r="I943" s="20">
        <f t="shared" si="557"/>
        <v>0</v>
      </c>
      <c r="J943" s="20">
        <f t="shared" si="557"/>
        <v>0</v>
      </c>
      <c r="K943" s="20">
        <f t="shared" si="557"/>
        <v>0</v>
      </c>
      <c r="L943" s="20">
        <f t="shared" si="557"/>
        <v>1</v>
      </c>
      <c r="M943" s="20">
        <f t="shared" si="557"/>
        <v>0</v>
      </c>
      <c r="N943" s="20">
        <f t="shared" si="557"/>
        <v>0</v>
      </c>
      <c r="O943" s="20">
        <f t="shared" si="557"/>
        <v>0</v>
      </c>
      <c r="P943" s="20">
        <f t="shared" si="557"/>
        <v>0</v>
      </c>
      <c r="Q943" s="20">
        <f t="shared" si="557"/>
        <v>-7</v>
      </c>
      <c r="R943" s="20">
        <f t="shared" si="557"/>
        <v>0</v>
      </c>
      <c r="S943" s="20">
        <f t="shared" si="557"/>
        <v>0</v>
      </c>
      <c r="T943" s="20">
        <f t="shared" si="557"/>
        <v>-12</v>
      </c>
      <c r="U943" s="20">
        <f t="shared" si="557"/>
        <v>6</v>
      </c>
      <c r="V943" s="20">
        <f t="shared" si="557"/>
        <v>3</v>
      </c>
      <c r="W943" s="155"/>
    </row>
    <row r="944" spans="3:23" x14ac:dyDescent="0.25">
      <c r="C944" s="146" t="s">
        <v>236</v>
      </c>
      <c r="D944" s="20">
        <v>0</v>
      </c>
      <c r="E944" s="20">
        <f>E928</f>
        <v>1</v>
      </c>
      <c r="F944" s="147">
        <f t="shared" ref="F944:V944" si="558">F928</f>
        <v>1</v>
      </c>
      <c r="G944" s="20">
        <f t="shared" si="558"/>
        <v>0</v>
      </c>
      <c r="H944" s="20">
        <f t="shared" si="558"/>
        <v>0</v>
      </c>
      <c r="I944" s="20">
        <f t="shared" si="558"/>
        <v>0</v>
      </c>
      <c r="J944" s="20">
        <f t="shared" si="558"/>
        <v>0</v>
      </c>
      <c r="K944" s="20">
        <f t="shared" si="558"/>
        <v>0</v>
      </c>
      <c r="L944" s="20">
        <f t="shared" si="558"/>
        <v>0</v>
      </c>
      <c r="M944" s="20">
        <f t="shared" si="558"/>
        <v>1</v>
      </c>
      <c r="N944" s="20">
        <f t="shared" si="558"/>
        <v>0</v>
      </c>
      <c r="O944" s="20">
        <f t="shared" si="558"/>
        <v>0</v>
      </c>
      <c r="P944" s="20">
        <f t="shared" si="558"/>
        <v>0</v>
      </c>
      <c r="Q944" s="20">
        <f t="shared" si="558"/>
        <v>0</v>
      </c>
      <c r="R944" s="20">
        <f t="shared" si="558"/>
        <v>0</v>
      </c>
      <c r="S944" s="20">
        <f t="shared" si="558"/>
        <v>0</v>
      </c>
      <c r="T944" s="20">
        <f t="shared" si="558"/>
        <v>0</v>
      </c>
      <c r="U944" s="20">
        <f t="shared" si="558"/>
        <v>0</v>
      </c>
      <c r="V944" s="20">
        <f t="shared" si="558"/>
        <v>0</v>
      </c>
      <c r="W944" s="155"/>
    </row>
    <row r="945" spans="3:23" x14ac:dyDescent="0.25">
      <c r="C945" s="146" t="s">
        <v>415</v>
      </c>
      <c r="D945" s="20">
        <v>0</v>
      </c>
      <c r="E945" s="20">
        <f t="shared" ref="E945:V945" si="559">E929</f>
        <v>1</v>
      </c>
      <c r="F945" s="147">
        <f t="shared" si="559"/>
        <v>0</v>
      </c>
      <c r="G945" s="20">
        <f t="shared" si="559"/>
        <v>0</v>
      </c>
      <c r="H945" s="20">
        <f t="shared" si="559"/>
        <v>0</v>
      </c>
      <c r="I945" s="20">
        <f t="shared" si="559"/>
        <v>0</v>
      </c>
      <c r="J945" s="20">
        <f t="shared" si="559"/>
        <v>0</v>
      </c>
      <c r="K945" s="20">
        <f t="shared" si="559"/>
        <v>0</v>
      </c>
      <c r="L945" s="20">
        <f t="shared" si="559"/>
        <v>0</v>
      </c>
      <c r="M945" s="20">
        <f t="shared" si="559"/>
        <v>0</v>
      </c>
      <c r="N945" s="20">
        <f t="shared" si="559"/>
        <v>1</v>
      </c>
      <c r="O945" s="20">
        <f t="shared" si="559"/>
        <v>0</v>
      </c>
      <c r="P945" s="20">
        <f t="shared" si="559"/>
        <v>0</v>
      </c>
      <c r="Q945" s="20">
        <f t="shared" si="559"/>
        <v>0</v>
      </c>
      <c r="R945" s="20">
        <f t="shared" si="559"/>
        <v>0</v>
      </c>
      <c r="S945" s="20">
        <f t="shared" si="559"/>
        <v>0</v>
      </c>
      <c r="T945" s="20">
        <f t="shared" si="559"/>
        <v>-1</v>
      </c>
      <c r="U945" s="20">
        <f t="shared" si="559"/>
        <v>0</v>
      </c>
      <c r="V945" s="20">
        <f t="shared" si="559"/>
        <v>0</v>
      </c>
      <c r="W945" s="155"/>
    </row>
    <row r="946" spans="3:23" x14ac:dyDescent="0.25">
      <c r="C946" s="146" t="s">
        <v>440</v>
      </c>
      <c r="D946" s="20">
        <v>0</v>
      </c>
      <c r="E946" s="20">
        <f>E930-E953*$H$930</f>
        <v>1</v>
      </c>
      <c r="F946" s="147">
        <f t="shared" ref="F946:V946" si="560">F930-F953*$H$930</f>
        <v>0</v>
      </c>
      <c r="G946" s="20">
        <f t="shared" si="560"/>
        <v>0</v>
      </c>
      <c r="H946" s="20">
        <f t="shared" si="560"/>
        <v>0</v>
      </c>
      <c r="I946" s="20">
        <f t="shared" si="560"/>
        <v>0</v>
      </c>
      <c r="J946" s="20">
        <f t="shared" si="560"/>
        <v>0</v>
      </c>
      <c r="K946" s="20">
        <f t="shared" si="560"/>
        <v>0</v>
      </c>
      <c r="L946" s="20">
        <f t="shared" si="560"/>
        <v>0</v>
      </c>
      <c r="M946" s="20">
        <f t="shared" si="560"/>
        <v>0</v>
      </c>
      <c r="N946" s="20">
        <f t="shared" si="560"/>
        <v>0</v>
      </c>
      <c r="O946" s="20">
        <f t="shared" si="560"/>
        <v>1</v>
      </c>
      <c r="P946" s="20">
        <f t="shared" si="560"/>
        <v>0</v>
      </c>
      <c r="Q946" s="20">
        <f t="shared" si="560"/>
        <v>0</v>
      </c>
      <c r="R946" s="20">
        <f t="shared" si="560"/>
        <v>0</v>
      </c>
      <c r="S946" s="20">
        <f t="shared" si="560"/>
        <v>0</v>
      </c>
      <c r="T946" s="20">
        <f t="shared" si="560"/>
        <v>0</v>
      </c>
      <c r="U946" s="20">
        <f t="shared" si="560"/>
        <v>0</v>
      </c>
      <c r="V946" s="20">
        <f t="shared" si="560"/>
        <v>-1</v>
      </c>
      <c r="W946" s="155"/>
    </row>
    <row r="947" spans="3:23" x14ac:dyDescent="0.25">
      <c r="C947" s="146" t="s">
        <v>441</v>
      </c>
      <c r="D947" s="20">
        <v>0</v>
      </c>
      <c r="E947" s="20">
        <f t="shared" ref="E947:V953" si="561">E931</f>
        <v>1</v>
      </c>
      <c r="F947" s="147">
        <f t="shared" si="561"/>
        <v>0</v>
      </c>
      <c r="G947" s="20">
        <f t="shared" si="561"/>
        <v>0</v>
      </c>
      <c r="H947" s="20">
        <f t="shared" si="561"/>
        <v>0</v>
      </c>
      <c r="I947" s="20">
        <f t="shared" si="561"/>
        <v>0</v>
      </c>
      <c r="J947" s="20">
        <f t="shared" si="561"/>
        <v>0</v>
      </c>
      <c r="K947" s="20">
        <f t="shared" si="561"/>
        <v>0</v>
      </c>
      <c r="L947" s="20">
        <f t="shared" si="561"/>
        <v>0</v>
      </c>
      <c r="M947" s="20">
        <f t="shared" si="561"/>
        <v>0</v>
      </c>
      <c r="N947" s="20">
        <f t="shared" si="561"/>
        <v>0</v>
      </c>
      <c r="O947" s="20">
        <f t="shared" si="561"/>
        <v>0</v>
      </c>
      <c r="P947" s="20">
        <f t="shared" si="561"/>
        <v>1</v>
      </c>
      <c r="Q947" s="20">
        <f t="shared" si="561"/>
        <v>0</v>
      </c>
      <c r="R947" s="20">
        <f t="shared" si="561"/>
        <v>0</v>
      </c>
      <c r="S947" s="20">
        <f t="shared" si="561"/>
        <v>0</v>
      </c>
      <c r="T947" s="20">
        <f t="shared" si="561"/>
        <v>0</v>
      </c>
      <c r="U947" s="20">
        <f t="shared" si="561"/>
        <v>-1</v>
      </c>
      <c r="V947" s="20">
        <f t="shared" si="561"/>
        <v>0</v>
      </c>
      <c r="W947" s="155"/>
    </row>
    <row r="948" spans="3:23" ht="15.75" thickBot="1" x14ac:dyDescent="0.3">
      <c r="C948" s="146" t="s">
        <v>468</v>
      </c>
      <c r="D948" s="20">
        <v>0</v>
      </c>
      <c r="E948" s="20">
        <f t="shared" si="561"/>
        <v>0</v>
      </c>
      <c r="F948" s="147">
        <f t="shared" si="561"/>
        <v>0</v>
      </c>
      <c r="G948" s="20">
        <f t="shared" si="561"/>
        <v>0</v>
      </c>
      <c r="H948" s="20">
        <f t="shared" si="561"/>
        <v>0</v>
      </c>
      <c r="I948" s="20">
        <f t="shared" si="561"/>
        <v>0</v>
      </c>
      <c r="J948" s="20">
        <f t="shared" si="561"/>
        <v>0</v>
      </c>
      <c r="K948" s="20">
        <f t="shared" si="561"/>
        <v>0</v>
      </c>
      <c r="L948" s="20">
        <f t="shared" si="561"/>
        <v>0</v>
      </c>
      <c r="M948" s="20">
        <f t="shared" si="561"/>
        <v>0</v>
      </c>
      <c r="N948" s="20">
        <f t="shared" si="561"/>
        <v>0</v>
      </c>
      <c r="O948" s="20">
        <f t="shared" si="561"/>
        <v>0</v>
      </c>
      <c r="P948" s="20">
        <f t="shared" si="561"/>
        <v>0</v>
      </c>
      <c r="Q948" s="20">
        <f t="shared" si="561"/>
        <v>1</v>
      </c>
      <c r="R948" s="20">
        <f t="shared" si="561"/>
        <v>0</v>
      </c>
      <c r="S948" s="20">
        <f t="shared" si="561"/>
        <v>1</v>
      </c>
      <c r="T948" s="20">
        <f t="shared" si="561"/>
        <v>0</v>
      </c>
      <c r="U948" s="20">
        <f t="shared" si="561"/>
        <v>0</v>
      </c>
      <c r="V948" s="20">
        <f t="shared" si="561"/>
        <v>0</v>
      </c>
      <c r="W948" s="155"/>
    </row>
    <row r="949" spans="3:23" ht="15.75" thickBot="1" x14ac:dyDescent="0.3">
      <c r="C949" s="148" t="s">
        <v>458</v>
      </c>
      <c r="D949" s="149">
        <v>0</v>
      </c>
      <c r="E949" s="149">
        <f t="shared" si="561"/>
        <v>0</v>
      </c>
      <c r="F949" s="150">
        <f t="shared" si="561"/>
        <v>1</v>
      </c>
      <c r="G949" s="149">
        <f t="shared" si="561"/>
        <v>0</v>
      </c>
      <c r="H949" s="149">
        <f t="shared" si="561"/>
        <v>0</v>
      </c>
      <c r="I949" s="149">
        <f t="shared" si="561"/>
        <v>0</v>
      </c>
      <c r="J949" s="149">
        <f t="shared" si="561"/>
        <v>0</v>
      </c>
      <c r="K949" s="149">
        <f t="shared" si="561"/>
        <v>0</v>
      </c>
      <c r="L949" s="149">
        <f t="shared" si="561"/>
        <v>0</v>
      </c>
      <c r="M949" s="149">
        <f t="shared" si="561"/>
        <v>0</v>
      </c>
      <c r="N949" s="149">
        <f t="shared" si="561"/>
        <v>0</v>
      </c>
      <c r="O949" s="149">
        <f t="shared" si="561"/>
        <v>0</v>
      </c>
      <c r="P949" s="149">
        <f t="shared" si="561"/>
        <v>0</v>
      </c>
      <c r="Q949" s="149">
        <f t="shared" si="561"/>
        <v>0</v>
      </c>
      <c r="R949" s="149">
        <f t="shared" si="561"/>
        <v>1</v>
      </c>
      <c r="S949" s="149">
        <f t="shared" si="561"/>
        <v>0</v>
      </c>
      <c r="T949" s="149">
        <f t="shared" si="561"/>
        <v>0</v>
      </c>
      <c r="U949" s="149">
        <f t="shared" si="561"/>
        <v>0</v>
      </c>
      <c r="V949" s="149">
        <f t="shared" si="561"/>
        <v>0</v>
      </c>
      <c r="W949" s="151"/>
    </row>
    <row r="950" spans="3:23" x14ac:dyDescent="0.25">
      <c r="C950" s="146" t="s">
        <v>13</v>
      </c>
      <c r="D950" s="20">
        <v>13</v>
      </c>
      <c r="E950" s="20">
        <f t="shared" si="561"/>
        <v>1</v>
      </c>
      <c r="F950" s="147">
        <f t="shared" si="561"/>
        <v>0</v>
      </c>
      <c r="G950" s="20">
        <f t="shared" si="561"/>
        <v>0</v>
      </c>
      <c r="H950" s="20">
        <f t="shared" si="561"/>
        <v>0</v>
      </c>
      <c r="I950" s="20">
        <f t="shared" si="561"/>
        <v>0</v>
      </c>
      <c r="J950" s="20">
        <f t="shared" si="561"/>
        <v>1</v>
      </c>
      <c r="K950" s="20">
        <f t="shared" si="561"/>
        <v>0</v>
      </c>
      <c r="L950" s="20">
        <f t="shared" si="561"/>
        <v>0</v>
      </c>
      <c r="M950" s="20">
        <f t="shared" si="561"/>
        <v>0</v>
      </c>
      <c r="N950" s="20">
        <f t="shared" si="561"/>
        <v>0</v>
      </c>
      <c r="O950" s="20">
        <f t="shared" si="561"/>
        <v>0</v>
      </c>
      <c r="P950" s="20">
        <f t="shared" si="561"/>
        <v>0</v>
      </c>
      <c r="Q950" s="20">
        <f t="shared" si="561"/>
        <v>1</v>
      </c>
      <c r="R950" s="20">
        <f t="shared" si="561"/>
        <v>0</v>
      </c>
      <c r="S950" s="20">
        <f t="shared" si="561"/>
        <v>0</v>
      </c>
      <c r="T950" s="20">
        <f t="shared" si="561"/>
        <v>0</v>
      </c>
      <c r="U950" s="20">
        <f t="shared" si="561"/>
        <v>0</v>
      </c>
      <c r="V950" s="20">
        <f t="shared" si="561"/>
        <v>0</v>
      </c>
      <c r="W950" s="155"/>
    </row>
    <row r="951" spans="3:23" x14ac:dyDescent="0.25">
      <c r="C951" s="146" t="s">
        <v>10</v>
      </c>
      <c r="D951" s="20">
        <v>6</v>
      </c>
      <c r="E951" s="20">
        <f t="shared" si="561"/>
        <v>0</v>
      </c>
      <c r="F951" s="147">
        <f t="shared" si="561"/>
        <v>0</v>
      </c>
      <c r="G951" s="20">
        <f t="shared" si="561"/>
        <v>1</v>
      </c>
      <c r="H951" s="20">
        <f t="shared" si="561"/>
        <v>0</v>
      </c>
      <c r="I951" s="20">
        <f t="shared" si="561"/>
        <v>0</v>
      </c>
      <c r="J951" s="20">
        <f t="shared" si="561"/>
        <v>0</v>
      </c>
      <c r="K951" s="20">
        <f t="shared" si="561"/>
        <v>0</v>
      </c>
      <c r="L951" s="20">
        <f t="shared" si="561"/>
        <v>0</v>
      </c>
      <c r="M951" s="20">
        <f t="shared" si="561"/>
        <v>0</v>
      </c>
      <c r="N951" s="20">
        <f t="shared" si="561"/>
        <v>0</v>
      </c>
      <c r="O951" s="20">
        <f t="shared" si="561"/>
        <v>0</v>
      </c>
      <c r="P951" s="20">
        <f t="shared" si="561"/>
        <v>0</v>
      </c>
      <c r="Q951" s="20">
        <f t="shared" si="561"/>
        <v>0</v>
      </c>
      <c r="R951" s="20">
        <f t="shared" si="561"/>
        <v>0</v>
      </c>
      <c r="S951" s="20">
        <f t="shared" si="561"/>
        <v>0</v>
      </c>
      <c r="T951" s="20">
        <f t="shared" si="561"/>
        <v>1</v>
      </c>
      <c r="U951" s="20">
        <f t="shared" si="561"/>
        <v>0</v>
      </c>
      <c r="V951" s="20">
        <f t="shared" si="561"/>
        <v>0</v>
      </c>
      <c r="W951" s="155"/>
    </row>
    <row r="952" spans="3:23" x14ac:dyDescent="0.25">
      <c r="C952" s="146" t="s">
        <v>12</v>
      </c>
      <c r="D952" s="20">
        <v>6</v>
      </c>
      <c r="E952" s="20">
        <f t="shared" si="561"/>
        <v>0</v>
      </c>
      <c r="F952" s="147">
        <f t="shared" si="561"/>
        <v>0</v>
      </c>
      <c r="G952" s="20">
        <f t="shared" si="561"/>
        <v>0</v>
      </c>
      <c r="H952" s="20">
        <f t="shared" si="561"/>
        <v>0</v>
      </c>
      <c r="I952" s="20">
        <f t="shared" si="561"/>
        <v>1</v>
      </c>
      <c r="J952" s="20">
        <f t="shared" si="561"/>
        <v>0</v>
      </c>
      <c r="K952" s="20">
        <f t="shared" si="561"/>
        <v>0</v>
      </c>
      <c r="L952" s="20">
        <f t="shared" si="561"/>
        <v>0</v>
      </c>
      <c r="M952" s="20">
        <f t="shared" si="561"/>
        <v>0</v>
      </c>
      <c r="N952" s="20">
        <f t="shared" si="561"/>
        <v>0</v>
      </c>
      <c r="O952" s="20">
        <f t="shared" si="561"/>
        <v>0</v>
      </c>
      <c r="P952" s="20">
        <f t="shared" si="561"/>
        <v>0</v>
      </c>
      <c r="Q952" s="20">
        <f t="shared" si="561"/>
        <v>0</v>
      </c>
      <c r="R952" s="20">
        <f t="shared" si="561"/>
        <v>0</v>
      </c>
      <c r="S952" s="20">
        <f t="shared" si="561"/>
        <v>0</v>
      </c>
      <c r="T952" s="20">
        <f t="shared" si="561"/>
        <v>0</v>
      </c>
      <c r="U952" s="20">
        <f t="shared" si="561"/>
        <v>1</v>
      </c>
      <c r="V952" s="20">
        <f t="shared" si="561"/>
        <v>0</v>
      </c>
      <c r="W952" s="155"/>
    </row>
    <row r="953" spans="3:23" ht="15.75" thickBot="1" x14ac:dyDescent="0.3">
      <c r="C953" s="152" t="s">
        <v>11</v>
      </c>
      <c r="D953" s="153">
        <v>3</v>
      </c>
      <c r="E953" s="20">
        <f t="shared" si="561"/>
        <v>0</v>
      </c>
      <c r="F953" s="154">
        <f t="shared" si="561"/>
        <v>0</v>
      </c>
      <c r="G953" s="20">
        <f t="shared" si="561"/>
        <v>0</v>
      </c>
      <c r="H953" s="20">
        <f t="shared" si="561"/>
        <v>1</v>
      </c>
      <c r="I953" s="20">
        <f t="shared" si="561"/>
        <v>0</v>
      </c>
      <c r="J953" s="20">
        <f t="shared" si="561"/>
        <v>0</v>
      </c>
      <c r="K953" s="20">
        <f t="shared" si="561"/>
        <v>0</v>
      </c>
      <c r="L953" s="20">
        <f t="shared" si="561"/>
        <v>0</v>
      </c>
      <c r="M953" s="20">
        <f t="shared" si="561"/>
        <v>0</v>
      </c>
      <c r="N953" s="20">
        <f t="shared" si="561"/>
        <v>0</v>
      </c>
      <c r="O953" s="20">
        <f t="shared" si="561"/>
        <v>0</v>
      </c>
      <c r="P953" s="20">
        <f t="shared" si="561"/>
        <v>0</v>
      </c>
      <c r="Q953" s="20">
        <f t="shared" si="561"/>
        <v>0</v>
      </c>
      <c r="R953" s="20">
        <f t="shared" si="561"/>
        <v>0</v>
      </c>
      <c r="S953" s="20">
        <f t="shared" si="561"/>
        <v>0</v>
      </c>
      <c r="T953" s="20">
        <f t="shared" si="561"/>
        <v>0</v>
      </c>
      <c r="U953" s="20">
        <f t="shared" si="561"/>
        <v>0</v>
      </c>
      <c r="V953" s="20">
        <f t="shared" si="561"/>
        <v>1</v>
      </c>
      <c r="W953" s="156"/>
    </row>
    <row r="954" spans="3:23" ht="15.75" thickBot="1" x14ac:dyDescent="0.3">
      <c r="D954" s="138"/>
      <c r="E954" s="138" t="s">
        <v>237</v>
      </c>
      <c r="F954" s="139">
        <f>SUMPRODUCT($D$942:$D$953,F942:F953)-F940</f>
        <v>-3</v>
      </c>
      <c r="G954" s="139">
        <f t="shared" ref="G954:V954" si="562">SUMPRODUCT($D$942:$D$953,G942:G953)-G940</f>
        <v>0</v>
      </c>
      <c r="H954" s="139">
        <f t="shared" si="562"/>
        <v>0</v>
      </c>
      <c r="I954" s="139">
        <f t="shared" si="562"/>
        <v>0</v>
      </c>
      <c r="J954" s="139">
        <f t="shared" si="562"/>
        <v>0</v>
      </c>
      <c r="K954" s="139">
        <f t="shared" si="562"/>
        <v>0</v>
      </c>
      <c r="L954" s="139">
        <f t="shared" si="562"/>
        <v>0</v>
      </c>
      <c r="M954" s="139">
        <f t="shared" si="562"/>
        <v>0</v>
      </c>
      <c r="N954" s="139">
        <f t="shared" si="562"/>
        <v>0</v>
      </c>
      <c r="O954" s="139">
        <f t="shared" si="562"/>
        <v>0</v>
      </c>
      <c r="P954" s="139">
        <f t="shared" si="562"/>
        <v>0</v>
      </c>
      <c r="Q954" s="139">
        <f t="shared" si="562"/>
        <v>13</v>
      </c>
      <c r="R954" s="139">
        <f t="shared" si="562"/>
        <v>0</v>
      </c>
      <c r="S954" s="139">
        <f t="shared" si="562"/>
        <v>0</v>
      </c>
      <c r="T954" s="139">
        <f t="shared" si="562"/>
        <v>6</v>
      </c>
      <c r="U954" s="139">
        <f t="shared" si="562"/>
        <v>6</v>
      </c>
      <c r="V954" s="139">
        <f t="shared" si="562"/>
        <v>3</v>
      </c>
    </row>
    <row r="955" spans="3:23" ht="15.75" thickBot="1" x14ac:dyDescent="0.3"/>
    <row r="956" spans="3:23" ht="15.75" thickBot="1" x14ac:dyDescent="0.3">
      <c r="C956" s="20"/>
      <c r="D956" s="20"/>
      <c r="E956" s="142" t="s">
        <v>155</v>
      </c>
      <c r="F956" s="143">
        <v>3</v>
      </c>
      <c r="G956" s="143">
        <v>6</v>
      </c>
      <c r="H956" s="143">
        <v>3</v>
      </c>
      <c r="I956" s="143">
        <v>6</v>
      </c>
      <c r="J956" s="143">
        <v>13</v>
      </c>
      <c r="K956" s="143">
        <v>0</v>
      </c>
      <c r="L956" s="143">
        <v>0</v>
      </c>
      <c r="M956" s="143">
        <v>0</v>
      </c>
      <c r="N956" s="143">
        <v>0</v>
      </c>
      <c r="O956" s="143">
        <v>0</v>
      </c>
      <c r="P956" s="143">
        <v>0</v>
      </c>
      <c r="Q956" s="143">
        <v>0</v>
      </c>
      <c r="R956" s="143">
        <v>0</v>
      </c>
      <c r="S956" s="143">
        <v>0</v>
      </c>
      <c r="T956" s="143">
        <v>0</v>
      </c>
      <c r="U956" s="143">
        <v>0</v>
      </c>
      <c r="V956" s="143">
        <v>0</v>
      </c>
    </row>
    <row r="957" spans="3:23" ht="15.75" thickBot="1" x14ac:dyDescent="0.3">
      <c r="C957" s="138" t="s">
        <v>435</v>
      </c>
      <c r="D957" s="139" t="s">
        <v>436</v>
      </c>
      <c r="E957" s="138" t="s">
        <v>437</v>
      </c>
      <c r="F957" s="139" t="s">
        <v>438</v>
      </c>
      <c r="G957" s="139" t="s">
        <v>439</v>
      </c>
      <c r="H957" s="139" t="s">
        <v>11</v>
      </c>
      <c r="I957" s="139" t="s">
        <v>12</v>
      </c>
      <c r="J957" s="139" t="s">
        <v>13</v>
      </c>
      <c r="K957" s="139" t="s">
        <v>234</v>
      </c>
      <c r="L957" s="139" t="s">
        <v>235</v>
      </c>
      <c r="M957" s="139" t="s">
        <v>236</v>
      </c>
      <c r="N957" s="139" t="s">
        <v>415</v>
      </c>
      <c r="O957" s="139" t="s">
        <v>440</v>
      </c>
      <c r="P957" s="139" t="s">
        <v>441</v>
      </c>
      <c r="Q957" s="139" t="s">
        <v>446</v>
      </c>
      <c r="R957" s="139" t="s">
        <v>458</v>
      </c>
      <c r="S957" s="139" t="s">
        <v>468</v>
      </c>
      <c r="T957" s="139" t="s">
        <v>481</v>
      </c>
      <c r="U957" s="139" t="s">
        <v>491</v>
      </c>
      <c r="V957" s="139" t="s">
        <v>499</v>
      </c>
      <c r="W957" s="140" t="s">
        <v>442</v>
      </c>
    </row>
    <row r="958" spans="3:23" x14ac:dyDescent="0.25">
      <c r="C958" s="142" t="s">
        <v>234</v>
      </c>
      <c r="D958" s="143">
        <v>0</v>
      </c>
      <c r="E958" s="143">
        <f>E942-E965*$F$942</f>
        <v>1</v>
      </c>
      <c r="F958" s="143">
        <f t="shared" ref="F958:V958" si="563">F942-F965*$F$942</f>
        <v>0</v>
      </c>
      <c r="G958" s="143">
        <f t="shared" si="563"/>
        <v>0</v>
      </c>
      <c r="H958" s="143">
        <f t="shared" si="563"/>
        <v>0</v>
      </c>
      <c r="I958" s="143">
        <f t="shared" si="563"/>
        <v>0</v>
      </c>
      <c r="J958" s="143">
        <f t="shared" si="563"/>
        <v>0</v>
      </c>
      <c r="K958" s="143">
        <f t="shared" si="563"/>
        <v>1</v>
      </c>
      <c r="L958" s="143">
        <f t="shared" si="563"/>
        <v>0</v>
      </c>
      <c r="M958" s="143">
        <f t="shared" si="563"/>
        <v>0</v>
      </c>
      <c r="N958" s="143">
        <f t="shared" si="563"/>
        <v>0</v>
      </c>
      <c r="O958" s="143">
        <f t="shared" si="563"/>
        <v>0</v>
      </c>
      <c r="P958" s="143">
        <f t="shared" si="563"/>
        <v>0</v>
      </c>
      <c r="Q958" s="143">
        <f t="shared" si="563"/>
        <v>-7</v>
      </c>
      <c r="R958" s="143">
        <f t="shared" si="563"/>
        <v>3</v>
      </c>
      <c r="S958" s="143">
        <f t="shared" si="563"/>
        <v>0</v>
      </c>
      <c r="T958" s="143">
        <f t="shared" si="563"/>
        <v>6</v>
      </c>
      <c r="U958" s="143">
        <f t="shared" si="563"/>
        <v>-12</v>
      </c>
      <c r="V958" s="143">
        <f t="shared" si="563"/>
        <v>-6</v>
      </c>
      <c r="W958" s="145"/>
    </row>
    <row r="959" spans="3:23" x14ac:dyDescent="0.25">
      <c r="C959" s="146" t="s">
        <v>235</v>
      </c>
      <c r="D959" s="20">
        <v>0</v>
      </c>
      <c r="E959" s="20">
        <f>E943-E965*$F$943</f>
        <v>1</v>
      </c>
      <c r="F959" s="20">
        <f t="shared" ref="F959:V959" si="564">F943-F965*$F$943</f>
        <v>0</v>
      </c>
      <c r="G959" s="20">
        <f t="shared" si="564"/>
        <v>0</v>
      </c>
      <c r="H959" s="20">
        <f t="shared" si="564"/>
        <v>0</v>
      </c>
      <c r="I959" s="20">
        <f t="shared" si="564"/>
        <v>0</v>
      </c>
      <c r="J959" s="20">
        <f t="shared" si="564"/>
        <v>0</v>
      </c>
      <c r="K959" s="20">
        <f t="shared" si="564"/>
        <v>0</v>
      </c>
      <c r="L959" s="20">
        <f t="shared" si="564"/>
        <v>1</v>
      </c>
      <c r="M959" s="20">
        <f t="shared" si="564"/>
        <v>0</v>
      </c>
      <c r="N959" s="20">
        <f t="shared" si="564"/>
        <v>0</v>
      </c>
      <c r="O959" s="20">
        <f t="shared" si="564"/>
        <v>0</v>
      </c>
      <c r="P959" s="20">
        <f t="shared" si="564"/>
        <v>0</v>
      </c>
      <c r="Q959" s="20">
        <f t="shared" si="564"/>
        <v>-7</v>
      </c>
      <c r="R959" s="20">
        <f t="shared" si="564"/>
        <v>-6</v>
      </c>
      <c r="S959" s="20">
        <f t="shared" si="564"/>
        <v>0</v>
      </c>
      <c r="T959" s="20">
        <f t="shared" si="564"/>
        <v>-12</v>
      </c>
      <c r="U959" s="20">
        <f t="shared" si="564"/>
        <v>6</v>
      </c>
      <c r="V959" s="20">
        <f t="shared" si="564"/>
        <v>3</v>
      </c>
      <c r="W959" s="155"/>
    </row>
    <row r="960" spans="3:23" x14ac:dyDescent="0.25">
      <c r="C960" s="146" t="s">
        <v>236</v>
      </c>
      <c r="D960" s="20">
        <v>0</v>
      </c>
      <c r="E960" s="20">
        <f>E944-E965*$F$944</f>
        <v>1</v>
      </c>
      <c r="F960" s="20">
        <f t="shared" ref="F960:V960" si="565">F944-F965*$F$944</f>
        <v>0</v>
      </c>
      <c r="G960" s="20">
        <f t="shared" si="565"/>
        <v>0</v>
      </c>
      <c r="H960" s="20">
        <f t="shared" si="565"/>
        <v>0</v>
      </c>
      <c r="I960" s="20">
        <f t="shared" si="565"/>
        <v>0</v>
      </c>
      <c r="J960" s="20">
        <f t="shared" si="565"/>
        <v>0</v>
      </c>
      <c r="K960" s="20">
        <f t="shared" si="565"/>
        <v>0</v>
      </c>
      <c r="L960" s="20">
        <f t="shared" si="565"/>
        <v>0</v>
      </c>
      <c r="M960" s="20">
        <f t="shared" si="565"/>
        <v>1</v>
      </c>
      <c r="N960" s="20">
        <f t="shared" si="565"/>
        <v>0</v>
      </c>
      <c r="O960" s="20">
        <f t="shared" si="565"/>
        <v>0</v>
      </c>
      <c r="P960" s="20">
        <f t="shared" si="565"/>
        <v>0</v>
      </c>
      <c r="Q960" s="20">
        <f t="shared" si="565"/>
        <v>0</v>
      </c>
      <c r="R960" s="20">
        <f t="shared" si="565"/>
        <v>-1</v>
      </c>
      <c r="S960" s="20">
        <f t="shared" si="565"/>
        <v>0</v>
      </c>
      <c r="T960" s="20">
        <f t="shared" si="565"/>
        <v>0</v>
      </c>
      <c r="U960" s="20">
        <f t="shared" si="565"/>
        <v>0</v>
      </c>
      <c r="V960" s="20">
        <f t="shared" si="565"/>
        <v>0</v>
      </c>
      <c r="W960" s="155"/>
    </row>
    <row r="961" spans="3:23" x14ac:dyDescent="0.25">
      <c r="C961" s="146" t="s">
        <v>415</v>
      </c>
      <c r="D961" s="20">
        <v>0</v>
      </c>
      <c r="E961" s="20">
        <f>E945</f>
        <v>1</v>
      </c>
      <c r="F961" s="20">
        <f t="shared" ref="F961:V961" si="566">F945</f>
        <v>0</v>
      </c>
      <c r="G961" s="20">
        <f t="shared" si="566"/>
        <v>0</v>
      </c>
      <c r="H961" s="20">
        <f t="shared" si="566"/>
        <v>0</v>
      </c>
      <c r="I961" s="20">
        <f t="shared" si="566"/>
        <v>0</v>
      </c>
      <c r="J961" s="20">
        <f t="shared" si="566"/>
        <v>0</v>
      </c>
      <c r="K961" s="20">
        <f t="shared" si="566"/>
        <v>0</v>
      </c>
      <c r="L961" s="20">
        <f t="shared" si="566"/>
        <v>0</v>
      </c>
      <c r="M961" s="20">
        <f t="shared" si="566"/>
        <v>0</v>
      </c>
      <c r="N961" s="20">
        <f t="shared" si="566"/>
        <v>1</v>
      </c>
      <c r="O961" s="20">
        <f t="shared" si="566"/>
        <v>0</v>
      </c>
      <c r="P961" s="20">
        <f t="shared" si="566"/>
        <v>0</v>
      </c>
      <c r="Q961" s="20">
        <f t="shared" si="566"/>
        <v>0</v>
      </c>
      <c r="R961" s="20">
        <f t="shared" si="566"/>
        <v>0</v>
      </c>
      <c r="S961" s="20">
        <f t="shared" si="566"/>
        <v>0</v>
      </c>
      <c r="T961" s="20">
        <f t="shared" si="566"/>
        <v>-1</v>
      </c>
      <c r="U961" s="20">
        <f t="shared" si="566"/>
        <v>0</v>
      </c>
      <c r="V961" s="20">
        <f t="shared" si="566"/>
        <v>0</v>
      </c>
      <c r="W961" s="155"/>
    </row>
    <row r="962" spans="3:23" x14ac:dyDescent="0.25">
      <c r="C962" s="146" t="s">
        <v>440</v>
      </c>
      <c r="D962" s="20">
        <v>0</v>
      </c>
      <c r="E962" s="20">
        <f t="shared" ref="E962:V969" si="567">E946</f>
        <v>1</v>
      </c>
      <c r="F962" s="20">
        <f t="shared" si="567"/>
        <v>0</v>
      </c>
      <c r="G962" s="20">
        <f t="shared" si="567"/>
        <v>0</v>
      </c>
      <c r="H962" s="20">
        <f t="shared" si="567"/>
        <v>0</v>
      </c>
      <c r="I962" s="20">
        <f t="shared" si="567"/>
        <v>0</v>
      </c>
      <c r="J962" s="20">
        <f t="shared" si="567"/>
        <v>0</v>
      </c>
      <c r="K962" s="20">
        <f t="shared" si="567"/>
        <v>0</v>
      </c>
      <c r="L962" s="20">
        <f t="shared" si="567"/>
        <v>0</v>
      </c>
      <c r="M962" s="20">
        <f t="shared" si="567"/>
        <v>0</v>
      </c>
      <c r="N962" s="20">
        <f t="shared" si="567"/>
        <v>0</v>
      </c>
      <c r="O962" s="20">
        <f t="shared" si="567"/>
        <v>1</v>
      </c>
      <c r="P962" s="20">
        <f t="shared" si="567"/>
        <v>0</v>
      </c>
      <c r="Q962" s="20">
        <f t="shared" si="567"/>
        <v>0</v>
      </c>
      <c r="R962" s="20">
        <f t="shared" si="567"/>
        <v>0</v>
      </c>
      <c r="S962" s="20">
        <f t="shared" si="567"/>
        <v>0</v>
      </c>
      <c r="T962" s="20">
        <f t="shared" si="567"/>
        <v>0</v>
      </c>
      <c r="U962" s="20">
        <f t="shared" si="567"/>
        <v>0</v>
      </c>
      <c r="V962" s="20">
        <f t="shared" si="567"/>
        <v>-1</v>
      </c>
      <c r="W962" s="155"/>
    </row>
    <row r="963" spans="3:23" x14ac:dyDescent="0.25">
      <c r="C963" s="146" t="s">
        <v>441</v>
      </c>
      <c r="D963" s="20">
        <v>0</v>
      </c>
      <c r="E963" s="20">
        <f t="shared" si="567"/>
        <v>1</v>
      </c>
      <c r="F963" s="20">
        <f t="shared" si="567"/>
        <v>0</v>
      </c>
      <c r="G963" s="20">
        <f t="shared" si="567"/>
        <v>0</v>
      </c>
      <c r="H963" s="20">
        <f t="shared" si="567"/>
        <v>0</v>
      </c>
      <c r="I963" s="20">
        <f t="shared" si="567"/>
        <v>0</v>
      </c>
      <c r="J963" s="20">
        <f t="shared" si="567"/>
        <v>0</v>
      </c>
      <c r="K963" s="20">
        <f t="shared" si="567"/>
        <v>0</v>
      </c>
      <c r="L963" s="20">
        <f t="shared" si="567"/>
        <v>0</v>
      </c>
      <c r="M963" s="20">
        <f t="shared" si="567"/>
        <v>0</v>
      </c>
      <c r="N963" s="20">
        <f t="shared" si="567"/>
        <v>0</v>
      </c>
      <c r="O963" s="20">
        <f t="shared" si="567"/>
        <v>0</v>
      </c>
      <c r="P963" s="20">
        <f t="shared" si="567"/>
        <v>1</v>
      </c>
      <c r="Q963" s="20">
        <f t="shared" si="567"/>
        <v>0</v>
      </c>
      <c r="R963" s="20">
        <f t="shared" si="567"/>
        <v>0</v>
      </c>
      <c r="S963" s="20">
        <f t="shared" si="567"/>
        <v>0</v>
      </c>
      <c r="T963" s="20">
        <f t="shared" si="567"/>
        <v>0</v>
      </c>
      <c r="U963" s="20">
        <f t="shared" si="567"/>
        <v>-1</v>
      </c>
      <c r="V963" s="20">
        <f t="shared" si="567"/>
        <v>0</v>
      </c>
      <c r="W963" s="155"/>
    </row>
    <row r="964" spans="3:23" x14ac:dyDescent="0.25">
      <c r="C964" s="146" t="s">
        <v>468</v>
      </c>
      <c r="D964" s="20">
        <v>0</v>
      </c>
      <c r="E964" s="20">
        <f t="shared" si="567"/>
        <v>0</v>
      </c>
      <c r="F964" s="20">
        <f t="shared" si="567"/>
        <v>0</v>
      </c>
      <c r="G964" s="20">
        <f t="shared" si="567"/>
        <v>0</v>
      </c>
      <c r="H964" s="20">
        <f t="shared" si="567"/>
        <v>0</v>
      </c>
      <c r="I964" s="20">
        <f t="shared" si="567"/>
        <v>0</v>
      </c>
      <c r="J964" s="20">
        <f t="shared" si="567"/>
        <v>0</v>
      </c>
      <c r="K964" s="20">
        <f t="shared" si="567"/>
        <v>0</v>
      </c>
      <c r="L964" s="20">
        <f t="shared" si="567"/>
        <v>0</v>
      </c>
      <c r="M964" s="20">
        <f t="shared" si="567"/>
        <v>0</v>
      </c>
      <c r="N964" s="20">
        <f t="shared" si="567"/>
        <v>0</v>
      </c>
      <c r="O964" s="20">
        <f t="shared" si="567"/>
        <v>0</v>
      </c>
      <c r="P964" s="20">
        <f t="shared" si="567"/>
        <v>0</v>
      </c>
      <c r="Q964" s="20">
        <f t="shared" si="567"/>
        <v>1</v>
      </c>
      <c r="R964" s="20">
        <f t="shared" si="567"/>
        <v>0</v>
      </c>
      <c r="S964" s="20">
        <f t="shared" si="567"/>
        <v>1</v>
      </c>
      <c r="T964" s="20">
        <f t="shared" si="567"/>
        <v>0</v>
      </c>
      <c r="U964" s="20">
        <f t="shared" si="567"/>
        <v>0</v>
      </c>
      <c r="V964" s="20">
        <f t="shared" si="567"/>
        <v>0</v>
      </c>
      <c r="W964" s="155"/>
    </row>
    <row r="965" spans="3:23" x14ac:dyDescent="0.25">
      <c r="C965" s="146" t="s">
        <v>9</v>
      </c>
      <c r="D965" s="20">
        <v>3</v>
      </c>
      <c r="E965" s="20">
        <f t="shared" si="567"/>
        <v>0</v>
      </c>
      <c r="F965" s="20">
        <f t="shared" si="567"/>
        <v>1</v>
      </c>
      <c r="G965" s="20">
        <f t="shared" si="567"/>
        <v>0</v>
      </c>
      <c r="H965" s="20">
        <f t="shared" si="567"/>
        <v>0</v>
      </c>
      <c r="I965" s="20">
        <f t="shared" si="567"/>
        <v>0</v>
      </c>
      <c r="J965" s="20">
        <f t="shared" si="567"/>
        <v>0</v>
      </c>
      <c r="K965" s="20">
        <f t="shared" si="567"/>
        <v>0</v>
      </c>
      <c r="L965" s="20">
        <f t="shared" si="567"/>
        <v>0</v>
      </c>
      <c r="M965" s="20">
        <f t="shared" si="567"/>
        <v>0</v>
      </c>
      <c r="N965" s="20">
        <f t="shared" si="567"/>
        <v>0</v>
      </c>
      <c r="O965" s="20">
        <f t="shared" si="567"/>
        <v>0</v>
      </c>
      <c r="P965" s="20">
        <f t="shared" si="567"/>
        <v>0</v>
      </c>
      <c r="Q965" s="20">
        <f t="shared" si="567"/>
        <v>0</v>
      </c>
      <c r="R965" s="20">
        <f t="shared" si="567"/>
        <v>1</v>
      </c>
      <c r="S965" s="20">
        <f t="shared" si="567"/>
        <v>0</v>
      </c>
      <c r="T965" s="20">
        <f t="shared" si="567"/>
        <v>0</v>
      </c>
      <c r="U965" s="20">
        <f t="shared" si="567"/>
        <v>0</v>
      </c>
      <c r="V965" s="20">
        <f t="shared" si="567"/>
        <v>0</v>
      </c>
      <c r="W965" s="155"/>
    </row>
    <row r="966" spans="3:23" x14ac:dyDescent="0.25">
      <c r="C966" s="146" t="s">
        <v>13</v>
      </c>
      <c r="D966" s="20">
        <v>13</v>
      </c>
      <c r="E966" s="20">
        <f t="shared" si="567"/>
        <v>1</v>
      </c>
      <c r="F966" s="20">
        <f t="shared" si="567"/>
        <v>0</v>
      </c>
      <c r="G966" s="20">
        <f t="shared" si="567"/>
        <v>0</v>
      </c>
      <c r="H966" s="20">
        <f t="shared" si="567"/>
        <v>0</v>
      </c>
      <c r="I966" s="20">
        <f t="shared" si="567"/>
        <v>0</v>
      </c>
      <c r="J966" s="20">
        <f t="shared" si="567"/>
        <v>1</v>
      </c>
      <c r="K966" s="20">
        <f t="shared" si="567"/>
        <v>0</v>
      </c>
      <c r="L966" s="20">
        <f t="shared" si="567"/>
        <v>0</v>
      </c>
      <c r="M966" s="20">
        <f t="shared" si="567"/>
        <v>0</v>
      </c>
      <c r="N966" s="20">
        <f t="shared" si="567"/>
        <v>0</v>
      </c>
      <c r="O966" s="20">
        <f t="shared" si="567"/>
        <v>0</v>
      </c>
      <c r="P966" s="20">
        <f t="shared" si="567"/>
        <v>0</v>
      </c>
      <c r="Q966" s="20">
        <f t="shared" si="567"/>
        <v>1</v>
      </c>
      <c r="R966" s="20">
        <f t="shared" si="567"/>
        <v>0</v>
      </c>
      <c r="S966" s="20">
        <f t="shared" si="567"/>
        <v>0</v>
      </c>
      <c r="T966" s="20">
        <f t="shared" si="567"/>
        <v>0</v>
      </c>
      <c r="U966" s="20">
        <f t="shared" si="567"/>
        <v>0</v>
      </c>
      <c r="V966" s="20">
        <f t="shared" si="567"/>
        <v>0</v>
      </c>
      <c r="W966" s="155"/>
    </row>
    <row r="967" spans="3:23" x14ac:dyDescent="0.25">
      <c r="C967" s="146" t="s">
        <v>10</v>
      </c>
      <c r="D967" s="20">
        <v>6</v>
      </c>
      <c r="E967" s="20">
        <f t="shared" si="567"/>
        <v>0</v>
      </c>
      <c r="F967" s="20">
        <f t="shared" si="567"/>
        <v>0</v>
      </c>
      <c r="G967" s="20">
        <f t="shared" si="567"/>
        <v>1</v>
      </c>
      <c r="H967" s="20">
        <f t="shared" si="567"/>
        <v>0</v>
      </c>
      <c r="I967" s="20">
        <f t="shared" si="567"/>
        <v>0</v>
      </c>
      <c r="J967" s="20">
        <f t="shared" si="567"/>
        <v>0</v>
      </c>
      <c r="K967" s="20">
        <f t="shared" si="567"/>
        <v>0</v>
      </c>
      <c r="L967" s="20">
        <f t="shared" si="567"/>
        <v>0</v>
      </c>
      <c r="M967" s="20">
        <f t="shared" si="567"/>
        <v>0</v>
      </c>
      <c r="N967" s="20">
        <f t="shared" si="567"/>
        <v>0</v>
      </c>
      <c r="O967" s="20">
        <f t="shared" si="567"/>
        <v>0</v>
      </c>
      <c r="P967" s="20">
        <f t="shared" si="567"/>
        <v>0</v>
      </c>
      <c r="Q967" s="20">
        <f t="shared" si="567"/>
        <v>0</v>
      </c>
      <c r="R967" s="20">
        <f t="shared" si="567"/>
        <v>0</v>
      </c>
      <c r="S967" s="20">
        <f t="shared" si="567"/>
        <v>0</v>
      </c>
      <c r="T967" s="20">
        <f t="shared" si="567"/>
        <v>1</v>
      </c>
      <c r="U967" s="20">
        <f t="shared" si="567"/>
        <v>0</v>
      </c>
      <c r="V967" s="20">
        <f t="shared" si="567"/>
        <v>0</v>
      </c>
      <c r="W967" s="155"/>
    </row>
    <row r="968" spans="3:23" x14ac:dyDescent="0.25">
      <c r="C968" s="146" t="s">
        <v>12</v>
      </c>
      <c r="D968" s="20">
        <v>6</v>
      </c>
      <c r="E968" s="20">
        <f t="shared" si="567"/>
        <v>0</v>
      </c>
      <c r="F968" s="20">
        <f t="shared" si="567"/>
        <v>0</v>
      </c>
      <c r="G968" s="20">
        <f t="shared" si="567"/>
        <v>0</v>
      </c>
      <c r="H968" s="20">
        <f t="shared" si="567"/>
        <v>0</v>
      </c>
      <c r="I968" s="20">
        <f t="shared" si="567"/>
        <v>1</v>
      </c>
      <c r="J968" s="20">
        <f t="shared" si="567"/>
        <v>0</v>
      </c>
      <c r="K968" s="20">
        <f t="shared" si="567"/>
        <v>0</v>
      </c>
      <c r="L968" s="20">
        <f t="shared" si="567"/>
        <v>0</v>
      </c>
      <c r="M968" s="20">
        <f t="shared" si="567"/>
        <v>0</v>
      </c>
      <c r="N968" s="20">
        <f t="shared" si="567"/>
        <v>0</v>
      </c>
      <c r="O968" s="20">
        <f t="shared" si="567"/>
        <v>0</v>
      </c>
      <c r="P968" s="20">
        <f t="shared" si="567"/>
        <v>0</v>
      </c>
      <c r="Q968" s="20">
        <f t="shared" si="567"/>
        <v>0</v>
      </c>
      <c r="R968" s="20">
        <f t="shared" si="567"/>
        <v>0</v>
      </c>
      <c r="S968" s="20">
        <f t="shared" si="567"/>
        <v>0</v>
      </c>
      <c r="T968" s="20">
        <f t="shared" si="567"/>
        <v>0</v>
      </c>
      <c r="U968" s="20">
        <f t="shared" si="567"/>
        <v>1</v>
      </c>
      <c r="V968" s="20">
        <f t="shared" si="567"/>
        <v>0</v>
      </c>
      <c r="W968" s="155"/>
    </row>
    <row r="969" spans="3:23" ht="15.75" thickBot="1" x14ac:dyDescent="0.3">
      <c r="C969" s="152" t="s">
        <v>11</v>
      </c>
      <c r="D969" s="153">
        <v>3</v>
      </c>
      <c r="E969" s="20">
        <f t="shared" si="567"/>
        <v>0</v>
      </c>
      <c r="F969" s="20">
        <f t="shared" si="567"/>
        <v>0</v>
      </c>
      <c r="G969" s="20">
        <f t="shared" si="567"/>
        <v>0</v>
      </c>
      <c r="H969" s="20">
        <f t="shared" si="567"/>
        <v>1</v>
      </c>
      <c r="I969" s="20">
        <f t="shared" si="567"/>
        <v>0</v>
      </c>
      <c r="J969" s="20">
        <f t="shared" si="567"/>
        <v>0</v>
      </c>
      <c r="K969" s="20">
        <f t="shared" si="567"/>
        <v>0</v>
      </c>
      <c r="L969" s="20">
        <f t="shared" si="567"/>
        <v>0</v>
      </c>
      <c r="M969" s="20">
        <f t="shared" si="567"/>
        <v>0</v>
      </c>
      <c r="N969" s="20">
        <f t="shared" si="567"/>
        <v>0</v>
      </c>
      <c r="O969" s="20">
        <f t="shared" si="567"/>
        <v>0</v>
      </c>
      <c r="P969" s="20">
        <f t="shared" si="567"/>
        <v>0</v>
      </c>
      <c r="Q969" s="20">
        <f t="shared" si="567"/>
        <v>0</v>
      </c>
      <c r="R969" s="20">
        <f t="shared" si="567"/>
        <v>0</v>
      </c>
      <c r="S969" s="20">
        <f t="shared" si="567"/>
        <v>0</v>
      </c>
      <c r="T969" s="20">
        <f t="shared" si="567"/>
        <v>0</v>
      </c>
      <c r="U969" s="20">
        <f t="shared" si="567"/>
        <v>0</v>
      </c>
      <c r="V969" s="20">
        <f t="shared" si="567"/>
        <v>1</v>
      </c>
      <c r="W969" s="156"/>
    </row>
    <row r="970" spans="3:23" ht="15.75" thickBot="1" x14ac:dyDescent="0.3">
      <c r="D970" s="138"/>
      <c r="E970" s="138" t="s">
        <v>237</v>
      </c>
      <c r="F970" s="139">
        <f>SUMPRODUCT($D$958:$D$969,F958:F969)-F956</f>
        <v>0</v>
      </c>
      <c r="G970" s="139">
        <f t="shared" ref="G970:V970" si="568">SUMPRODUCT($D$958:$D$969,G958:G969)-G956</f>
        <v>0</v>
      </c>
      <c r="H970" s="139">
        <f t="shared" si="568"/>
        <v>0</v>
      </c>
      <c r="I970" s="139">
        <f t="shared" si="568"/>
        <v>0</v>
      </c>
      <c r="J970" s="139">
        <f t="shared" si="568"/>
        <v>0</v>
      </c>
      <c r="K970" s="139">
        <f t="shared" si="568"/>
        <v>0</v>
      </c>
      <c r="L970" s="139">
        <f t="shared" si="568"/>
        <v>0</v>
      </c>
      <c r="M970" s="139">
        <f t="shared" si="568"/>
        <v>0</v>
      </c>
      <c r="N970" s="139">
        <f t="shared" si="568"/>
        <v>0</v>
      </c>
      <c r="O970" s="139">
        <f t="shared" si="568"/>
        <v>0</v>
      </c>
      <c r="P970" s="139">
        <f t="shared" si="568"/>
        <v>0</v>
      </c>
      <c r="Q970" s="139">
        <f t="shared" si="568"/>
        <v>13</v>
      </c>
      <c r="R970" s="139">
        <f t="shared" si="568"/>
        <v>3</v>
      </c>
      <c r="S970" s="139">
        <f t="shared" si="568"/>
        <v>0</v>
      </c>
      <c r="T970" s="139">
        <f t="shared" si="568"/>
        <v>6</v>
      </c>
      <c r="U970" s="139">
        <f t="shared" si="568"/>
        <v>6</v>
      </c>
      <c r="V970" s="139">
        <f t="shared" si="568"/>
        <v>3</v>
      </c>
    </row>
    <row r="971" spans="3:23" ht="15.75" thickBot="1" x14ac:dyDescent="0.3"/>
    <row r="972" spans="3:23" ht="15.75" thickBot="1" x14ac:dyDescent="0.3">
      <c r="C972" s="142" t="s">
        <v>460</v>
      </c>
      <c r="D972" s="143"/>
      <c r="E972" s="143"/>
      <c r="F972" s="143"/>
      <c r="G972" s="143"/>
      <c r="H972" s="143"/>
      <c r="I972" s="145"/>
    </row>
    <row r="973" spans="3:23" x14ac:dyDescent="0.25">
      <c r="C973" s="146"/>
      <c r="D973" s="167" t="s">
        <v>461</v>
      </c>
      <c r="E973" s="168">
        <f>SUMPRODUCT(D958:D969,E958:E969)</f>
        <v>13</v>
      </c>
      <c r="F973" s="169" t="s">
        <v>10</v>
      </c>
      <c r="G973" s="168">
        <v>0</v>
      </c>
      <c r="H973" s="169" t="s">
        <v>12</v>
      </c>
      <c r="I973" s="170">
        <v>0</v>
      </c>
    </row>
    <row r="974" spans="3:23" ht="15.75" thickBot="1" x14ac:dyDescent="0.3">
      <c r="C974" s="152"/>
      <c r="D974" s="171" t="s">
        <v>9</v>
      </c>
      <c r="E974" s="172">
        <v>0</v>
      </c>
      <c r="F974" s="173" t="s">
        <v>11</v>
      </c>
      <c r="G974" s="172">
        <v>0</v>
      </c>
      <c r="H974" s="173" t="s">
        <v>13</v>
      </c>
      <c r="I974" s="174">
        <v>1</v>
      </c>
    </row>
    <row r="975" spans="3:23" ht="15.75" thickBot="1" x14ac:dyDescent="0.3">
      <c r="C975" s="166"/>
    </row>
    <row r="976" spans="3:23" ht="15.75" thickBot="1" x14ac:dyDescent="0.3">
      <c r="C976" s="150" t="s">
        <v>505</v>
      </c>
    </row>
    <row r="977" spans="3:3" x14ac:dyDescent="0.25">
      <c r="C977" s="180" t="s">
        <v>506</v>
      </c>
    </row>
    <row r="978" spans="3:3" x14ac:dyDescent="0.25">
      <c r="C978" s="180" t="s">
        <v>507</v>
      </c>
    </row>
    <row r="979" spans="3:3" x14ac:dyDescent="0.25">
      <c r="C979" s="180" t="s">
        <v>508</v>
      </c>
    </row>
    <row r="980" spans="3:3" x14ac:dyDescent="0.25">
      <c r="C980" s="180" t="s">
        <v>509</v>
      </c>
    </row>
    <row r="981" spans="3:3" x14ac:dyDescent="0.25">
      <c r="C981" s="180" t="s">
        <v>510</v>
      </c>
    </row>
    <row r="982" spans="3:3" ht="15.75" thickBot="1" x14ac:dyDescent="0.3">
      <c r="C982" s="181" t="s">
        <v>511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4"/>
  <sheetViews>
    <sheetView zoomScale="88" workbookViewId="0">
      <selection activeCell="C18" sqref="C18"/>
    </sheetView>
  </sheetViews>
  <sheetFormatPr defaultRowHeight="15" x14ac:dyDescent="0.25"/>
  <cols>
    <col min="1" max="1" width="21.7109375" style="92" bestFit="1" customWidth="1"/>
    <col min="2" max="2" width="9.140625" style="92"/>
    <col min="3" max="3" width="13.85546875" style="92" bestFit="1" customWidth="1"/>
    <col min="4" max="4" width="41.140625" style="92" bestFit="1" customWidth="1"/>
    <col min="5" max="5" width="10.140625" style="92" customWidth="1"/>
    <col min="6" max="16384" width="9.140625" style="92"/>
  </cols>
  <sheetData>
    <row r="1" spans="1:27" x14ac:dyDescent="0.25">
      <c r="A1" s="120"/>
      <c r="B1" s="120"/>
      <c r="C1" s="120"/>
      <c r="D1" s="120"/>
      <c r="E1" s="120"/>
      <c r="F1" s="120"/>
      <c r="G1" s="120"/>
      <c r="H1" s="120"/>
      <c r="I1" s="120"/>
      <c r="J1" s="120"/>
      <c r="K1" s="120"/>
      <c r="L1" s="120"/>
      <c r="M1" s="120"/>
      <c r="N1" s="120"/>
      <c r="O1" s="120"/>
      <c r="P1" s="120"/>
      <c r="Q1" s="120"/>
      <c r="R1" s="120"/>
      <c r="S1" s="120"/>
      <c r="T1" s="120"/>
      <c r="U1" s="120"/>
      <c r="V1" s="120"/>
      <c r="W1" s="120"/>
      <c r="X1" s="120"/>
      <c r="Y1" s="120"/>
      <c r="Z1" s="120"/>
      <c r="AA1" s="120"/>
    </row>
    <row r="2" spans="1:27" x14ac:dyDescent="0.25">
      <c r="A2" s="137"/>
      <c r="B2" s="120"/>
      <c r="C2" s="120"/>
      <c r="D2" s="120"/>
      <c r="E2" s="120"/>
      <c r="F2" s="120"/>
      <c r="G2" s="120"/>
      <c r="H2" s="120"/>
      <c r="I2" s="120"/>
      <c r="J2" s="120"/>
      <c r="K2" s="120"/>
      <c r="L2" s="120"/>
      <c r="M2" s="120"/>
      <c r="N2" s="120"/>
      <c r="O2" s="120"/>
      <c r="P2" s="120"/>
      <c r="Q2" s="120"/>
      <c r="R2" s="120"/>
      <c r="S2" s="120"/>
      <c r="T2" s="120"/>
      <c r="U2" s="120"/>
      <c r="V2" s="120"/>
      <c r="W2" s="120"/>
      <c r="X2" s="120"/>
      <c r="Y2" s="120"/>
      <c r="Z2" s="120"/>
      <c r="AA2" s="120"/>
    </row>
    <row r="3" spans="1:27" x14ac:dyDescent="0.25">
      <c r="A3" s="137" t="s">
        <v>512</v>
      </c>
      <c r="B3" s="137"/>
      <c r="C3" s="120"/>
      <c r="D3" s="120"/>
      <c r="E3" s="120"/>
      <c r="F3" s="120"/>
      <c r="G3" s="120"/>
      <c r="H3" s="120"/>
      <c r="I3" s="120"/>
      <c r="J3" s="120"/>
      <c r="K3" s="120"/>
      <c r="L3" s="120"/>
      <c r="M3" s="120"/>
      <c r="N3" s="120"/>
      <c r="O3" s="120"/>
      <c r="P3" s="120"/>
      <c r="Q3" s="120"/>
      <c r="R3" s="120"/>
      <c r="S3" s="120"/>
      <c r="T3" s="120"/>
      <c r="U3" s="120"/>
      <c r="V3" s="120"/>
      <c r="W3" s="120"/>
      <c r="X3" s="120"/>
      <c r="Y3" s="120"/>
      <c r="Z3" s="120"/>
      <c r="AA3" s="120"/>
    </row>
    <row r="4" spans="1:27" x14ac:dyDescent="0.25">
      <c r="A4" s="120"/>
      <c r="B4" s="120"/>
      <c r="C4" s="120"/>
      <c r="D4" s="120"/>
      <c r="E4" s="120"/>
      <c r="F4" s="120"/>
      <c r="G4" s="120"/>
      <c r="H4" s="120"/>
      <c r="I4" s="120"/>
      <c r="J4" s="120"/>
      <c r="K4" s="120"/>
      <c r="L4" s="120"/>
      <c r="M4" s="120"/>
      <c r="N4" s="120"/>
      <c r="O4" s="120"/>
      <c r="P4" s="120"/>
      <c r="Q4" s="120"/>
      <c r="R4" s="120"/>
      <c r="S4" s="120"/>
      <c r="T4" s="120"/>
      <c r="U4" s="120"/>
      <c r="V4" s="120"/>
      <c r="W4" s="120"/>
      <c r="X4" s="120"/>
      <c r="Y4" s="120"/>
      <c r="Z4" s="120"/>
      <c r="AA4" s="120"/>
    </row>
    <row r="5" spans="1:27" x14ac:dyDescent="0.25">
      <c r="A5" s="120"/>
      <c r="B5" s="120"/>
      <c r="C5" s="137" t="s">
        <v>449</v>
      </c>
      <c r="D5" s="137" t="s">
        <v>513</v>
      </c>
      <c r="E5" s="120"/>
      <c r="F5" s="120"/>
      <c r="G5" s="120"/>
      <c r="H5" s="120"/>
      <c r="I5" s="120"/>
      <c r="J5" s="120"/>
      <c r="K5" s="120"/>
      <c r="L5" s="120"/>
      <c r="M5" s="120"/>
      <c r="N5" s="120"/>
      <c r="O5" s="120"/>
      <c r="P5" s="120"/>
      <c r="Q5" s="120"/>
      <c r="R5" s="120"/>
      <c r="S5" s="120"/>
      <c r="T5" s="120"/>
      <c r="U5" s="120"/>
      <c r="V5" s="120"/>
      <c r="W5" s="120"/>
      <c r="X5" s="120"/>
      <c r="Y5" s="120"/>
      <c r="Z5" s="120"/>
      <c r="AA5" s="120"/>
    </row>
    <row r="6" spans="1:27" x14ac:dyDescent="0.25">
      <c r="A6" s="120"/>
      <c r="B6" s="120"/>
      <c r="C6" s="137" t="s">
        <v>451</v>
      </c>
      <c r="D6" s="137"/>
      <c r="E6" s="120"/>
      <c r="F6" s="120"/>
      <c r="G6" s="120"/>
      <c r="H6" s="120"/>
      <c r="I6" s="120"/>
      <c r="J6" s="120"/>
      <c r="K6" s="120"/>
      <c r="L6" s="120"/>
      <c r="M6" s="120"/>
      <c r="N6" s="120"/>
      <c r="O6" s="120"/>
      <c r="P6" s="120"/>
      <c r="Q6" s="120"/>
      <c r="R6" s="120"/>
      <c r="S6" s="120"/>
      <c r="T6" s="120"/>
      <c r="U6" s="120"/>
      <c r="V6" s="120"/>
      <c r="W6" s="120"/>
      <c r="X6" s="120"/>
      <c r="Y6" s="120"/>
      <c r="Z6" s="120"/>
      <c r="AA6" s="120"/>
    </row>
    <row r="7" spans="1:27" x14ac:dyDescent="0.25">
      <c r="A7" s="120"/>
      <c r="B7" s="120"/>
      <c r="C7" s="137"/>
      <c r="D7" s="137" t="s">
        <v>514</v>
      </c>
      <c r="E7" s="120"/>
      <c r="F7" s="120"/>
      <c r="G7" s="120"/>
      <c r="H7" s="120"/>
      <c r="I7" s="120"/>
      <c r="J7" s="120"/>
      <c r="K7" s="120"/>
      <c r="L7" s="120"/>
      <c r="M7" s="120"/>
      <c r="N7" s="120"/>
      <c r="O7" s="120"/>
      <c r="P7" s="120"/>
      <c r="Q7" s="120"/>
      <c r="R7" s="120"/>
      <c r="S7" s="120"/>
      <c r="T7" s="120"/>
      <c r="U7" s="120"/>
      <c r="V7" s="120"/>
      <c r="W7" s="120"/>
      <c r="X7" s="120"/>
      <c r="Y7" s="120"/>
      <c r="Z7" s="120"/>
      <c r="AA7" s="120"/>
    </row>
    <row r="8" spans="1:27" x14ac:dyDescent="0.25">
      <c r="A8" s="120"/>
      <c r="B8" s="120"/>
      <c r="C8" s="137"/>
      <c r="D8" s="137" t="s">
        <v>515</v>
      </c>
      <c r="E8" s="120"/>
      <c r="F8" s="120"/>
      <c r="G8" s="120"/>
      <c r="H8" s="120"/>
      <c r="I8" s="120"/>
      <c r="J8" s="120"/>
      <c r="K8" s="120"/>
      <c r="L8" s="120"/>
      <c r="M8" s="120"/>
      <c r="N8" s="120"/>
      <c r="O8" s="120"/>
      <c r="P8" s="120"/>
      <c r="Q8" s="120"/>
      <c r="R8" s="120"/>
      <c r="S8" s="120"/>
      <c r="T8" s="120"/>
      <c r="U8" s="120"/>
      <c r="V8" s="120"/>
      <c r="W8" s="120"/>
      <c r="X8" s="120"/>
      <c r="Y8" s="120"/>
      <c r="Z8" s="120"/>
      <c r="AA8" s="120"/>
    </row>
    <row r="9" spans="1:27" x14ac:dyDescent="0.25">
      <c r="A9" s="120"/>
      <c r="B9" s="120"/>
      <c r="C9" s="120"/>
      <c r="D9" s="120"/>
      <c r="E9" s="120"/>
      <c r="F9" s="120"/>
      <c r="G9" s="120"/>
      <c r="H9" s="120"/>
      <c r="I9" s="120"/>
      <c r="J9" s="120"/>
      <c r="K9" s="120"/>
      <c r="L9" s="120"/>
      <c r="M9" s="120"/>
      <c r="N9" s="120"/>
      <c r="O9" s="120"/>
      <c r="P9" s="120"/>
      <c r="Q9" s="120"/>
      <c r="R9" s="120"/>
      <c r="S9" s="120"/>
      <c r="T9" s="120"/>
      <c r="U9" s="120"/>
      <c r="V9" s="120"/>
      <c r="W9" s="120"/>
      <c r="X9" s="120"/>
      <c r="Y9" s="120"/>
      <c r="Z9" s="120"/>
      <c r="AA9" s="120"/>
    </row>
    <row r="10" spans="1:27" ht="15.75" thickBot="1" x14ac:dyDescent="0.3">
      <c r="A10" s="120"/>
      <c r="B10" s="120"/>
      <c r="C10" s="120"/>
      <c r="D10" s="120"/>
      <c r="E10" s="120"/>
      <c r="F10" s="120"/>
      <c r="G10" s="120"/>
      <c r="H10" s="120"/>
      <c r="I10" s="120"/>
      <c r="J10" s="120"/>
      <c r="K10" s="120"/>
      <c r="L10" s="120"/>
      <c r="M10" s="120"/>
      <c r="N10" s="120"/>
      <c r="O10" s="120"/>
      <c r="P10" s="120"/>
      <c r="Q10" s="120"/>
      <c r="R10" s="120"/>
      <c r="S10" s="120"/>
      <c r="T10" s="120"/>
      <c r="U10" s="120"/>
      <c r="V10" s="120"/>
      <c r="W10" s="120"/>
      <c r="X10" s="120"/>
      <c r="Y10" s="120"/>
      <c r="Z10" s="120"/>
      <c r="AA10" s="120"/>
    </row>
    <row r="11" spans="1:27" ht="15.75" thickBot="1" x14ac:dyDescent="0.3">
      <c r="A11" s="120"/>
      <c r="B11" s="120"/>
      <c r="C11" s="120"/>
      <c r="D11" s="93"/>
      <c r="E11" s="93"/>
      <c r="F11" s="121" t="s">
        <v>155</v>
      </c>
      <c r="G11" s="123">
        <v>60</v>
      </c>
      <c r="H11" s="123">
        <v>15</v>
      </c>
      <c r="I11" s="123">
        <v>30</v>
      </c>
      <c r="J11" s="123">
        <v>20</v>
      </c>
      <c r="K11" s="123">
        <v>0</v>
      </c>
      <c r="L11" s="123">
        <v>0</v>
      </c>
      <c r="M11" s="123">
        <v>0</v>
      </c>
      <c r="N11" s="123">
        <v>0</v>
      </c>
      <c r="O11" s="124">
        <v>0</v>
      </c>
      <c r="P11" s="93"/>
      <c r="Q11" s="120"/>
      <c r="R11" s="120"/>
      <c r="S11" s="120"/>
      <c r="T11" s="120"/>
      <c r="U11" s="120"/>
      <c r="V11" s="120"/>
      <c r="W11" s="120"/>
      <c r="X11" s="120"/>
      <c r="Y11" s="120"/>
      <c r="Z11" s="120"/>
      <c r="AA11" s="120"/>
    </row>
    <row r="12" spans="1:27" ht="15.75" thickBot="1" x14ac:dyDescent="0.3">
      <c r="A12" s="120"/>
      <c r="B12" s="120"/>
      <c r="C12" s="120"/>
      <c r="D12" s="121" t="s">
        <v>435</v>
      </c>
      <c r="E12" s="123" t="s">
        <v>436</v>
      </c>
      <c r="F12" s="123" t="s">
        <v>437</v>
      </c>
      <c r="G12" s="123" t="s">
        <v>438</v>
      </c>
      <c r="H12" s="123" t="s">
        <v>439</v>
      </c>
      <c r="I12" s="123" t="s">
        <v>11</v>
      </c>
      <c r="J12" s="123" t="s">
        <v>12</v>
      </c>
      <c r="K12" s="123" t="s">
        <v>234</v>
      </c>
      <c r="L12" s="123" t="s">
        <v>235</v>
      </c>
      <c r="M12" s="123" t="s">
        <v>236</v>
      </c>
      <c r="N12" s="123" t="s">
        <v>415</v>
      </c>
      <c r="O12" s="123" t="s">
        <v>440</v>
      </c>
      <c r="P12" s="124" t="s">
        <v>442</v>
      </c>
      <c r="Q12" s="120"/>
      <c r="R12" s="120"/>
      <c r="S12" s="120"/>
      <c r="T12" s="120"/>
      <c r="U12" s="120"/>
      <c r="V12" s="120"/>
      <c r="W12" s="120"/>
      <c r="X12" s="120"/>
      <c r="Y12" s="120"/>
      <c r="Z12" s="120"/>
      <c r="AA12" s="120"/>
    </row>
    <row r="13" spans="1:27" ht="15.75" thickBot="1" x14ac:dyDescent="0.3">
      <c r="A13" s="120"/>
      <c r="B13" s="120"/>
      <c r="C13" s="120"/>
      <c r="D13" s="126" t="s">
        <v>234</v>
      </c>
      <c r="E13" s="103">
        <v>0</v>
      </c>
      <c r="F13" s="103">
        <v>13</v>
      </c>
      <c r="G13" s="190">
        <v>5</v>
      </c>
      <c r="H13" s="103">
        <v>2</v>
      </c>
      <c r="I13" s="103">
        <v>3</v>
      </c>
      <c r="J13" s="103">
        <v>5</v>
      </c>
      <c r="K13" s="103">
        <v>1</v>
      </c>
      <c r="L13" s="103"/>
      <c r="M13" s="103"/>
      <c r="N13" s="103"/>
      <c r="O13" s="103"/>
      <c r="P13" s="128"/>
      <c r="Q13" s="120"/>
      <c r="R13" s="120"/>
      <c r="S13" s="120"/>
      <c r="T13" s="120"/>
      <c r="U13" s="120"/>
      <c r="V13" s="120"/>
      <c r="W13" s="120"/>
      <c r="X13" s="120"/>
      <c r="Y13" s="120"/>
      <c r="Z13" s="120"/>
      <c r="AA13" s="120"/>
    </row>
    <row r="14" spans="1:27" ht="15.75" thickBot="1" x14ac:dyDescent="0.3">
      <c r="A14" s="120"/>
      <c r="B14" s="120"/>
      <c r="C14" s="120"/>
      <c r="D14" s="121" t="s">
        <v>235</v>
      </c>
      <c r="E14" s="123">
        <v>0</v>
      </c>
      <c r="F14" s="123">
        <v>1</v>
      </c>
      <c r="G14" s="182">
        <v>1</v>
      </c>
      <c r="H14" s="123"/>
      <c r="I14" s="123"/>
      <c r="J14" s="123"/>
      <c r="K14" s="123"/>
      <c r="L14" s="123">
        <v>1</v>
      </c>
      <c r="M14" s="123"/>
      <c r="N14" s="123"/>
      <c r="O14" s="123"/>
      <c r="P14" s="124"/>
      <c r="Q14" s="120"/>
      <c r="R14" s="120"/>
      <c r="S14" s="120"/>
      <c r="T14" s="120"/>
      <c r="U14" s="120"/>
      <c r="V14" s="120"/>
      <c r="W14" s="120"/>
      <c r="X14" s="120"/>
      <c r="Y14" s="120"/>
      <c r="Z14" s="120"/>
      <c r="AA14" s="120"/>
    </row>
    <row r="15" spans="1:27" x14ac:dyDescent="0.25">
      <c r="A15" s="120"/>
      <c r="B15" s="120"/>
      <c r="C15" s="120"/>
      <c r="D15" s="97" t="s">
        <v>236</v>
      </c>
      <c r="E15" s="93">
        <v>0</v>
      </c>
      <c r="F15" s="93">
        <v>1</v>
      </c>
      <c r="G15" s="191"/>
      <c r="H15" s="93">
        <v>1</v>
      </c>
      <c r="I15" s="93"/>
      <c r="J15" s="93"/>
      <c r="K15" s="93"/>
      <c r="L15" s="93"/>
      <c r="M15" s="93">
        <v>1</v>
      </c>
      <c r="N15" s="93"/>
      <c r="O15" s="93"/>
      <c r="P15" s="130"/>
      <c r="Q15" s="120"/>
      <c r="R15" s="120"/>
      <c r="S15" s="120"/>
      <c r="T15" s="120"/>
      <c r="U15" s="120"/>
      <c r="V15" s="120"/>
      <c r="W15" s="120"/>
      <c r="X15" s="120"/>
      <c r="Y15" s="120"/>
      <c r="Z15" s="120"/>
      <c r="AA15" s="120"/>
    </row>
    <row r="16" spans="1:27" x14ac:dyDescent="0.25">
      <c r="A16" s="120"/>
      <c r="B16" s="120"/>
      <c r="C16" s="120"/>
      <c r="D16" s="97" t="s">
        <v>415</v>
      </c>
      <c r="E16" s="93">
        <v>0</v>
      </c>
      <c r="F16" s="93">
        <v>1</v>
      </c>
      <c r="G16" s="191"/>
      <c r="H16" s="93"/>
      <c r="I16" s="93">
        <v>1</v>
      </c>
      <c r="J16" s="93"/>
      <c r="K16" s="93"/>
      <c r="L16" s="93"/>
      <c r="M16" s="93"/>
      <c r="N16" s="93">
        <v>1</v>
      </c>
      <c r="O16" s="93"/>
      <c r="P16" s="130"/>
      <c r="Q16" s="120"/>
      <c r="R16" s="120"/>
      <c r="S16" s="120"/>
      <c r="T16" s="120"/>
      <c r="U16" s="120"/>
      <c r="V16" s="120"/>
      <c r="W16" s="120"/>
      <c r="X16" s="120"/>
      <c r="Y16" s="120"/>
      <c r="Z16" s="120"/>
      <c r="AA16" s="120"/>
    </row>
    <row r="17" spans="1:27" ht="15.75" thickBot="1" x14ac:dyDescent="0.3">
      <c r="A17" s="120"/>
      <c r="B17" s="120"/>
      <c r="C17" s="120"/>
      <c r="D17" s="134" t="s">
        <v>440</v>
      </c>
      <c r="E17" s="101">
        <v>0</v>
      </c>
      <c r="F17" s="101">
        <v>1</v>
      </c>
      <c r="G17" s="192"/>
      <c r="H17" s="101"/>
      <c r="I17" s="101"/>
      <c r="J17" s="101">
        <v>1</v>
      </c>
      <c r="K17" s="101"/>
      <c r="L17" s="101"/>
      <c r="M17" s="101"/>
      <c r="N17" s="101"/>
      <c r="O17" s="101">
        <v>1</v>
      </c>
      <c r="P17" s="136"/>
      <c r="Q17" s="120"/>
      <c r="R17" s="120"/>
      <c r="S17" s="120"/>
      <c r="T17" s="120"/>
      <c r="U17" s="120"/>
      <c r="V17" s="120"/>
      <c r="W17" s="120"/>
      <c r="X17" s="120"/>
      <c r="Y17" s="120"/>
      <c r="Z17" s="120"/>
      <c r="AA17" s="120"/>
    </row>
    <row r="18" spans="1:27" ht="15.75" thickBot="1" x14ac:dyDescent="0.3">
      <c r="A18" s="120"/>
      <c r="B18" s="120"/>
      <c r="C18" s="120"/>
      <c r="D18" s="93"/>
      <c r="E18" s="93"/>
      <c r="F18" s="134" t="s">
        <v>237</v>
      </c>
      <c r="G18" s="101">
        <f>SUMPRODUCT($E$13:$E$17,G13:G17)-G11</f>
        <v>-60</v>
      </c>
      <c r="H18" s="101">
        <f t="shared" ref="H18:O18" si="0">SUMPRODUCT($E$13:$E$17,H13:H17)-H11</f>
        <v>-15</v>
      </c>
      <c r="I18" s="101">
        <f t="shared" si="0"/>
        <v>-30</v>
      </c>
      <c r="J18" s="101">
        <f t="shared" si="0"/>
        <v>-20</v>
      </c>
      <c r="K18" s="101">
        <f t="shared" si="0"/>
        <v>0</v>
      </c>
      <c r="L18" s="101">
        <f t="shared" si="0"/>
        <v>0</v>
      </c>
      <c r="M18" s="101">
        <f t="shared" si="0"/>
        <v>0</v>
      </c>
      <c r="N18" s="101">
        <f t="shared" si="0"/>
        <v>0</v>
      </c>
      <c r="O18" s="101">
        <f t="shared" si="0"/>
        <v>0</v>
      </c>
      <c r="P18" s="93"/>
      <c r="Q18" s="120"/>
      <c r="R18" s="120"/>
      <c r="S18" s="120"/>
      <c r="T18" s="120"/>
      <c r="U18" s="120"/>
      <c r="V18" s="120"/>
      <c r="W18" s="120"/>
      <c r="X18" s="120"/>
      <c r="Y18" s="120"/>
      <c r="Z18" s="120"/>
      <c r="AA18" s="120"/>
    </row>
    <row r="19" spans="1:27" ht="15.75" thickBot="1" x14ac:dyDescent="0.3">
      <c r="A19" s="120"/>
      <c r="B19" s="120"/>
      <c r="C19" s="120"/>
      <c r="D19" s="120"/>
      <c r="E19" s="120"/>
      <c r="F19" s="120"/>
      <c r="G19" s="120"/>
      <c r="H19" s="120"/>
      <c r="I19" s="120"/>
      <c r="J19" s="120"/>
      <c r="K19" s="120"/>
      <c r="L19" s="120"/>
      <c r="M19" s="120"/>
      <c r="N19" s="120"/>
      <c r="O19" s="120"/>
      <c r="P19" s="120"/>
      <c r="Q19" s="120"/>
      <c r="R19" s="120"/>
      <c r="S19" s="120"/>
      <c r="T19" s="120"/>
      <c r="U19" s="120"/>
      <c r="V19" s="120"/>
      <c r="W19" s="120"/>
      <c r="X19" s="120"/>
      <c r="Y19" s="120"/>
      <c r="Z19" s="120"/>
      <c r="AA19" s="120"/>
    </row>
    <row r="20" spans="1:27" ht="15.75" thickBot="1" x14ac:dyDescent="0.3">
      <c r="A20" s="120"/>
      <c r="B20" s="120"/>
      <c r="C20" s="120"/>
      <c r="D20" s="93"/>
      <c r="E20" s="93"/>
      <c r="F20" s="121" t="s">
        <v>155</v>
      </c>
      <c r="G20" s="123">
        <v>60</v>
      </c>
      <c r="H20" s="123">
        <v>15</v>
      </c>
      <c r="I20" s="123">
        <v>30</v>
      </c>
      <c r="J20" s="123">
        <v>20</v>
      </c>
      <c r="K20" s="123">
        <v>0</v>
      </c>
      <c r="L20" s="123">
        <v>0</v>
      </c>
      <c r="M20" s="123">
        <v>0</v>
      </c>
      <c r="N20" s="123">
        <v>0</v>
      </c>
      <c r="O20" s="124">
        <v>0</v>
      </c>
      <c r="P20" s="93"/>
      <c r="Q20" s="120"/>
      <c r="R20" s="120"/>
      <c r="S20" s="120"/>
      <c r="T20" s="120"/>
      <c r="U20" s="120"/>
      <c r="V20" s="120"/>
      <c r="W20" s="120"/>
      <c r="X20" s="120"/>
      <c r="Y20" s="120"/>
      <c r="Z20" s="120"/>
      <c r="AA20" s="120"/>
    </row>
    <row r="21" spans="1:27" ht="15.75" thickBot="1" x14ac:dyDescent="0.3">
      <c r="A21" s="120"/>
      <c r="B21" s="120"/>
      <c r="C21" s="120"/>
      <c r="D21" s="121" t="s">
        <v>435</v>
      </c>
      <c r="E21" s="123" t="s">
        <v>436</v>
      </c>
      <c r="F21" s="123" t="s">
        <v>437</v>
      </c>
      <c r="G21" s="123" t="s">
        <v>438</v>
      </c>
      <c r="H21" s="123" t="s">
        <v>439</v>
      </c>
      <c r="I21" s="123" t="s">
        <v>11</v>
      </c>
      <c r="J21" s="123" t="s">
        <v>12</v>
      </c>
      <c r="K21" s="123" t="s">
        <v>234</v>
      </c>
      <c r="L21" s="123" t="s">
        <v>235</v>
      </c>
      <c r="M21" s="123" t="s">
        <v>236</v>
      </c>
      <c r="N21" s="123" t="s">
        <v>415</v>
      </c>
      <c r="O21" s="123" t="s">
        <v>440</v>
      </c>
      <c r="P21" s="124" t="s">
        <v>442</v>
      </c>
      <c r="Q21" s="120"/>
      <c r="R21" s="120"/>
      <c r="S21" s="120"/>
      <c r="T21" s="120"/>
      <c r="U21" s="120"/>
      <c r="V21" s="120"/>
      <c r="W21" s="120"/>
      <c r="X21" s="120"/>
      <c r="Y21" s="120"/>
      <c r="Z21" s="120"/>
      <c r="AA21" s="120"/>
    </row>
    <row r="22" spans="1:27" x14ac:dyDescent="0.25">
      <c r="A22" s="120"/>
      <c r="B22" s="120"/>
      <c r="C22" s="120"/>
      <c r="D22" s="126" t="s">
        <v>234</v>
      </c>
      <c r="E22" s="103">
        <v>0</v>
      </c>
      <c r="F22" s="103">
        <f>F13-F23*$G$13</f>
        <v>8</v>
      </c>
      <c r="G22" s="103">
        <f t="shared" ref="G22:O22" si="1">G13-G23*$G$13</f>
        <v>0</v>
      </c>
      <c r="H22" s="103">
        <f t="shared" si="1"/>
        <v>2</v>
      </c>
      <c r="I22" s="190">
        <f t="shared" si="1"/>
        <v>3</v>
      </c>
      <c r="J22" s="103">
        <f t="shared" si="1"/>
        <v>5</v>
      </c>
      <c r="K22" s="103">
        <f t="shared" si="1"/>
        <v>1</v>
      </c>
      <c r="L22" s="103">
        <f t="shared" si="1"/>
        <v>-5</v>
      </c>
      <c r="M22" s="103">
        <f t="shared" si="1"/>
        <v>0</v>
      </c>
      <c r="N22" s="103">
        <f t="shared" si="1"/>
        <v>0</v>
      </c>
      <c r="O22" s="103">
        <f t="shared" si="1"/>
        <v>0</v>
      </c>
      <c r="P22" s="128"/>
      <c r="Q22" s="120"/>
      <c r="R22" s="120"/>
      <c r="S22" s="120"/>
      <c r="T22" s="120"/>
      <c r="U22" s="120"/>
      <c r="V22" s="120"/>
      <c r="W22" s="120"/>
      <c r="X22" s="120"/>
      <c r="Y22" s="120"/>
      <c r="Z22" s="120"/>
      <c r="AA22" s="120"/>
    </row>
    <row r="23" spans="1:27" x14ac:dyDescent="0.25">
      <c r="A23" s="120"/>
      <c r="B23" s="120"/>
      <c r="C23" s="120"/>
      <c r="D23" s="97" t="s">
        <v>9</v>
      </c>
      <c r="E23" s="93">
        <v>60</v>
      </c>
      <c r="F23" s="93">
        <f>F14</f>
        <v>1</v>
      </c>
      <c r="G23" s="93">
        <f t="shared" ref="G23:O23" si="2">G14</f>
        <v>1</v>
      </c>
      <c r="H23" s="93">
        <f t="shared" si="2"/>
        <v>0</v>
      </c>
      <c r="I23" s="191">
        <f t="shared" si="2"/>
        <v>0</v>
      </c>
      <c r="J23" s="93">
        <f t="shared" si="2"/>
        <v>0</v>
      </c>
      <c r="K23" s="93">
        <f t="shared" si="2"/>
        <v>0</v>
      </c>
      <c r="L23" s="93">
        <f t="shared" si="2"/>
        <v>1</v>
      </c>
      <c r="M23" s="93">
        <f t="shared" si="2"/>
        <v>0</v>
      </c>
      <c r="N23" s="93">
        <f t="shared" si="2"/>
        <v>0</v>
      </c>
      <c r="O23" s="93">
        <f t="shared" si="2"/>
        <v>0</v>
      </c>
      <c r="P23" s="130"/>
      <c r="Q23" s="120"/>
      <c r="R23" s="120"/>
      <c r="S23" s="120"/>
      <c r="T23" s="120"/>
      <c r="U23" s="120"/>
      <c r="V23" s="120"/>
      <c r="W23" s="120"/>
      <c r="X23" s="120"/>
      <c r="Y23" s="120"/>
      <c r="Z23" s="120"/>
      <c r="AA23" s="120"/>
    </row>
    <row r="24" spans="1:27" ht="15.75" thickBot="1" x14ac:dyDescent="0.3">
      <c r="A24" s="120"/>
      <c r="B24" s="120"/>
      <c r="C24" s="120"/>
      <c r="D24" s="97" t="s">
        <v>236</v>
      </c>
      <c r="E24" s="93">
        <v>0</v>
      </c>
      <c r="F24" s="93">
        <f t="shared" ref="F24:O26" si="3">F15</f>
        <v>1</v>
      </c>
      <c r="G24" s="93">
        <f t="shared" si="3"/>
        <v>0</v>
      </c>
      <c r="H24" s="93">
        <f t="shared" si="3"/>
        <v>1</v>
      </c>
      <c r="I24" s="191">
        <f t="shared" si="3"/>
        <v>0</v>
      </c>
      <c r="J24" s="93">
        <f t="shared" si="3"/>
        <v>0</v>
      </c>
      <c r="K24" s="93">
        <f t="shared" si="3"/>
        <v>0</v>
      </c>
      <c r="L24" s="93">
        <f t="shared" si="3"/>
        <v>0</v>
      </c>
      <c r="M24" s="93">
        <f t="shared" si="3"/>
        <v>1</v>
      </c>
      <c r="N24" s="93">
        <f t="shared" si="3"/>
        <v>0</v>
      </c>
      <c r="O24" s="93">
        <f t="shared" si="3"/>
        <v>0</v>
      </c>
      <c r="P24" s="130"/>
      <c r="Q24" s="120"/>
      <c r="R24" s="120"/>
      <c r="S24" s="120"/>
      <c r="T24" s="120"/>
      <c r="U24" s="120"/>
      <c r="V24" s="120"/>
      <c r="W24" s="120"/>
      <c r="X24" s="120"/>
      <c r="Y24" s="120"/>
      <c r="Z24" s="120"/>
      <c r="AA24" s="120"/>
    </row>
    <row r="25" spans="1:27" ht="15.75" thickBot="1" x14ac:dyDescent="0.3">
      <c r="A25" s="120"/>
      <c r="B25" s="120"/>
      <c r="C25" s="120"/>
      <c r="D25" s="121" t="s">
        <v>415</v>
      </c>
      <c r="E25" s="123">
        <v>0</v>
      </c>
      <c r="F25" s="123">
        <f t="shared" si="3"/>
        <v>1</v>
      </c>
      <c r="G25" s="123">
        <f t="shared" si="3"/>
        <v>0</v>
      </c>
      <c r="H25" s="123">
        <f t="shared" si="3"/>
        <v>0</v>
      </c>
      <c r="I25" s="182">
        <f t="shared" si="3"/>
        <v>1</v>
      </c>
      <c r="J25" s="123">
        <f t="shared" si="3"/>
        <v>0</v>
      </c>
      <c r="K25" s="123">
        <f t="shared" si="3"/>
        <v>0</v>
      </c>
      <c r="L25" s="123">
        <f t="shared" si="3"/>
        <v>0</v>
      </c>
      <c r="M25" s="123">
        <f t="shared" si="3"/>
        <v>0</v>
      </c>
      <c r="N25" s="123">
        <f t="shared" si="3"/>
        <v>1</v>
      </c>
      <c r="O25" s="123">
        <f t="shared" si="3"/>
        <v>0</v>
      </c>
      <c r="P25" s="124"/>
      <c r="Q25" s="120"/>
      <c r="R25" s="120"/>
      <c r="S25" s="120"/>
      <c r="T25" s="120"/>
      <c r="U25" s="120"/>
      <c r="V25" s="120"/>
      <c r="W25" s="120"/>
      <c r="X25" s="120"/>
      <c r="Y25" s="120"/>
      <c r="Z25" s="120"/>
      <c r="AA25" s="120"/>
    </row>
    <row r="26" spans="1:27" ht="15.75" thickBot="1" x14ac:dyDescent="0.3">
      <c r="A26" s="120"/>
      <c r="B26" s="120"/>
      <c r="C26" s="120"/>
      <c r="D26" s="134" t="s">
        <v>440</v>
      </c>
      <c r="E26" s="101">
        <v>0</v>
      </c>
      <c r="F26" s="93">
        <f t="shared" si="3"/>
        <v>1</v>
      </c>
      <c r="G26" s="93">
        <f t="shared" si="3"/>
        <v>0</v>
      </c>
      <c r="H26" s="93">
        <f t="shared" si="3"/>
        <v>0</v>
      </c>
      <c r="I26" s="192">
        <f t="shared" si="3"/>
        <v>0</v>
      </c>
      <c r="J26" s="93">
        <f t="shared" si="3"/>
        <v>1</v>
      </c>
      <c r="K26" s="93">
        <f t="shared" si="3"/>
        <v>0</v>
      </c>
      <c r="L26" s="93">
        <f t="shared" si="3"/>
        <v>0</v>
      </c>
      <c r="M26" s="93">
        <f t="shared" si="3"/>
        <v>0</v>
      </c>
      <c r="N26" s="93">
        <f t="shared" si="3"/>
        <v>0</v>
      </c>
      <c r="O26" s="93">
        <f t="shared" si="3"/>
        <v>1</v>
      </c>
      <c r="P26" s="136"/>
      <c r="Q26" s="120"/>
      <c r="R26" s="120"/>
      <c r="S26" s="120"/>
      <c r="T26" s="120"/>
      <c r="U26" s="120"/>
      <c r="V26" s="120"/>
      <c r="W26" s="120"/>
      <c r="X26" s="120"/>
      <c r="Y26" s="120"/>
      <c r="Z26" s="120"/>
      <c r="AA26" s="120"/>
    </row>
    <row r="27" spans="1:27" ht="15.75" thickBot="1" x14ac:dyDescent="0.3">
      <c r="A27" s="120"/>
      <c r="B27" s="120"/>
      <c r="C27" s="120"/>
      <c r="D27" s="93"/>
      <c r="E27" s="93"/>
      <c r="F27" s="134" t="s">
        <v>237</v>
      </c>
      <c r="G27" s="101">
        <f>SUMPRODUCT($E$22:$E$26,G22:G26)-G20</f>
        <v>0</v>
      </c>
      <c r="H27" s="101">
        <f t="shared" ref="H27:O27" si="4">SUMPRODUCT($E$22:$E$26,H22:H26)-H20</f>
        <v>-15</v>
      </c>
      <c r="I27" s="101">
        <f t="shared" si="4"/>
        <v>-30</v>
      </c>
      <c r="J27" s="101">
        <f t="shared" si="4"/>
        <v>-20</v>
      </c>
      <c r="K27" s="101">
        <f t="shared" si="4"/>
        <v>0</v>
      </c>
      <c r="L27" s="101">
        <f t="shared" si="4"/>
        <v>60</v>
      </c>
      <c r="M27" s="101">
        <f t="shared" si="4"/>
        <v>0</v>
      </c>
      <c r="N27" s="101">
        <f t="shared" si="4"/>
        <v>0</v>
      </c>
      <c r="O27" s="101">
        <f t="shared" si="4"/>
        <v>0</v>
      </c>
      <c r="P27" s="93"/>
      <c r="Q27" s="120"/>
      <c r="R27" s="120"/>
      <c r="S27" s="120"/>
      <c r="T27" s="120"/>
      <c r="U27" s="120"/>
      <c r="V27" s="120"/>
      <c r="W27" s="120"/>
      <c r="X27" s="120"/>
      <c r="Y27" s="120"/>
      <c r="Z27" s="120"/>
      <c r="AA27" s="120"/>
    </row>
    <row r="28" spans="1:27" ht="15.75" thickBot="1" x14ac:dyDescent="0.3">
      <c r="A28" s="120"/>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c r="AA28" s="120"/>
    </row>
    <row r="29" spans="1:27" ht="15.75" thickBot="1" x14ac:dyDescent="0.3">
      <c r="A29" s="120"/>
      <c r="B29" s="120"/>
      <c r="C29" s="120"/>
      <c r="D29" s="93"/>
      <c r="E29" s="93"/>
      <c r="F29" s="121" t="s">
        <v>155</v>
      </c>
      <c r="G29" s="123">
        <v>60</v>
      </c>
      <c r="H29" s="123">
        <v>15</v>
      </c>
      <c r="I29" s="123">
        <v>30</v>
      </c>
      <c r="J29" s="123">
        <v>20</v>
      </c>
      <c r="K29" s="123">
        <v>0</v>
      </c>
      <c r="L29" s="123">
        <v>0</v>
      </c>
      <c r="M29" s="123">
        <v>0</v>
      </c>
      <c r="N29" s="123">
        <v>0</v>
      </c>
      <c r="O29" s="124">
        <v>0</v>
      </c>
      <c r="P29" s="93"/>
      <c r="Q29" s="120"/>
      <c r="R29" s="120"/>
      <c r="S29" s="120"/>
      <c r="T29" s="120"/>
      <c r="U29" s="120"/>
      <c r="V29" s="120"/>
      <c r="W29" s="120"/>
      <c r="X29" s="120"/>
      <c r="Y29" s="120"/>
      <c r="Z29" s="120"/>
      <c r="AA29" s="120"/>
    </row>
    <row r="30" spans="1:27" ht="15.75" thickBot="1" x14ac:dyDescent="0.3">
      <c r="A30" s="120"/>
      <c r="B30" s="120"/>
      <c r="C30" s="120"/>
      <c r="D30" s="121" t="s">
        <v>435</v>
      </c>
      <c r="E30" s="123" t="s">
        <v>436</v>
      </c>
      <c r="F30" s="123" t="s">
        <v>437</v>
      </c>
      <c r="G30" s="123" t="s">
        <v>438</v>
      </c>
      <c r="H30" s="123" t="s">
        <v>439</v>
      </c>
      <c r="I30" s="123" t="s">
        <v>11</v>
      </c>
      <c r="J30" s="123" t="s">
        <v>12</v>
      </c>
      <c r="K30" s="123" t="s">
        <v>234</v>
      </c>
      <c r="L30" s="123" t="s">
        <v>235</v>
      </c>
      <c r="M30" s="123" t="s">
        <v>236</v>
      </c>
      <c r="N30" s="123" t="s">
        <v>415</v>
      </c>
      <c r="O30" s="123" t="s">
        <v>440</v>
      </c>
      <c r="P30" s="124" t="s">
        <v>442</v>
      </c>
      <c r="Q30" s="120"/>
      <c r="R30" s="120"/>
      <c r="S30" s="120"/>
      <c r="T30" s="120"/>
      <c r="U30" s="120"/>
      <c r="V30" s="120"/>
      <c r="W30" s="120"/>
      <c r="X30" s="120"/>
      <c r="Y30" s="120"/>
      <c r="Z30" s="120"/>
      <c r="AA30" s="120"/>
    </row>
    <row r="31" spans="1:27" x14ac:dyDescent="0.25">
      <c r="A31" s="120"/>
      <c r="B31" s="120"/>
      <c r="C31" s="120"/>
      <c r="D31" s="126" t="s">
        <v>234</v>
      </c>
      <c r="E31" s="103">
        <v>0</v>
      </c>
      <c r="F31" s="103">
        <f>F22-F34*$I$22</f>
        <v>5</v>
      </c>
      <c r="G31" s="103">
        <f t="shared" ref="G31:O31" si="5">G22-G34*$I$22</f>
        <v>0</v>
      </c>
      <c r="H31" s="103">
        <f t="shared" si="5"/>
        <v>2</v>
      </c>
      <c r="I31" s="103">
        <f t="shared" si="5"/>
        <v>0</v>
      </c>
      <c r="J31" s="190">
        <f t="shared" si="5"/>
        <v>5</v>
      </c>
      <c r="K31" s="103">
        <f t="shared" si="5"/>
        <v>1</v>
      </c>
      <c r="L31" s="103">
        <f t="shared" si="5"/>
        <v>-5</v>
      </c>
      <c r="M31" s="103">
        <f t="shared" si="5"/>
        <v>0</v>
      </c>
      <c r="N31" s="103">
        <f t="shared" si="5"/>
        <v>-3</v>
      </c>
      <c r="O31" s="103">
        <f t="shared" si="5"/>
        <v>0</v>
      </c>
      <c r="P31" s="128">
        <v>1</v>
      </c>
      <c r="Q31" s="120"/>
      <c r="R31" s="120"/>
      <c r="S31" s="120"/>
      <c r="T31" s="120"/>
      <c r="U31" s="120"/>
      <c r="V31" s="120"/>
      <c r="W31" s="120"/>
      <c r="X31" s="120"/>
      <c r="Y31" s="120"/>
      <c r="Z31" s="120"/>
      <c r="AA31" s="120"/>
    </row>
    <row r="32" spans="1:27" x14ac:dyDescent="0.25">
      <c r="A32" s="120"/>
      <c r="B32" s="120"/>
      <c r="C32" s="120"/>
      <c r="D32" s="97" t="s">
        <v>9</v>
      </c>
      <c r="E32" s="93">
        <v>60</v>
      </c>
      <c r="F32" s="93">
        <f>F23</f>
        <v>1</v>
      </c>
      <c r="G32" s="93">
        <f t="shared" ref="G32:O32" si="6">G23</f>
        <v>1</v>
      </c>
      <c r="H32" s="93">
        <f t="shared" si="6"/>
        <v>0</v>
      </c>
      <c r="I32" s="93">
        <f t="shared" si="6"/>
        <v>0</v>
      </c>
      <c r="J32" s="191">
        <f t="shared" si="6"/>
        <v>0</v>
      </c>
      <c r="K32" s="93">
        <f t="shared" si="6"/>
        <v>0</v>
      </c>
      <c r="L32" s="93">
        <f t="shared" si="6"/>
        <v>1</v>
      </c>
      <c r="M32" s="93">
        <f t="shared" si="6"/>
        <v>0</v>
      </c>
      <c r="N32" s="93">
        <f t="shared" si="6"/>
        <v>0</v>
      </c>
      <c r="O32" s="93">
        <f t="shared" si="6"/>
        <v>0</v>
      </c>
      <c r="P32" s="130"/>
      <c r="Q32" s="120"/>
      <c r="R32" s="120"/>
      <c r="S32" s="120"/>
      <c r="T32" s="120"/>
      <c r="U32" s="120"/>
      <c r="V32" s="120"/>
      <c r="W32" s="120"/>
      <c r="X32" s="120"/>
      <c r="Y32" s="120"/>
      <c r="Z32" s="120"/>
      <c r="AA32" s="120"/>
    </row>
    <row r="33" spans="1:27" x14ac:dyDescent="0.25">
      <c r="A33" s="120"/>
      <c r="B33" s="120"/>
      <c r="C33" s="120"/>
      <c r="D33" s="97" t="s">
        <v>236</v>
      </c>
      <c r="E33" s="93">
        <v>0</v>
      </c>
      <c r="F33" s="93">
        <f t="shared" ref="F33:O35" si="7">F24</f>
        <v>1</v>
      </c>
      <c r="G33" s="93">
        <f t="shared" si="7"/>
        <v>0</v>
      </c>
      <c r="H33" s="93">
        <f t="shared" si="7"/>
        <v>1</v>
      </c>
      <c r="I33" s="93">
        <f t="shared" si="7"/>
        <v>0</v>
      </c>
      <c r="J33" s="191">
        <f t="shared" si="7"/>
        <v>0</v>
      </c>
      <c r="K33" s="93">
        <f t="shared" si="7"/>
        <v>0</v>
      </c>
      <c r="L33" s="93">
        <f t="shared" si="7"/>
        <v>0</v>
      </c>
      <c r="M33" s="93">
        <f t="shared" si="7"/>
        <v>1</v>
      </c>
      <c r="N33" s="93">
        <f t="shared" si="7"/>
        <v>0</v>
      </c>
      <c r="O33" s="93">
        <f t="shared" si="7"/>
        <v>0</v>
      </c>
      <c r="P33" s="130"/>
      <c r="Q33" s="120"/>
      <c r="R33" s="120"/>
      <c r="S33" s="120"/>
      <c r="T33" s="120"/>
      <c r="U33" s="120"/>
      <c r="V33" s="120"/>
      <c r="W33" s="120"/>
      <c r="X33" s="120"/>
      <c r="Y33" s="120"/>
      <c r="Z33" s="120"/>
      <c r="AA33" s="120"/>
    </row>
    <row r="34" spans="1:27" ht="15.75" thickBot="1" x14ac:dyDescent="0.3">
      <c r="A34" s="120"/>
      <c r="B34" s="120"/>
      <c r="C34" s="120"/>
      <c r="D34" s="97" t="s">
        <v>11</v>
      </c>
      <c r="E34" s="93">
        <v>30</v>
      </c>
      <c r="F34" s="93">
        <f t="shared" si="7"/>
        <v>1</v>
      </c>
      <c r="G34" s="93">
        <f t="shared" si="7"/>
        <v>0</v>
      </c>
      <c r="H34" s="93">
        <f t="shared" si="7"/>
        <v>0</v>
      </c>
      <c r="I34" s="93">
        <f t="shared" si="7"/>
        <v>1</v>
      </c>
      <c r="J34" s="191">
        <f t="shared" si="7"/>
        <v>0</v>
      </c>
      <c r="K34" s="93">
        <f t="shared" si="7"/>
        <v>0</v>
      </c>
      <c r="L34" s="93">
        <f t="shared" si="7"/>
        <v>0</v>
      </c>
      <c r="M34" s="93">
        <f t="shared" si="7"/>
        <v>0</v>
      </c>
      <c r="N34" s="93">
        <f t="shared" si="7"/>
        <v>1</v>
      </c>
      <c r="O34" s="93">
        <f t="shared" si="7"/>
        <v>0</v>
      </c>
      <c r="P34" s="130"/>
      <c r="Q34" s="120"/>
      <c r="R34" s="120"/>
      <c r="S34" s="120"/>
      <c r="T34" s="120"/>
      <c r="U34" s="120"/>
      <c r="V34" s="120"/>
      <c r="W34" s="120"/>
      <c r="X34" s="120"/>
      <c r="Y34" s="120"/>
      <c r="Z34" s="120"/>
      <c r="AA34" s="120"/>
    </row>
    <row r="35" spans="1:27" ht="15.75" thickBot="1" x14ac:dyDescent="0.3">
      <c r="A35" s="120"/>
      <c r="B35" s="120"/>
      <c r="C35" s="120"/>
      <c r="D35" s="121" t="s">
        <v>440</v>
      </c>
      <c r="E35" s="123">
        <v>0</v>
      </c>
      <c r="F35" s="123">
        <f t="shared" si="7"/>
        <v>1</v>
      </c>
      <c r="G35" s="123">
        <f t="shared" si="7"/>
        <v>0</v>
      </c>
      <c r="H35" s="123">
        <f t="shared" si="7"/>
        <v>0</v>
      </c>
      <c r="I35" s="123">
        <f t="shared" si="7"/>
        <v>0</v>
      </c>
      <c r="J35" s="189">
        <f t="shared" si="7"/>
        <v>1</v>
      </c>
      <c r="K35" s="123">
        <f t="shared" si="7"/>
        <v>0</v>
      </c>
      <c r="L35" s="123">
        <f t="shared" si="7"/>
        <v>0</v>
      </c>
      <c r="M35" s="123">
        <f t="shared" si="7"/>
        <v>0</v>
      </c>
      <c r="N35" s="123">
        <f t="shared" si="7"/>
        <v>0</v>
      </c>
      <c r="O35" s="123">
        <f t="shared" si="7"/>
        <v>1</v>
      </c>
      <c r="P35" s="124">
        <v>1</v>
      </c>
      <c r="Q35" s="120"/>
      <c r="R35" s="120"/>
      <c r="S35" s="120"/>
      <c r="T35" s="120"/>
      <c r="U35" s="120"/>
      <c r="V35" s="120"/>
      <c r="W35" s="120"/>
      <c r="X35" s="120"/>
      <c r="Y35" s="120"/>
      <c r="Z35" s="120"/>
      <c r="AA35" s="120"/>
    </row>
    <row r="36" spans="1:27" ht="15.75" thickBot="1" x14ac:dyDescent="0.3">
      <c r="A36" s="120"/>
      <c r="B36" s="120"/>
      <c r="C36" s="120"/>
      <c r="D36" s="93"/>
      <c r="E36" s="93"/>
      <c r="F36" s="134" t="s">
        <v>237</v>
      </c>
      <c r="G36" s="101">
        <f>SUMPRODUCT($E$31:$E$35,G31:G35)-G29</f>
        <v>0</v>
      </c>
      <c r="H36" s="101">
        <f t="shared" ref="H36:O36" si="8">SUMPRODUCT($E$31:$E$35,H31:H35)-H29</f>
        <v>-15</v>
      </c>
      <c r="I36" s="101">
        <f t="shared" si="8"/>
        <v>0</v>
      </c>
      <c r="J36" s="101">
        <f t="shared" si="8"/>
        <v>-20</v>
      </c>
      <c r="K36" s="101">
        <f t="shared" si="8"/>
        <v>0</v>
      </c>
      <c r="L36" s="101">
        <f t="shared" si="8"/>
        <v>60</v>
      </c>
      <c r="M36" s="101">
        <f t="shared" si="8"/>
        <v>0</v>
      </c>
      <c r="N36" s="101">
        <f t="shared" si="8"/>
        <v>30</v>
      </c>
      <c r="O36" s="101">
        <f t="shared" si="8"/>
        <v>0</v>
      </c>
      <c r="P36" s="93"/>
      <c r="Q36" s="120"/>
      <c r="R36" s="120"/>
      <c r="S36" s="120"/>
      <c r="T36" s="120"/>
      <c r="U36" s="120"/>
      <c r="V36" s="120"/>
      <c r="W36" s="120"/>
      <c r="X36" s="120"/>
      <c r="Y36" s="120"/>
      <c r="Z36" s="120"/>
      <c r="AA36" s="120"/>
    </row>
    <row r="37" spans="1:27" ht="15.75" thickBot="1" x14ac:dyDescent="0.3">
      <c r="A37" s="120"/>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row>
    <row r="38" spans="1:27" ht="15.75" thickBot="1" x14ac:dyDescent="0.3">
      <c r="A38" s="120"/>
      <c r="B38" s="120"/>
      <c r="C38" s="120"/>
      <c r="D38" s="93"/>
      <c r="E38" s="93"/>
      <c r="F38" s="121" t="s">
        <v>155</v>
      </c>
      <c r="G38" s="123">
        <v>60</v>
      </c>
      <c r="H38" s="123">
        <v>15</v>
      </c>
      <c r="I38" s="123">
        <v>30</v>
      </c>
      <c r="J38" s="123">
        <v>20</v>
      </c>
      <c r="K38" s="123">
        <v>0</v>
      </c>
      <c r="L38" s="123">
        <v>0</v>
      </c>
      <c r="M38" s="123">
        <v>0</v>
      </c>
      <c r="N38" s="123">
        <v>0</v>
      </c>
      <c r="O38" s="124">
        <v>0</v>
      </c>
      <c r="P38" s="93"/>
      <c r="Q38" s="120"/>
      <c r="R38" s="120"/>
      <c r="S38" s="120"/>
      <c r="T38" s="120"/>
      <c r="U38" s="120"/>
      <c r="V38" s="120"/>
      <c r="W38" s="120"/>
      <c r="X38" s="120"/>
      <c r="Y38" s="120"/>
      <c r="Z38" s="120"/>
      <c r="AA38" s="120"/>
    </row>
    <row r="39" spans="1:27" ht="15.75" thickBot="1" x14ac:dyDescent="0.3">
      <c r="A39" s="120"/>
      <c r="B39" s="120"/>
      <c r="C39" s="120"/>
      <c r="D39" s="121" t="s">
        <v>435</v>
      </c>
      <c r="E39" s="123" t="s">
        <v>436</v>
      </c>
      <c r="F39" s="123" t="s">
        <v>437</v>
      </c>
      <c r="G39" s="123" t="s">
        <v>438</v>
      </c>
      <c r="H39" s="123" t="s">
        <v>439</v>
      </c>
      <c r="I39" s="123" t="s">
        <v>11</v>
      </c>
      <c r="J39" s="123" t="s">
        <v>12</v>
      </c>
      <c r="K39" s="123" t="s">
        <v>234</v>
      </c>
      <c r="L39" s="123" t="s">
        <v>235</v>
      </c>
      <c r="M39" s="123" t="s">
        <v>236</v>
      </c>
      <c r="N39" s="123" t="s">
        <v>415</v>
      </c>
      <c r="O39" s="123" t="s">
        <v>440</v>
      </c>
      <c r="P39" s="124" t="s">
        <v>442</v>
      </c>
      <c r="Q39" s="120"/>
      <c r="R39" s="120"/>
      <c r="S39" s="120"/>
      <c r="T39" s="120"/>
      <c r="U39" s="120"/>
      <c r="V39" s="120"/>
      <c r="W39" s="120"/>
      <c r="X39" s="120"/>
      <c r="Y39" s="120"/>
      <c r="Z39" s="120"/>
      <c r="AA39" s="120"/>
    </row>
    <row r="40" spans="1:27" ht="15.75" thickBot="1" x14ac:dyDescent="0.3">
      <c r="A40" s="120"/>
      <c r="B40" s="120"/>
      <c r="C40" s="120"/>
      <c r="D40" s="121" t="s">
        <v>234</v>
      </c>
      <c r="E40" s="123">
        <v>0</v>
      </c>
      <c r="F40" s="123">
        <f>F31-F44*$J$31</f>
        <v>0</v>
      </c>
      <c r="G40" s="123">
        <f t="shared" ref="G40:O40" si="9">G31-G44*$J$31</f>
        <v>0</v>
      </c>
      <c r="H40" s="189">
        <f t="shared" si="9"/>
        <v>2</v>
      </c>
      <c r="I40" s="123">
        <f t="shared" si="9"/>
        <v>0</v>
      </c>
      <c r="J40" s="123">
        <f t="shared" si="9"/>
        <v>0</v>
      </c>
      <c r="K40" s="123">
        <f t="shared" si="9"/>
        <v>1</v>
      </c>
      <c r="L40" s="123">
        <f t="shared" si="9"/>
        <v>-5</v>
      </c>
      <c r="M40" s="123">
        <f t="shared" si="9"/>
        <v>0</v>
      </c>
      <c r="N40" s="123">
        <f t="shared" si="9"/>
        <v>-3</v>
      </c>
      <c r="O40" s="123">
        <f t="shared" si="9"/>
        <v>-5</v>
      </c>
      <c r="P40" s="124"/>
      <c r="Q40" s="120"/>
      <c r="R40" s="120"/>
      <c r="S40" s="120"/>
      <c r="T40" s="120"/>
      <c r="U40" s="120"/>
      <c r="V40" s="120"/>
      <c r="W40" s="120"/>
      <c r="X40" s="120"/>
      <c r="Y40" s="120"/>
      <c r="Z40" s="120"/>
      <c r="AA40" s="120"/>
    </row>
    <row r="41" spans="1:27" x14ac:dyDescent="0.25">
      <c r="A41" s="120"/>
      <c r="B41" s="120"/>
      <c r="C41" s="120"/>
      <c r="D41" s="97" t="s">
        <v>9</v>
      </c>
      <c r="E41" s="93">
        <v>60</v>
      </c>
      <c r="F41" s="93">
        <f>F32</f>
        <v>1</v>
      </c>
      <c r="G41" s="93">
        <f t="shared" ref="G41:O41" si="10">G32</f>
        <v>1</v>
      </c>
      <c r="H41" s="191">
        <f t="shared" si="10"/>
        <v>0</v>
      </c>
      <c r="I41" s="93">
        <f t="shared" si="10"/>
        <v>0</v>
      </c>
      <c r="J41" s="93">
        <f t="shared" si="10"/>
        <v>0</v>
      </c>
      <c r="K41" s="93">
        <f t="shared" si="10"/>
        <v>0</v>
      </c>
      <c r="L41" s="93">
        <f t="shared" si="10"/>
        <v>1</v>
      </c>
      <c r="M41" s="93">
        <f t="shared" si="10"/>
        <v>0</v>
      </c>
      <c r="N41" s="93">
        <f t="shared" si="10"/>
        <v>0</v>
      </c>
      <c r="O41" s="93">
        <f t="shared" si="10"/>
        <v>0</v>
      </c>
      <c r="P41" s="130"/>
      <c r="Q41" s="120"/>
      <c r="R41" s="120"/>
      <c r="S41" s="120"/>
      <c r="T41" s="120"/>
      <c r="U41" s="120"/>
      <c r="V41" s="120"/>
      <c r="W41" s="120"/>
      <c r="X41" s="120"/>
      <c r="Y41" s="120"/>
      <c r="Z41" s="120"/>
      <c r="AA41" s="120"/>
    </row>
    <row r="42" spans="1:27" x14ac:dyDescent="0.25">
      <c r="A42" s="120"/>
      <c r="B42" s="120"/>
      <c r="C42" s="120"/>
      <c r="D42" s="97" t="s">
        <v>236</v>
      </c>
      <c r="E42" s="93">
        <v>0</v>
      </c>
      <c r="F42" s="93">
        <f t="shared" ref="F42:O44" si="11">F33</f>
        <v>1</v>
      </c>
      <c r="G42" s="93">
        <f t="shared" si="11"/>
        <v>0</v>
      </c>
      <c r="H42" s="191">
        <f t="shared" si="11"/>
        <v>1</v>
      </c>
      <c r="I42" s="93">
        <f t="shared" si="11"/>
        <v>0</v>
      </c>
      <c r="J42" s="93">
        <f t="shared" si="11"/>
        <v>0</v>
      </c>
      <c r="K42" s="93">
        <f t="shared" si="11"/>
        <v>0</v>
      </c>
      <c r="L42" s="93">
        <f t="shared" si="11"/>
        <v>0</v>
      </c>
      <c r="M42" s="93">
        <f t="shared" si="11"/>
        <v>1</v>
      </c>
      <c r="N42" s="93">
        <f t="shared" si="11"/>
        <v>0</v>
      </c>
      <c r="O42" s="93">
        <f t="shared" si="11"/>
        <v>0</v>
      </c>
      <c r="P42" s="130"/>
      <c r="Q42" s="120"/>
      <c r="R42" s="120"/>
      <c r="S42" s="120"/>
      <c r="T42" s="120"/>
      <c r="U42" s="120"/>
      <c r="V42" s="120"/>
      <c r="W42" s="120"/>
      <c r="X42" s="120"/>
      <c r="Y42" s="120"/>
      <c r="Z42" s="120"/>
      <c r="AA42" s="120"/>
    </row>
    <row r="43" spans="1:27" x14ac:dyDescent="0.25">
      <c r="A43" s="120"/>
      <c r="B43" s="120"/>
      <c r="C43" s="120"/>
      <c r="D43" s="97" t="s">
        <v>11</v>
      </c>
      <c r="E43" s="93">
        <v>30</v>
      </c>
      <c r="F43" s="93">
        <f t="shared" si="11"/>
        <v>1</v>
      </c>
      <c r="G43" s="93">
        <f t="shared" si="11"/>
        <v>0</v>
      </c>
      <c r="H43" s="191">
        <f t="shared" si="11"/>
        <v>0</v>
      </c>
      <c r="I43" s="93">
        <f t="shared" si="11"/>
        <v>1</v>
      </c>
      <c r="J43" s="93">
        <f t="shared" si="11"/>
        <v>0</v>
      </c>
      <c r="K43" s="93">
        <f t="shared" si="11"/>
        <v>0</v>
      </c>
      <c r="L43" s="93">
        <f t="shared" si="11"/>
        <v>0</v>
      </c>
      <c r="M43" s="93">
        <f t="shared" si="11"/>
        <v>0</v>
      </c>
      <c r="N43" s="93">
        <f t="shared" si="11"/>
        <v>1</v>
      </c>
      <c r="O43" s="93">
        <f t="shared" si="11"/>
        <v>0</v>
      </c>
      <c r="P43" s="130"/>
      <c r="Q43" s="120"/>
      <c r="R43" s="120"/>
      <c r="S43" s="120"/>
      <c r="T43" s="120"/>
      <c r="U43" s="120"/>
      <c r="V43" s="120"/>
      <c r="W43" s="120"/>
      <c r="X43" s="120"/>
      <c r="Y43" s="120"/>
      <c r="Z43" s="120"/>
      <c r="AA43" s="120"/>
    </row>
    <row r="44" spans="1:27" ht="15.75" thickBot="1" x14ac:dyDescent="0.3">
      <c r="A44" s="120"/>
      <c r="B44" s="120"/>
      <c r="C44" s="120"/>
      <c r="D44" s="134" t="s">
        <v>12</v>
      </c>
      <c r="E44" s="101">
        <v>20</v>
      </c>
      <c r="F44" s="93">
        <f t="shared" si="11"/>
        <v>1</v>
      </c>
      <c r="G44" s="93">
        <f t="shared" si="11"/>
        <v>0</v>
      </c>
      <c r="H44" s="192">
        <f t="shared" si="11"/>
        <v>0</v>
      </c>
      <c r="I44" s="93">
        <f t="shared" si="11"/>
        <v>0</v>
      </c>
      <c r="J44" s="93">
        <f t="shared" si="11"/>
        <v>1</v>
      </c>
      <c r="K44" s="93">
        <f t="shared" si="11"/>
        <v>0</v>
      </c>
      <c r="L44" s="93">
        <f t="shared" si="11"/>
        <v>0</v>
      </c>
      <c r="M44" s="93">
        <f t="shared" si="11"/>
        <v>0</v>
      </c>
      <c r="N44" s="93">
        <f t="shared" si="11"/>
        <v>0</v>
      </c>
      <c r="O44" s="93">
        <f t="shared" si="11"/>
        <v>1</v>
      </c>
      <c r="P44" s="136"/>
      <c r="Q44" s="120"/>
      <c r="R44" s="120"/>
      <c r="S44" s="120"/>
      <c r="T44" s="120"/>
      <c r="U44" s="120"/>
      <c r="V44" s="120"/>
      <c r="W44" s="120"/>
      <c r="X44" s="120"/>
      <c r="Y44" s="120"/>
      <c r="Z44" s="120"/>
      <c r="AA44" s="120"/>
    </row>
    <row r="45" spans="1:27" ht="15.75" thickBot="1" x14ac:dyDescent="0.3">
      <c r="A45" s="120"/>
      <c r="B45" s="120"/>
      <c r="C45" s="120"/>
      <c r="D45" s="93"/>
      <c r="E45" s="93"/>
      <c r="F45" s="134" t="s">
        <v>237</v>
      </c>
      <c r="G45" s="101">
        <f>SUMPRODUCT($E$40:$E$44,G40:G44)-G38</f>
        <v>0</v>
      </c>
      <c r="H45" s="101">
        <f t="shared" ref="H45:O45" si="12">SUMPRODUCT($E$40:$E$44,H40:H44)-H38</f>
        <v>-15</v>
      </c>
      <c r="I45" s="101">
        <f t="shared" si="12"/>
        <v>0</v>
      </c>
      <c r="J45" s="101">
        <f t="shared" si="12"/>
        <v>0</v>
      </c>
      <c r="K45" s="101">
        <f t="shared" si="12"/>
        <v>0</v>
      </c>
      <c r="L45" s="101">
        <f t="shared" si="12"/>
        <v>60</v>
      </c>
      <c r="M45" s="101">
        <f t="shared" si="12"/>
        <v>0</v>
      </c>
      <c r="N45" s="101">
        <f t="shared" si="12"/>
        <v>30</v>
      </c>
      <c r="O45" s="101">
        <f t="shared" si="12"/>
        <v>20</v>
      </c>
      <c r="P45" s="93"/>
      <c r="Q45" s="120"/>
      <c r="R45" s="120"/>
      <c r="S45" s="120"/>
      <c r="T45" s="120"/>
      <c r="U45" s="120"/>
      <c r="V45" s="120"/>
      <c r="W45" s="120"/>
      <c r="X45" s="120"/>
      <c r="Y45" s="120"/>
      <c r="Z45" s="120"/>
      <c r="AA45" s="120"/>
    </row>
    <row r="46" spans="1:27" ht="15.75" thickBot="1" x14ac:dyDescent="0.3">
      <c r="A46" s="120"/>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row>
    <row r="47" spans="1:27" ht="15.75" thickBot="1" x14ac:dyDescent="0.3">
      <c r="A47" s="120"/>
      <c r="B47" s="120"/>
      <c r="C47" s="120"/>
      <c r="D47" s="93"/>
      <c r="E47" s="93"/>
      <c r="F47" s="121" t="s">
        <v>155</v>
      </c>
      <c r="G47" s="123">
        <v>60</v>
      </c>
      <c r="H47" s="123">
        <v>15</v>
      </c>
      <c r="I47" s="123">
        <v>30</v>
      </c>
      <c r="J47" s="123">
        <v>20</v>
      </c>
      <c r="K47" s="123">
        <v>0</v>
      </c>
      <c r="L47" s="123">
        <v>0</v>
      </c>
      <c r="M47" s="123">
        <v>0</v>
      </c>
      <c r="N47" s="123">
        <v>0</v>
      </c>
      <c r="O47" s="124">
        <v>0</v>
      </c>
      <c r="P47" s="93"/>
      <c r="Q47" s="120"/>
      <c r="R47" s="120"/>
      <c r="S47" s="120"/>
      <c r="T47" s="120"/>
      <c r="U47" s="120"/>
      <c r="V47" s="120"/>
      <c r="W47" s="120"/>
      <c r="X47" s="120"/>
      <c r="Y47" s="120"/>
      <c r="Z47" s="120"/>
      <c r="AA47" s="120"/>
    </row>
    <row r="48" spans="1:27" ht="15.75" thickBot="1" x14ac:dyDescent="0.3">
      <c r="A48" s="120"/>
      <c r="B48" s="120"/>
      <c r="C48" s="120"/>
      <c r="D48" s="121" t="s">
        <v>435</v>
      </c>
      <c r="E48" s="123" t="s">
        <v>436</v>
      </c>
      <c r="F48" s="123" t="s">
        <v>437</v>
      </c>
      <c r="G48" s="123" t="s">
        <v>438</v>
      </c>
      <c r="H48" s="123" t="s">
        <v>439</v>
      </c>
      <c r="I48" s="123" t="s">
        <v>11</v>
      </c>
      <c r="J48" s="123" t="s">
        <v>12</v>
      </c>
      <c r="K48" s="123" t="s">
        <v>234</v>
      </c>
      <c r="L48" s="123" t="s">
        <v>235</v>
      </c>
      <c r="M48" s="123" t="s">
        <v>236</v>
      </c>
      <c r="N48" s="123" t="s">
        <v>415</v>
      </c>
      <c r="O48" s="123" t="s">
        <v>440</v>
      </c>
      <c r="P48" s="124" t="s">
        <v>442</v>
      </c>
      <c r="Q48" s="120"/>
      <c r="R48" s="120"/>
      <c r="S48" s="120"/>
      <c r="T48" s="120"/>
      <c r="U48" s="120"/>
      <c r="V48" s="120"/>
      <c r="W48" s="120"/>
      <c r="X48" s="120"/>
      <c r="Y48" s="120"/>
      <c r="Z48" s="120"/>
      <c r="AA48" s="120"/>
    </row>
    <row r="49" spans="1:27" x14ac:dyDescent="0.25">
      <c r="A49" s="120"/>
      <c r="B49" s="120"/>
      <c r="C49" s="120"/>
      <c r="D49" s="126" t="s">
        <v>10</v>
      </c>
      <c r="E49" s="103">
        <v>15</v>
      </c>
      <c r="F49" s="103">
        <f>F40/$H$40</f>
        <v>0</v>
      </c>
      <c r="G49" s="103">
        <f t="shared" ref="G49:O49" si="13">G40/$H$40</f>
        <v>0</v>
      </c>
      <c r="H49" s="103">
        <f t="shared" si="13"/>
        <v>1</v>
      </c>
      <c r="I49" s="103">
        <f t="shared" si="13"/>
        <v>0</v>
      </c>
      <c r="J49" s="103">
        <f t="shared" si="13"/>
        <v>0</v>
      </c>
      <c r="K49" s="103">
        <f t="shared" si="13"/>
        <v>0.5</v>
      </c>
      <c r="L49" s="103">
        <f t="shared" si="13"/>
        <v>-2.5</v>
      </c>
      <c r="M49" s="103">
        <f t="shared" si="13"/>
        <v>0</v>
      </c>
      <c r="N49" s="103">
        <f t="shared" si="13"/>
        <v>-1.5</v>
      </c>
      <c r="O49" s="190">
        <f t="shared" si="13"/>
        <v>-2.5</v>
      </c>
      <c r="P49" s="128"/>
      <c r="Q49" s="120"/>
      <c r="R49" s="120"/>
      <c r="S49" s="120"/>
      <c r="T49" s="120"/>
      <c r="U49" s="120"/>
      <c r="V49" s="120"/>
      <c r="W49" s="120"/>
      <c r="X49" s="120"/>
      <c r="Y49" s="120"/>
      <c r="Z49" s="120"/>
      <c r="AA49" s="120"/>
    </row>
    <row r="50" spans="1:27" ht="15.75" thickBot="1" x14ac:dyDescent="0.3">
      <c r="A50" s="120"/>
      <c r="B50" s="120"/>
      <c r="C50" s="120"/>
      <c r="D50" s="97" t="s">
        <v>9</v>
      </c>
      <c r="E50" s="93">
        <v>60</v>
      </c>
      <c r="F50" s="93">
        <f>F41</f>
        <v>1</v>
      </c>
      <c r="G50" s="93">
        <f t="shared" ref="G50:O50" si="14">G41</f>
        <v>1</v>
      </c>
      <c r="H50" s="93">
        <f t="shared" si="14"/>
        <v>0</v>
      </c>
      <c r="I50" s="93">
        <f t="shared" si="14"/>
        <v>0</v>
      </c>
      <c r="J50" s="93">
        <f t="shared" si="14"/>
        <v>0</v>
      </c>
      <c r="K50" s="93">
        <f t="shared" si="14"/>
        <v>0</v>
      </c>
      <c r="L50" s="93">
        <f t="shared" si="14"/>
        <v>1</v>
      </c>
      <c r="M50" s="93">
        <f t="shared" si="14"/>
        <v>0</v>
      </c>
      <c r="N50" s="93">
        <f t="shared" si="14"/>
        <v>0</v>
      </c>
      <c r="O50" s="191">
        <f t="shared" si="14"/>
        <v>0</v>
      </c>
      <c r="P50" s="130"/>
      <c r="Q50" s="120"/>
      <c r="R50" s="120"/>
      <c r="S50" s="120"/>
      <c r="T50" s="120"/>
      <c r="U50" s="120"/>
      <c r="V50" s="120"/>
      <c r="W50" s="120"/>
      <c r="X50" s="120"/>
      <c r="Y50" s="120"/>
      <c r="Z50" s="120"/>
      <c r="AA50" s="120"/>
    </row>
    <row r="51" spans="1:27" ht="15.75" thickBot="1" x14ac:dyDescent="0.3">
      <c r="A51" s="120"/>
      <c r="B51" s="120"/>
      <c r="C51" s="120"/>
      <c r="D51" s="121" t="s">
        <v>236</v>
      </c>
      <c r="E51" s="123">
        <v>0</v>
      </c>
      <c r="F51" s="123">
        <f>F42-F49*$H$42</f>
        <v>1</v>
      </c>
      <c r="G51" s="123">
        <f t="shared" ref="G51:O51" si="15">G42-G49*$H$42</f>
        <v>0</v>
      </c>
      <c r="H51" s="123">
        <f t="shared" si="15"/>
        <v>0</v>
      </c>
      <c r="I51" s="123">
        <f t="shared" si="15"/>
        <v>0</v>
      </c>
      <c r="J51" s="123">
        <f t="shared" si="15"/>
        <v>0</v>
      </c>
      <c r="K51" s="123">
        <f t="shared" si="15"/>
        <v>-0.5</v>
      </c>
      <c r="L51" s="123">
        <f t="shared" si="15"/>
        <v>2.5</v>
      </c>
      <c r="M51" s="123">
        <f t="shared" si="15"/>
        <v>1</v>
      </c>
      <c r="N51" s="123">
        <f t="shared" si="15"/>
        <v>1.5</v>
      </c>
      <c r="O51" s="189">
        <f t="shared" si="15"/>
        <v>2.5</v>
      </c>
      <c r="P51" s="130">
        <f>F51/O51</f>
        <v>0.4</v>
      </c>
      <c r="Q51" s="120"/>
      <c r="R51" s="120"/>
      <c r="S51" s="120"/>
      <c r="T51" s="120"/>
      <c r="U51" s="120"/>
      <c r="V51" s="120"/>
      <c r="W51" s="120"/>
      <c r="X51" s="120"/>
      <c r="Y51" s="120"/>
      <c r="Z51" s="120"/>
      <c r="AA51" s="120"/>
    </row>
    <row r="52" spans="1:27" x14ac:dyDescent="0.25">
      <c r="A52" s="120"/>
      <c r="B52" s="120"/>
      <c r="C52" s="120"/>
      <c r="D52" s="97" t="s">
        <v>11</v>
      </c>
      <c r="E52" s="93">
        <v>30</v>
      </c>
      <c r="F52" s="93">
        <f>F43</f>
        <v>1</v>
      </c>
      <c r="G52" s="93">
        <f t="shared" ref="G52:O53" si="16">G43</f>
        <v>0</v>
      </c>
      <c r="H52" s="93">
        <f t="shared" si="16"/>
        <v>0</v>
      </c>
      <c r="I52" s="93">
        <f t="shared" si="16"/>
        <v>1</v>
      </c>
      <c r="J52" s="93">
        <f t="shared" si="16"/>
        <v>0</v>
      </c>
      <c r="K52" s="93">
        <f t="shared" si="16"/>
        <v>0</v>
      </c>
      <c r="L52" s="93">
        <f t="shared" si="16"/>
        <v>0</v>
      </c>
      <c r="M52" s="93">
        <f t="shared" si="16"/>
        <v>0</v>
      </c>
      <c r="N52" s="93">
        <f t="shared" si="16"/>
        <v>1</v>
      </c>
      <c r="O52" s="191">
        <f t="shared" si="16"/>
        <v>0</v>
      </c>
      <c r="P52" s="130"/>
      <c r="Q52" s="120"/>
      <c r="R52" s="120"/>
      <c r="S52" s="120"/>
      <c r="T52" s="120"/>
      <c r="U52" s="120"/>
      <c r="V52" s="120"/>
      <c r="W52" s="120"/>
      <c r="X52" s="120"/>
      <c r="Y52" s="120"/>
      <c r="Z52" s="120"/>
      <c r="AA52" s="120"/>
    </row>
    <row r="53" spans="1:27" ht="15.75" thickBot="1" x14ac:dyDescent="0.3">
      <c r="A53" s="120"/>
      <c r="B53" s="120"/>
      <c r="C53" s="120"/>
      <c r="D53" s="134" t="s">
        <v>12</v>
      </c>
      <c r="E53" s="101">
        <v>20</v>
      </c>
      <c r="F53" s="93">
        <f>F44</f>
        <v>1</v>
      </c>
      <c r="G53" s="93">
        <f t="shared" si="16"/>
        <v>0</v>
      </c>
      <c r="H53" s="93">
        <f t="shared" si="16"/>
        <v>0</v>
      </c>
      <c r="I53" s="93">
        <f t="shared" si="16"/>
        <v>0</v>
      </c>
      <c r="J53" s="93">
        <f t="shared" si="16"/>
        <v>1</v>
      </c>
      <c r="K53" s="93">
        <f t="shared" si="16"/>
        <v>0</v>
      </c>
      <c r="L53" s="93">
        <f t="shared" si="16"/>
        <v>0</v>
      </c>
      <c r="M53" s="93">
        <f t="shared" si="16"/>
        <v>0</v>
      </c>
      <c r="N53" s="93">
        <f t="shared" si="16"/>
        <v>0</v>
      </c>
      <c r="O53" s="192">
        <f t="shared" si="16"/>
        <v>1</v>
      </c>
      <c r="P53" s="136">
        <v>1</v>
      </c>
      <c r="Q53" s="120"/>
      <c r="R53" s="120"/>
      <c r="S53" s="120"/>
      <c r="T53" s="120"/>
      <c r="U53" s="120"/>
      <c r="V53" s="120"/>
      <c r="W53" s="120"/>
      <c r="X53" s="120"/>
      <c r="Y53" s="120"/>
      <c r="Z53" s="120"/>
      <c r="AA53" s="120"/>
    </row>
    <row r="54" spans="1:27" ht="15.75" thickBot="1" x14ac:dyDescent="0.3">
      <c r="A54" s="120"/>
      <c r="B54" s="120"/>
      <c r="C54" s="120"/>
      <c r="D54" s="93"/>
      <c r="E54" s="93"/>
      <c r="F54" s="134" t="s">
        <v>237</v>
      </c>
      <c r="G54" s="101">
        <f>SUMPRODUCT($E$49:$E$53,G49:G53)-G47</f>
        <v>0</v>
      </c>
      <c r="H54" s="101">
        <f t="shared" ref="H54:O54" si="17">SUMPRODUCT($E$49:$E$53,H49:H53)-H47</f>
        <v>0</v>
      </c>
      <c r="I54" s="101">
        <f t="shared" si="17"/>
        <v>0</v>
      </c>
      <c r="J54" s="101">
        <f t="shared" si="17"/>
        <v>0</v>
      </c>
      <c r="K54" s="101">
        <f t="shared" si="17"/>
        <v>7.5</v>
      </c>
      <c r="L54" s="101">
        <f t="shared" si="17"/>
        <v>22.5</v>
      </c>
      <c r="M54" s="101">
        <f t="shared" si="17"/>
        <v>0</v>
      </c>
      <c r="N54" s="101">
        <f t="shared" si="17"/>
        <v>7.5</v>
      </c>
      <c r="O54" s="101">
        <f t="shared" si="17"/>
        <v>-17.5</v>
      </c>
      <c r="P54" s="93"/>
      <c r="Q54" s="120"/>
      <c r="R54" s="120"/>
      <c r="S54" s="120"/>
      <c r="T54" s="120"/>
      <c r="U54" s="120"/>
      <c r="V54" s="120"/>
      <c r="W54" s="120"/>
      <c r="X54" s="120"/>
      <c r="Y54" s="120"/>
      <c r="Z54" s="120"/>
      <c r="AA54" s="120"/>
    </row>
    <row r="55" spans="1:27" ht="15.75" thickBot="1" x14ac:dyDescent="0.3">
      <c r="A55" s="120"/>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row>
    <row r="56" spans="1:27" ht="15.75" thickBot="1" x14ac:dyDescent="0.3">
      <c r="A56" s="120"/>
      <c r="B56" s="120"/>
      <c r="C56" s="120"/>
      <c r="D56" s="93"/>
      <c r="E56" s="93"/>
      <c r="F56" s="121" t="s">
        <v>155</v>
      </c>
      <c r="G56" s="123">
        <v>60</v>
      </c>
      <c r="H56" s="123">
        <v>15</v>
      </c>
      <c r="I56" s="123">
        <v>30</v>
      </c>
      <c r="J56" s="123">
        <v>20</v>
      </c>
      <c r="K56" s="123">
        <v>0</v>
      </c>
      <c r="L56" s="123">
        <v>0</v>
      </c>
      <c r="M56" s="123">
        <v>0</v>
      </c>
      <c r="N56" s="123">
        <v>0</v>
      </c>
      <c r="O56" s="124">
        <v>0</v>
      </c>
      <c r="P56" s="93"/>
      <c r="Q56" s="120"/>
      <c r="R56" s="120"/>
      <c r="S56" s="120"/>
      <c r="T56" s="120"/>
      <c r="U56" s="120"/>
      <c r="V56" s="120"/>
      <c r="W56" s="120"/>
      <c r="X56" s="120"/>
      <c r="Y56" s="120"/>
      <c r="Z56" s="120"/>
      <c r="AA56" s="120"/>
    </row>
    <row r="57" spans="1:27" ht="15.75" thickBot="1" x14ac:dyDescent="0.3">
      <c r="A57" s="120"/>
      <c r="B57" s="120"/>
      <c r="C57" s="120"/>
      <c r="D57" s="121" t="s">
        <v>435</v>
      </c>
      <c r="E57" s="123" t="s">
        <v>436</v>
      </c>
      <c r="F57" s="123" t="s">
        <v>437</v>
      </c>
      <c r="G57" s="123" t="s">
        <v>438</v>
      </c>
      <c r="H57" s="123" t="s">
        <v>439</v>
      </c>
      <c r="I57" s="123" t="s">
        <v>11</v>
      </c>
      <c r="J57" s="123" t="s">
        <v>12</v>
      </c>
      <c r="K57" s="123" t="s">
        <v>234</v>
      </c>
      <c r="L57" s="123" t="s">
        <v>235</v>
      </c>
      <c r="M57" s="123" t="s">
        <v>236</v>
      </c>
      <c r="N57" s="123" t="s">
        <v>415</v>
      </c>
      <c r="O57" s="123" t="s">
        <v>440</v>
      </c>
      <c r="P57" s="124" t="s">
        <v>442</v>
      </c>
      <c r="Q57" s="120"/>
      <c r="R57" s="120"/>
      <c r="S57" s="120"/>
      <c r="T57" s="120"/>
      <c r="U57" s="120"/>
      <c r="V57" s="120"/>
      <c r="W57" s="120"/>
      <c r="X57" s="120"/>
      <c r="Y57" s="120"/>
      <c r="Z57" s="120"/>
      <c r="AA57" s="120"/>
    </row>
    <row r="58" spans="1:27" x14ac:dyDescent="0.25">
      <c r="A58" s="120"/>
      <c r="B58" s="120"/>
      <c r="C58" s="120"/>
      <c r="D58" s="126" t="s">
        <v>10</v>
      </c>
      <c r="E58" s="103">
        <v>15</v>
      </c>
      <c r="F58" s="103">
        <f>F49-F60*$O$49</f>
        <v>1</v>
      </c>
      <c r="G58" s="103">
        <f t="shared" ref="G58:O58" si="18">G49-G60*$O$49</f>
        <v>0</v>
      </c>
      <c r="H58" s="103">
        <f t="shared" si="18"/>
        <v>1</v>
      </c>
      <c r="I58" s="103">
        <f t="shared" si="18"/>
        <v>0</v>
      </c>
      <c r="J58" s="103">
        <f t="shared" si="18"/>
        <v>0</v>
      </c>
      <c r="K58" s="103">
        <f t="shared" si="18"/>
        <v>0</v>
      </c>
      <c r="L58" s="103">
        <f t="shared" si="18"/>
        <v>0</v>
      </c>
      <c r="M58" s="103">
        <f t="shared" si="18"/>
        <v>1</v>
      </c>
      <c r="N58" s="103">
        <f t="shared" si="18"/>
        <v>0</v>
      </c>
      <c r="O58" s="103">
        <f t="shared" si="18"/>
        <v>0</v>
      </c>
      <c r="P58" s="128"/>
      <c r="Q58" s="120"/>
      <c r="R58" s="120"/>
      <c r="S58" s="120"/>
      <c r="T58" s="120"/>
      <c r="U58" s="120"/>
      <c r="V58" s="120"/>
      <c r="W58" s="120"/>
      <c r="X58" s="120"/>
      <c r="Y58" s="120"/>
      <c r="Z58" s="120"/>
      <c r="AA58" s="120"/>
    </row>
    <row r="59" spans="1:27" x14ac:dyDescent="0.25">
      <c r="A59" s="120"/>
      <c r="B59" s="120"/>
      <c r="C59" s="120"/>
      <c r="D59" s="97" t="s">
        <v>9</v>
      </c>
      <c r="E59" s="93">
        <v>60</v>
      </c>
      <c r="F59" s="93">
        <f>F50</f>
        <v>1</v>
      </c>
      <c r="G59" s="93">
        <f t="shared" ref="G59:O59" si="19">G50</f>
        <v>1</v>
      </c>
      <c r="H59" s="93">
        <f t="shared" si="19"/>
        <v>0</v>
      </c>
      <c r="I59" s="93">
        <f t="shared" si="19"/>
        <v>0</v>
      </c>
      <c r="J59" s="93">
        <f t="shared" si="19"/>
        <v>0</v>
      </c>
      <c r="K59" s="93">
        <f t="shared" si="19"/>
        <v>0</v>
      </c>
      <c r="L59" s="93">
        <f t="shared" si="19"/>
        <v>1</v>
      </c>
      <c r="M59" s="93">
        <f t="shared" si="19"/>
        <v>0</v>
      </c>
      <c r="N59" s="93">
        <f t="shared" si="19"/>
        <v>0</v>
      </c>
      <c r="O59" s="93">
        <f t="shared" si="19"/>
        <v>0</v>
      </c>
      <c r="P59" s="130"/>
      <c r="Q59" s="120"/>
      <c r="R59" s="120"/>
      <c r="S59" s="120"/>
      <c r="T59" s="120"/>
      <c r="U59" s="120"/>
      <c r="V59" s="120"/>
      <c r="W59" s="120"/>
      <c r="X59" s="120"/>
      <c r="Y59" s="120"/>
      <c r="Z59" s="120"/>
      <c r="AA59" s="120"/>
    </row>
    <row r="60" spans="1:27" x14ac:dyDescent="0.25">
      <c r="A60" s="120"/>
      <c r="B60" s="120"/>
      <c r="C60" s="120"/>
      <c r="D60" s="97" t="s">
        <v>440</v>
      </c>
      <c r="E60" s="93">
        <v>0</v>
      </c>
      <c r="F60" s="93">
        <f>F51/$O$51</f>
        <v>0.4</v>
      </c>
      <c r="G60" s="93">
        <f t="shared" ref="G60:O60" si="20">G51/$O$51</f>
        <v>0</v>
      </c>
      <c r="H60" s="93">
        <f t="shared" si="20"/>
        <v>0</v>
      </c>
      <c r="I60" s="93">
        <f t="shared" si="20"/>
        <v>0</v>
      </c>
      <c r="J60" s="93">
        <f t="shared" si="20"/>
        <v>0</v>
      </c>
      <c r="K60" s="93">
        <f t="shared" si="20"/>
        <v>-0.2</v>
      </c>
      <c r="L60" s="93">
        <f t="shared" si="20"/>
        <v>1</v>
      </c>
      <c r="M60" s="93">
        <f t="shared" si="20"/>
        <v>0.4</v>
      </c>
      <c r="N60" s="93">
        <f t="shared" si="20"/>
        <v>0.6</v>
      </c>
      <c r="O60" s="93">
        <f t="shared" si="20"/>
        <v>1</v>
      </c>
      <c r="P60" s="130"/>
      <c r="Q60" s="120"/>
      <c r="R60" s="120"/>
      <c r="S60" s="120"/>
      <c r="T60" s="120"/>
      <c r="U60" s="120"/>
      <c r="V60" s="120"/>
      <c r="W60" s="120"/>
      <c r="X60" s="120"/>
      <c r="Y60" s="120"/>
      <c r="Z60" s="120"/>
      <c r="AA60" s="120"/>
    </row>
    <row r="61" spans="1:27" x14ac:dyDescent="0.25">
      <c r="A61" s="120"/>
      <c r="B61" s="120"/>
      <c r="C61" s="120"/>
      <c r="D61" s="97" t="s">
        <v>11</v>
      </c>
      <c r="E61" s="93">
        <v>30</v>
      </c>
      <c r="F61" s="93">
        <f>F52</f>
        <v>1</v>
      </c>
      <c r="G61" s="93">
        <f t="shared" ref="G61:O61" si="21">G52</f>
        <v>0</v>
      </c>
      <c r="H61" s="93">
        <f t="shared" si="21"/>
        <v>0</v>
      </c>
      <c r="I61" s="93">
        <f t="shared" si="21"/>
        <v>1</v>
      </c>
      <c r="J61" s="93">
        <f t="shared" si="21"/>
        <v>0</v>
      </c>
      <c r="K61" s="93">
        <f t="shared" si="21"/>
        <v>0</v>
      </c>
      <c r="L61" s="93">
        <f t="shared" si="21"/>
        <v>0</v>
      </c>
      <c r="M61" s="93">
        <f t="shared" si="21"/>
        <v>0</v>
      </c>
      <c r="N61" s="93">
        <f t="shared" si="21"/>
        <v>1</v>
      </c>
      <c r="O61" s="93">
        <f t="shared" si="21"/>
        <v>0</v>
      </c>
      <c r="P61" s="130"/>
      <c r="Q61" s="120"/>
      <c r="R61" s="120"/>
      <c r="S61" s="120"/>
      <c r="T61" s="120"/>
      <c r="U61" s="120"/>
      <c r="V61" s="120"/>
      <c r="W61" s="120"/>
      <c r="X61" s="120"/>
      <c r="Y61" s="120"/>
      <c r="Z61" s="120"/>
      <c r="AA61" s="120"/>
    </row>
    <row r="62" spans="1:27" ht="15.75" thickBot="1" x14ac:dyDescent="0.3">
      <c r="A62" s="120"/>
      <c r="B62" s="120"/>
      <c r="C62" s="120"/>
      <c r="D62" s="134" t="s">
        <v>12</v>
      </c>
      <c r="E62" s="101">
        <v>20</v>
      </c>
      <c r="F62" s="101">
        <f>F53-F60*$O$53</f>
        <v>0.6</v>
      </c>
      <c r="G62" s="101">
        <f t="shared" ref="G62:O62" si="22">G53-G60*$O$53</f>
        <v>0</v>
      </c>
      <c r="H62" s="101">
        <f t="shared" si="22"/>
        <v>0</v>
      </c>
      <c r="I62" s="101">
        <f t="shared" si="22"/>
        <v>0</v>
      </c>
      <c r="J62" s="101">
        <f t="shared" si="22"/>
        <v>1</v>
      </c>
      <c r="K62" s="101">
        <f t="shared" si="22"/>
        <v>0.2</v>
      </c>
      <c r="L62" s="101">
        <f t="shared" si="22"/>
        <v>-1</v>
      </c>
      <c r="M62" s="101">
        <f t="shared" si="22"/>
        <v>-0.4</v>
      </c>
      <c r="N62" s="101">
        <f t="shared" si="22"/>
        <v>-0.6</v>
      </c>
      <c r="O62" s="101">
        <f t="shared" si="22"/>
        <v>0</v>
      </c>
      <c r="P62" s="136"/>
      <c r="Q62" s="120"/>
      <c r="R62" s="120"/>
      <c r="S62" s="120"/>
      <c r="T62" s="120"/>
      <c r="U62" s="120"/>
      <c r="V62" s="120"/>
      <c r="W62" s="120"/>
      <c r="X62" s="120"/>
      <c r="Y62" s="120"/>
      <c r="Z62" s="120"/>
      <c r="AA62" s="120"/>
    </row>
    <row r="63" spans="1:27" ht="15.75" thickBot="1" x14ac:dyDescent="0.3">
      <c r="A63" s="120"/>
      <c r="B63" s="120"/>
      <c r="C63" s="120"/>
      <c r="D63" s="93"/>
      <c r="E63" s="93"/>
      <c r="F63" s="134" t="s">
        <v>237</v>
      </c>
      <c r="G63" s="101">
        <f>SUMPRODUCT($E$58:$E$62,G58:G62)-G56</f>
        <v>0</v>
      </c>
      <c r="H63" s="101">
        <f t="shared" ref="H63:O63" si="23">SUMPRODUCT($E$58:$E$62,H58:H62)-H56</f>
        <v>0</v>
      </c>
      <c r="I63" s="101">
        <f t="shared" si="23"/>
        <v>0</v>
      </c>
      <c r="J63" s="101">
        <f t="shared" si="23"/>
        <v>0</v>
      </c>
      <c r="K63" s="101">
        <f t="shared" si="23"/>
        <v>4</v>
      </c>
      <c r="L63" s="101">
        <f t="shared" si="23"/>
        <v>40</v>
      </c>
      <c r="M63" s="101">
        <f t="shared" si="23"/>
        <v>7</v>
      </c>
      <c r="N63" s="101">
        <f t="shared" si="23"/>
        <v>18</v>
      </c>
      <c r="O63" s="101">
        <f t="shared" si="23"/>
        <v>0</v>
      </c>
      <c r="P63" s="93"/>
      <c r="Q63" s="120"/>
      <c r="R63" s="120"/>
      <c r="S63" s="120"/>
      <c r="T63" s="120"/>
      <c r="U63" s="120"/>
      <c r="V63" s="120"/>
      <c r="W63" s="120"/>
      <c r="X63" s="120"/>
      <c r="Y63" s="120"/>
      <c r="Z63" s="120"/>
      <c r="AA63" s="120"/>
    </row>
    <row r="64" spans="1:27" x14ac:dyDescent="0.25">
      <c r="A64" s="120"/>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c r="AA64" s="120"/>
    </row>
    <row r="65" spans="1:27" ht="15.75" thickBot="1" x14ac:dyDescent="0.3">
      <c r="A65" s="120"/>
      <c r="B65" s="120"/>
      <c r="C65" s="120"/>
      <c r="D65" s="120" t="s">
        <v>460</v>
      </c>
      <c r="E65" s="120"/>
      <c r="F65" s="120"/>
      <c r="G65" s="120"/>
      <c r="H65" s="120"/>
      <c r="I65" s="120"/>
      <c r="J65" s="120"/>
      <c r="K65" s="120"/>
      <c r="L65" s="120"/>
      <c r="M65" s="120"/>
      <c r="N65" s="120"/>
      <c r="O65" s="120"/>
      <c r="P65" s="120"/>
      <c r="Q65" s="120"/>
      <c r="R65" s="120"/>
      <c r="S65" s="120"/>
      <c r="T65" s="120"/>
      <c r="U65" s="120"/>
      <c r="V65" s="120"/>
      <c r="W65" s="120"/>
      <c r="X65" s="120"/>
      <c r="Y65" s="120"/>
      <c r="Z65" s="120"/>
      <c r="AA65" s="120"/>
    </row>
    <row r="66" spans="1:27" x14ac:dyDescent="0.25">
      <c r="A66" s="120"/>
      <c r="B66" s="120"/>
      <c r="C66" s="120"/>
      <c r="D66" s="120"/>
      <c r="E66" s="194" t="s">
        <v>461</v>
      </c>
      <c r="F66" s="195">
        <f>SUMPRODUCT(E58:E62,F58:F62)</f>
        <v>117</v>
      </c>
      <c r="G66" s="196" t="s">
        <v>10</v>
      </c>
      <c r="H66" s="195">
        <v>1</v>
      </c>
      <c r="I66" s="196" t="s">
        <v>12</v>
      </c>
      <c r="J66" s="197">
        <v>0.6</v>
      </c>
      <c r="K66" s="120"/>
      <c r="L66" s="120"/>
      <c r="M66" s="120"/>
      <c r="N66" s="120"/>
      <c r="O66" s="120"/>
      <c r="P66" s="120"/>
      <c r="Q66" s="120"/>
      <c r="R66" s="120"/>
      <c r="S66" s="120"/>
      <c r="T66" s="120"/>
      <c r="U66" s="120"/>
      <c r="V66" s="120"/>
      <c r="W66" s="120"/>
      <c r="X66" s="120"/>
      <c r="Y66" s="120"/>
      <c r="Z66" s="120"/>
      <c r="AA66" s="120"/>
    </row>
    <row r="67" spans="1:27" ht="15.75" thickBot="1" x14ac:dyDescent="0.3">
      <c r="A67" s="120"/>
      <c r="B67" s="120"/>
      <c r="C67" s="120"/>
      <c r="D67" s="120"/>
      <c r="E67" s="198" t="s">
        <v>9</v>
      </c>
      <c r="F67" s="199">
        <v>1</v>
      </c>
      <c r="G67" s="200" t="s">
        <v>11</v>
      </c>
      <c r="H67" s="199">
        <v>1</v>
      </c>
      <c r="I67" s="200"/>
      <c r="J67" s="201"/>
      <c r="K67" s="120"/>
      <c r="L67" s="120"/>
      <c r="M67" s="120"/>
      <c r="N67" s="120"/>
      <c r="O67" s="120"/>
      <c r="P67" s="120"/>
      <c r="Q67" s="120"/>
      <c r="R67" s="120"/>
      <c r="S67" s="120"/>
      <c r="T67" s="120"/>
      <c r="U67" s="120"/>
      <c r="V67" s="120"/>
      <c r="W67" s="120"/>
      <c r="X67" s="120"/>
      <c r="Y67" s="120"/>
      <c r="Z67" s="120"/>
      <c r="AA67" s="120"/>
    </row>
    <row r="68" spans="1:27" x14ac:dyDescent="0.25">
      <c r="A68" s="120"/>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c r="AA68" s="120"/>
    </row>
    <row r="69" spans="1:27" x14ac:dyDescent="0.25">
      <c r="A69" s="120"/>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c r="AA69" s="120"/>
    </row>
    <row r="70" spans="1:27" x14ac:dyDescent="0.25">
      <c r="A70" s="120"/>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c r="AA70" s="120"/>
    </row>
    <row r="71" spans="1:27" ht="15.75" thickBot="1" x14ac:dyDescent="0.3">
      <c r="A71" s="120"/>
      <c r="B71" s="120"/>
      <c r="C71" s="120" t="s">
        <v>447</v>
      </c>
      <c r="D71" s="120"/>
      <c r="E71" s="120"/>
      <c r="F71" s="120"/>
      <c r="G71" s="120"/>
      <c r="H71" s="120"/>
      <c r="I71" s="120"/>
      <c r="J71" s="120"/>
      <c r="K71" s="120"/>
      <c r="L71" s="120"/>
      <c r="M71" s="120"/>
      <c r="N71" s="120"/>
      <c r="O71" s="120"/>
      <c r="P71" s="120"/>
      <c r="Q71" s="120"/>
      <c r="R71" s="120"/>
      <c r="S71" s="120"/>
      <c r="T71" s="120"/>
      <c r="U71" s="120"/>
      <c r="V71" s="120"/>
      <c r="W71" s="120"/>
      <c r="X71" s="120"/>
      <c r="Y71" s="120"/>
      <c r="Z71" s="120"/>
      <c r="AA71" s="120"/>
    </row>
    <row r="72" spans="1:27" x14ac:dyDescent="0.25">
      <c r="A72" s="120"/>
      <c r="B72" s="120"/>
      <c r="C72" s="183" t="s">
        <v>449</v>
      </c>
      <c r="D72" s="184" t="s">
        <v>513</v>
      </c>
      <c r="E72" s="120"/>
      <c r="F72" s="120"/>
      <c r="G72" s="120"/>
      <c r="H72" s="120"/>
      <c r="I72" s="120"/>
      <c r="J72" s="120"/>
      <c r="K72" s="120"/>
      <c r="L72" s="120"/>
      <c r="M72" s="120"/>
      <c r="N72" s="120"/>
      <c r="O72" s="120"/>
      <c r="P72" s="120"/>
      <c r="Q72" s="120"/>
      <c r="R72" s="120"/>
      <c r="S72" s="120"/>
      <c r="T72" s="120"/>
      <c r="U72" s="120"/>
      <c r="V72" s="120"/>
      <c r="W72" s="120"/>
      <c r="X72" s="120"/>
      <c r="Y72" s="120"/>
      <c r="Z72" s="120"/>
      <c r="AA72" s="120"/>
    </row>
    <row r="73" spans="1:27" x14ac:dyDescent="0.25">
      <c r="A73" s="120"/>
      <c r="B73" s="120"/>
      <c r="C73" s="185" t="s">
        <v>451</v>
      </c>
      <c r="D73" s="186"/>
      <c r="E73" s="120"/>
      <c r="F73" s="120"/>
      <c r="G73" s="120"/>
      <c r="H73" s="120"/>
      <c r="I73" s="120"/>
      <c r="J73" s="120"/>
      <c r="K73" s="120"/>
      <c r="L73" s="120"/>
      <c r="M73" s="120"/>
      <c r="N73" s="120"/>
      <c r="O73" s="120"/>
      <c r="P73" s="120"/>
      <c r="Q73" s="120"/>
      <c r="R73" s="120"/>
      <c r="S73" s="120"/>
      <c r="T73" s="120"/>
      <c r="U73" s="120"/>
      <c r="V73" s="120"/>
      <c r="W73" s="120"/>
      <c r="X73" s="120"/>
      <c r="Y73" s="120"/>
      <c r="Z73" s="120"/>
      <c r="AA73" s="120"/>
    </row>
    <row r="74" spans="1:27" x14ac:dyDescent="0.25">
      <c r="A74" s="120"/>
      <c r="B74" s="120"/>
      <c r="C74" s="185"/>
      <c r="D74" s="186" t="s">
        <v>514</v>
      </c>
      <c r="E74" s="120"/>
      <c r="F74" s="120"/>
      <c r="G74" s="120"/>
      <c r="H74" s="120"/>
      <c r="I74" s="120"/>
      <c r="J74" s="120"/>
      <c r="K74" s="120"/>
      <c r="L74" s="120"/>
      <c r="M74" s="120"/>
      <c r="N74" s="120"/>
      <c r="O74" s="120"/>
      <c r="P74" s="120"/>
      <c r="Q74" s="120"/>
      <c r="R74" s="120"/>
      <c r="S74" s="120"/>
      <c r="T74" s="120"/>
      <c r="U74" s="120"/>
      <c r="V74" s="120"/>
      <c r="W74" s="120"/>
      <c r="X74" s="120"/>
      <c r="Y74" s="120"/>
      <c r="Z74" s="120"/>
      <c r="AA74" s="120"/>
    </row>
    <row r="75" spans="1:27" x14ac:dyDescent="0.25">
      <c r="A75" s="120"/>
      <c r="B75" s="120"/>
      <c r="C75" s="97"/>
      <c r="D75" s="186" t="s">
        <v>454</v>
      </c>
      <c r="E75" s="120"/>
      <c r="F75" s="120"/>
      <c r="G75" s="120"/>
      <c r="H75" s="120"/>
      <c r="I75" s="120"/>
      <c r="J75" s="120"/>
      <c r="K75" s="120"/>
      <c r="L75" s="120"/>
      <c r="M75" s="120"/>
      <c r="N75" s="120"/>
      <c r="O75" s="120"/>
      <c r="P75" s="120"/>
      <c r="Q75" s="120"/>
      <c r="R75" s="120"/>
      <c r="S75" s="120"/>
      <c r="T75" s="120"/>
      <c r="U75" s="120"/>
      <c r="V75" s="120"/>
      <c r="W75" s="120"/>
      <c r="X75" s="120"/>
      <c r="Y75" s="120"/>
      <c r="Z75" s="120"/>
      <c r="AA75" s="120"/>
    </row>
    <row r="76" spans="1:27" x14ac:dyDescent="0.25">
      <c r="A76" s="120"/>
      <c r="B76" s="120"/>
      <c r="C76" s="97"/>
      <c r="D76" s="186" t="s">
        <v>490</v>
      </c>
      <c r="E76" s="120"/>
      <c r="F76" s="120"/>
      <c r="G76" s="120"/>
      <c r="H76" s="120"/>
      <c r="I76" s="120"/>
      <c r="J76" s="120"/>
      <c r="K76" s="120"/>
      <c r="L76" s="120"/>
      <c r="M76" s="120"/>
      <c r="N76" s="120"/>
      <c r="O76" s="120"/>
      <c r="P76" s="120"/>
      <c r="Q76" s="120"/>
      <c r="R76" s="120"/>
      <c r="S76" s="120"/>
      <c r="T76" s="120"/>
      <c r="U76" s="120"/>
      <c r="V76" s="120"/>
      <c r="W76" s="120"/>
      <c r="X76" s="120"/>
      <c r="Y76" s="120"/>
      <c r="Z76" s="120"/>
      <c r="AA76" s="120"/>
    </row>
    <row r="77" spans="1:27" ht="15.75" thickBot="1" x14ac:dyDescent="0.3">
      <c r="A77" s="120"/>
      <c r="B77" s="120"/>
      <c r="C77" s="187"/>
      <c r="D77" s="188" t="s">
        <v>457</v>
      </c>
      <c r="E77" s="120"/>
      <c r="F77" s="120"/>
      <c r="G77" s="120"/>
      <c r="H77" s="120"/>
      <c r="I77" s="120"/>
      <c r="J77" s="120"/>
      <c r="K77" s="120"/>
      <c r="L77" s="120"/>
      <c r="M77" s="120"/>
      <c r="N77" s="120"/>
      <c r="O77" s="120"/>
      <c r="P77" s="120"/>
      <c r="Q77" s="120"/>
      <c r="R77" s="120"/>
      <c r="S77" s="120"/>
      <c r="T77" s="120"/>
      <c r="U77" s="120"/>
      <c r="V77" s="120"/>
      <c r="W77" s="120"/>
      <c r="X77" s="120"/>
      <c r="Y77" s="120"/>
      <c r="Z77" s="120"/>
      <c r="AA77" s="120"/>
    </row>
    <row r="78" spans="1:27" ht="15.75" thickBot="1" x14ac:dyDescent="0.3">
      <c r="A78" s="120"/>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c r="AA78" s="120"/>
    </row>
    <row r="79" spans="1:27" ht="15.75" thickBot="1" x14ac:dyDescent="0.3">
      <c r="A79" s="120"/>
      <c r="B79" s="120"/>
      <c r="C79" s="120"/>
      <c r="D79" s="93"/>
      <c r="E79" s="93"/>
      <c r="F79" s="126" t="s">
        <v>155</v>
      </c>
      <c r="G79" s="103">
        <v>60</v>
      </c>
      <c r="H79" s="103">
        <v>15</v>
      </c>
      <c r="I79" s="103">
        <v>30</v>
      </c>
      <c r="J79" s="103">
        <v>20</v>
      </c>
      <c r="K79" s="103">
        <v>0</v>
      </c>
      <c r="L79" s="103">
        <v>0</v>
      </c>
      <c r="M79" s="103">
        <v>0</v>
      </c>
      <c r="N79" s="103">
        <v>0</v>
      </c>
      <c r="O79" s="103">
        <v>0</v>
      </c>
      <c r="P79" s="128">
        <v>0</v>
      </c>
      <c r="Q79" s="93"/>
      <c r="R79" s="120"/>
      <c r="S79" s="120"/>
      <c r="T79" s="120"/>
      <c r="U79" s="120"/>
      <c r="V79" s="120"/>
      <c r="W79" s="120"/>
      <c r="X79" s="120"/>
      <c r="Y79" s="120"/>
      <c r="Z79" s="120"/>
      <c r="AA79" s="120"/>
    </row>
    <row r="80" spans="1:27" ht="15.75" thickBot="1" x14ac:dyDescent="0.3">
      <c r="A80" s="120"/>
      <c r="B80" s="120"/>
      <c r="C80" s="120"/>
      <c r="D80" s="121" t="s">
        <v>435</v>
      </c>
      <c r="E80" s="123" t="s">
        <v>436</v>
      </c>
      <c r="F80" s="121" t="s">
        <v>437</v>
      </c>
      <c r="G80" s="123" t="s">
        <v>438</v>
      </c>
      <c r="H80" s="123" t="s">
        <v>439</v>
      </c>
      <c r="I80" s="123" t="s">
        <v>11</v>
      </c>
      <c r="J80" s="123" t="s">
        <v>12</v>
      </c>
      <c r="K80" s="123" t="s">
        <v>234</v>
      </c>
      <c r="L80" s="123" t="s">
        <v>235</v>
      </c>
      <c r="M80" s="123" t="s">
        <v>236</v>
      </c>
      <c r="N80" s="123" t="s">
        <v>415</v>
      </c>
      <c r="O80" s="123" t="s">
        <v>440</v>
      </c>
      <c r="P80" s="124" t="s">
        <v>441</v>
      </c>
      <c r="Q80" s="124" t="s">
        <v>442</v>
      </c>
      <c r="R80" s="120"/>
      <c r="S80" s="120"/>
      <c r="T80" s="120"/>
      <c r="U80" s="120"/>
      <c r="V80" s="120"/>
      <c r="W80" s="120"/>
      <c r="X80" s="120"/>
      <c r="Y80" s="120"/>
      <c r="Z80" s="120"/>
      <c r="AA80" s="120"/>
    </row>
    <row r="81" spans="1:27" ht="15.75" thickBot="1" x14ac:dyDescent="0.3">
      <c r="A81" s="120"/>
      <c r="B81" s="120"/>
      <c r="C81" s="120"/>
      <c r="D81" s="126" t="s">
        <v>234</v>
      </c>
      <c r="E81" s="103">
        <v>0</v>
      </c>
      <c r="F81" s="103">
        <v>13</v>
      </c>
      <c r="G81" s="190">
        <v>5</v>
      </c>
      <c r="H81" s="103">
        <v>2</v>
      </c>
      <c r="I81" s="103">
        <v>3</v>
      </c>
      <c r="J81" s="103">
        <v>5</v>
      </c>
      <c r="K81" s="103">
        <v>1</v>
      </c>
      <c r="L81" s="103"/>
      <c r="M81" s="103"/>
      <c r="N81" s="103"/>
      <c r="O81" s="103"/>
      <c r="P81" s="103"/>
      <c r="Q81" s="128"/>
      <c r="R81" s="120"/>
      <c r="S81" s="120"/>
      <c r="T81" s="120"/>
      <c r="U81" s="120"/>
      <c r="V81" s="120"/>
      <c r="W81" s="120"/>
      <c r="X81" s="120"/>
      <c r="Y81" s="120"/>
      <c r="Z81" s="120"/>
      <c r="AA81" s="120"/>
    </row>
    <row r="82" spans="1:27" ht="15.75" thickBot="1" x14ac:dyDescent="0.3">
      <c r="A82" s="120"/>
      <c r="B82" s="120"/>
      <c r="C82" s="120"/>
      <c r="D82" s="121" t="s">
        <v>235</v>
      </c>
      <c r="E82" s="123">
        <v>0</v>
      </c>
      <c r="F82" s="123">
        <v>1</v>
      </c>
      <c r="G82" s="189">
        <v>1</v>
      </c>
      <c r="H82" s="123"/>
      <c r="I82" s="123"/>
      <c r="J82" s="123"/>
      <c r="K82" s="123"/>
      <c r="L82" s="123">
        <v>1</v>
      </c>
      <c r="M82" s="123"/>
      <c r="N82" s="123"/>
      <c r="O82" s="123"/>
      <c r="P82" s="124"/>
      <c r="Q82" s="130"/>
      <c r="R82" s="120"/>
      <c r="S82" s="120"/>
      <c r="T82" s="120"/>
      <c r="U82" s="120"/>
      <c r="V82" s="120"/>
      <c r="W82" s="120"/>
      <c r="X82" s="120"/>
      <c r="Y82" s="120"/>
      <c r="Z82" s="120"/>
      <c r="AA82" s="120"/>
    </row>
    <row r="83" spans="1:27" x14ac:dyDescent="0.25">
      <c r="A83" s="120"/>
      <c r="B83" s="120"/>
      <c r="C83" s="120"/>
      <c r="D83" s="97" t="s">
        <v>236</v>
      </c>
      <c r="E83" s="93">
        <v>0</v>
      </c>
      <c r="F83" s="93">
        <v>1</v>
      </c>
      <c r="G83" s="191"/>
      <c r="H83" s="93">
        <v>1</v>
      </c>
      <c r="I83" s="93"/>
      <c r="J83" s="93"/>
      <c r="K83" s="93"/>
      <c r="L83" s="93"/>
      <c r="M83" s="93">
        <v>1</v>
      </c>
      <c r="N83" s="93"/>
      <c r="O83" s="93"/>
      <c r="P83" s="93"/>
      <c r="Q83" s="130"/>
      <c r="R83" s="120"/>
      <c r="S83" s="120"/>
      <c r="T83" s="120"/>
      <c r="U83" s="120"/>
      <c r="V83" s="120"/>
      <c r="W83" s="120"/>
      <c r="X83" s="120"/>
      <c r="Y83" s="120"/>
      <c r="Z83" s="120"/>
      <c r="AA83" s="120"/>
    </row>
    <row r="84" spans="1:27" x14ac:dyDescent="0.25">
      <c r="A84" s="120"/>
      <c r="B84" s="120"/>
      <c r="C84" s="120"/>
      <c r="D84" s="97" t="s">
        <v>415</v>
      </c>
      <c r="E84" s="93">
        <v>0</v>
      </c>
      <c r="F84" s="93">
        <v>1</v>
      </c>
      <c r="G84" s="191"/>
      <c r="H84" s="93"/>
      <c r="I84" s="93">
        <v>1</v>
      </c>
      <c r="J84" s="93"/>
      <c r="K84" s="93"/>
      <c r="L84" s="93"/>
      <c r="M84" s="93"/>
      <c r="N84" s="93">
        <v>1</v>
      </c>
      <c r="O84" s="93"/>
      <c r="P84" s="93"/>
      <c r="Q84" s="130"/>
      <c r="R84" s="120"/>
      <c r="S84" s="120"/>
      <c r="T84" s="120"/>
      <c r="U84" s="120"/>
      <c r="V84" s="120"/>
      <c r="W84" s="120"/>
      <c r="X84" s="120"/>
      <c r="Y84" s="120"/>
      <c r="Z84" s="120"/>
      <c r="AA84" s="120"/>
    </row>
    <row r="85" spans="1:27" x14ac:dyDescent="0.25">
      <c r="A85" s="120"/>
      <c r="B85" s="120"/>
      <c r="C85" s="120"/>
      <c r="D85" s="97" t="s">
        <v>440</v>
      </c>
      <c r="E85" s="93">
        <v>0</v>
      </c>
      <c r="F85" s="93">
        <v>1</v>
      </c>
      <c r="G85" s="191"/>
      <c r="H85" s="93"/>
      <c r="I85" s="93"/>
      <c r="J85" s="93">
        <v>1</v>
      </c>
      <c r="K85" s="93"/>
      <c r="L85" s="93"/>
      <c r="M85" s="93"/>
      <c r="N85" s="93"/>
      <c r="O85" s="93">
        <v>1</v>
      </c>
      <c r="P85" s="93"/>
      <c r="Q85" s="130"/>
      <c r="R85" s="120"/>
      <c r="S85" s="120"/>
      <c r="T85" s="120"/>
      <c r="U85" s="120"/>
      <c r="V85" s="120"/>
      <c r="W85" s="120"/>
      <c r="X85" s="120"/>
      <c r="Y85" s="120"/>
      <c r="Z85" s="120"/>
      <c r="AA85" s="120"/>
    </row>
    <row r="86" spans="1:27" ht="15.75" thickBot="1" x14ac:dyDescent="0.3">
      <c r="A86" s="120"/>
      <c r="B86" s="120"/>
      <c r="C86" s="120"/>
      <c r="D86" s="134" t="s">
        <v>441</v>
      </c>
      <c r="E86" s="101">
        <v>0</v>
      </c>
      <c r="F86" s="101">
        <v>0</v>
      </c>
      <c r="G86" s="192"/>
      <c r="H86" s="101"/>
      <c r="I86" s="101"/>
      <c r="J86" s="101">
        <v>1</v>
      </c>
      <c r="K86" s="101"/>
      <c r="L86" s="101"/>
      <c r="M86" s="101"/>
      <c r="N86" s="101"/>
      <c r="O86" s="101"/>
      <c r="P86" s="101">
        <v>1</v>
      </c>
      <c r="Q86" s="136"/>
      <c r="R86" s="120"/>
      <c r="S86" s="120"/>
      <c r="T86" s="120"/>
      <c r="U86" s="120"/>
      <c r="V86" s="120"/>
      <c r="W86" s="120"/>
      <c r="X86" s="120"/>
      <c r="Y86" s="120"/>
      <c r="Z86" s="120"/>
      <c r="AA86" s="120"/>
    </row>
    <row r="87" spans="1:27" ht="15.75" thickBot="1" x14ac:dyDescent="0.3">
      <c r="A87" s="120"/>
      <c r="B87" s="120"/>
      <c r="C87" s="120"/>
      <c r="D87" s="93"/>
      <c r="E87" s="93"/>
      <c r="F87" s="121" t="s">
        <v>237</v>
      </c>
      <c r="G87" s="123">
        <f>SUMPRODUCT($E$81:$E$86,G81:G86)-G79</f>
        <v>-60</v>
      </c>
      <c r="H87" s="123">
        <f t="shared" ref="H87:P87" si="24">SUMPRODUCT($E$81:$E$86,H81:H86)-H79</f>
        <v>-15</v>
      </c>
      <c r="I87" s="123">
        <f t="shared" si="24"/>
        <v>-30</v>
      </c>
      <c r="J87" s="123">
        <f t="shared" si="24"/>
        <v>-20</v>
      </c>
      <c r="K87" s="123">
        <f t="shared" si="24"/>
        <v>0</v>
      </c>
      <c r="L87" s="123">
        <f t="shared" si="24"/>
        <v>0</v>
      </c>
      <c r="M87" s="123">
        <f t="shared" si="24"/>
        <v>0</v>
      </c>
      <c r="N87" s="123">
        <f t="shared" si="24"/>
        <v>0</v>
      </c>
      <c r="O87" s="123">
        <f t="shared" si="24"/>
        <v>0</v>
      </c>
      <c r="P87" s="123">
        <f t="shared" si="24"/>
        <v>0</v>
      </c>
      <c r="Q87" s="93"/>
      <c r="R87" s="120"/>
      <c r="S87" s="120"/>
      <c r="T87" s="120"/>
      <c r="U87" s="120"/>
      <c r="V87" s="120"/>
      <c r="W87" s="120"/>
      <c r="X87" s="120"/>
      <c r="Y87" s="120"/>
      <c r="Z87" s="120"/>
      <c r="AA87" s="120"/>
    </row>
    <row r="88" spans="1:27" ht="15.75" thickBot="1" x14ac:dyDescent="0.3">
      <c r="A88" s="120"/>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c r="AA88" s="120"/>
    </row>
    <row r="89" spans="1:27" ht="15.75" thickBot="1" x14ac:dyDescent="0.3">
      <c r="A89" s="120"/>
      <c r="B89" s="120"/>
      <c r="C89" s="120"/>
      <c r="D89" s="93"/>
      <c r="E89" s="93"/>
      <c r="F89" s="126" t="s">
        <v>155</v>
      </c>
      <c r="G89" s="103">
        <v>60</v>
      </c>
      <c r="H89" s="103">
        <v>15</v>
      </c>
      <c r="I89" s="103">
        <v>30</v>
      </c>
      <c r="J89" s="103">
        <v>20</v>
      </c>
      <c r="K89" s="103">
        <v>0</v>
      </c>
      <c r="L89" s="103">
        <v>0</v>
      </c>
      <c r="M89" s="103">
        <v>0</v>
      </c>
      <c r="N89" s="103">
        <v>0</v>
      </c>
      <c r="O89" s="103">
        <v>0</v>
      </c>
      <c r="P89" s="128">
        <v>0</v>
      </c>
      <c r="Q89" s="93"/>
      <c r="R89" s="120"/>
      <c r="S89" s="120"/>
      <c r="T89" s="120"/>
      <c r="U89" s="120"/>
      <c r="V89" s="120"/>
      <c r="W89" s="120"/>
      <c r="X89" s="120"/>
      <c r="Y89" s="120"/>
      <c r="Z89" s="120"/>
      <c r="AA89" s="120"/>
    </row>
    <row r="90" spans="1:27" ht="15.75" thickBot="1" x14ac:dyDescent="0.3">
      <c r="A90" s="120"/>
      <c r="B90" s="120"/>
      <c r="C90" s="120"/>
      <c r="D90" s="121" t="s">
        <v>435</v>
      </c>
      <c r="E90" s="123" t="s">
        <v>436</v>
      </c>
      <c r="F90" s="121" t="s">
        <v>437</v>
      </c>
      <c r="G90" s="123" t="s">
        <v>438</v>
      </c>
      <c r="H90" s="123" t="s">
        <v>439</v>
      </c>
      <c r="I90" s="123" t="s">
        <v>11</v>
      </c>
      <c r="J90" s="123" t="s">
        <v>12</v>
      </c>
      <c r="K90" s="123" t="s">
        <v>234</v>
      </c>
      <c r="L90" s="123" t="s">
        <v>235</v>
      </c>
      <c r="M90" s="123" t="s">
        <v>236</v>
      </c>
      <c r="N90" s="123" t="s">
        <v>415</v>
      </c>
      <c r="O90" s="123" t="s">
        <v>440</v>
      </c>
      <c r="P90" s="124" t="s">
        <v>441</v>
      </c>
      <c r="Q90" s="124" t="s">
        <v>442</v>
      </c>
      <c r="R90" s="120"/>
      <c r="S90" s="120"/>
      <c r="T90" s="120"/>
      <c r="U90" s="120"/>
      <c r="V90" s="120"/>
      <c r="W90" s="120"/>
      <c r="X90" s="120"/>
      <c r="Y90" s="120"/>
      <c r="Z90" s="120"/>
      <c r="AA90" s="120"/>
    </row>
    <row r="91" spans="1:27" x14ac:dyDescent="0.25">
      <c r="A91" s="120"/>
      <c r="B91" s="120"/>
      <c r="C91" s="120"/>
      <c r="D91" s="126" t="s">
        <v>234</v>
      </c>
      <c r="E91" s="103">
        <v>0</v>
      </c>
      <c r="F91" s="103">
        <f>F81-F92*$G$81</f>
        <v>8</v>
      </c>
      <c r="G91" s="103">
        <f t="shared" ref="G91:P91" si="25">G81-G92*$G$81</f>
        <v>0</v>
      </c>
      <c r="H91" s="103">
        <f t="shared" si="25"/>
        <v>2</v>
      </c>
      <c r="I91" s="190">
        <f t="shared" si="25"/>
        <v>3</v>
      </c>
      <c r="J91" s="103">
        <f t="shared" si="25"/>
        <v>5</v>
      </c>
      <c r="K91" s="103">
        <f t="shared" si="25"/>
        <v>1</v>
      </c>
      <c r="L91" s="103">
        <f t="shared" si="25"/>
        <v>-5</v>
      </c>
      <c r="M91" s="103">
        <f t="shared" si="25"/>
        <v>0</v>
      </c>
      <c r="N91" s="103">
        <f t="shared" si="25"/>
        <v>0</v>
      </c>
      <c r="O91" s="103">
        <f t="shared" si="25"/>
        <v>0</v>
      </c>
      <c r="P91" s="103">
        <f t="shared" si="25"/>
        <v>0</v>
      </c>
      <c r="Q91" s="128"/>
      <c r="R91" s="120"/>
      <c r="S91" s="120"/>
      <c r="T91" s="120"/>
      <c r="U91" s="120"/>
      <c r="V91" s="120"/>
      <c r="W91" s="120"/>
      <c r="X91" s="120"/>
      <c r="Y91" s="120"/>
      <c r="Z91" s="120"/>
      <c r="AA91" s="120"/>
    </row>
    <row r="92" spans="1:27" x14ac:dyDescent="0.25">
      <c r="A92" s="120"/>
      <c r="B92" s="120"/>
      <c r="C92" s="120"/>
      <c r="D92" s="97" t="s">
        <v>9</v>
      </c>
      <c r="E92" s="93">
        <v>60</v>
      </c>
      <c r="F92" s="93">
        <f>F82</f>
        <v>1</v>
      </c>
      <c r="G92" s="93">
        <f t="shared" ref="G92:P92" si="26">G82</f>
        <v>1</v>
      </c>
      <c r="H92" s="93">
        <f t="shared" si="26"/>
        <v>0</v>
      </c>
      <c r="I92" s="191">
        <f t="shared" si="26"/>
        <v>0</v>
      </c>
      <c r="J92" s="93">
        <f t="shared" si="26"/>
        <v>0</v>
      </c>
      <c r="K92" s="93">
        <f t="shared" si="26"/>
        <v>0</v>
      </c>
      <c r="L92" s="93">
        <f t="shared" si="26"/>
        <v>1</v>
      </c>
      <c r="M92" s="93">
        <f t="shared" si="26"/>
        <v>0</v>
      </c>
      <c r="N92" s="93">
        <f t="shared" si="26"/>
        <v>0</v>
      </c>
      <c r="O92" s="93">
        <f t="shared" si="26"/>
        <v>0</v>
      </c>
      <c r="P92" s="93">
        <f t="shared" si="26"/>
        <v>0</v>
      </c>
      <c r="Q92" s="130"/>
      <c r="R92" s="120"/>
      <c r="S92" s="120"/>
      <c r="T92" s="120"/>
      <c r="U92" s="120"/>
      <c r="V92" s="120"/>
      <c r="W92" s="120"/>
      <c r="X92" s="120"/>
      <c r="Y92" s="120"/>
      <c r="Z92" s="120"/>
      <c r="AA92" s="120"/>
    </row>
    <row r="93" spans="1:27" ht="15.75" thickBot="1" x14ac:dyDescent="0.3">
      <c r="A93" s="120"/>
      <c r="B93" s="120"/>
      <c r="C93" s="120"/>
      <c r="D93" s="97" t="s">
        <v>236</v>
      </c>
      <c r="E93" s="93">
        <v>0</v>
      </c>
      <c r="F93" s="93">
        <f t="shared" ref="F93:P96" si="27">F83</f>
        <v>1</v>
      </c>
      <c r="G93" s="93">
        <f t="shared" si="27"/>
        <v>0</v>
      </c>
      <c r="H93" s="93">
        <f t="shared" si="27"/>
        <v>1</v>
      </c>
      <c r="I93" s="191">
        <f t="shared" si="27"/>
        <v>0</v>
      </c>
      <c r="J93" s="93">
        <f t="shared" si="27"/>
        <v>0</v>
      </c>
      <c r="K93" s="93">
        <f t="shared" si="27"/>
        <v>0</v>
      </c>
      <c r="L93" s="93">
        <f t="shared" si="27"/>
        <v>0</v>
      </c>
      <c r="M93" s="93">
        <f t="shared" si="27"/>
        <v>1</v>
      </c>
      <c r="N93" s="93">
        <f t="shared" si="27"/>
        <v>0</v>
      </c>
      <c r="O93" s="93">
        <f t="shared" si="27"/>
        <v>0</v>
      </c>
      <c r="P93" s="93">
        <f t="shared" si="27"/>
        <v>0</v>
      </c>
      <c r="Q93" s="130"/>
      <c r="R93" s="120"/>
      <c r="S93" s="120"/>
      <c r="T93" s="120"/>
      <c r="U93" s="120"/>
      <c r="V93" s="120"/>
      <c r="W93" s="120"/>
      <c r="X93" s="120"/>
      <c r="Y93" s="120"/>
      <c r="Z93" s="120"/>
      <c r="AA93" s="120"/>
    </row>
    <row r="94" spans="1:27" ht="15.75" thickBot="1" x14ac:dyDescent="0.3">
      <c r="A94" s="120"/>
      <c r="B94" s="120"/>
      <c r="C94" s="120"/>
      <c r="D94" s="121" t="s">
        <v>415</v>
      </c>
      <c r="E94" s="123">
        <v>0</v>
      </c>
      <c r="F94" s="123">
        <f t="shared" si="27"/>
        <v>1</v>
      </c>
      <c r="G94" s="123">
        <f t="shared" si="27"/>
        <v>0</v>
      </c>
      <c r="H94" s="123">
        <f t="shared" si="27"/>
        <v>0</v>
      </c>
      <c r="I94" s="189">
        <f t="shared" si="27"/>
        <v>1</v>
      </c>
      <c r="J94" s="123">
        <f t="shared" si="27"/>
        <v>0</v>
      </c>
      <c r="K94" s="123">
        <f t="shared" si="27"/>
        <v>0</v>
      </c>
      <c r="L94" s="123">
        <f t="shared" si="27"/>
        <v>0</v>
      </c>
      <c r="M94" s="123">
        <f t="shared" si="27"/>
        <v>0</v>
      </c>
      <c r="N94" s="123">
        <f t="shared" si="27"/>
        <v>1</v>
      </c>
      <c r="O94" s="123">
        <f t="shared" si="27"/>
        <v>0</v>
      </c>
      <c r="P94" s="123">
        <f t="shared" si="27"/>
        <v>0</v>
      </c>
      <c r="Q94" s="124"/>
      <c r="R94" s="120"/>
      <c r="S94" s="120"/>
      <c r="T94" s="120"/>
      <c r="U94" s="120"/>
      <c r="V94" s="120"/>
      <c r="W94" s="120"/>
      <c r="X94" s="120"/>
      <c r="Y94" s="120"/>
      <c r="Z94" s="120"/>
      <c r="AA94" s="120"/>
    </row>
    <row r="95" spans="1:27" x14ac:dyDescent="0.25">
      <c r="A95" s="120"/>
      <c r="B95" s="120"/>
      <c r="C95" s="120"/>
      <c r="D95" s="97" t="s">
        <v>440</v>
      </c>
      <c r="E95" s="93">
        <v>0</v>
      </c>
      <c r="F95" s="93">
        <f t="shared" si="27"/>
        <v>1</v>
      </c>
      <c r="G95" s="93">
        <f t="shared" si="27"/>
        <v>0</v>
      </c>
      <c r="H95" s="93">
        <f t="shared" si="27"/>
        <v>0</v>
      </c>
      <c r="I95" s="191">
        <f t="shared" si="27"/>
        <v>0</v>
      </c>
      <c r="J95" s="93">
        <f t="shared" si="27"/>
        <v>1</v>
      </c>
      <c r="K95" s="93">
        <f t="shared" si="27"/>
        <v>0</v>
      </c>
      <c r="L95" s="93">
        <f t="shared" si="27"/>
        <v>0</v>
      </c>
      <c r="M95" s="93">
        <f t="shared" si="27"/>
        <v>0</v>
      </c>
      <c r="N95" s="93">
        <f t="shared" si="27"/>
        <v>0</v>
      </c>
      <c r="O95" s="93">
        <f t="shared" si="27"/>
        <v>1</v>
      </c>
      <c r="P95" s="93">
        <f t="shared" si="27"/>
        <v>0</v>
      </c>
      <c r="Q95" s="130"/>
      <c r="R95" s="120"/>
      <c r="S95" s="120"/>
      <c r="T95" s="120"/>
      <c r="U95" s="120"/>
      <c r="V95" s="120"/>
      <c r="W95" s="120"/>
      <c r="X95" s="120"/>
      <c r="Y95" s="120"/>
      <c r="Z95" s="120"/>
      <c r="AA95" s="120"/>
    </row>
    <row r="96" spans="1:27" ht="15.75" thickBot="1" x14ac:dyDescent="0.3">
      <c r="A96" s="120"/>
      <c r="B96" s="120"/>
      <c r="C96" s="120"/>
      <c r="D96" s="134" t="s">
        <v>441</v>
      </c>
      <c r="E96" s="101">
        <v>0</v>
      </c>
      <c r="F96" s="93">
        <f t="shared" si="27"/>
        <v>0</v>
      </c>
      <c r="G96" s="93">
        <f t="shared" si="27"/>
        <v>0</v>
      </c>
      <c r="H96" s="93">
        <f t="shared" si="27"/>
        <v>0</v>
      </c>
      <c r="I96" s="192">
        <f t="shared" si="27"/>
        <v>0</v>
      </c>
      <c r="J96" s="93">
        <f t="shared" si="27"/>
        <v>1</v>
      </c>
      <c r="K96" s="93">
        <f t="shared" si="27"/>
        <v>0</v>
      </c>
      <c r="L96" s="93">
        <f t="shared" si="27"/>
        <v>0</v>
      </c>
      <c r="M96" s="93">
        <f t="shared" si="27"/>
        <v>0</v>
      </c>
      <c r="N96" s="93">
        <f t="shared" si="27"/>
        <v>0</v>
      </c>
      <c r="O96" s="93">
        <f t="shared" si="27"/>
        <v>0</v>
      </c>
      <c r="P96" s="93">
        <f t="shared" si="27"/>
        <v>1</v>
      </c>
      <c r="Q96" s="136"/>
      <c r="R96" s="120"/>
      <c r="S96" s="120"/>
      <c r="T96" s="120"/>
      <c r="U96" s="120"/>
      <c r="V96" s="120"/>
      <c r="W96" s="120"/>
      <c r="X96" s="120"/>
      <c r="Y96" s="120"/>
      <c r="Z96" s="120"/>
      <c r="AA96" s="120"/>
    </row>
    <row r="97" spans="1:27" ht="15.75" thickBot="1" x14ac:dyDescent="0.3">
      <c r="A97" s="120"/>
      <c r="B97" s="120"/>
      <c r="C97" s="120"/>
      <c r="D97" s="93"/>
      <c r="E97" s="93"/>
      <c r="F97" s="121" t="s">
        <v>237</v>
      </c>
      <c r="G97" s="123">
        <f>SUMPRODUCT($E$91:$E$96,G91:G96)-G89</f>
        <v>0</v>
      </c>
      <c r="H97" s="123">
        <f t="shared" ref="H97:P97" si="28">SUMPRODUCT($E$91:$E$96,H91:H96)-H89</f>
        <v>-15</v>
      </c>
      <c r="I97" s="123">
        <f t="shared" si="28"/>
        <v>-30</v>
      </c>
      <c r="J97" s="123">
        <f t="shared" si="28"/>
        <v>-20</v>
      </c>
      <c r="K97" s="123">
        <f t="shared" si="28"/>
        <v>0</v>
      </c>
      <c r="L97" s="123">
        <f t="shared" si="28"/>
        <v>60</v>
      </c>
      <c r="M97" s="123">
        <f t="shared" si="28"/>
        <v>0</v>
      </c>
      <c r="N97" s="123">
        <f t="shared" si="28"/>
        <v>0</v>
      </c>
      <c r="O97" s="123">
        <f t="shared" si="28"/>
        <v>0</v>
      </c>
      <c r="P97" s="123">
        <f t="shared" si="28"/>
        <v>0</v>
      </c>
      <c r="Q97" s="93"/>
      <c r="R97" s="120"/>
      <c r="S97" s="120"/>
      <c r="T97" s="120"/>
      <c r="U97" s="120"/>
      <c r="V97" s="120"/>
      <c r="W97" s="120"/>
      <c r="X97" s="120"/>
      <c r="Y97" s="120"/>
      <c r="Z97" s="120"/>
      <c r="AA97" s="120"/>
    </row>
    <row r="98" spans="1:27" ht="15.75" thickBot="1" x14ac:dyDescent="0.3">
      <c r="A98" s="120"/>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c r="AA98" s="120"/>
    </row>
    <row r="99" spans="1:27" ht="15.75" thickBot="1" x14ac:dyDescent="0.3">
      <c r="A99" s="120"/>
      <c r="B99" s="120"/>
      <c r="C99" s="120"/>
      <c r="D99" s="93"/>
      <c r="E99" s="93"/>
      <c r="F99" s="126" t="s">
        <v>155</v>
      </c>
      <c r="G99" s="103">
        <v>60</v>
      </c>
      <c r="H99" s="103">
        <v>15</v>
      </c>
      <c r="I99" s="103">
        <v>30</v>
      </c>
      <c r="J99" s="103">
        <v>20</v>
      </c>
      <c r="K99" s="103">
        <v>0</v>
      </c>
      <c r="L99" s="103">
        <v>0</v>
      </c>
      <c r="M99" s="103">
        <v>0</v>
      </c>
      <c r="N99" s="103">
        <v>0</v>
      </c>
      <c r="O99" s="103">
        <v>0</v>
      </c>
      <c r="P99" s="128">
        <v>0</v>
      </c>
      <c r="Q99" s="93"/>
      <c r="R99" s="120"/>
      <c r="S99" s="120"/>
      <c r="T99" s="120"/>
      <c r="U99" s="120"/>
      <c r="V99" s="120"/>
      <c r="W99" s="120"/>
      <c r="X99" s="120"/>
      <c r="Y99" s="120"/>
      <c r="Z99" s="120"/>
      <c r="AA99" s="120"/>
    </row>
    <row r="100" spans="1:27" ht="15.75" thickBot="1" x14ac:dyDescent="0.3">
      <c r="A100" s="120"/>
      <c r="B100" s="120"/>
      <c r="C100" s="120"/>
      <c r="D100" s="121" t="s">
        <v>435</v>
      </c>
      <c r="E100" s="123" t="s">
        <v>436</v>
      </c>
      <c r="F100" s="121" t="s">
        <v>437</v>
      </c>
      <c r="G100" s="123" t="s">
        <v>438</v>
      </c>
      <c r="H100" s="123" t="s">
        <v>439</v>
      </c>
      <c r="I100" s="123" t="s">
        <v>11</v>
      </c>
      <c r="J100" s="123" t="s">
        <v>12</v>
      </c>
      <c r="K100" s="123" t="s">
        <v>234</v>
      </c>
      <c r="L100" s="123" t="s">
        <v>235</v>
      </c>
      <c r="M100" s="123" t="s">
        <v>236</v>
      </c>
      <c r="N100" s="123" t="s">
        <v>415</v>
      </c>
      <c r="O100" s="123" t="s">
        <v>440</v>
      </c>
      <c r="P100" s="124" t="s">
        <v>441</v>
      </c>
      <c r="Q100" s="124" t="s">
        <v>442</v>
      </c>
      <c r="R100" s="120"/>
      <c r="S100" s="120"/>
      <c r="T100" s="120"/>
      <c r="U100" s="120"/>
      <c r="V100" s="120"/>
      <c r="W100" s="120"/>
      <c r="X100" s="120"/>
      <c r="Y100" s="120"/>
      <c r="Z100" s="120"/>
      <c r="AA100" s="120"/>
    </row>
    <row r="101" spans="1:27" x14ac:dyDescent="0.25">
      <c r="A101" s="120"/>
      <c r="B101" s="120"/>
      <c r="C101" s="120"/>
      <c r="D101" s="126" t="s">
        <v>234</v>
      </c>
      <c r="E101" s="103">
        <v>0</v>
      </c>
      <c r="F101" s="103">
        <f>F91-F104*$I$91</f>
        <v>5</v>
      </c>
      <c r="G101" s="103">
        <f t="shared" ref="G101:O101" si="29">G91-G104*$I$91</f>
        <v>0</v>
      </c>
      <c r="H101" s="103">
        <f t="shared" si="29"/>
        <v>2</v>
      </c>
      <c r="I101" s="103">
        <f t="shared" si="29"/>
        <v>0</v>
      </c>
      <c r="J101" s="190">
        <f t="shared" si="29"/>
        <v>5</v>
      </c>
      <c r="K101" s="103">
        <f t="shared" si="29"/>
        <v>1</v>
      </c>
      <c r="L101" s="103">
        <f t="shared" si="29"/>
        <v>-5</v>
      </c>
      <c r="M101" s="103">
        <f t="shared" si="29"/>
        <v>0</v>
      </c>
      <c r="N101" s="103">
        <f t="shared" si="29"/>
        <v>-3</v>
      </c>
      <c r="O101" s="103">
        <f t="shared" si="29"/>
        <v>0</v>
      </c>
      <c r="P101" s="103">
        <f>P91-P104*$I$91</f>
        <v>0</v>
      </c>
      <c r="Q101" s="128"/>
      <c r="R101" s="120"/>
      <c r="S101" s="120"/>
      <c r="T101" s="120"/>
      <c r="U101" s="120"/>
      <c r="V101" s="120"/>
      <c r="W101" s="120"/>
      <c r="X101" s="120"/>
      <c r="Y101" s="120"/>
      <c r="Z101" s="120"/>
      <c r="AA101" s="120"/>
    </row>
    <row r="102" spans="1:27" x14ac:dyDescent="0.25">
      <c r="A102" s="120"/>
      <c r="B102" s="120"/>
      <c r="C102" s="120"/>
      <c r="D102" s="97" t="s">
        <v>9</v>
      </c>
      <c r="E102" s="93">
        <v>60</v>
      </c>
      <c r="F102" s="93">
        <f>F92</f>
        <v>1</v>
      </c>
      <c r="G102" s="93">
        <f t="shared" ref="G102:P102" si="30">G92</f>
        <v>1</v>
      </c>
      <c r="H102" s="93">
        <f t="shared" si="30"/>
        <v>0</v>
      </c>
      <c r="I102" s="93">
        <f t="shared" si="30"/>
        <v>0</v>
      </c>
      <c r="J102" s="191">
        <f t="shared" si="30"/>
        <v>0</v>
      </c>
      <c r="K102" s="93">
        <f t="shared" si="30"/>
        <v>0</v>
      </c>
      <c r="L102" s="93">
        <f t="shared" si="30"/>
        <v>1</v>
      </c>
      <c r="M102" s="93">
        <f t="shared" si="30"/>
        <v>0</v>
      </c>
      <c r="N102" s="93">
        <f t="shared" si="30"/>
        <v>0</v>
      </c>
      <c r="O102" s="93">
        <f t="shared" si="30"/>
        <v>0</v>
      </c>
      <c r="P102" s="93">
        <f t="shared" si="30"/>
        <v>0</v>
      </c>
      <c r="Q102" s="130"/>
      <c r="R102" s="120"/>
      <c r="S102" s="120"/>
      <c r="T102" s="120"/>
      <c r="U102" s="120"/>
      <c r="V102" s="120"/>
      <c r="W102" s="120"/>
      <c r="X102" s="120"/>
      <c r="Y102" s="120"/>
      <c r="Z102" s="120"/>
      <c r="AA102" s="120"/>
    </row>
    <row r="103" spans="1:27" x14ac:dyDescent="0.25">
      <c r="A103" s="120"/>
      <c r="B103" s="120"/>
      <c r="C103" s="120"/>
      <c r="D103" s="97" t="s">
        <v>236</v>
      </c>
      <c r="E103" s="93">
        <v>0</v>
      </c>
      <c r="F103" s="93">
        <f t="shared" ref="F103:P106" si="31">F93</f>
        <v>1</v>
      </c>
      <c r="G103" s="93">
        <f t="shared" si="31"/>
        <v>0</v>
      </c>
      <c r="H103" s="93">
        <f t="shared" si="31"/>
        <v>1</v>
      </c>
      <c r="I103" s="93">
        <f t="shared" si="31"/>
        <v>0</v>
      </c>
      <c r="J103" s="191">
        <f t="shared" si="31"/>
        <v>0</v>
      </c>
      <c r="K103" s="93">
        <f t="shared" si="31"/>
        <v>0</v>
      </c>
      <c r="L103" s="93">
        <f t="shared" si="31"/>
        <v>0</v>
      </c>
      <c r="M103" s="93">
        <f t="shared" si="31"/>
        <v>1</v>
      </c>
      <c r="N103" s="93">
        <f t="shared" si="31"/>
        <v>0</v>
      </c>
      <c r="O103" s="93">
        <f t="shared" si="31"/>
        <v>0</v>
      </c>
      <c r="P103" s="93">
        <f t="shared" si="31"/>
        <v>0</v>
      </c>
      <c r="Q103" s="130"/>
      <c r="R103" s="120"/>
      <c r="S103" s="120"/>
      <c r="T103" s="120"/>
      <c r="U103" s="120"/>
      <c r="V103" s="120"/>
      <c r="W103" s="120"/>
      <c r="X103" s="120"/>
      <c r="Y103" s="120"/>
      <c r="Z103" s="120"/>
      <c r="AA103" s="120"/>
    </row>
    <row r="104" spans="1:27" x14ac:dyDescent="0.25">
      <c r="A104" s="120"/>
      <c r="B104" s="120"/>
      <c r="C104" s="120"/>
      <c r="D104" s="97" t="s">
        <v>11</v>
      </c>
      <c r="E104" s="93">
        <v>30</v>
      </c>
      <c r="F104" s="93">
        <f t="shared" si="31"/>
        <v>1</v>
      </c>
      <c r="G104" s="93">
        <f t="shared" si="31"/>
        <v>0</v>
      </c>
      <c r="H104" s="93">
        <f t="shared" si="31"/>
        <v>0</v>
      </c>
      <c r="I104" s="93">
        <f t="shared" si="31"/>
        <v>1</v>
      </c>
      <c r="J104" s="191">
        <f t="shared" si="31"/>
        <v>0</v>
      </c>
      <c r="K104" s="93">
        <f t="shared" si="31"/>
        <v>0</v>
      </c>
      <c r="L104" s="93">
        <f t="shared" si="31"/>
        <v>0</v>
      </c>
      <c r="M104" s="93">
        <f t="shared" si="31"/>
        <v>0</v>
      </c>
      <c r="N104" s="93">
        <f t="shared" si="31"/>
        <v>1</v>
      </c>
      <c r="O104" s="93">
        <f t="shared" si="31"/>
        <v>0</v>
      </c>
      <c r="P104" s="93">
        <f t="shared" si="31"/>
        <v>0</v>
      </c>
      <c r="Q104" s="130"/>
      <c r="R104" s="120"/>
      <c r="S104" s="120"/>
      <c r="T104" s="120"/>
      <c r="U104" s="120"/>
      <c r="V104" s="120"/>
      <c r="W104" s="120"/>
      <c r="X104" s="120"/>
      <c r="Y104" s="120"/>
      <c r="Z104" s="120"/>
      <c r="AA104" s="120"/>
    </row>
    <row r="105" spans="1:27" ht="15.75" thickBot="1" x14ac:dyDescent="0.3">
      <c r="A105" s="120"/>
      <c r="B105" s="120"/>
      <c r="C105" s="120"/>
      <c r="D105" s="97" t="s">
        <v>440</v>
      </c>
      <c r="E105" s="93">
        <v>0</v>
      </c>
      <c r="F105" s="93">
        <f t="shared" si="31"/>
        <v>1</v>
      </c>
      <c r="G105" s="93">
        <f t="shared" si="31"/>
        <v>0</v>
      </c>
      <c r="H105" s="93">
        <f t="shared" si="31"/>
        <v>0</v>
      </c>
      <c r="I105" s="93">
        <f t="shared" si="31"/>
        <v>0</v>
      </c>
      <c r="J105" s="191">
        <f t="shared" si="31"/>
        <v>1</v>
      </c>
      <c r="K105" s="93">
        <f t="shared" si="31"/>
        <v>0</v>
      </c>
      <c r="L105" s="93">
        <f t="shared" si="31"/>
        <v>0</v>
      </c>
      <c r="M105" s="93">
        <f t="shared" si="31"/>
        <v>0</v>
      </c>
      <c r="N105" s="93">
        <f t="shared" si="31"/>
        <v>0</v>
      </c>
      <c r="O105" s="93">
        <f t="shared" si="31"/>
        <v>1</v>
      </c>
      <c r="P105" s="93">
        <f t="shared" si="31"/>
        <v>0</v>
      </c>
      <c r="Q105" s="130"/>
      <c r="R105" s="120"/>
      <c r="S105" s="120"/>
      <c r="T105" s="120"/>
      <c r="U105" s="120"/>
      <c r="V105" s="120"/>
      <c r="W105" s="120"/>
      <c r="X105" s="120"/>
      <c r="Y105" s="120"/>
      <c r="Z105" s="120"/>
      <c r="AA105" s="120"/>
    </row>
    <row r="106" spans="1:27" ht="15.75" thickBot="1" x14ac:dyDescent="0.3">
      <c r="A106" s="120"/>
      <c r="B106" s="120"/>
      <c r="C106" s="120"/>
      <c r="D106" s="121" t="s">
        <v>441</v>
      </c>
      <c r="E106" s="123">
        <v>0</v>
      </c>
      <c r="F106" s="123">
        <f t="shared" si="31"/>
        <v>0</v>
      </c>
      <c r="G106" s="123">
        <f t="shared" si="31"/>
        <v>0</v>
      </c>
      <c r="H106" s="123">
        <f t="shared" si="31"/>
        <v>0</v>
      </c>
      <c r="I106" s="123">
        <f t="shared" si="31"/>
        <v>0</v>
      </c>
      <c r="J106" s="189">
        <f t="shared" si="31"/>
        <v>1</v>
      </c>
      <c r="K106" s="123">
        <f t="shared" si="31"/>
        <v>0</v>
      </c>
      <c r="L106" s="123">
        <f t="shared" si="31"/>
        <v>0</v>
      </c>
      <c r="M106" s="123">
        <f t="shared" si="31"/>
        <v>0</v>
      </c>
      <c r="N106" s="123">
        <f t="shared" si="31"/>
        <v>0</v>
      </c>
      <c r="O106" s="123">
        <f t="shared" si="31"/>
        <v>0</v>
      </c>
      <c r="P106" s="123">
        <f t="shared" si="31"/>
        <v>1</v>
      </c>
      <c r="Q106" s="124"/>
      <c r="R106" s="120"/>
      <c r="S106" s="120"/>
      <c r="T106" s="120"/>
      <c r="U106" s="120"/>
      <c r="V106" s="120"/>
      <c r="W106" s="120"/>
      <c r="X106" s="120"/>
      <c r="Y106" s="120"/>
      <c r="Z106" s="120"/>
      <c r="AA106" s="120"/>
    </row>
    <row r="107" spans="1:27" ht="15.75" thickBot="1" x14ac:dyDescent="0.3">
      <c r="A107" s="120"/>
      <c r="B107" s="120"/>
      <c r="C107" s="120"/>
      <c r="D107" s="93"/>
      <c r="E107" s="93"/>
      <c r="F107" s="121" t="s">
        <v>237</v>
      </c>
      <c r="G107" s="123">
        <f>SUMPRODUCT($E$101:$E$106,G101:G106)-G99</f>
        <v>0</v>
      </c>
      <c r="H107" s="123">
        <f t="shared" ref="H107:P107" si="32">SUMPRODUCT($E$101:$E$106,H101:H106)-H99</f>
        <v>-15</v>
      </c>
      <c r="I107" s="123">
        <f t="shared" si="32"/>
        <v>0</v>
      </c>
      <c r="J107" s="123">
        <f t="shared" si="32"/>
        <v>-20</v>
      </c>
      <c r="K107" s="123">
        <f t="shared" si="32"/>
        <v>0</v>
      </c>
      <c r="L107" s="123">
        <f t="shared" si="32"/>
        <v>60</v>
      </c>
      <c r="M107" s="123">
        <f t="shared" si="32"/>
        <v>0</v>
      </c>
      <c r="N107" s="123">
        <f t="shared" si="32"/>
        <v>30</v>
      </c>
      <c r="O107" s="123">
        <f t="shared" si="32"/>
        <v>0</v>
      </c>
      <c r="P107" s="123">
        <f t="shared" si="32"/>
        <v>0</v>
      </c>
      <c r="Q107" s="93"/>
      <c r="R107" s="120"/>
      <c r="S107" s="120"/>
      <c r="T107" s="120"/>
      <c r="U107" s="120"/>
      <c r="V107" s="120"/>
      <c r="W107" s="120"/>
      <c r="X107" s="120"/>
      <c r="Y107" s="120"/>
      <c r="Z107" s="120"/>
      <c r="AA107" s="120"/>
    </row>
    <row r="108" spans="1:27" ht="15.75" thickBot="1" x14ac:dyDescent="0.3">
      <c r="A108" s="120"/>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c r="AA108" s="120"/>
    </row>
    <row r="109" spans="1:27" ht="15.75" thickBot="1" x14ac:dyDescent="0.3">
      <c r="A109" s="120"/>
      <c r="B109" s="120"/>
      <c r="C109" s="120"/>
      <c r="D109" s="93"/>
      <c r="E109" s="93"/>
      <c r="F109" s="126" t="s">
        <v>155</v>
      </c>
      <c r="G109" s="103">
        <v>60</v>
      </c>
      <c r="H109" s="103">
        <v>15</v>
      </c>
      <c r="I109" s="103">
        <v>30</v>
      </c>
      <c r="J109" s="103">
        <v>20</v>
      </c>
      <c r="K109" s="103">
        <v>0</v>
      </c>
      <c r="L109" s="103">
        <v>0</v>
      </c>
      <c r="M109" s="103">
        <v>0</v>
      </c>
      <c r="N109" s="103">
        <v>0</v>
      </c>
      <c r="O109" s="103">
        <v>0</v>
      </c>
      <c r="P109" s="128">
        <v>0</v>
      </c>
      <c r="Q109" s="93"/>
      <c r="R109" s="120"/>
      <c r="S109" s="120"/>
      <c r="T109" s="120"/>
      <c r="U109" s="120"/>
      <c r="V109" s="120"/>
      <c r="W109" s="120"/>
      <c r="X109" s="120"/>
      <c r="Y109" s="120"/>
      <c r="Z109" s="120"/>
      <c r="AA109" s="120"/>
    </row>
    <row r="110" spans="1:27" ht="15.75" thickBot="1" x14ac:dyDescent="0.3">
      <c r="A110" s="120"/>
      <c r="B110" s="120"/>
      <c r="C110" s="120"/>
      <c r="D110" s="121" t="s">
        <v>435</v>
      </c>
      <c r="E110" s="123" t="s">
        <v>436</v>
      </c>
      <c r="F110" s="121" t="s">
        <v>437</v>
      </c>
      <c r="G110" s="123" t="s">
        <v>438</v>
      </c>
      <c r="H110" s="123" t="s">
        <v>439</v>
      </c>
      <c r="I110" s="123" t="s">
        <v>11</v>
      </c>
      <c r="J110" s="123" t="s">
        <v>12</v>
      </c>
      <c r="K110" s="123" t="s">
        <v>234</v>
      </c>
      <c r="L110" s="123" t="s">
        <v>235</v>
      </c>
      <c r="M110" s="123" t="s">
        <v>236</v>
      </c>
      <c r="N110" s="123" t="s">
        <v>415</v>
      </c>
      <c r="O110" s="123" t="s">
        <v>440</v>
      </c>
      <c r="P110" s="124" t="s">
        <v>441</v>
      </c>
      <c r="Q110" s="124" t="s">
        <v>442</v>
      </c>
      <c r="R110" s="120"/>
      <c r="S110" s="120"/>
      <c r="T110" s="120"/>
      <c r="U110" s="120"/>
      <c r="V110" s="120"/>
      <c r="W110" s="120"/>
      <c r="X110" s="120"/>
      <c r="Y110" s="120"/>
      <c r="Z110" s="120"/>
      <c r="AA110" s="120"/>
    </row>
    <row r="111" spans="1:27" x14ac:dyDescent="0.25">
      <c r="A111" s="120"/>
      <c r="B111" s="120"/>
      <c r="C111" s="120"/>
      <c r="D111" s="126" t="s">
        <v>234</v>
      </c>
      <c r="E111" s="103">
        <v>0</v>
      </c>
      <c r="F111" s="103">
        <f>F101-F116*$J$101</f>
        <v>5</v>
      </c>
      <c r="G111" s="103">
        <f t="shared" ref="G111:P111" si="33">G101-G116*$J$101</f>
        <v>0</v>
      </c>
      <c r="H111" s="190">
        <f t="shared" si="33"/>
        <v>2</v>
      </c>
      <c r="I111" s="103">
        <f t="shared" si="33"/>
        <v>0</v>
      </c>
      <c r="J111" s="103">
        <f t="shared" si="33"/>
        <v>0</v>
      </c>
      <c r="K111" s="103">
        <f t="shared" si="33"/>
        <v>1</v>
      </c>
      <c r="L111" s="103">
        <f t="shared" si="33"/>
        <v>-5</v>
      </c>
      <c r="M111" s="103">
        <f t="shared" si="33"/>
        <v>0</v>
      </c>
      <c r="N111" s="103">
        <f t="shared" si="33"/>
        <v>-3</v>
      </c>
      <c r="O111" s="103">
        <f t="shared" si="33"/>
        <v>0</v>
      </c>
      <c r="P111" s="103">
        <f t="shared" si="33"/>
        <v>-5</v>
      </c>
      <c r="Q111" s="128"/>
      <c r="R111" s="120"/>
      <c r="S111" s="120"/>
      <c r="T111" s="120"/>
      <c r="U111" s="120"/>
      <c r="V111" s="120"/>
      <c r="W111" s="120"/>
      <c r="X111" s="120"/>
      <c r="Y111" s="120"/>
      <c r="Z111" s="120"/>
      <c r="AA111" s="120"/>
    </row>
    <row r="112" spans="1:27" ht="15.75" thickBot="1" x14ac:dyDescent="0.3">
      <c r="A112" s="120"/>
      <c r="B112" s="120"/>
      <c r="C112" s="120"/>
      <c r="D112" s="97" t="s">
        <v>9</v>
      </c>
      <c r="E112" s="93">
        <v>60</v>
      </c>
      <c r="F112" s="93">
        <f>F102</f>
        <v>1</v>
      </c>
      <c r="G112" s="93">
        <f t="shared" ref="G112:P112" si="34">G102</f>
        <v>1</v>
      </c>
      <c r="H112" s="191">
        <f t="shared" si="34"/>
        <v>0</v>
      </c>
      <c r="I112" s="93">
        <f t="shared" si="34"/>
        <v>0</v>
      </c>
      <c r="J112" s="93">
        <f t="shared" si="34"/>
        <v>0</v>
      </c>
      <c r="K112" s="93">
        <f t="shared" si="34"/>
        <v>0</v>
      </c>
      <c r="L112" s="93">
        <f t="shared" si="34"/>
        <v>1</v>
      </c>
      <c r="M112" s="93">
        <f t="shared" si="34"/>
        <v>0</v>
      </c>
      <c r="N112" s="93">
        <f t="shared" si="34"/>
        <v>0</v>
      </c>
      <c r="O112" s="93">
        <f t="shared" si="34"/>
        <v>0</v>
      </c>
      <c r="P112" s="93">
        <f t="shared" si="34"/>
        <v>0</v>
      </c>
      <c r="Q112" s="130"/>
      <c r="R112" s="120"/>
      <c r="S112" s="120"/>
      <c r="T112" s="120"/>
      <c r="U112" s="120"/>
      <c r="V112" s="120"/>
      <c r="W112" s="120"/>
      <c r="X112" s="120"/>
      <c r="Y112" s="120"/>
      <c r="Z112" s="120"/>
      <c r="AA112" s="120"/>
    </row>
    <row r="113" spans="1:27" ht="15.75" thickBot="1" x14ac:dyDescent="0.3">
      <c r="A113" s="120"/>
      <c r="B113" s="120"/>
      <c r="C113" s="120"/>
      <c r="D113" s="121" t="s">
        <v>236</v>
      </c>
      <c r="E113" s="123">
        <v>0</v>
      </c>
      <c r="F113" s="123">
        <f t="shared" ref="F113:P114" si="35">F103</f>
        <v>1</v>
      </c>
      <c r="G113" s="123">
        <f t="shared" si="35"/>
        <v>0</v>
      </c>
      <c r="H113" s="189">
        <f t="shared" si="35"/>
        <v>1</v>
      </c>
      <c r="I113" s="123">
        <f t="shared" si="35"/>
        <v>0</v>
      </c>
      <c r="J113" s="123">
        <f t="shared" si="35"/>
        <v>0</v>
      </c>
      <c r="K113" s="123">
        <f t="shared" si="35"/>
        <v>0</v>
      </c>
      <c r="L113" s="123">
        <f t="shared" si="35"/>
        <v>0</v>
      </c>
      <c r="M113" s="123">
        <f t="shared" si="35"/>
        <v>1</v>
      </c>
      <c r="N113" s="123">
        <f t="shared" si="35"/>
        <v>0</v>
      </c>
      <c r="O113" s="123">
        <f t="shared" si="35"/>
        <v>0</v>
      </c>
      <c r="P113" s="123">
        <f t="shared" si="35"/>
        <v>0</v>
      </c>
      <c r="Q113" s="124"/>
      <c r="R113" s="120"/>
      <c r="S113" s="120"/>
      <c r="T113" s="120"/>
      <c r="U113" s="120"/>
      <c r="V113" s="120"/>
      <c r="W113" s="120"/>
      <c r="X113" s="120"/>
      <c r="Y113" s="120"/>
      <c r="Z113" s="120"/>
      <c r="AA113" s="120"/>
    </row>
    <row r="114" spans="1:27" x14ac:dyDescent="0.25">
      <c r="A114" s="120"/>
      <c r="B114" s="120"/>
      <c r="C114" s="120"/>
      <c r="D114" s="97" t="s">
        <v>11</v>
      </c>
      <c r="E114" s="93">
        <v>30</v>
      </c>
      <c r="F114" s="93">
        <f t="shared" si="35"/>
        <v>1</v>
      </c>
      <c r="G114" s="93">
        <f t="shared" si="35"/>
        <v>0</v>
      </c>
      <c r="H114" s="191">
        <f t="shared" si="35"/>
        <v>0</v>
      </c>
      <c r="I114" s="93">
        <f t="shared" si="35"/>
        <v>1</v>
      </c>
      <c r="J114" s="93">
        <f t="shared" si="35"/>
        <v>0</v>
      </c>
      <c r="K114" s="93">
        <f t="shared" si="35"/>
        <v>0</v>
      </c>
      <c r="L114" s="93">
        <f t="shared" si="35"/>
        <v>0</v>
      </c>
      <c r="M114" s="93">
        <f t="shared" si="35"/>
        <v>0</v>
      </c>
      <c r="N114" s="93">
        <f t="shared" si="35"/>
        <v>1</v>
      </c>
      <c r="O114" s="93">
        <f t="shared" si="35"/>
        <v>0</v>
      </c>
      <c r="P114" s="93">
        <f t="shared" si="35"/>
        <v>0</v>
      </c>
      <c r="Q114" s="130"/>
      <c r="R114" s="120"/>
      <c r="S114" s="120"/>
      <c r="T114" s="120"/>
      <c r="U114" s="120"/>
      <c r="V114" s="120"/>
      <c r="W114" s="120"/>
      <c r="X114" s="120"/>
      <c r="Y114" s="120"/>
      <c r="Z114" s="120"/>
      <c r="AA114" s="120"/>
    </row>
    <row r="115" spans="1:27" x14ac:dyDescent="0.25">
      <c r="A115" s="120"/>
      <c r="B115" s="120"/>
      <c r="C115" s="120"/>
      <c r="D115" s="97" t="s">
        <v>440</v>
      </c>
      <c r="E115" s="93">
        <v>0</v>
      </c>
      <c r="F115" s="93">
        <f>F105-F116*$J$105</f>
        <v>1</v>
      </c>
      <c r="G115" s="93">
        <f t="shared" ref="G115:P115" si="36">G105-G116*$J$105</f>
        <v>0</v>
      </c>
      <c r="H115" s="191">
        <f t="shared" si="36"/>
        <v>0</v>
      </c>
      <c r="I115" s="93">
        <f t="shared" si="36"/>
        <v>0</v>
      </c>
      <c r="J115" s="93">
        <f t="shared" si="36"/>
        <v>0</v>
      </c>
      <c r="K115" s="93">
        <f t="shared" si="36"/>
        <v>0</v>
      </c>
      <c r="L115" s="93">
        <f t="shared" si="36"/>
        <v>0</v>
      </c>
      <c r="M115" s="93">
        <f t="shared" si="36"/>
        <v>0</v>
      </c>
      <c r="N115" s="93">
        <f t="shared" si="36"/>
        <v>0</v>
      </c>
      <c r="O115" s="93">
        <f t="shared" si="36"/>
        <v>1</v>
      </c>
      <c r="P115" s="93">
        <f t="shared" si="36"/>
        <v>-1</v>
      </c>
      <c r="Q115" s="130"/>
      <c r="R115" s="120"/>
      <c r="S115" s="120"/>
      <c r="T115" s="120"/>
      <c r="U115" s="120"/>
      <c r="V115" s="120"/>
      <c r="W115" s="120"/>
      <c r="X115" s="120"/>
      <c r="Y115" s="120"/>
      <c r="Z115" s="120"/>
      <c r="AA115" s="120"/>
    </row>
    <row r="116" spans="1:27" ht="15.75" thickBot="1" x14ac:dyDescent="0.3">
      <c r="A116" s="120"/>
      <c r="B116" s="120"/>
      <c r="C116" s="120"/>
      <c r="D116" s="134" t="s">
        <v>12</v>
      </c>
      <c r="E116" s="101">
        <v>20</v>
      </c>
      <c r="F116" s="93">
        <f t="shared" ref="F116:P116" si="37">F106</f>
        <v>0</v>
      </c>
      <c r="G116" s="93">
        <f t="shared" si="37"/>
        <v>0</v>
      </c>
      <c r="H116" s="192">
        <f t="shared" si="37"/>
        <v>0</v>
      </c>
      <c r="I116" s="93">
        <f t="shared" si="37"/>
        <v>0</v>
      </c>
      <c r="J116" s="93">
        <f t="shared" si="37"/>
        <v>1</v>
      </c>
      <c r="K116" s="93">
        <f t="shared" si="37"/>
        <v>0</v>
      </c>
      <c r="L116" s="93">
        <f t="shared" si="37"/>
        <v>0</v>
      </c>
      <c r="M116" s="93">
        <f t="shared" si="37"/>
        <v>0</v>
      </c>
      <c r="N116" s="93">
        <f t="shared" si="37"/>
        <v>0</v>
      </c>
      <c r="O116" s="93">
        <f t="shared" si="37"/>
        <v>0</v>
      </c>
      <c r="P116" s="93">
        <f t="shared" si="37"/>
        <v>1</v>
      </c>
      <c r="Q116" s="136"/>
      <c r="R116" s="120"/>
      <c r="S116" s="120"/>
      <c r="T116" s="120"/>
      <c r="U116" s="120"/>
      <c r="V116" s="120"/>
      <c r="W116" s="120"/>
      <c r="X116" s="120"/>
      <c r="Y116" s="120"/>
      <c r="Z116" s="120"/>
      <c r="AA116" s="120"/>
    </row>
    <row r="117" spans="1:27" ht="15.75" thickBot="1" x14ac:dyDescent="0.3">
      <c r="A117" s="120"/>
      <c r="B117" s="120"/>
      <c r="C117" s="120"/>
      <c r="D117" s="93"/>
      <c r="E117" s="93"/>
      <c r="F117" s="121" t="s">
        <v>237</v>
      </c>
      <c r="G117" s="123">
        <f>SUMPRODUCT($E$111:$E$116,G111:G116)-G109</f>
        <v>0</v>
      </c>
      <c r="H117" s="123">
        <f t="shared" ref="H117:P117" si="38">SUMPRODUCT($E$111:$E$116,H111:H116)-H109</f>
        <v>-15</v>
      </c>
      <c r="I117" s="123">
        <f t="shared" si="38"/>
        <v>0</v>
      </c>
      <c r="J117" s="123">
        <f t="shared" si="38"/>
        <v>0</v>
      </c>
      <c r="K117" s="123">
        <f t="shared" si="38"/>
        <v>0</v>
      </c>
      <c r="L117" s="123">
        <f t="shared" si="38"/>
        <v>60</v>
      </c>
      <c r="M117" s="123">
        <f t="shared" si="38"/>
        <v>0</v>
      </c>
      <c r="N117" s="123">
        <f t="shared" si="38"/>
        <v>30</v>
      </c>
      <c r="O117" s="123">
        <f t="shared" si="38"/>
        <v>0</v>
      </c>
      <c r="P117" s="123">
        <f t="shared" si="38"/>
        <v>20</v>
      </c>
      <c r="Q117" s="93"/>
      <c r="R117" s="120"/>
      <c r="S117" s="120"/>
      <c r="T117" s="120"/>
      <c r="U117" s="120"/>
      <c r="V117" s="120"/>
      <c r="W117" s="120"/>
      <c r="X117" s="120"/>
      <c r="Y117" s="120"/>
      <c r="Z117" s="120"/>
      <c r="AA117" s="120"/>
    </row>
    <row r="118" spans="1:27" ht="15.75" thickBot="1" x14ac:dyDescent="0.3">
      <c r="A118" s="120"/>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c r="AA118" s="120"/>
    </row>
    <row r="119" spans="1:27" ht="15.75" thickBot="1" x14ac:dyDescent="0.3">
      <c r="A119" s="120"/>
      <c r="B119" s="120"/>
      <c r="C119" s="120"/>
      <c r="D119" s="93"/>
      <c r="E119" s="93"/>
      <c r="F119" s="126" t="s">
        <v>155</v>
      </c>
      <c r="G119" s="103">
        <v>60</v>
      </c>
      <c r="H119" s="103">
        <v>15</v>
      </c>
      <c r="I119" s="103">
        <v>30</v>
      </c>
      <c r="J119" s="103">
        <v>20</v>
      </c>
      <c r="K119" s="103">
        <v>0</v>
      </c>
      <c r="L119" s="103">
        <v>0</v>
      </c>
      <c r="M119" s="103">
        <v>0</v>
      </c>
      <c r="N119" s="103">
        <v>0</v>
      </c>
      <c r="O119" s="103">
        <v>0</v>
      </c>
      <c r="P119" s="128">
        <v>0</v>
      </c>
      <c r="Q119" s="93"/>
      <c r="R119" s="120"/>
      <c r="S119" s="120"/>
      <c r="T119" s="120"/>
      <c r="U119" s="120"/>
      <c r="V119" s="120"/>
      <c r="W119" s="120"/>
      <c r="X119" s="120"/>
      <c r="Y119" s="120"/>
      <c r="Z119" s="120"/>
      <c r="AA119" s="120"/>
    </row>
    <row r="120" spans="1:27" ht="15.75" thickBot="1" x14ac:dyDescent="0.3">
      <c r="A120" s="120"/>
      <c r="B120" s="120"/>
      <c r="C120" s="120"/>
      <c r="D120" s="121" t="s">
        <v>435</v>
      </c>
      <c r="E120" s="123" t="s">
        <v>436</v>
      </c>
      <c r="F120" s="121" t="s">
        <v>437</v>
      </c>
      <c r="G120" s="123" t="s">
        <v>438</v>
      </c>
      <c r="H120" s="123" t="s">
        <v>439</v>
      </c>
      <c r="I120" s="123" t="s">
        <v>11</v>
      </c>
      <c r="J120" s="123" t="s">
        <v>12</v>
      </c>
      <c r="K120" s="123" t="s">
        <v>234</v>
      </c>
      <c r="L120" s="123" t="s">
        <v>235</v>
      </c>
      <c r="M120" s="123" t="s">
        <v>236</v>
      </c>
      <c r="N120" s="123" t="s">
        <v>415</v>
      </c>
      <c r="O120" s="123" t="s">
        <v>440</v>
      </c>
      <c r="P120" s="124" t="s">
        <v>441</v>
      </c>
      <c r="Q120" s="124" t="s">
        <v>442</v>
      </c>
      <c r="R120" s="120"/>
      <c r="S120" s="120"/>
      <c r="T120" s="120"/>
      <c r="U120" s="120"/>
      <c r="V120" s="120"/>
      <c r="W120" s="120"/>
      <c r="X120" s="120"/>
      <c r="Y120" s="120"/>
      <c r="Z120" s="120"/>
      <c r="AA120" s="120"/>
    </row>
    <row r="121" spans="1:27" x14ac:dyDescent="0.25">
      <c r="A121" s="120"/>
      <c r="B121" s="120"/>
      <c r="C121" s="120"/>
      <c r="D121" s="126" t="s">
        <v>234</v>
      </c>
      <c r="E121" s="103">
        <v>0</v>
      </c>
      <c r="F121" s="103">
        <f>F111-F123*$H$111</f>
        <v>3</v>
      </c>
      <c r="G121" s="103">
        <f t="shared" ref="G121:P121" si="39">G111-G123*$H$111</f>
        <v>0</v>
      </c>
      <c r="H121" s="103">
        <f t="shared" si="39"/>
        <v>0</v>
      </c>
      <c r="I121" s="103">
        <f t="shared" si="39"/>
        <v>0</v>
      </c>
      <c r="J121" s="103">
        <f t="shared" si="39"/>
        <v>0</v>
      </c>
      <c r="K121" s="103">
        <f t="shared" si="39"/>
        <v>1</v>
      </c>
      <c r="L121" s="103">
        <f t="shared" si="39"/>
        <v>-5</v>
      </c>
      <c r="M121" s="103">
        <f t="shared" si="39"/>
        <v>-2</v>
      </c>
      <c r="N121" s="103">
        <f t="shared" si="39"/>
        <v>-3</v>
      </c>
      <c r="O121" s="103">
        <f t="shared" si="39"/>
        <v>0</v>
      </c>
      <c r="P121" s="103">
        <f t="shared" si="39"/>
        <v>-5</v>
      </c>
      <c r="Q121" s="128"/>
      <c r="R121" s="120"/>
      <c r="S121" s="120"/>
      <c r="T121" s="120"/>
      <c r="U121" s="120"/>
      <c r="V121" s="120"/>
      <c r="W121" s="120"/>
      <c r="X121" s="120"/>
      <c r="Y121" s="120"/>
      <c r="Z121" s="120"/>
      <c r="AA121" s="120"/>
    </row>
    <row r="122" spans="1:27" x14ac:dyDescent="0.25">
      <c r="A122" s="120"/>
      <c r="B122" s="120"/>
      <c r="C122" s="120"/>
      <c r="D122" s="97" t="s">
        <v>9</v>
      </c>
      <c r="E122" s="93">
        <v>60</v>
      </c>
      <c r="F122" s="93">
        <f>F112</f>
        <v>1</v>
      </c>
      <c r="G122" s="93">
        <f t="shared" ref="G122:P122" si="40">G112</f>
        <v>1</v>
      </c>
      <c r="H122" s="93">
        <f t="shared" si="40"/>
        <v>0</v>
      </c>
      <c r="I122" s="93">
        <f t="shared" si="40"/>
        <v>0</v>
      </c>
      <c r="J122" s="93">
        <f t="shared" si="40"/>
        <v>0</v>
      </c>
      <c r="K122" s="93">
        <f t="shared" si="40"/>
        <v>0</v>
      </c>
      <c r="L122" s="93">
        <f t="shared" si="40"/>
        <v>1</v>
      </c>
      <c r="M122" s="93">
        <f t="shared" si="40"/>
        <v>0</v>
      </c>
      <c r="N122" s="93">
        <f t="shared" si="40"/>
        <v>0</v>
      </c>
      <c r="O122" s="93">
        <f t="shared" si="40"/>
        <v>0</v>
      </c>
      <c r="P122" s="93">
        <f t="shared" si="40"/>
        <v>0</v>
      </c>
      <c r="Q122" s="130"/>
      <c r="R122" s="120"/>
      <c r="S122" s="120"/>
      <c r="T122" s="120"/>
      <c r="U122" s="120"/>
      <c r="V122" s="120"/>
      <c r="W122" s="120"/>
      <c r="X122" s="120"/>
      <c r="Y122" s="120"/>
      <c r="Z122" s="120"/>
      <c r="AA122" s="120"/>
    </row>
    <row r="123" spans="1:27" x14ac:dyDescent="0.25">
      <c r="A123" s="120"/>
      <c r="B123" s="120"/>
      <c r="C123" s="120"/>
      <c r="D123" s="97" t="s">
        <v>10</v>
      </c>
      <c r="E123" s="93">
        <v>15</v>
      </c>
      <c r="F123" s="93">
        <f t="shared" ref="F123:P126" si="41">F113</f>
        <v>1</v>
      </c>
      <c r="G123" s="93">
        <f t="shared" si="41"/>
        <v>0</v>
      </c>
      <c r="H123" s="93">
        <f t="shared" si="41"/>
        <v>1</v>
      </c>
      <c r="I123" s="93">
        <f t="shared" si="41"/>
        <v>0</v>
      </c>
      <c r="J123" s="93">
        <f t="shared" si="41"/>
        <v>0</v>
      </c>
      <c r="K123" s="93">
        <f t="shared" si="41"/>
        <v>0</v>
      </c>
      <c r="L123" s="93">
        <f t="shared" si="41"/>
        <v>0</v>
      </c>
      <c r="M123" s="93">
        <f t="shared" si="41"/>
        <v>1</v>
      </c>
      <c r="N123" s="93">
        <f t="shared" si="41"/>
        <v>0</v>
      </c>
      <c r="O123" s="93">
        <f t="shared" si="41"/>
        <v>0</v>
      </c>
      <c r="P123" s="93">
        <f t="shared" si="41"/>
        <v>0</v>
      </c>
      <c r="Q123" s="130"/>
      <c r="R123" s="120"/>
      <c r="S123" s="120"/>
      <c r="T123" s="120"/>
      <c r="U123" s="120"/>
      <c r="V123" s="120"/>
      <c r="W123" s="120"/>
      <c r="X123" s="120"/>
      <c r="Y123" s="120"/>
      <c r="Z123" s="120"/>
      <c r="AA123" s="120"/>
    </row>
    <row r="124" spans="1:27" x14ac:dyDescent="0.25">
      <c r="A124" s="120"/>
      <c r="B124" s="120"/>
      <c r="C124" s="120"/>
      <c r="D124" s="97" t="s">
        <v>11</v>
      </c>
      <c r="E124" s="93">
        <v>30</v>
      </c>
      <c r="F124" s="93">
        <f t="shared" si="41"/>
        <v>1</v>
      </c>
      <c r="G124" s="93">
        <f t="shared" si="41"/>
        <v>0</v>
      </c>
      <c r="H124" s="93">
        <f t="shared" si="41"/>
        <v>0</v>
      </c>
      <c r="I124" s="93">
        <f t="shared" si="41"/>
        <v>1</v>
      </c>
      <c r="J124" s="93">
        <f t="shared" si="41"/>
        <v>0</v>
      </c>
      <c r="K124" s="93">
        <f t="shared" si="41"/>
        <v>0</v>
      </c>
      <c r="L124" s="93">
        <f t="shared" si="41"/>
        <v>0</v>
      </c>
      <c r="M124" s="93">
        <f t="shared" si="41"/>
        <v>0</v>
      </c>
      <c r="N124" s="93">
        <f t="shared" si="41"/>
        <v>1</v>
      </c>
      <c r="O124" s="93">
        <f t="shared" si="41"/>
        <v>0</v>
      </c>
      <c r="P124" s="93">
        <f t="shared" si="41"/>
        <v>0</v>
      </c>
      <c r="Q124" s="130"/>
      <c r="R124" s="120"/>
      <c r="S124" s="120"/>
      <c r="T124" s="120"/>
      <c r="U124" s="120"/>
      <c r="V124" s="120"/>
      <c r="W124" s="120"/>
      <c r="X124" s="120"/>
      <c r="Y124" s="120"/>
      <c r="Z124" s="120"/>
      <c r="AA124" s="120"/>
    </row>
    <row r="125" spans="1:27" x14ac:dyDescent="0.25">
      <c r="A125" s="120"/>
      <c r="B125" s="120"/>
      <c r="C125" s="120"/>
      <c r="D125" s="97" t="s">
        <v>440</v>
      </c>
      <c r="E125" s="93">
        <v>0</v>
      </c>
      <c r="F125" s="93">
        <f t="shared" si="41"/>
        <v>1</v>
      </c>
      <c r="G125" s="93">
        <f t="shared" si="41"/>
        <v>0</v>
      </c>
      <c r="H125" s="93">
        <f t="shared" si="41"/>
        <v>0</v>
      </c>
      <c r="I125" s="93">
        <f t="shared" si="41"/>
        <v>0</v>
      </c>
      <c r="J125" s="93">
        <f t="shared" si="41"/>
        <v>0</v>
      </c>
      <c r="K125" s="93">
        <f t="shared" si="41"/>
        <v>0</v>
      </c>
      <c r="L125" s="93">
        <f t="shared" si="41"/>
        <v>0</v>
      </c>
      <c r="M125" s="93">
        <f t="shared" si="41"/>
        <v>0</v>
      </c>
      <c r="N125" s="93">
        <f t="shared" si="41"/>
        <v>0</v>
      </c>
      <c r="O125" s="93">
        <f t="shared" si="41"/>
        <v>1</v>
      </c>
      <c r="P125" s="93">
        <f t="shared" si="41"/>
        <v>-1</v>
      </c>
      <c r="Q125" s="130"/>
      <c r="R125" s="120"/>
      <c r="S125" s="120"/>
      <c r="T125" s="120"/>
      <c r="U125" s="120"/>
      <c r="V125" s="120"/>
      <c r="W125" s="120"/>
      <c r="X125" s="120"/>
      <c r="Y125" s="120"/>
      <c r="Z125" s="120"/>
      <c r="AA125" s="120"/>
    </row>
    <row r="126" spans="1:27" ht="15.75" thickBot="1" x14ac:dyDescent="0.3">
      <c r="A126" s="120"/>
      <c r="B126" s="120"/>
      <c r="C126" s="120"/>
      <c r="D126" s="134" t="s">
        <v>12</v>
      </c>
      <c r="E126" s="101">
        <v>20</v>
      </c>
      <c r="F126" s="93">
        <f t="shared" si="41"/>
        <v>0</v>
      </c>
      <c r="G126" s="93">
        <f t="shared" si="41"/>
        <v>0</v>
      </c>
      <c r="H126" s="93">
        <f t="shared" si="41"/>
        <v>0</v>
      </c>
      <c r="I126" s="93">
        <f t="shared" si="41"/>
        <v>0</v>
      </c>
      <c r="J126" s="93">
        <f t="shared" si="41"/>
        <v>1</v>
      </c>
      <c r="K126" s="93">
        <f t="shared" si="41"/>
        <v>0</v>
      </c>
      <c r="L126" s="93">
        <f t="shared" si="41"/>
        <v>0</v>
      </c>
      <c r="M126" s="93">
        <f t="shared" si="41"/>
        <v>0</v>
      </c>
      <c r="N126" s="93">
        <f t="shared" si="41"/>
        <v>0</v>
      </c>
      <c r="O126" s="93">
        <f t="shared" si="41"/>
        <v>0</v>
      </c>
      <c r="P126" s="93">
        <f t="shared" si="41"/>
        <v>1</v>
      </c>
      <c r="Q126" s="136"/>
      <c r="R126" s="120"/>
      <c r="S126" s="120"/>
      <c r="T126" s="120"/>
      <c r="U126" s="120"/>
      <c r="V126" s="120"/>
      <c r="W126" s="120"/>
      <c r="X126" s="120"/>
      <c r="Y126" s="120"/>
      <c r="Z126" s="120"/>
      <c r="AA126" s="120"/>
    </row>
    <row r="127" spans="1:27" ht="15.75" thickBot="1" x14ac:dyDescent="0.3">
      <c r="A127" s="120"/>
      <c r="B127" s="120"/>
      <c r="C127" s="120"/>
      <c r="D127" s="93"/>
      <c r="E127" s="93"/>
      <c r="F127" s="121" t="s">
        <v>237</v>
      </c>
      <c r="G127" s="123">
        <f>SUMPRODUCT($E$121:$E$126,G121:G126)-G119</f>
        <v>0</v>
      </c>
      <c r="H127" s="123">
        <f t="shared" ref="H127:P127" si="42">SUMPRODUCT($E$121:$E$126,H121:H126)-H119</f>
        <v>0</v>
      </c>
      <c r="I127" s="123">
        <f t="shared" si="42"/>
        <v>0</v>
      </c>
      <c r="J127" s="123">
        <f t="shared" si="42"/>
        <v>0</v>
      </c>
      <c r="K127" s="123">
        <f t="shared" si="42"/>
        <v>0</v>
      </c>
      <c r="L127" s="123">
        <f t="shared" si="42"/>
        <v>60</v>
      </c>
      <c r="M127" s="123">
        <f t="shared" si="42"/>
        <v>15</v>
      </c>
      <c r="N127" s="123">
        <f t="shared" si="42"/>
        <v>30</v>
      </c>
      <c r="O127" s="123">
        <f t="shared" si="42"/>
        <v>0</v>
      </c>
      <c r="P127" s="123">
        <f t="shared" si="42"/>
        <v>20</v>
      </c>
      <c r="Q127" s="93"/>
      <c r="R127" s="120"/>
      <c r="S127" s="120"/>
      <c r="T127" s="120"/>
      <c r="U127" s="120"/>
      <c r="V127" s="120"/>
      <c r="W127" s="120"/>
      <c r="X127" s="120"/>
      <c r="Y127" s="120"/>
      <c r="Z127" s="120"/>
      <c r="AA127" s="120"/>
    </row>
    <row r="128" spans="1:27" x14ac:dyDescent="0.25">
      <c r="A128" s="120"/>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c r="AA128" s="120"/>
    </row>
    <row r="129" spans="1:27" ht="15.75" thickBot="1" x14ac:dyDescent="0.3">
      <c r="A129" s="120"/>
      <c r="B129" s="120"/>
      <c r="C129" s="120"/>
      <c r="D129" s="120" t="s">
        <v>516</v>
      </c>
      <c r="E129" s="120" t="s">
        <v>517</v>
      </c>
      <c r="F129" s="120"/>
      <c r="G129" s="120"/>
      <c r="H129" s="120"/>
      <c r="I129" s="120"/>
      <c r="J129" s="120"/>
      <c r="K129" s="120"/>
      <c r="L129" s="120"/>
      <c r="M129" s="120"/>
      <c r="N129" s="120"/>
      <c r="O129" s="120"/>
      <c r="P129" s="120"/>
      <c r="Q129" s="120"/>
      <c r="R129" s="120"/>
      <c r="S129" s="120"/>
      <c r="T129" s="120"/>
      <c r="U129" s="120"/>
      <c r="V129" s="120"/>
      <c r="W129" s="120"/>
      <c r="X129" s="120"/>
      <c r="Y129" s="120"/>
      <c r="Z129" s="120"/>
      <c r="AA129" s="120"/>
    </row>
    <row r="130" spans="1:27" x14ac:dyDescent="0.25">
      <c r="A130" s="120"/>
      <c r="B130" s="120"/>
      <c r="C130" s="120"/>
      <c r="D130" s="120"/>
      <c r="E130" s="194" t="s">
        <v>461</v>
      </c>
      <c r="F130" s="195">
        <f>SUMPRODUCT(E121:E126,F121:F126)</f>
        <v>105</v>
      </c>
      <c r="G130" s="196" t="s">
        <v>10</v>
      </c>
      <c r="H130" s="195">
        <v>1</v>
      </c>
      <c r="I130" s="196" t="s">
        <v>12</v>
      </c>
      <c r="J130" s="197">
        <v>0</v>
      </c>
      <c r="K130" s="120"/>
      <c r="L130" s="120"/>
      <c r="M130" s="120"/>
      <c r="N130" s="120"/>
      <c r="O130" s="120"/>
      <c r="P130" s="120"/>
      <c r="Q130" s="120"/>
      <c r="R130" s="120"/>
      <c r="S130" s="120"/>
      <c r="T130" s="120"/>
      <c r="U130" s="120"/>
      <c r="V130" s="120"/>
      <c r="W130" s="120"/>
      <c r="X130" s="120"/>
      <c r="Y130" s="120"/>
      <c r="Z130" s="120"/>
      <c r="AA130" s="120"/>
    </row>
    <row r="131" spans="1:27" ht="15.75" thickBot="1" x14ac:dyDescent="0.3">
      <c r="A131" s="120"/>
      <c r="B131" s="120"/>
      <c r="C131" s="120"/>
      <c r="D131" s="120"/>
      <c r="E131" s="198" t="s">
        <v>9</v>
      </c>
      <c r="F131" s="199">
        <v>1</v>
      </c>
      <c r="G131" s="200" t="s">
        <v>11</v>
      </c>
      <c r="H131" s="199">
        <v>1</v>
      </c>
      <c r="I131" s="200"/>
      <c r="J131" s="201"/>
      <c r="K131" s="120"/>
      <c r="L131" s="120"/>
      <c r="M131" s="120"/>
      <c r="N131" s="120"/>
      <c r="O131" s="120"/>
      <c r="P131" s="120"/>
      <c r="Q131" s="120"/>
      <c r="R131" s="120"/>
      <c r="S131" s="120"/>
      <c r="T131" s="120"/>
      <c r="U131" s="120"/>
      <c r="V131" s="120"/>
      <c r="W131" s="120"/>
      <c r="X131" s="120"/>
      <c r="Y131" s="120"/>
      <c r="Z131" s="120"/>
      <c r="AA131" s="120"/>
    </row>
    <row r="132" spans="1:27" x14ac:dyDescent="0.25">
      <c r="A132" s="120"/>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c r="AA132" s="120"/>
    </row>
    <row r="133" spans="1:27" ht="15.75" thickBot="1" x14ac:dyDescent="0.3">
      <c r="A133" s="120"/>
      <c r="B133" s="120"/>
      <c r="C133" s="120" t="s">
        <v>448</v>
      </c>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c r="AA133" s="120"/>
    </row>
    <row r="134" spans="1:27" x14ac:dyDescent="0.25">
      <c r="A134" s="120"/>
      <c r="B134" s="120"/>
      <c r="C134" s="183" t="s">
        <v>449</v>
      </c>
      <c r="D134" s="184" t="s">
        <v>513</v>
      </c>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c r="AA134" s="120"/>
    </row>
    <row r="135" spans="1:27" x14ac:dyDescent="0.25">
      <c r="A135" s="120"/>
      <c r="B135" s="120"/>
      <c r="C135" s="185" t="s">
        <v>451</v>
      </c>
      <c r="D135" s="186"/>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c r="AA135" s="120"/>
    </row>
    <row r="136" spans="1:27" x14ac:dyDescent="0.25">
      <c r="A136" s="120"/>
      <c r="B136" s="120"/>
      <c r="C136" s="185"/>
      <c r="D136" s="186" t="s">
        <v>514</v>
      </c>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c r="AA136" s="120"/>
    </row>
    <row r="137" spans="1:27" x14ac:dyDescent="0.25">
      <c r="A137" s="120"/>
      <c r="B137" s="120"/>
      <c r="C137" s="97"/>
      <c r="D137" s="186" t="s">
        <v>454</v>
      </c>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c r="AA137" s="120"/>
    </row>
    <row r="138" spans="1:27" x14ac:dyDescent="0.25">
      <c r="A138" s="120"/>
      <c r="B138" s="120"/>
      <c r="C138" s="97"/>
      <c r="D138" s="186" t="s">
        <v>493</v>
      </c>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c r="AA138" s="120"/>
    </row>
    <row r="139" spans="1:27" ht="15.75" thickBot="1" x14ac:dyDescent="0.3">
      <c r="A139" s="120"/>
      <c r="B139" s="120"/>
      <c r="C139" s="187"/>
      <c r="D139" s="188" t="s">
        <v>457</v>
      </c>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c r="AA139" s="120"/>
    </row>
    <row r="140" spans="1:27" ht="15.75" thickBot="1" x14ac:dyDescent="0.3">
      <c r="A140" s="120"/>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c r="AA140" s="120"/>
    </row>
    <row r="141" spans="1:27" ht="15.75" thickBot="1" x14ac:dyDescent="0.3">
      <c r="A141" s="120"/>
      <c r="B141" s="120"/>
      <c r="C141" s="120"/>
      <c r="D141" s="93"/>
      <c r="E141" s="93"/>
      <c r="F141" s="121" t="s">
        <v>155</v>
      </c>
      <c r="G141" s="123">
        <v>60</v>
      </c>
      <c r="H141" s="123">
        <v>15</v>
      </c>
      <c r="I141" s="123">
        <v>30</v>
      </c>
      <c r="J141" s="123">
        <v>20</v>
      </c>
      <c r="K141" s="123">
        <v>0</v>
      </c>
      <c r="L141" s="123">
        <v>0</v>
      </c>
      <c r="M141" s="123">
        <v>0</v>
      </c>
      <c r="N141" s="123">
        <v>0</v>
      </c>
      <c r="O141" s="123">
        <v>0</v>
      </c>
      <c r="P141" s="123">
        <v>0</v>
      </c>
      <c r="Q141" s="124">
        <v>-10000</v>
      </c>
      <c r="R141" s="93"/>
      <c r="S141" s="120"/>
      <c r="T141" s="120"/>
      <c r="U141" s="120"/>
      <c r="V141" s="120"/>
      <c r="W141" s="120"/>
      <c r="X141" s="120"/>
      <c r="Y141" s="120"/>
      <c r="Z141" s="120"/>
      <c r="AA141" s="120"/>
    </row>
    <row r="142" spans="1:27" ht="15.75" thickBot="1" x14ac:dyDescent="0.3">
      <c r="A142" s="120"/>
      <c r="B142" s="120"/>
      <c r="C142" s="120"/>
      <c r="D142" s="121" t="s">
        <v>435</v>
      </c>
      <c r="E142" s="123" t="s">
        <v>436</v>
      </c>
      <c r="F142" s="121" t="s">
        <v>437</v>
      </c>
      <c r="G142" s="123" t="s">
        <v>438</v>
      </c>
      <c r="H142" s="123" t="s">
        <v>439</v>
      </c>
      <c r="I142" s="123" t="s">
        <v>11</v>
      </c>
      <c r="J142" s="123" t="s">
        <v>12</v>
      </c>
      <c r="K142" s="123" t="s">
        <v>234</v>
      </c>
      <c r="L142" s="123" t="s">
        <v>235</v>
      </c>
      <c r="M142" s="123" t="s">
        <v>236</v>
      </c>
      <c r="N142" s="123" t="s">
        <v>415</v>
      </c>
      <c r="O142" s="123" t="s">
        <v>440</v>
      </c>
      <c r="P142" s="123" t="s">
        <v>441</v>
      </c>
      <c r="Q142" s="124" t="s">
        <v>459</v>
      </c>
      <c r="R142" s="124" t="s">
        <v>442</v>
      </c>
      <c r="S142" s="120"/>
      <c r="T142" s="120"/>
      <c r="U142" s="120"/>
      <c r="V142" s="120"/>
      <c r="W142" s="120"/>
      <c r="X142" s="120"/>
      <c r="Y142" s="120"/>
      <c r="Z142" s="120"/>
      <c r="AA142" s="120"/>
    </row>
    <row r="143" spans="1:27" x14ac:dyDescent="0.25">
      <c r="A143" s="120"/>
      <c r="B143" s="120"/>
      <c r="C143" s="120"/>
      <c r="D143" s="97" t="s">
        <v>234</v>
      </c>
      <c r="E143" s="93">
        <v>0</v>
      </c>
      <c r="F143" s="93">
        <v>13</v>
      </c>
      <c r="G143" s="93">
        <v>5</v>
      </c>
      <c r="H143" s="93">
        <v>2</v>
      </c>
      <c r="I143" s="93">
        <v>3</v>
      </c>
      <c r="J143" s="190">
        <v>5</v>
      </c>
      <c r="K143" s="93">
        <v>1</v>
      </c>
      <c r="L143" s="93"/>
      <c r="M143" s="93"/>
      <c r="N143" s="93"/>
      <c r="O143" s="93"/>
      <c r="P143" s="93"/>
      <c r="Q143" s="93"/>
      <c r="R143" s="130">
        <f>F143/J143</f>
        <v>2.6</v>
      </c>
      <c r="S143" s="120"/>
      <c r="T143" s="120"/>
      <c r="U143" s="120"/>
      <c r="V143" s="120"/>
      <c r="W143" s="120"/>
      <c r="X143" s="120"/>
      <c r="Y143" s="120"/>
      <c r="Z143" s="120"/>
      <c r="AA143" s="120"/>
    </row>
    <row r="144" spans="1:27" x14ac:dyDescent="0.25">
      <c r="A144" s="120"/>
      <c r="B144" s="120"/>
      <c r="C144" s="120"/>
      <c r="D144" s="97" t="s">
        <v>235</v>
      </c>
      <c r="E144" s="93">
        <v>0</v>
      </c>
      <c r="F144" s="93">
        <v>1</v>
      </c>
      <c r="G144" s="93">
        <v>1</v>
      </c>
      <c r="H144" s="93"/>
      <c r="I144" s="93"/>
      <c r="J144" s="191"/>
      <c r="K144" s="93"/>
      <c r="L144" s="93">
        <v>1</v>
      </c>
      <c r="M144" s="93"/>
      <c r="N144" s="93"/>
      <c r="O144" s="93"/>
      <c r="P144" s="93"/>
      <c r="Q144" s="93"/>
      <c r="R144" s="130"/>
      <c r="S144" s="120"/>
      <c r="T144" s="120"/>
      <c r="U144" s="120"/>
      <c r="V144" s="120"/>
      <c r="W144" s="120"/>
      <c r="X144" s="120"/>
      <c r="Y144" s="120"/>
      <c r="Z144" s="120"/>
      <c r="AA144" s="120"/>
    </row>
    <row r="145" spans="1:27" x14ac:dyDescent="0.25">
      <c r="A145" s="120"/>
      <c r="B145" s="120"/>
      <c r="C145" s="120"/>
      <c r="D145" s="97" t="s">
        <v>236</v>
      </c>
      <c r="E145" s="93">
        <v>0</v>
      </c>
      <c r="F145" s="93">
        <v>1</v>
      </c>
      <c r="G145" s="93"/>
      <c r="H145" s="93">
        <v>1</v>
      </c>
      <c r="I145" s="93"/>
      <c r="J145" s="191"/>
      <c r="K145" s="93"/>
      <c r="L145" s="93"/>
      <c r="M145" s="93">
        <v>1</v>
      </c>
      <c r="N145" s="93"/>
      <c r="O145" s="93"/>
      <c r="P145" s="93"/>
      <c r="Q145" s="93"/>
      <c r="R145" s="130"/>
      <c r="S145" s="120"/>
      <c r="T145" s="120"/>
      <c r="U145" s="120"/>
      <c r="V145" s="120"/>
      <c r="W145" s="120"/>
      <c r="X145" s="120"/>
      <c r="Y145" s="120"/>
      <c r="Z145" s="120"/>
      <c r="AA145" s="120"/>
    </row>
    <row r="146" spans="1:27" x14ac:dyDescent="0.25">
      <c r="A146" s="120"/>
      <c r="B146" s="120"/>
      <c r="C146" s="120"/>
      <c r="D146" s="97" t="s">
        <v>415</v>
      </c>
      <c r="E146" s="93">
        <v>0</v>
      </c>
      <c r="F146" s="93">
        <v>1</v>
      </c>
      <c r="G146" s="93"/>
      <c r="H146" s="93"/>
      <c r="I146" s="93">
        <v>1</v>
      </c>
      <c r="J146" s="191"/>
      <c r="K146" s="93"/>
      <c r="L146" s="93"/>
      <c r="M146" s="93"/>
      <c r="N146" s="93">
        <v>1</v>
      </c>
      <c r="O146" s="93"/>
      <c r="P146" s="93"/>
      <c r="Q146" s="93"/>
      <c r="R146" s="130"/>
      <c r="S146" s="120"/>
      <c r="T146" s="120"/>
      <c r="U146" s="120"/>
      <c r="V146" s="120"/>
      <c r="W146" s="120"/>
      <c r="X146" s="120"/>
      <c r="Y146" s="120"/>
      <c r="Z146" s="120"/>
      <c r="AA146" s="120"/>
    </row>
    <row r="147" spans="1:27" ht="15.75" thickBot="1" x14ac:dyDescent="0.3">
      <c r="A147" s="120"/>
      <c r="B147" s="120"/>
      <c r="C147" s="120"/>
      <c r="D147" s="97" t="s">
        <v>440</v>
      </c>
      <c r="E147" s="93">
        <v>0</v>
      </c>
      <c r="F147" s="93">
        <v>1</v>
      </c>
      <c r="G147" s="93"/>
      <c r="H147" s="93"/>
      <c r="I147" s="93"/>
      <c r="J147" s="191">
        <v>1</v>
      </c>
      <c r="K147" s="93"/>
      <c r="L147" s="93"/>
      <c r="M147" s="93"/>
      <c r="N147" s="93"/>
      <c r="O147" s="93">
        <v>1</v>
      </c>
      <c r="P147" s="93"/>
      <c r="Q147" s="93"/>
      <c r="R147" s="130">
        <f>F147/J147</f>
        <v>1</v>
      </c>
      <c r="S147" s="120"/>
      <c r="T147" s="120"/>
      <c r="U147" s="120"/>
      <c r="V147" s="120"/>
      <c r="W147" s="120"/>
      <c r="X147" s="120"/>
      <c r="Y147" s="120"/>
      <c r="Z147" s="120"/>
      <c r="AA147" s="120"/>
    </row>
    <row r="148" spans="1:27" ht="15.75" thickBot="1" x14ac:dyDescent="0.3">
      <c r="A148" s="120"/>
      <c r="B148" s="120"/>
      <c r="C148" s="120"/>
      <c r="D148" s="121" t="s">
        <v>459</v>
      </c>
      <c r="E148" s="123">
        <v>-10000</v>
      </c>
      <c r="F148" s="123">
        <v>1</v>
      </c>
      <c r="G148" s="123"/>
      <c r="H148" s="123"/>
      <c r="I148" s="123"/>
      <c r="J148" s="189">
        <v>1</v>
      </c>
      <c r="K148" s="123"/>
      <c r="L148" s="123"/>
      <c r="M148" s="123"/>
      <c r="N148" s="123"/>
      <c r="O148" s="123"/>
      <c r="P148" s="123">
        <v>-1</v>
      </c>
      <c r="Q148" s="123">
        <v>1</v>
      </c>
      <c r="R148" s="124">
        <v>1</v>
      </c>
      <c r="S148" s="120"/>
      <c r="T148" s="120"/>
      <c r="U148" s="120"/>
      <c r="V148" s="120"/>
      <c r="W148" s="120"/>
      <c r="X148" s="120"/>
      <c r="Y148" s="120"/>
      <c r="Z148" s="120"/>
      <c r="AA148" s="120"/>
    </row>
    <row r="149" spans="1:27" ht="15.75" thickBot="1" x14ac:dyDescent="0.3">
      <c r="A149" s="120"/>
      <c r="B149" s="120"/>
      <c r="C149" s="120"/>
      <c r="D149" s="93"/>
      <c r="E149" s="93"/>
      <c r="F149" s="121" t="s">
        <v>237</v>
      </c>
      <c r="G149" s="123">
        <f>SUMPRODUCT($E$143:$E$148,G143:G148)-G141</f>
        <v>-60</v>
      </c>
      <c r="H149" s="123">
        <f t="shared" ref="H149:Q149" si="43">SUMPRODUCT($E$143:$E$148,H143:H148)-H141</f>
        <v>-15</v>
      </c>
      <c r="I149" s="123">
        <f t="shared" si="43"/>
        <v>-30</v>
      </c>
      <c r="J149" s="123">
        <f t="shared" si="43"/>
        <v>-10020</v>
      </c>
      <c r="K149" s="123">
        <f t="shared" si="43"/>
        <v>0</v>
      </c>
      <c r="L149" s="123">
        <f t="shared" si="43"/>
        <v>0</v>
      </c>
      <c r="M149" s="123">
        <f t="shared" si="43"/>
        <v>0</v>
      </c>
      <c r="N149" s="123">
        <f t="shared" si="43"/>
        <v>0</v>
      </c>
      <c r="O149" s="123">
        <f t="shared" si="43"/>
        <v>0</v>
      </c>
      <c r="P149" s="123">
        <f t="shared" si="43"/>
        <v>10000</v>
      </c>
      <c r="Q149" s="123">
        <f t="shared" si="43"/>
        <v>0</v>
      </c>
      <c r="R149" s="120"/>
      <c r="S149" s="120"/>
      <c r="T149" s="120"/>
      <c r="U149" s="120"/>
      <c r="V149" s="120"/>
      <c r="W149" s="120"/>
      <c r="X149" s="120"/>
      <c r="Y149" s="120"/>
      <c r="Z149" s="120"/>
      <c r="AA149" s="120"/>
    </row>
    <row r="150" spans="1:27" ht="15.75" thickBot="1" x14ac:dyDescent="0.3">
      <c r="A150" s="120"/>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row>
    <row r="151" spans="1:27" ht="15.75" thickBot="1" x14ac:dyDescent="0.3">
      <c r="A151" s="120"/>
      <c r="B151" s="120"/>
      <c r="C151" s="120"/>
      <c r="D151" s="93"/>
      <c r="E151" s="93"/>
      <c r="F151" s="121" t="s">
        <v>155</v>
      </c>
      <c r="G151" s="123">
        <v>60</v>
      </c>
      <c r="H151" s="123">
        <v>15</v>
      </c>
      <c r="I151" s="123">
        <v>30</v>
      </c>
      <c r="J151" s="123">
        <v>20</v>
      </c>
      <c r="K151" s="123">
        <v>0</v>
      </c>
      <c r="L151" s="123">
        <v>0</v>
      </c>
      <c r="M151" s="123">
        <v>0</v>
      </c>
      <c r="N151" s="123">
        <v>0</v>
      </c>
      <c r="O151" s="123">
        <v>0</v>
      </c>
      <c r="P151" s="123">
        <v>0</v>
      </c>
      <c r="Q151" s="93"/>
      <c r="R151" s="120"/>
      <c r="S151" s="120"/>
      <c r="T151" s="120"/>
      <c r="U151" s="120"/>
      <c r="V151" s="120"/>
      <c r="W151" s="120"/>
      <c r="X151" s="120"/>
      <c r="Y151" s="120"/>
      <c r="Z151" s="120"/>
      <c r="AA151" s="120"/>
    </row>
    <row r="152" spans="1:27" ht="15.75" thickBot="1" x14ac:dyDescent="0.3">
      <c r="A152" s="120"/>
      <c r="B152" s="120"/>
      <c r="C152" s="120"/>
      <c r="D152" s="121" t="s">
        <v>435</v>
      </c>
      <c r="E152" s="123" t="s">
        <v>436</v>
      </c>
      <c r="F152" s="121" t="s">
        <v>437</v>
      </c>
      <c r="G152" s="123" t="s">
        <v>438</v>
      </c>
      <c r="H152" s="123" t="s">
        <v>439</v>
      </c>
      <c r="I152" s="123" t="s">
        <v>11</v>
      </c>
      <c r="J152" s="123" t="s">
        <v>12</v>
      </c>
      <c r="K152" s="123" t="s">
        <v>234</v>
      </c>
      <c r="L152" s="123" t="s">
        <v>235</v>
      </c>
      <c r="M152" s="123" t="s">
        <v>236</v>
      </c>
      <c r="N152" s="123" t="s">
        <v>415</v>
      </c>
      <c r="O152" s="123" t="s">
        <v>440</v>
      </c>
      <c r="P152" s="123" t="s">
        <v>441</v>
      </c>
      <c r="Q152" s="124" t="s">
        <v>442</v>
      </c>
      <c r="R152" s="120"/>
      <c r="S152" s="120"/>
      <c r="T152" s="120"/>
      <c r="U152" s="120"/>
      <c r="V152" s="120"/>
      <c r="W152" s="120"/>
      <c r="X152" s="120"/>
      <c r="Y152" s="120"/>
      <c r="Z152" s="120"/>
      <c r="AA152" s="120"/>
    </row>
    <row r="153" spans="1:27" ht="15.75" thickBot="1" x14ac:dyDescent="0.3">
      <c r="A153" s="120"/>
      <c r="B153" s="120"/>
      <c r="C153" s="120"/>
      <c r="D153" s="97" t="s">
        <v>234</v>
      </c>
      <c r="E153" s="93">
        <v>0</v>
      </c>
      <c r="F153" s="93">
        <f>F143-F158*$J$143</f>
        <v>8</v>
      </c>
      <c r="G153" s="190">
        <f t="shared" ref="G153:P153" si="44">G143-G158*$J$143</f>
        <v>5</v>
      </c>
      <c r="H153" s="93">
        <f t="shared" si="44"/>
        <v>2</v>
      </c>
      <c r="I153" s="93">
        <f t="shared" si="44"/>
        <v>3</v>
      </c>
      <c r="J153" s="93">
        <f t="shared" si="44"/>
        <v>0</v>
      </c>
      <c r="K153" s="93">
        <f t="shared" si="44"/>
        <v>1</v>
      </c>
      <c r="L153" s="93">
        <f t="shared" si="44"/>
        <v>0</v>
      </c>
      <c r="M153" s="93">
        <f t="shared" si="44"/>
        <v>0</v>
      </c>
      <c r="N153" s="93">
        <f t="shared" si="44"/>
        <v>0</v>
      </c>
      <c r="O153" s="93">
        <f t="shared" si="44"/>
        <v>0</v>
      </c>
      <c r="P153" s="93">
        <f t="shared" si="44"/>
        <v>5</v>
      </c>
      <c r="Q153" s="130"/>
      <c r="R153" s="120"/>
      <c r="S153" s="120"/>
      <c r="T153" s="120"/>
      <c r="U153" s="120"/>
      <c r="V153" s="120"/>
      <c r="W153" s="120"/>
      <c r="X153" s="120"/>
      <c r="Y153" s="120"/>
      <c r="Z153" s="120"/>
      <c r="AA153" s="120"/>
    </row>
    <row r="154" spans="1:27" ht="15.75" thickBot="1" x14ac:dyDescent="0.3">
      <c r="A154" s="120"/>
      <c r="B154" s="120"/>
      <c r="C154" s="120"/>
      <c r="D154" s="121" t="s">
        <v>235</v>
      </c>
      <c r="E154" s="123">
        <v>0</v>
      </c>
      <c r="F154" s="123">
        <f>F144</f>
        <v>1</v>
      </c>
      <c r="G154" s="189">
        <f t="shared" ref="G154:P154" si="45">G144</f>
        <v>1</v>
      </c>
      <c r="H154" s="123">
        <f t="shared" si="45"/>
        <v>0</v>
      </c>
      <c r="I154" s="123">
        <f t="shared" si="45"/>
        <v>0</v>
      </c>
      <c r="J154" s="123">
        <f t="shared" si="45"/>
        <v>0</v>
      </c>
      <c r="K154" s="123">
        <f t="shared" si="45"/>
        <v>0</v>
      </c>
      <c r="L154" s="123">
        <f t="shared" si="45"/>
        <v>1</v>
      </c>
      <c r="M154" s="123">
        <f t="shared" si="45"/>
        <v>0</v>
      </c>
      <c r="N154" s="123">
        <f t="shared" si="45"/>
        <v>0</v>
      </c>
      <c r="O154" s="123">
        <f t="shared" si="45"/>
        <v>0</v>
      </c>
      <c r="P154" s="123">
        <f t="shared" si="45"/>
        <v>0</v>
      </c>
      <c r="Q154" s="124"/>
      <c r="R154" s="120"/>
      <c r="S154" s="120"/>
      <c r="T154" s="120"/>
      <c r="U154" s="120"/>
      <c r="V154" s="120"/>
      <c r="W154" s="120"/>
      <c r="X154" s="120"/>
      <c r="Y154" s="120"/>
      <c r="Z154" s="120"/>
      <c r="AA154" s="120"/>
    </row>
    <row r="155" spans="1:27" x14ac:dyDescent="0.25">
      <c r="A155" s="120"/>
      <c r="B155" s="120"/>
      <c r="C155" s="120"/>
      <c r="D155" s="97" t="s">
        <v>236</v>
      </c>
      <c r="E155" s="93">
        <v>0</v>
      </c>
      <c r="F155" s="93">
        <f t="shared" ref="F155:P156" si="46">F145</f>
        <v>1</v>
      </c>
      <c r="G155" s="191">
        <f t="shared" si="46"/>
        <v>0</v>
      </c>
      <c r="H155" s="93">
        <f t="shared" si="46"/>
        <v>1</v>
      </c>
      <c r="I155" s="93">
        <f t="shared" si="46"/>
        <v>0</v>
      </c>
      <c r="J155" s="93">
        <f t="shared" si="46"/>
        <v>0</v>
      </c>
      <c r="K155" s="93">
        <f t="shared" si="46"/>
        <v>0</v>
      </c>
      <c r="L155" s="93">
        <f t="shared" si="46"/>
        <v>0</v>
      </c>
      <c r="M155" s="93">
        <f t="shared" si="46"/>
        <v>1</v>
      </c>
      <c r="N155" s="93">
        <f t="shared" si="46"/>
        <v>0</v>
      </c>
      <c r="O155" s="93">
        <f t="shared" si="46"/>
        <v>0</v>
      </c>
      <c r="P155" s="93">
        <f t="shared" si="46"/>
        <v>0</v>
      </c>
      <c r="Q155" s="130"/>
      <c r="R155" s="120"/>
      <c r="S155" s="120"/>
      <c r="T155" s="120"/>
      <c r="U155" s="120"/>
      <c r="V155" s="120"/>
      <c r="W155" s="120"/>
      <c r="X155" s="120"/>
      <c r="Y155" s="120"/>
      <c r="Z155" s="120"/>
      <c r="AA155" s="120"/>
    </row>
    <row r="156" spans="1:27" x14ac:dyDescent="0.25">
      <c r="A156" s="120"/>
      <c r="B156" s="120"/>
      <c r="C156" s="120"/>
      <c r="D156" s="97" t="s">
        <v>415</v>
      </c>
      <c r="E156" s="93">
        <v>0</v>
      </c>
      <c r="F156" s="93">
        <f t="shared" si="46"/>
        <v>1</v>
      </c>
      <c r="G156" s="191">
        <f t="shared" si="46"/>
        <v>0</v>
      </c>
      <c r="H156" s="93">
        <f t="shared" si="46"/>
        <v>0</v>
      </c>
      <c r="I156" s="93">
        <f t="shared" si="46"/>
        <v>1</v>
      </c>
      <c r="J156" s="93">
        <f t="shared" si="46"/>
        <v>0</v>
      </c>
      <c r="K156" s="93">
        <f t="shared" si="46"/>
        <v>0</v>
      </c>
      <c r="L156" s="93">
        <f t="shared" si="46"/>
        <v>0</v>
      </c>
      <c r="M156" s="93">
        <f t="shared" si="46"/>
        <v>0</v>
      </c>
      <c r="N156" s="93">
        <f t="shared" si="46"/>
        <v>1</v>
      </c>
      <c r="O156" s="93">
        <f t="shared" si="46"/>
        <v>0</v>
      </c>
      <c r="P156" s="93">
        <f t="shared" si="46"/>
        <v>0</v>
      </c>
      <c r="Q156" s="130"/>
      <c r="R156" s="120"/>
      <c r="S156" s="120"/>
      <c r="T156" s="120"/>
      <c r="U156" s="120"/>
      <c r="V156" s="120"/>
      <c r="W156" s="120"/>
      <c r="X156" s="120"/>
      <c r="Y156" s="120"/>
      <c r="Z156" s="120"/>
      <c r="AA156" s="120"/>
    </row>
    <row r="157" spans="1:27" x14ac:dyDescent="0.25">
      <c r="A157" s="120"/>
      <c r="B157" s="120"/>
      <c r="C157" s="120"/>
      <c r="D157" s="97" t="s">
        <v>440</v>
      </c>
      <c r="E157" s="93">
        <v>0</v>
      </c>
      <c r="F157" s="93">
        <f>F147-F158*$J$147</f>
        <v>0</v>
      </c>
      <c r="G157" s="191">
        <f t="shared" ref="G157:P157" si="47">G147-G158*$J$147</f>
        <v>0</v>
      </c>
      <c r="H157" s="93">
        <f t="shared" si="47"/>
        <v>0</v>
      </c>
      <c r="I157" s="93">
        <f t="shared" si="47"/>
        <v>0</v>
      </c>
      <c r="J157" s="93">
        <f t="shared" si="47"/>
        <v>0</v>
      </c>
      <c r="K157" s="93">
        <f t="shared" si="47"/>
        <v>0</v>
      </c>
      <c r="L157" s="93">
        <f t="shared" si="47"/>
        <v>0</v>
      </c>
      <c r="M157" s="93">
        <f t="shared" si="47"/>
        <v>0</v>
      </c>
      <c r="N157" s="93">
        <f t="shared" si="47"/>
        <v>0</v>
      </c>
      <c r="O157" s="93">
        <f t="shared" si="47"/>
        <v>1</v>
      </c>
      <c r="P157" s="93">
        <f t="shared" si="47"/>
        <v>1</v>
      </c>
      <c r="Q157" s="130"/>
      <c r="R157" s="120"/>
      <c r="S157" s="120"/>
      <c r="T157" s="120"/>
      <c r="U157" s="120"/>
      <c r="V157" s="120"/>
      <c r="W157" s="120"/>
      <c r="X157" s="120"/>
      <c r="Y157" s="120"/>
      <c r="Z157" s="120"/>
      <c r="AA157" s="120"/>
    </row>
    <row r="158" spans="1:27" ht="15.75" thickBot="1" x14ac:dyDescent="0.3">
      <c r="A158" s="120"/>
      <c r="B158" s="120"/>
      <c r="C158" s="120"/>
      <c r="D158" s="134" t="s">
        <v>12</v>
      </c>
      <c r="E158" s="101">
        <v>20</v>
      </c>
      <c r="F158" s="93">
        <f t="shared" ref="F158:P158" si="48">F148</f>
        <v>1</v>
      </c>
      <c r="G158" s="192">
        <f t="shared" si="48"/>
        <v>0</v>
      </c>
      <c r="H158" s="93">
        <f t="shared" si="48"/>
        <v>0</v>
      </c>
      <c r="I158" s="93">
        <f t="shared" si="48"/>
        <v>0</v>
      </c>
      <c r="J158" s="93">
        <f t="shared" si="48"/>
        <v>1</v>
      </c>
      <c r="K158" s="93">
        <f t="shared" si="48"/>
        <v>0</v>
      </c>
      <c r="L158" s="93">
        <f t="shared" si="48"/>
        <v>0</v>
      </c>
      <c r="M158" s="93">
        <f t="shared" si="48"/>
        <v>0</v>
      </c>
      <c r="N158" s="93">
        <f t="shared" si="48"/>
        <v>0</v>
      </c>
      <c r="O158" s="93">
        <f t="shared" si="48"/>
        <v>0</v>
      </c>
      <c r="P158" s="93">
        <f t="shared" si="48"/>
        <v>-1</v>
      </c>
      <c r="Q158" s="136"/>
      <c r="R158" s="120"/>
      <c r="S158" s="120"/>
      <c r="T158" s="120"/>
      <c r="U158" s="120"/>
      <c r="V158" s="120"/>
      <c r="W158" s="120"/>
      <c r="X158" s="120"/>
      <c r="Y158" s="120"/>
      <c r="Z158" s="120"/>
      <c r="AA158" s="120"/>
    </row>
    <row r="159" spans="1:27" ht="15.75" thickBot="1" x14ac:dyDescent="0.3">
      <c r="A159" s="120"/>
      <c r="B159" s="120"/>
      <c r="C159" s="120"/>
      <c r="D159" s="93"/>
      <c r="E159" s="93"/>
      <c r="F159" s="121" t="s">
        <v>237</v>
      </c>
      <c r="G159" s="123">
        <f>SUMPRODUCT($E$153:$E$158,G153:G158)-G151</f>
        <v>-60</v>
      </c>
      <c r="H159" s="123">
        <f t="shared" ref="H159:P159" si="49">SUMPRODUCT($E$153:$E$158,H153:H158)-H151</f>
        <v>-15</v>
      </c>
      <c r="I159" s="123">
        <f t="shared" si="49"/>
        <v>-30</v>
      </c>
      <c r="J159" s="123">
        <f t="shared" si="49"/>
        <v>0</v>
      </c>
      <c r="K159" s="123">
        <f t="shared" si="49"/>
        <v>0</v>
      </c>
      <c r="L159" s="123">
        <f t="shared" si="49"/>
        <v>0</v>
      </c>
      <c r="M159" s="123">
        <f t="shared" si="49"/>
        <v>0</v>
      </c>
      <c r="N159" s="123">
        <f t="shared" si="49"/>
        <v>0</v>
      </c>
      <c r="O159" s="123">
        <f t="shared" si="49"/>
        <v>0</v>
      </c>
      <c r="P159" s="123">
        <f t="shared" si="49"/>
        <v>-20</v>
      </c>
      <c r="Q159" s="120"/>
      <c r="R159" s="120"/>
      <c r="S159" s="120"/>
      <c r="T159" s="120"/>
      <c r="U159" s="120"/>
      <c r="V159" s="120"/>
      <c r="W159" s="120"/>
      <c r="X159" s="120"/>
      <c r="Y159" s="120"/>
      <c r="Z159" s="120"/>
      <c r="AA159" s="120"/>
    </row>
    <row r="160" spans="1:27" ht="15.75" thickBot="1" x14ac:dyDescent="0.3">
      <c r="A160" s="120"/>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row>
    <row r="161" spans="1:27" ht="15.75" thickBot="1" x14ac:dyDescent="0.3">
      <c r="A161" s="120"/>
      <c r="B161" s="120"/>
      <c r="C161" s="120"/>
      <c r="D161" s="93"/>
      <c r="E161" s="93"/>
      <c r="F161" s="121" t="s">
        <v>155</v>
      </c>
      <c r="G161" s="123">
        <v>60</v>
      </c>
      <c r="H161" s="123">
        <v>15</v>
      </c>
      <c r="I161" s="123">
        <v>30</v>
      </c>
      <c r="J161" s="123">
        <v>20</v>
      </c>
      <c r="K161" s="123">
        <v>0</v>
      </c>
      <c r="L161" s="123">
        <v>0</v>
      </c>
      <c r="M161" s="123">
        <v>0</v>
      </c>
      <c r="N161" s="123">
        <v>0</v>
      </c>
      <c r="O161" s="123">
        <v>0</v>
      </c>
      <c r="P161" s="123">
        <v>0</v>
      </c>
      <c r="Q161" s="93"/>
      <c r="R161" s="120"/>
      <c r="S161" s="120"/>
      <c r="T161" s="120"/>
      <c r="U161" s="120"/>
      <c r="V161" s="120"/>
      <c r="W161" s="120"/>
      <c r="X161" s="120"/>
      <c r="Y161" s="120"/>
      <c r="Z161" s="120"/>
      <c r="AA161" s="120"/>
    </row>
    <row r="162" spans="1:27" ht="15.75" thickBot="1" x14ac:dyDescent="0.3">
      <c r="A162" s="120"/>
      <c r="B162" s="120"/>
      <c r="C162" s="120"/>
      <c r="D162" s="121" t="s">
        <v>435</v>
      </c>
      <c r="E162" s="123" t="s">
        <v>436</v>
      </c>
      <c r="F162" s="121" t="s">
        <v>437</v>
      </c>
      <c r="G162" s="123" t="s">
        <v>438</v>
      </c>
      <c r="H162" s="123" t="s">
        <v>439</v>
      </c>
      <c r="I162" s="123" t="s">
        <v>11</v>
      </c>
      <c r="J162" s="123" t="s">
        <v>12</v>
      </c>
      <c r="K162" s="123" t="s">
        <v>234</v>
      </c>
      <c r="L162" s="123" t="s">
        <v>235</v>
      </c>
      <c r="M162" s="123" t="s">
        <v>236</v>
      </c>
      <c r="N162" s="123" t="s">
        <v>415</v>
      </c>
      <c r="O162" s="123" t="s">
        <v>440</v>
      </c>
      <c r="P162" s="123" t="s">
        <v>441</v>
      </c>
      <c r="Q162" s="124" t="s">
        <v>442</v>
      </c>
      <c r="R162" s="120"/>
      <c r="S162" s="120"/>
      <c r="T162" s="120"/>
      <c r="U162" s="120"/>
      <c r="V162" s="120"/>
      <c r="W162" s="120"/>
      <c r="X162" s="120"/>
      <c r="Y162" s="120"/>
      <c r="Z162" s="120"/>
      <c r="AA162" s="120"/>
    </row>
    <row r="163" spans="1:27" x14ac:dyDescent="0.25">
      <c r="A163" s="120"/>
      <c r="B163" s="120"/>
      <c r="C163" s="120"/>
      <c r="D163" s="97" t="s">
        <v>234</v>
      </c>
      <c r="E163" s="93">
        <v>0</v>
      </c>
      <c r="F163" s="93">
        <f>F153-F164*$G$153</f>
        <v>3</v>
      </c>
      <c r="G163" s="93">
        <f t="shared" ref="G163:P163" si="50">G153-G164*$G$153</f>
        <v>0</v>
      </c>
      <c r="H163" s="93">
        <f t="shared" si="50"/>
        <v>2</v>
      </c>
      <c r="I163" s="190">
        <f t="shared" si="50"/>
        <v>3</v>
      </c>
      <c r="J163" s="93">
        <f t="shared" si="50"/>
        <v>0</v>
      </c>
      <c r="K163" s="93">
        <f t="shared" si="50"/>
        <v>1</v>
      </c>
      <c r="L163" s="93">
        <f t="shared" si="50"/>
        <v>-5</v>
      </c>
      <c r="M163" s="93">
        <f t="shared" si="50"/>
        <v>0</v>
      </c>
      <c r="N163" s="93">
        <f t="shared" si="50"/>
        <v>0</v>
      </c>
      <c r="O163" s="93">
        <f t="shared" si="50"/>
        <v>0</v>
      </c>
      <c r="P163" s="93">
        <f t="shared" si="50"/>
        <v>5</v>
      </c>
      <c r="Q163" s="130">
        <v>1</v>
      </c>
      <c r="R163" s="120"/>
      <c r="S163" s="120"/>
      <c r="T163" s="120"/>
      <c r="U163" s="120"/>
      <c r="V163" s="120"/>
      <c r="W163" s="120"/>
      <c r="X163" s="120"/>
      <c r="Y163" s="120"/>
      <c r="Z163" s="120"/>
      <c r="AA163" s="120"/>
    </row>
    <row r="164" spans="1:27" x14ac:dyDescent="0.25">
      <c r="A164" s="120"/>
      <c r="B164" s="120"/>
      <c r="C164" s="120"/>
      <c r="D164" s="97" t="s">
        <v>9</v>
      </c>
      <c r="E164" s="93">
        <v>60</v>
      </c>
      <c r="F164" s="93">
        <f>F154</f>
        <v>1</v>
      </c>
      <c r="G164" s="93">
        <f t="shared" ref="G164:P164" si="51">G154</f>
        <v>1</v>
      </c>
      <c r="H164" s="93">
        <f t="shared" si="51"/>
        <v>0</v>
      </c>
      <c r="I164" s="191">
        <f t="shared" si="51"/>
        <v>0</v>
      </c>
      <c r="J164" s="93">
        <f t="shared" si="51"/>
        <v>0</v>
      </c>
      <c r="K164" s="93">
        <f t="shared" si="51"/>
        <v>0</v>
      </c>
      <c r="L164" s="93">
        <f t="shared" si="51"/>
        <v>1</v>
      </c>
      <c r="M164" s="93">
        <f t="shared" si="51"/>
        <v>0</v>
      </c>
      <c r="N164" s="93">
        <f t="shared" si="51"/>
        <v>0</v>
      </c>
      <c r="O164" s="93">
        <f t="shared" si="51"/>
        <v>0</v>
      </c>
      <c r="P164" s="93">
        <f t="shared" si="51"/>
        <v>0</v>
      </c>
      <c r="Q164" s="130"/>
      <c r="R164" s="120"/>
      <c r="S164" s="120"/>
      <c r="T164" s="120"/>
      <c r="U164" s="120"/>
      <c r="V164" s="120"/>
      <c r="W164" s="120"/>
      <c r="X164" s="120"/>
      <c r="Y164" s="120"/>
      <c r="Z164" s="120"/>
      <c r="AA164" s="120"/>
    </row>
    <row r="165" spans="1:27" ht="15.75" thickBot="1" x14ac:dyDescent="0.3">
      <c r="A165" s="120"/>
      <c r="B165" s="120"/>
      <c r="C165" s="120"/>
      <c r="D165" s="97" t="s">
        <v>236</v>
      </c>
      <c r="E165" s="93">
        <v>0</v>
      </c>
      <c r="F165" s="93">
        <f t="shared" ref="F165:P168" si="52">F155</f>
        <v>1</v>
      </c>
      <c r="G165" s="93">
        <f t="shared" si="52"/>
        <v>0</v>
      </c>
      <c r="H165" s="93">
        <f t="shared" si="52"/>
        <v>1</v>
      </c>
      <c r="I165" s="191">
        <f t="shared" si="52"/>
        <v>0</v>
      </c>
      <c r="J165" s="93">
        <f t="shared" si="52"/>
        <v>0</v>
      </c>
      <c r="K165" s="93">
        <f t="shared" si="52"/>
        <v>0</v>
      </c>
      <c r="L165" s="93">
        <f t="shared" si="52"/>
        <v>0</v>
      </c>
      <c r="M165" s="93">
        <f t="shared" si="52"/>
        <v>1</v>
      </c>
      <c r="N165" s="93">
        <f t="shared" si="52"/>
        <v>0</v>
      </c>
      <c r="O165" s="93">
        <f t="shared" si="52"/>
        <v>0</v>
      </c>
      <c r="P165" s="93">
        <f t="shared" si="52"/>
        <v>0</v>
      </c>
      <c r="Q165" s="130"/>
      <c r="R165" s="120"/>
      <c r="S165" s="120"/>
      <c r="T165" s="120"/>
      <c r="U165" s="120"/>
      <c r="V165" s="120"/>
      <c r="W165" s="120"/>
      <c r="X165" s="120"/>
      <c r="Y165" s="120"/>
      <c r="Z165" s="120"/>
      <c r="AA165" s="120"/>
    </row>
    <row r="166" spans="1:27" ht="15.75" thickBot="1" x14ac:dyDescent="0.3">
      <c r="A166" s="120"/>
      <c r="B166" s="120"/>
      <c r="C166" s="120"/>
      <c r="D166" s="121" t="s">
        <v>415</v>
      </c>
      <c r="E166" s="123">
        <v>0</v>
      </c>
      <c r="F166" s="123">
        <f t="shared" si="52"/>
        <v>1</v>
      </c>
      <c r="G166" s="123">
        <f t="shared" si="52"/>
        <v>0</v>
      </c>
      <c r="H166" s="123">
        <f t="shared" si="52"/>
        <v>0</v>
      </c>
      <c r="I166" s="189">
        <f t="shared" si="52"/>
        <v>1</v>
      </c>
      <c r="J166" s="123">
        <f t="shared" si="52"/>
        <v>0</v>
      </c>
      <c r="K166" s="123">
        <f t="shared" si="52"/>
        <v>0</v>
      </c>
      <c r="L166" s="123">
        <f t="shared" si="52"/>
        <v>0</v>
      </c>
      <c r="M166" s="123">
        <f t="shared" si="52"/>
        <v>0</v>
      </c>
      <c r="N166" s="123">
        <f t="shared" si="52"/>
        <v>1</v>
      </c>
      <c r="O166" s="123">
        <f t="shared" si="52"/>
        <v>0</v>
      </c>
      <c r="P166" s="123">
        <f t="shared" si="52"/>
        <v>0</v>
      </c>
      <c r="Q166" s="124">
        <v>1</v>
      </c>
      <c r="R166" s="120"/>
      <c r="S166" s="120"/>
      <c r="T166" s="120"/>
      <c r="U166" s="120"/>
      <c r="V166" s="120"/>
      <c r="W166" s="120"/>
      <c r="X166" s="120"/>
      <c r="Y166" s="120"/>
      <c r="Z166" s="120"/>
      <c r="AA166" s="120"/>
    </row>
    <row r="167" spans="1:27" x14ac:dyDescent="0.25">
      <c r="A167" s="120"/>
      <c r="B167" s="120"/>
      <c r="C167" s="120"/>
      <c r="D167" s="97" t="s">
        <v>440</v>
      </c>
      <c r="E167" s="93">
        <v>0</v>
      </c>
      <c r="F167" s="93">
        <f t="shared" si="52"/>
        <v>0</v>
      </c>
      <c r="G167" s="93">
        <f t="shared" si="52"/>
        <v>0</v>
      </c>
      <c r="H167" s="93">
        <f t="shared" si="52"/>
        <v>0</v>
      </c>
      <c r="I167" s="191">
        <f t="shared" si="52"/>
        <v>0</v>
      </c>
      <c r="J167" s="93">
        <f t="shared" si="52"/>
        <v>0</v>
      </c>
      <c r="K167" s="93">
        <f t="shared" si="52"/>
        <v>0</v>
      </c>
      <c r="L167" s="93">
        <f t="shared" si="52"/>
        <v>0</v>
      </c>
      <c r="M167" s="93">
        <f t="shared" si="52"/>
        <v>0</v>
      </c>
      <c r="N167" s="93">
        <f t="shared" si="52"/>
        <v>0</v>
      </c>
      <c r="O167" s="93">
        <f t="shared" si="52"/>
        <v>1</v>
      </c>
      <c r="P167" s="93">
        <f t="shared" si="52"/>
        <v>1</v>
      </c>
      <c r="Q167" s="130"/>
      <c r="R167" s="120"/>
      <c r="S167" s="120"/>
      <c r="T167" s="120"/>
      <c r="U167" s="120"/>
      <c r="V167" s="120"/>
      <c r="W167" s="120"/>
      <c r="X167" s="120"/>
      <c r="Y167" s="120"/>
      <c r="Z167" s="120"/>
      <c r="AA167" s="120"/>
    </row>
    <row r="168" spans="1:27" ht="15.75" thickBot="1" x14ac:dyDescent="0.3">
      <c r="A168" s="120"/>
      <c r="B168" s="120"/>
      <c r="C168" s="120"/>
      <c r="D168" s="134" t="s">
        <v>12</v>
      </c>
      <c r="E168" s="101">
        <v>20</v>
      </c>
      <c r="F168" s="93">
        <f t="shared" si="52"/>
        <v>1</v>
      </c>
      <c r="G168" s="93">
        <f t="shared" si="52"/>
        <v>0</v>
      </c>
      <c r="H168" s="93">
        <f t="shared" si="52"/>
        <v>0</v>
      </c>
      <c r="I168" s="192">
        <f t="shared" si="52"/>
        <v>0</v>
      </c>
      <c r="J168" s="93">
        <f t="shared" si="52"/>
        <v>1</v>
      </c>
      <c r="K168" s="93">
        <f t="shared" si="52"/>
        <v>0</v>
      </c>
      <c r="L168" s="93">
        <f t="shared" si="52"/>
        <v>0</v>
      </c>
      <c r="M168" s="93">
        <f t="shared" si="52"/>
        <v>0</v>
      </c>
      <c r="N168" s="93">
        <f t="shared" si="52"/>
        <v>0</v>
      </c>
      <c r="O168" s="93">
        <f t="shared" si="52"/>
        <v>0</v>
      </c>
      <c r="P168" s="93">
        <f t="shared" si="52"/>
        <v>-1</v>
      </c>
      <c r="Q168" s="136"/>
      <c r="R168" s="120"/>
      <c r="S168" s="120"/>
      <c r="T168" s="120"/>
      <c r="U168" s="120"/>
      <c r="V168" s="120"/>
      <c r="W168" s="120"/>
      <c r="X168" s="120"/>
      <c r="Y168" s="120"/>
      <c r="Z168" s="120"/>
      <c r="AA168" s="120"/>
    </row>
    <row r="169" spans="1:27" ht="15.75" thickBot="1" x14ac:dyDescent="0.3">
      <c r="A169" s="120"/>
      <c r="B169" s="120"/>
      <c r="C169" s="120"/>
      <c r="D169" s="93"/>
      <c r="E169" s="93"/>
      <c r="F169" s="121" t="s">
        <v>237</v>
      </c>
      <c r="G169" s="123">
        <f>SUMPRODUCT($E$163:$E$168,G163:G168)-G161</f>
        <v>0</v>
      </c>
      <c r="H169" s="123">
        <f t="shared" ref="H169:P169" si="53">SUMPRODUCT($E$163:$E$168,H163:H168)-H161</f>
        <v>-15</v>
      </c>
      <c r="I169" s="123">
        <f t="shared" si="53"/>
        <v>-30</v>
      </c>
      <c r="J169" s="123">
        <f t="shared" si="53"/>
        <v>0</v>
      </c>
      <c r="K169" s="123">
        <f t="shared" si="53"/>
        <v>0</v>
      </c>
      <c r="L169" s="123">
        <f t="shared" si="53"/>
        <v>60</v>
      </c>
      <c r="M169" s="123">
        <f t="shared" si="53"/>
        <v>0</v>
      </c>
      <c r="N169" s="123">
        <f t="shared" si="53"/>
        <v>0</v>
      </c>
      <c r="O169" s="123">
        <f t="shared" si="53"/>
        <v>0</v>
      </c>
      <c r="P169" s="123">
        <f t="shared" si="53"/>
        <v>-20</v>
      </c>
      <c r="Q169" s="120"/>
      <c r="R169" s="120"/>
      <c r="S169" s="120"/>
      <c r="T169" s="120"/>
      <c r="U169" s="120"/>
      <c r="V169" s="120"/>
      <c r="W169" s="120"/>
      <c r="X169" s="120"/>
      <c r="Y169" s="120"/>
      <c r="Z169" s="120"/>
      <c r="AA169" s="120"/>
    </row>
    <row r="170" spans="1:27" ht="15.75" thickBot="1" x14ac:dyDescent="0.3">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c r="AA170" s="120"/>
    </row>
    <row r="171" spans="1:27" ht="15.75" thickBot="1" x14ac:dyDescent="0.3">
      <c r="A171" s="120"/>
      <c r="B171" s="120"/>
      <c r="C171" s="120"/>
      <c r="D171" s="93"/>
      <c r="E171" s="93"/>
      <c r="F171" s="121" t="s">
        <v>155</v>
      </c>
      <c r="G171" s="123">
        <v>60</v>
      </c>
      <c r="H171" s="123">
        <v>15</v>
      </c>
      <c r="I171" s="123">
        <v>30</v>
      </c>
      <c r="J171" s="123">
        <v>20</v>
      </c>
      <c r="K171" s="123">
        <v>0</v>
      </c>
      <c r="L171" s="123">
        <v>0</v>
      </c>
      <c r="M171" s="123">
        <v>0</v>
      </c>
      <c r="N171" s="123">
        <v>0</v>
      </c>
      <c r="O171" s="123">
        <v>0</v>
      </c>
      <c r="P171" s="123">
        <v>0</v>
      </c>
      <c r="Q171" s="93"/>
      <c r="R171" s="120"/>
      <c r="S171" s="120"/>
      <c r="T171" s="120"/>
      <c r="U171" s="120"/>
      <c r="V171" s="120"/>
      <c r="W171" s="120"/>
      <c r="X171" s="120"/>
      <c r="Y171" s="120"/>
      <c r="Z171" s="120"/>
      <c r="AA171" s="120"/>
    </row>
    <row r="172" spans="1:27" ht="15.75" thickBot="1" x14ac:dyDescent="0.3">
      <c r="A172" s="120"/>
      <c r="B172" s="120"/>
      <c r="C172" s="120"/>
      <c r="D172" s="121" t="s">
        <v>435</v>
      </c>
      <c r="E172" s="123" t="s">
        <v>436</v>
      </c>
      <c r="F172" s="121" t="s">
        <v>437</v>
      </c>
      <c r="G172" s="123" t="s">
        <v>438</v>
      </c>
      <c r="H172" s="123" t="s">
        <v>439</v>
      </c>
      <c r="I172" s="123" t="s">
        <v>11</v>
      </c>
      <c r="J172" s="123" t="s">
        <v>12</v>
      </c>
      <c r="K172" s="123" t="s">
        <v>234</v>
      </c>
      <c r="L172" s="123" t="s">
        <v>235</v>
      </c>
      <c r="M172" s="123" t="s">
        <v>236</v>
      </c>
      <c r="N172" s="123" t="s">
        <v>415</v>
      </c>
      <c r="O172" s="123" t="s">
        <v>440</v>
      </c>
      <c r="P172" s="123" t="s">
        <v>441</v>
      </c>
      <c r="Q172" s="124" t="s">
        <v>442</v>
      </c>
      <c r="R172" s="120"/>
      <c r="S172" s="120"/>
      <c r="T172" s="120"/>
      <c r="U172" s="120"/>
      <c r="V172" s="120"/>
      <c r="W172" s="120"/>
      <c r="X172" s="120"/>
      <c r="Y172" s="120"/>
      <c r="Z172" s="120"/>
      <c r="AA172" s="120"/>
    </row>
    <row r="173" spans="1:27" x14ac:dyDescent="0.25">
      <c r="A173" s="120"/>
      <c r="B173" s="120"/>
      <c r="C173" s="120"/>
      <c r="D173" s="97" t="s">
        <v>234</v>
      </c>
      <c r="E173" s="93">
        <v>0</v>
      </c>
      <c r="F173" s="93">
        <f>F163-F176*$I$163</f>
        <v>0</v>
      </c>
      <c r="G173" s="93">
        <f t="shared" ref="G173:P173" si="54">G163-G176*$I$163</f>
        <v>0</v>
      </c>
      <c r="H173" s="93">
        <f t="shared" si="54"/>
        <v>2</v>
      </c>
      <c r="I173" s="93">
        <f t="shared" si="54"/>
        <v>0</v>
      </c>
      <c r="J173" s="93">
        <f t="shared" si="54"/>
        <v>0</v>
      </c>
      <c r="K173" s="93">
        <f t="shared" si="54"/>
        <v>1</v>
      </c>
      <c r="L173" s="93">
        <f t="shared" si="54"/>
        <v>-5</v>
      </c>
      <c r="M173" s="93">
        <f t="shared" si="54"/>
        <v>0</v>
      </c>
      <c r="N173" s="93">
        <f t="shared" si="54"/>
        <v>-3</v>
      </c>
      <c r="O173" s="93">
        <f t="shared" si="54"/>
        <v>0</v>
      </c>
      <c r="P173" s="190">
        <f t="shared" si="54"/>
        <v>5</v>
      </c>
      <c r="Q173" s="130">
        <v>0</v>
      </c>
      <c r="R173" s="120"/>
      <c r="S173" s="120"/>
      <c r="T173" s="120"/>
      <c r="U173" s="120"/>
      <c r="V173" s="120"/>
      <c r="W173" s="120"/>
      <c r="X173" s="120"/>
      <c r="Y173" s="120"/>
      <c r="Z173" s="120"/>
      <c r="AA173" s="120"/>
    </row>
    <row r="174" spans="1:27" x14ac:dyDescent="0.25">
      <c r="A174" s="120"/>
      <c r="B174" s="120"/>
      <c r="C174" s="120"/>
      <c r="D174" s="97" t="s">
        <v>9</v>
      </c>
      <c r="E174" s="93">
        <v>60</v>
      </c>
      <c r="F174" s="93">
        <f>F164</f>
        <v>1</v>
      </c>
      <c r="G174" s="93">
        <f t="shared" ref="G174:P174" si="55">G164</f>
        <v>1</v>
      </c>
      <c r="H174" s="93">
        <f t="shared" si="55"/>
        <v>0</v>
      </c>
      <c r="I174" s="93">
        <f t="shared" si="55"/>
        <v>0</v>
      </c>
      <c r="J174" s="93">
        <f t="shared" si="55"/>
        <v>0</v>
      </c>
      <c r="K174" s="93">
        <f t="shared" si="55"/>
        <v>0</v>
      </c>
      <c r="L174" s="93">
        <f t="shared" si="55"/>
        <v>1</v>
      </c>
      <c r="M174" s="93">
        <f t="shared" si="55"/>
        <v>0</v>
      </c>
      <c r="N174" s="93">
        <f t="shared" si="55"/>
        <v>0</v>
      </c>
      <c r="O174" s="93">
        <f t="shared" si="55"/>
        <v>0</v>
      </c>
      <c r="P174" s="191">
        <f t="shared" si="55"/>
        <v>0</v>
      </c>
      <c r="Q174" s="130"/>
      <c r="R174" s="120"/>
      <c r="S174" s="120"/>
      <c r="T174" s="120"/>
      <c r="U174" s="120"/>
      <c r="V174" s="120"/>
      <c r="W174" s="120"/>
      <c r="X174" s="120"/>
      <c r="Y174" s="120"/>
      <c r="Z174" s="120"/>
      <c r="AA174" s="120"/>
    </row>
    <row r="175" spans="1:27" x14ac:dyDescent="0.25">
      <c r="A175" s="120"/>
      <c r="B175" s="120"/>
      <c r="C175" s="120"/>
      <c r="D175" s="97" t="s">
        <v>236</v>
      </c>
      <c r="E175" s="93">
        <v>0</v>
      </c>
      <c r="F175" s="93">
        <f t="shared" ref="F175:P178" si="56">F165</f>
        <v>1</v>
      </c>
      <c r="G175" s="93">
        <f t="shared" si="56"/>
        <v>0</v>
      </c>
      <c r="H175" s="93">
        <f t="shared" si="56"/>
        <v>1</v>
      </c>
      <c r="I175" s="93">
        <f t="shared" si="56"/>
        <v>0</v>
      </c>
      <c r="J175" s="93">
        <f t="shared" si="56"/>
        <v>0</v>
      </c>
      <c r="K175" s="93">
        <f t="shared" si="56"/>
        <v>0</v>
      </c>
      <c r="L175" s="93">
        <f t="shared" si="56"/>
        <v>0</v>
      </c>
      <c r="M175" s="93">
        <f t="shared" si="56"/>
        <v>1</v>
      </c>
      <c r="N175" s="93">
        <f t="shared" si="56"/>
        <v>0</v>
      </c>
      <c r="O175" s="93">
        <f t="shared" si="56"/>
        <v>0</v>
      </c>
      <c r="P175" s="191">
        <f t="shared" si="56"/>
        <v>0</v>
      </c>
      <c r="Q175" s="130"/>
      <c r="R175" s="120"/>
      <c r="S175" s="120"/>
      <c r="T175" s="120"/>
      <c r="U175" s="120"/>
      <c r="V175" s="120"/>
      <c r="W175" s="120"/>
      <c r="X175" s="120"/>
      <c r="Y175" s="120"/>
      <c r="Z175" s="120"/>
      <c r="AA175" s="120"/>
    </row>
    <row r="176" spans="1:27" ht="15.75" thickBot="1" x14ac:dyDescent="0.3">
      <c r="A176" s="120"/>
      <c r="B176" s="120"/>
      <c r="C176" s="120"/>
      <c r="D176" s="97" t="s">
        <v>11</v>
      </c>
      <c r="E176" s="93">
        <v>30</v>
      </c>
      <c r="F176" s="93">
        <f t="shared" si="56"/>
        <v>1</v>
      </c>
      <c r="G176" s="93">
        <f t="shared" si="56"/>
        <v>0</v>
      </c>
      <c r="H176" s="93">
        <f t="shared" si="56"/>
        <v>0</v>
      </c>
      <c r="I176" s="93">
        <f t="shared" si="56"/>
        <v>1</v>
      </c>
      <c r="J176" s="93">
        <f t="shared" si="56"/>
        <v>0</v>
      </c>
      <c r="K176" s="93">
        <f t="shared" si="56"/>
        <v>0</v>
      </c>
      <c r="L176" s="93">
        <f t="shared" si="56"/>
        <v>0</v>
      </c>
      <c r="M176" s="93">
        <f t="shared" si="56"/>
        <v>0</v>
      </c>
      <c r="N176" s="93">
        <f t="shared" si="56"/>
        <v>1</v>
      </c>
      <c r="O176" s="93">
        <f t="shared" si="56"/>
        <v>0</v>
      </c>
      <c r="P176" s="191">
        <f t="shared" si="56"/>
        <v>0</v>
      </c>
      <c r="Q176" s="130"/>
      <c r="R176" s="120"/>
      <c r="S176" s="120"/>
      <c r="T176" s="120"/>
      <c r="U176" s="120"/>
      <c r="V176" s="120"/>
      <c r="W176" s="120"/>
      <c r="X176" s="120"/>
      <c r="Y176" s="120"/>
      <c r="Z176" s="120"/>
      <c r="AA176" s="120"/>
    </row>
    <row r="177" spans="1:27" ht="15.75" thickBot="1" x14ac:dyDescent="0.3">
      <c r="A177" s="120"/>
      <c r="B177" s="120"/>
      <c r="C177" s="120"/>
      <c r="D177" s="121" t="s">
        <v>440</v>
      </c>
      <c r="E177" s="123">
        <v>0</v>
      </c>
      <c r="F177" s="123">
        <f t="shared" si="56"/>
        <v>0</v>
      </c>
      <c r="G177" s="123">
        <f t="shared" si="56"/>
        <v>0</v>
      </c>
      <c r="H177" s="123">
        <f t="shared" si="56"/>
        <v>0</v>
      </c>
      <c r="I177" s="123">
        <f t="shared" si="56"/>
        <v>0</v>
      </c>
      <c r="J177" s="123">
        <f t="shared" si="56"/>
        <v>0</v>
      </c>
      <c r="K177" s="123">
        <f t="shared" si="56"/>
        <v>0</v>
      </c>
      <c r="L177" s="123">
        <f t="shared" si="56"/>
        <v>0</v>
      </c>
      <c r="M177" s="123">
        <f t="shared" si="56"/>
        <v>0</v>
      </c>
      <c r="N177" s="123">
        <f t="shared" si="56"/>
        <v>0</v>
      </c>
      <c r="O177" s="123">
        <f t="shared" si="56"/>
        <v>1</v>
      </c>
      <c r="P177" s="189">
        <f t="shared" si="56"/>
        <v>1</v>
      </c>
      <c r="Q177" s="124">
        <v>0</v>
      </c>
      <c r="R177" s="120"/>
      <c r="S177" s="120"/>
      <c r="T177" s="120"/>
      <c r="U177" s="120"/>
      <c r="V177" s="120"/>
      <c r="W177" s="120"/>
      <c r="X177" s="120"/>
      <c r="Y177" s="120"/>
      <c r="Z177" s="120"/>
      <c r="AA177" s="120"/>
    </row>
    <row r="178" spans="1:27" ht="15.75" thickBot="1" x14ac:dyDescent="0.3">
      <c r="A178" s="120"/>
      <c r="B178" s="120"/>
      <c r="C178" s="120"/>
      <c r="D178" s="134" t="s">
        <v>12</v>
      </c>
      <c r="E178" s="101">
        <v>20</v>
      </c>
      <c r="F178" s="93">
        <f t="shared" si="56"/>
        <v>1</v>
      </c>
      <c r="G178" s="93">
        <f t="shared" si="56"/>
        <v>0</v>
      </c>
      <c r="H178" s="93">
        <f t="shared" si="56"/>
        <v>0</v>
      </c>
      <c r="I178" s="93">
        <f t="shared" si="56"/>
        <v>0</v>
      </c>
      <c r="J178" s="93">
        <f t="shared" si="56"/>
        <v>1</v>
      </c>
      <c r="K178" s="93">
        <f t="shared" si="56"/>
        <v>0</v>
      </c>
      <c r="L178" s="93">
        <f t="shared" si="56"/>
        <v>0</v>
      </c>
      <c r="M178" s="93">
        <f t="shared" si="56"/>
        <v>0</v>
      </c>
      <c r="N178" s="93">
        <f t="shared" si="56"/>
        <v>0</v>
      </c>
      <c r="O178" s="93">
        <f t="shared" si="56"/>
        <v>0</v>
      </c>
      <c r="P178" s="192">
        <f t="shared" si="56"/>
        <v>-1</v>
      </c>
      <c r="Q178" s="136"/>
      <c r="R178" s="120"/>
      <c r="S178" s="120"/>
      <c r="T178" s="120"/>
      <c r="U178" s="120"/>
      <c r="V178" s="120"/>
      <c r="W178" s="120"/>
      <c r="X178" s="120"/>
      <c r="Y178" s="120"/>
      <c r="Z178" s="120"/>
      <c r="AA178" s="120"/>
    </row>
    <row r="179" spans="1:27" ht="15.75" thickBot="1" x14ac:dyDescent="0.3">
      <c r="A179" s="120"/>
      <c r="B179" s="120"/>
      <c r="C179" s="120"/>
      <c r="D179" s="93"/>
      <c r="E179" s="93"/>
      <c r="F179" s="121" t="s">
        <v>237</v>
      </c>
      <c r="G179" s="123">
        <f>SUMPRODUCT($E$173:$E$178,G173:G178)-G171</f>
        <v>0</v>
      </c>
      <c r="H179" s="123">
        <f t="shared" ref="H179:P179" si="57">SUMPRODUCT($E$173:$E$178,H173:H178)-H171</f>
        <v>-15</v>
      </c>
      <c r="I179" s="123">
        <f t="shared" si="57"/>
        <v>0</v>
      </c>
      <c r="J179" s="123">
        <f t="shared" si="57"/>
        <v>0</v>
      </c>
      <c r="K179" s="123">
        <f t="shared" si="57"/>
        <v>0</v>
      </c>
      <c r="L179" s="123">
        <f t="shared" si="57"/>
        <v>60</v>
      </c>
      <c r="M179" s="123">
        <f t="shared" si="57"/>
        <v>0</v>
      </c>
      <c r="N179" s="123">
        <f t="shared" si="57"/>
        <v>30</v>
      </c>
      <c r="O179" s="123">
        <f t="shared" si="57"/>
        <v>0</v>
      </c>
      <c r="P179" s="123">
        <f t="shared" si="57"/>
        <v>-20</v>
      </c>
      <c r="Q179" s="120"/>
      <c r="R179" s="120"/>
      <c r="S179" s="120"/>
      <c r="T179" s="120"/>
      <c r="U179" s="120"/>
      <c r="V179" s="120"/>
      <c r="W179" s="120"/>
      <c r="X179" s="120"/>
      <c r="Y179" s="120"/>
      <c r="Z179" s="120"/>
      <c r="AA179" s="120"/>
    </row>
    <row r="180" spans="1:27" ht="15.75" thickBot="1" x14ac:dyDescent="0.3">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c r="AA180" s="120"/>
    </row>
    <row r="181" spans="1:27" ht="15.75" thickBot="1" x14ac:dyDescent="0.3">
      <c r="A181" s="120"/>
      <c r="B181" s="120"/>
      <c r="C181" s="120"/>
      <c r="D181" s="93"/>
      <c r="E181" s="93"/>
      <c r="F181" s="121" t="s">
        <v>155</v>
      </c>
      <c r="G181" s="123">
        <v>60</v>
      </c>
      <c r="H181" s="123">
        <v>15</v>
      </c>
      <c r="I181" s="123">
        <v>30</v>
      </c>
      <c r="J181" s="123">
        <v>20</v>
      </c>
      <c r="K181" s="123">
        <v>0</v>
      </c>
      <c r="L181" s="123">
        <v>0</v>
      </c>
      <c r="M181" s="123">
        <v>0</v>
      </c>
      <c r="N181" s="123">
        <v>0</v>
      </c>
      <c r="O181" s="123">
        <v>0</v>
      </c>
      <c r="P181" s="123">
        <v>0</v>
      </c>
      <c r="Q181" s="93"/>
      <c r="R181" s="120"/>
      <c r="S181" s="120"/>
      <c r="T181" s="120"/>
      <c r="U181" s="120"/>
      <c r="V181" s="120"/>
      <c r="W181" s="120"/>
      <c r="X181" s="120"/>
      <c r="Y181" s="120"/>
      <c r="Z181" s="120"/>
      <c r="AA181" s="120"/>
    </row>
    <row r="182" spans="1:27" ht="15.75" thickBot="1" x14ac:dyDescent="0.3">
      <c r="A182" s="120"/>
      <c r="B182" s="120"/>
      <c r="C182" s="120"/>
      <c r="D182" s="121" t="s">
        <v>435</v>
      </c>
      <c r="E182" s="123" t="s">
        <v>436</v>
      </c>
      <c r="F182" s="121" t="s">
        <v>437</v>
      </c>
      <c r="G182" s="123" t="s">
        <v>438</v>
      </c>
      <c r="H182" s="123" t="s">
        <v>439</v>
      </c>
      <c r="I182" s="123" t="s">
        <v>11</v>
      </c>
      <c r="J182" s="123" t="s">
        <v>12</v>
      </c>
      <c r="K182" s="123" t="s">
        <v>234</v>
      </c>
      <c r="L182" s="123" t="s">
        <v>235</v>
      </c>
      <c r="M182" s="123" t="s">
        <v>236</v>
      </c>
      <c r="N182" s="123" t="s">
        <v>415</v>
      </c>
      <c r="O182" s="123" t="s">
        <v>440</v>
      </c>
      <c r="P182" s="123" t="s">
        <v>441</v>
      </c>
      <c r="Q182" s="124" t="s">
        <v>442</v>
      </c>
      <c r="R182" s="120"/>
      <c r="S182" s="120"/>
      <c r="T182" s="120"/>
      <c r="U182" s="120"/>
      <c r="V182" s="120"/>
      <c r="W182" s="120"/>
      <c r="X182" s="120"/>
      <c r="Y182" s="120"/>
      <c r="Z182" s="120"/>
      <c r="AA182" s="120"/>
    </row>
    <row r="183" spans="1:27" ht="15.75" thickBot="1" x14ac:dyDescent="0.3">
      <c r="A183" s="120"/>
      <c r="B183" s="120"/>
      <c r="C183" s="120"/>
      <c r="D183" s="121" t="s">
        <v>234</v>
      </c>
      <c r="E183" s="123">
        <v>0</v>
      </c>
      <c r="F183" s="123">
        <f>F173-F187*$P$173</f>
        <v>0</v>
      </c>
      <c r="G183" s="123">
        <f t="shared" ref="G183:P183" si="58">G173-G187*$P$173</f>
        <v>0</v>
      </c>
      <c r="H183" s="189">
        <f t="shared" si="58"/>
        <v>2</v>
      </c>
      <c r="I183" s="123">
        <f t="shared" si="58"/>
        <v>0</v>
      </c>
      <c r="J183" s="123">
        <f t="shared" si="58"/>
        <v>0</v>
      </c>
      <c r="K183" s="123">
        <f t="shared" si="58"/>
        <v>1</v>
      </c>
      <c r="L183" s="123">
        <f t="shared" si="58"/>
        <v>-5</v>
      </c>
      <c r="M183" s="123">
        <f t="shared" si="58"/>
        <v>0</v>
      </c>
      <c r="N183" s="123">
        <f t="shared" si="58"/>
        <v>-3</v>
      </c>
      <c r="O183" s="123">
        <f t="shared" si="58"/>
        <v>-5</v>
      </c>
      <c r="P183" s="123">
        <f t="shared" si="58"/>
        <v>0</v>
      </c>
      <c r="Q183" s="124">
        <v>0</v>
      </c>
      <c r="R183" s="120"/>
      <c r="S183" s="120"/>
      <c r="T183" s="120"/>
      <c r="U183" s="120"/>
      <c r="V183" s="120"/>
      <c r="W183" s="120"/>
      <c r="X183" s="120"/>
      <c r="Y183" s="120"/>
      <c r="Z183" s="120"/>
      <c r="AA183" s="120"/>
    </row>
    <row r="184" spans="1:27" x14ac:dyDescent="0.25">
      <c r="A184" s="120"/>
      <c r="B184" s="120"/>
      <c r="C184" s="120"/>
      <c r="D184" s="97" t="s">
        <v>9</v>
      </c>
      <c r="E184" s="93">
        <v>60</v>
      </c>
      <c r="F184" s="93">
        <f>F174</f>
        <v>1</v>
      </c>
      <c r="G184" s="93">
        <f t="shared" ref="G184:P184" si="59">G174</f>
        <v>1</v>
      </c>
      <c r="H184" s="191">
        <f t="shared" si="59"/>
        <v>0</v>
      </c>
      <c r="I184" s="93">
        <f t="shared" si="59"/>
        <v>0</v>
      </c>
      <c r="J184" s="93">
        <f t="shared" si="59"/>
        <v>0</v>
      </c>
      <c r="K184" s="93">
        <f t="shared" si="59"/>
        <v>0</v>
      </c>
      <c r="L184" s="93">
        <f t="shared" si="59"/>
        <v>1</v>
      </c>
      <c r="M184" s="93">
        <f t="shared" si="59"/>
        <v>0</v>
      </c>
      <c r="N184" s="93">
        <f t="shared" si="59"/>
        <v>0</v>
      </c>
      <c r="O184" s="93">
        <f t="shared" si="59"/>
        <v>0</v>
      </c>
      <c r="P184" s="93">
        <f t="shared" si="59"/>
        <v>0</v>
      </c>
      <c r="Q184" s="130"/>
      <c r="R184" s="120"/>
      <c r="S184" s="120"/>
      <c r="T184" s="120"/>
      <c r="U184" s="120"/>
      <c r="V184" s="120"/>
      <c r="W184" s="120"/>
      <c r="X184" s="120"/>
      <c r="Y184" s="120"/>
      <c r="Z184" s="120"/>
      <c r="AA184" s="120"/>
    </row>
    <row r="185" spans="1:27" x14ac:dyDescent="0.25">
      <c r="A185" s="120"/>
      <c r="B185" s="120"/>
      <c r="C185" s="120"/>
      <c r="D185" s="97" t="s">
        <v>236</v>
      </c>
      <c r="E185" s="93">
        <v>0</v>
      </c>
      <c r="F185" s="93">
        <f t="shared" ref="F185:P187" si="60">F175</f>
        <v>1</v>
      </c>
      <c r="G185" s="93">
        <f t="shared" si="60"/>
        <v>0</v>
      </c>
      <c r="H185" s="191">
        <f t="shared" si="60"/>
        <v>1</v>
      </c>
      <c r="I185" s="93">
        <f t="shared" si="60"/>
        <v>0</v>
      </c>
      <c r="J185" s="93">
        <f t="shared" si="60"/>
        <v>0</v>
      </c>
      <c r="K185" s="93">
        <f t="shared" si="60"/>
        <v>0</v>
      </c>
      <c r="L185" s="93">
        <f t="shared" si="60"/>
        <v>0</v>
      </c>
      <c r="M185" s="93">
        <f t="shared" si="60"/>
        <v>1</v>
      </c>
      <c r="N185" s="93">
        <f t="shared" si="60"/>
        <v>0</v>
      </c>
      <c r="O185" s="93">
        <f t="shared" si="60"/>
        <v>0</v>
      </c>
      <c r="P185" s="93">
        <f t="shared" si="60"/>
        <v>0</v>
      </c>
      <c r="Q185" s="130">
        <v>1</v>
      </c>
      <c r="R185" s="120"/>
      <c r="S185" s="120"/>
      <c r="T185" s="120"/>
      <c r="U185" s="120"/>
      <c r="V185" s="120"/>
      <c r="W185" s="120"/>
      <c r="X185" s="120"/>
      <c r="Y185" s="120"/>
      <c r="Z185" s="120"/>
      <c r="AA185" s="120"/>
    </row>
    <row r="186" spans="1:27" x14ac:dyDescent="0.25">
      <c r="A186" s="120"/>
      <c r="B186" s="120"/>
      <c r="C186" s="120"/>
      <c r="D186" s="97" t="s">
        <v>11</v>
      </c>
      <c r="E186" s="93">
        <v>30</v>
      </c>
      <c r="F186" s="93">
        <f t="shared" si="60"/>
        <v>1</v>
      </c>
      <c r="G186" s="93">
        <f t="shared" si="60"/>
        <v>0</v>
      </c>
      <c r="H186" s="191">
        <f t="shared" si="60"/>
        <v>0</v>
      </c>
      <c r="I186" s="93">
        <f t="shared" si="60"/>
        <v>1</v>
      </c>
      <c r="J186" s="93">
        <f t="shared" si="60"/>
        <v>0</v>
      </c>
      <c r="K186" s="93">
        <f t="shared" si="60"/>
        <v>0</v>
      </c>
      <c r="L186" s="93">
        <f t="shared" si="60"/>
        <v>0</v>
      </c>
      <c r="M186" s="93">
        <f t="shared" si="60"/>
        <v>0</v>
      </c>
      <c r="N186" s="93">
        <f t="shared" si="60"/>
        <v>1</v>
      </c>
      <c r="O186" s="93">
        <f t="shared" si="60"/>
        <v>0</v>
      </c>
      <c r="P186" s="93">
        <f t="shared" si="60"/>
        <v>0</v>
      </c>
      <c r="Q186" s="130"/>
      <c r="R186" s="120"/>
      <c r="S186" s="120"/>
      <c r="T186" s="120"/>
      <c r="U186" s="120"/>
      <c r="V186" s="120"/>
      <c r="W186" s="120"/>
      <c r="X186" s="120"/>
      <c r="Y186" s="120"/>
      <c r="Z186" s="120"/>
      <c r="AA186" s="120"/>
    </row>
    <row r="187" spans="1:27" x14ac:dyDescent="0.25">
      <c r="A187" s="120"/>
      <c r="B187" s="120"/>
      <c r="C187" s="120"/>
      <c r="D187" s="97" t="s">
        <v>441</v>
      </c>
      <c r="E187" s="93">
        <v>0</v>
      </c>
      <c r="F187" s="93">
        <f t="shared" si="60"/>
        <v>0</v>
      </c>
      <c r="G187" s="93">
        <f t="shared" si="60"/>
        <v>0</v>
      </c>
      <c r="H187" s="191">
        <f t="shared" si="60"/>
        <v>0</v>
      </c>
      <c r="I187" s="93">
        <f t="shared" si="60"/>
        <v>0</v>
      </c>
      <c r="J187" s="93">
        <f t="shared" si="60"/>
        <v>0</v>
      </c>
      <c r="K187" s="93">
        <f t="shared" si="60"/>
        <v>0</v>
      </c>
      <c r="L187" s="93">
        <f t="shared" si="60"/>
        <v>0</v>
      </c>
      <c r="M187" s="93">
        <f t="shared" si="60"/>
        <v>0</v>
      </c>
      <c r="N187" s="93">
        <f t="shared" si="60"/>
        <v>0</v>
      </c>
      <c r="O187" s="93">
        <f t="shared" si="60"/>
        <v>1</v>
      </c>
      <c r="P187" s="93">
        <f t="shared" si="60"/>
        <v>1</v>
      </c>
      <c r="Q187" s="130"/>
      <c r="R187" s="120"/>
      <c r="S187" s="120"/>
      <c r="T187" s="120"/>
      <c r="U187" s="120"/>
      <c r="V187" s="120"/>
      <c r="W187" s="120"/>
      <c r="X187" s="120"/>
      <c r="Y187" s="120"/>
      <c r="Z187" s="120"/>
      <c r="AA187" s="120"/>
    </row>
    <row r="188" spans="1:27" ht="15.75" thickBot="1" x14ac:dyDescent="0.3">
      <c r="A188" s="120"/>
      <c r="B188" s="120"/>
      <c r="C188" s="120"/>
      <c r="D188" s="134" t="s">
        <v>12</v>
      </c>
      <c r="E188" s="101">
        <v>20</v>
      </c>
      <c r="F188" s="101">
        <f t="shared" ref="F188:O188" si="61">F178-F187*$P$178</f>
        <v>1</v>
      </c>
      <c r="G188" s="101">
        <f t="shared" si="61"/>
        <v>0</v>
      </c>
      <c r="H188" s="192">
        <f t="shared" si="61"/>
        <v>0</v>
      </c>
      <c r="I188" s="101">
        <f t="shared" si="61"/>
        <v>0</v>
      </c>
      <c r="J188" s="101">
        <f t="shared" si="61"/>
        <v>1</v>
      </c>
      <c r="K188" s="101">
        <f t="shared" si="61"/>
        <v>0</v>
      </c>
      <c r="L188" s="101">
        <f t="shared" si="61"/>
        <v>0</v>
      </c>
      <c r="M188" s="101">
        <f t="shared" si="61"/>
        <v>0</v>
      </c>
      <c r="N188" s="101">
        <f t="shared" si="61"/>
        <v>0</v>
      </c>
      <c r="O188" s="101">
        <f t="shared" si="61"/>
        <v>1</v>
      </c>
      <c r="P188" s="101">
        <f>P178-P187*$P$178</f>
        <v>0</v>
      </c>
      <c r="Q188" s="136"/>
      <c r="R188" s="120"/>
      <c r="S188" s="120"/>
      <c r="T188" s="120"/>
      <c r="U188" s="120"/>
      <c r="V188" s="120"/>
      <c r="W188" s="120"/>
      <c r="X188" s="120"/>
      <c r="Y188" s="120"/>
      <c r="Z188" s="120"/>
      <c r="AA188" s="120"/>
    </row>
    <row r="189" spans="1:27" ht="15.75" thickBot="1" x14ac:dyDescent="0.3">
      <c r="A189" s="120"/>
      <c r="B189" s="120"/>
      <c r="C189" s="120"/>
      <c r="D189" s="93"/>
      <c r="E189" s="93"/>
      <c r="F189" s="121" t="s">
        <v>237</v>
      </c>
      <c r="G189" s="123">
        <f>SUMPRODUCT($E$183:$E$188,G183:G188)-G181</f>
        <v>0</v>
      </c>
      <c r="H189" s="123">
        <f t="shared" ref="H189:P189" si="62">SUMPRODUCT($E$183:$E$188,H183:H188)-H181</f>
        <v>-15</v>
      </c>
      <c r="I189" s="123">
        <f t="shared" si="62"/>
        <v>0</v>
      </c>
      <c r="J189" s="123">
        <f t="shared" si="62"/>
        <v>0</v>
      </c>
      <c r="K189" s="123">
        <f t="shared" si="62"/>
        <v>0</v>
      </c>
      <c r="L189" s="123">
        <f t="shared" si="62"/>
        <v>60</v>
      </c>
      <c r="M189" s="123">
        <f t="shared" si="62"/>
        <v>0</v>
      </c>
      <c r="N189" s="123">
        <f t="shared" si="62"/>
        <v>30</v>
      </c>
      <c r="O189" s="123">
        <f t="shared" si="62"/>
        <v>20</v>
      </c>
      <c r="P189" s="123">
        <f t="shared" si="62"/>
        <v>0</v>
      </c>
      <c r="Q189" s="120"/>
      <c r="R189" s="120"/>
      <c r="S189" s="120"/>
      <c r="T189" s="120"/>
      <c r="U189" s="120"/>
      <c r="V189" s="120"/>
      <c r="W189" s="120"/>
      <c r="X189" s="120"/>
      <c r="Y189" s="120"/>
      <c r="Z189" s="120"/>
      <c r="AA189" s="120"/>
    </row>
    <row r="190" spans="1:27" ht="15.75" thickBot="1" x14ac:dyDescent="0.3">
      <c r="A190" s="120"/>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c r="AA190" s="120"/>
    </row>
    <row r="191" spans="1:27" ht="15.75" thickBot="1" x14ac:dyDescent="0.3">
      <c r="A191" s="120"/>
      <c r="B191" s="120"/>
      <c r="C191" s="120"/>
      <c r="D191" s="93"/>
      <c r="E191" s="93"/>
      <c r="F191" s="121" t="s">
        <v>155</v>
      </c>
      <c r="G191" s="123">
        <v>60</v>
      </c>
      <c r="H191" s="123">
        <v>15</v>
      </c>
      <c r="I191" s="123">
        <v>30</v>
      </c>
      <c r="J191" s="123">
        <v>20</v>
      </c>
      <c r="K191" s="123">
        <v>0</v>
      </c>
      <c r="L191" s="123">
        <v>0</v>
      </c>
      <c r="M191" s="123">
        <v>0</v>
      </c>
      <c r="N191" s="123">
        <v>0</v>
      </c>
      <c r="O191" s="123">
        <v>0</v>
      </c>
      <c r="P191" s="123">
        <v>0</v>
      </c>
      <c r="Q191" s="93"/>
      <c r="R191" s="120"/>
      <c r="S191" s="120"/>
      <c r="T191" s="120"/>
      <c r="U191" s="120"/>
      <c r="V191" s="120"/>
      <c r="W191" s="120"/>
      <c r="X191" s="120"/>
      <c r="Y191" s="120"/>
      <c r="Z191" s="120"/>
      <c r="AA191" s="120"/>
    </row>
    <row r="192" spans="1:27" ht="15.75" thickBot="1" x14ac:dyDescent="0.3">
      <c r="A192" s="120"/>
      <c r="B192" s="120"/>
      <c r="C192" s="120"/>
      <c r="D192" s="121" t="s">
        <v>435</v>
      </c>
      <c r="E192" s="123" t="s">
        <v>436</v>
      </c>
      <c r="F192" s="121" t="s">
        <v>437</v>
      </c>
      <c r="G192" s="123" t="s">
        <v>438</v>
      </c>
      <c r="H192" s="123" t="s">
        <v>439</v>
      </c>
      <c r="I192" s="123" t="s">
        <v>11</v>
      </c>
      <c r="J192" s="123" t="s">
        <v>12</v>
      </c>
      <c r="K192" s="123" t="s">
        <v>234</v>
      </c>
      <c r="L192" s="123" t="s">
        <v>235</v>
      </c>
      <c r="M192" s="123" t="s">
        <v>236</v>
      </c>
      <c r="N192" s="123" t="s">
        <v>415</v>
      </c>
      <c r="O192" s="123" t="s">
        <v>440</v>
      </c>
      <c r="P192" s="123" t="s">
        <v>441</v>
      </c>
      <c r="Q192" s="124" t="s">
        <v>442</v>
      </c>
      <c r="R192" s="120"/>
      <c r="S192" s="120"/>
      <c r="T192" s="120"/>
      <c r="U192" s="120"/>
      <c r="V192" s="120"/>
      <c r="W192" s="120"/>
      <c r="X192" s="120"/>
      <c r="Y192" s="120"/>
      <c r="Z192" s="120"/>
      <c r="AA192" s="120"/>
    </row>
    <row r="193" spans="1:27" x14ac:dyDescent="0.25">
      <c r="A193" s="120"/>
      <c r="B193" s="120"/>
      <c r="C193" s="120"/>
      <c r="D193" s="97" t="s">
        <v>10</v>
      </c>
      <c r="E193" s="93">
        <v>15</v>
      </c>
      <c r="F193" s="93">
        <f>F183/$H$183</f>
        <v>0</v>
      </c>
      <c r="G193" s="93">
        <f t="shared" ref="G193:P193" si="63">G183/$H$183</f>
        <v>0</v>
      </c>
      <c r="H193" s="93">
        <f t="shared" si="63"/>
        <v>1</v>
      </c>
      <c r="I193" s="93">
        <f t="shared" si="63"/>
        <v>0</v>
      </c>
      <c r="J193" s="93">
        <f t="shared" si="63"/>
        <v>0</v>
      </c>
      <c r="K193" s="93">
        <f t="shared" si="63"/>
        <v>0.5</v>
      </c>
      <c r="L193" s="93">
        <f t="shared" si="63"/>
        <v>-2.5</v>
      </c>
      <c r="M193" s="93">
        <f t="shared" si="63"/>
        <v>0</v>
      </c>
      <c r="N193" s="93">
        <f t="shared" si="63"/>
        <v>-1.5</v>
      </c>
      <c r="O193" s="190">
        <f t="shared" si="63"/>
        <v>-2.5</v>
      </c>
      <c r="P193" s="93">
        <f t="shared" si="63"/>
        <v>0</v>
      </c>
      <c r="Q193" s="130"/>
      <c r="R193" s="120"/>
      <c r="S193" s="120"/>
      <c r="T193" s="120"/>
      <c r="U193" s="120"/>
      <c r="V193" s="120"/>
      <c r="W193" s="120"/>
      <c r="X193" s="120"/>
      <c r="Y193" s="120"/>
      <c r="Z193" s="120"/>
      <c r="AA193" s="120"/>
    </row>
    <row r="194" spans="1:27" x14ac:dyDescent="0.25">
      <c r="A194" s="120"/>
      <c r="B194" s="120"/>
      <c r="C194" s="120"/>
      <c r="D194" s="97" t="s">
        <v>9</v>
      </c>
      <c r="E194" s="93">
        <v>60</v>
      </c>
      <c r="F194" s="93">
        <f>F184</f>
        <v>1</v>
      </c>
      <c r="G194" s="93">
        <f t="shared" ref="G194:P194" si="64">G184</f>
        <v>1</v>
      </c>
      <c r="H194" s="93">
        <f t="shared" si="64"/>
        <v>0</v>
      </c>
      <c r="I194" s="93">
        <f t="shared" si="64"/>
        <v>0</v>
      </c>
      <c r="J194" s="93">
        <f t="shared" si="64"/>
        <v>0</v>
      </c>
      <c r="K194" s="93">
        <f t="shared" si="64"/>
        <v>0</v>
      </c>
      <c r="L194" s="93">
        <f t="shared" si="64"/>
        <v>1</v>
      </c>
      <c r="M194" s="93">
        <f t="shared" si="64"/>
        <v>0</v>
      </c>
      <c r="N194" s="93">
        <f t="shared" si="64"/>
        <v>0</v>
      </c>
      <c r="O194" s="191">
        <f t="shared" si="64"/>
        <v>0</v>
      </c>
      <c r="P194" s="93">
        <f t="shared" si="64"/>
        <v>0</v>
      </c>
      <c r="Q194" s="130"/>
      <c r="R194" s="120"/>
      <c r="S194" s="120"/>
      <c r="T194" s="120"/>
      <c r="U194" s="120"/>
      <c r="V194" s="120"/>
      <c r="W194" s="120"/>
      <c r="X194" s="120"/>
      <c r="Y194" s="120"/>
      <c r="Z194" s="120"/>
      <c r="AA194" s="120"/>
    </row>
    <row r="195" spans="1:27" x14ac:dyDescent="0.25">
      <c r="A195" s="120"/>
      <c r="B195" s="120"/>
      <c r="C195" s="120"/>
      <c r="D195" s="97" t="s">
        <v>236</v>
      </c>
      <c r="E195" s="93">
        <v>0</v>
      </c>
      <c r="F195" s="93">
        <f>F185-F193*$H$185</f>
        <v>1</v>
      </c>
      <c r="G195" s="93">
        <f t="shared" ref="G195:P195" si="65">G185-G193*$H$185</f>
        <v>0</v>
      </c>
      <c r="H195" s="93">
        <f t="shared" si="65"/>
        <v>0</v>
      </c>
      <c r="I195" s="93">
        <f t="shared" si="65"/>
        <v>0</v>
      </c>
      <c r="J195" s="93">
        <f t="shared" si="65"/>
        <v>0</v>
      </c>
      <c r="K195" s="93">
        <f t="shared" si="65"/>
        <v>-0.5</v>
      </c>
      <c r="L195" s="93">
        <f t="shared" si="65"/>
        <v>2.5</v>
      </c>
      <c r="M195" s="93">
        <f t="shared" si="65"/>
        <v>1</v>
      </c>
      <c r="N195" s="93">
        <f t="shared" si="65"/>
        <v>1.5</v>
      </c>
      <c r="O195" s="191">
        <f t="shared" si="65"/>
        <v>2.5</v>
      </c>
      <c r="P195" s="93">
        <f t="shared" si="65"/>
        <v>0</v>
      </c>
      <c r="Q195" s="130">
        <f>F195/O195</f>
        <v>0.4</v>
      </c>
      <c r="R195" s="120"/>
      <c r="S195" s="120"/>
      <c r="T195" s="120"/>
      <c r="U195" s="120"/>
      <c r="V195" s="120"/>
      <c r="W195" s="120"/>
      <c r="X195" s="120"/>
      <c r="Y195" s="120"/>
      <c r="Z195" s="120"/>
      <c r="AA195" s="120"/>
    </row>
    <row r="196" spans="1:27" ht="15.75" thickBot="1" x14ac:dyDescent="0.3">
      <c r="A196" s="120"/>
      <c r="B196" s="120"/>
      <c r="C196" s="120"/>
      <c r="D196" s="97" t="s">
        <v>11</v>
      </c>
      <c r="E196" s="93">
        <v>30</v>
      </c>
      <c r="F196" s="93">
        <f t="shared" ref="F196:P198" si="66">F186</f>
        <v>1</v>
      </c>
      <c r="G196" s="93">
        <f t="shared" si="66"/>
        <v>0</v>
      </c>
      <c r="H196" s="93">
        <f t="shared" si="66"/>
        <v>0</v>
      </c>
      <c r="I196" s="93">
        <f t="shared" si="66"/>
        <v>1</v>
      </c>
      <c r="J196" s="93">
        <f t="shared" si="66"/>
        <v>0</v>
      </c>
      <c r="K196" s="93">
        <f t="shared" si="66"/>
        <v>0</v>
      </c>
      <c r="L196" s="93">
        <f t="shared" si="66"/>
        <v>0</v>
      </c>
      <c r="M196" s="93">
        <f t="shared" si="66"/>
        <v>0</v>
      </c>
      <c r="N196" s="93">
        <f t="shared" si="66"/>
        <v>1</v>
      </c>
      <c r="O196" s="191">
        <f t="shared" si="66"/>
        <v>0</v>
      </c>
      <c r="P196" s="93">
        <f t="shared" si="66"/>
        <v>0</v>
      </c>
      <c r="Q196" s="130"/>
      <c r="R196" s="120"/>
      <c r="S196" s="120"/>
      <c r="T196" s="120"/>
      <c r="U196" s="120"/>
      <c r="V196" s="120"/>
      <c r="W196" s="120"/>
      <c r="X196" s="120"/>
      <c r="Y196" s="120"/>
      <c r="Z196" s="120"/>
      <c r="AA196" s="120"/>
    </row>
    <row r="197" spans="1:27" ht="15.75" thickBot="1" x14ac:dyDescent="0.3">
      <c r="A197" s="120"/>
      <c r="B197" s="120"/>
      <c r="C197" s="120"/>
      <c r="D197" s="121" t="s">
        <v>441</v>
      </c>
      <c r="E197" s="123">
        <v>0</v>
      </c>
      <c r="F197" s="123">
        <f t="shared" si="66"/>
        <v>0</v>
      </c>
      <c r="G197" s="123">
        <f t="shared" si="66"/>
        <v>0</v>
      </c>
      <c r="H197" s="123">
        <f t="shared" si="66"/>
        <v>0</v>
      </c>
      <c r="I197" s="123">
        <f t="shared" si="66"/>
        <v>0</v>
      </c>
      <c r="J197" s="123">
        <f t="shared" si="66"/>
        <v>0</v>
      </c>
      <c r="K197" s="123">
        <f t="shared" si="66"/>
        <v>0</v>
      </c>
      <c r="L197" s="123">
        <f t="shared" si="66"/>
        <v>0</v>
      </c>
      <c r="M197" s="123">
        <f t="shared" si="66"/>
        <v>0</v>
      </c>
      <c r="N197" s="123">
        <f t="shared" si="66"/>
        <v>0</v>
      </c>
      <c r="O197" s="189">
        <f t="shared" si="66"/>
        <v>1</v>
      </c>
      <c r="P197" s="123">
        <f t="shared" si="66"/>
        <v>1</v>
      </c>
      <c r="Q197" s="124">
        <v>0</v>
      </c>
      <c r="R197" s="120"/>
      <c r="S197" s="120"/>
      <c r="T197" s="120"/>
      <c r="U197" s="120"/>
      <c r="V197" s="120"/>
      <c r="W197" s="120"/>
      <c r="X197" s="120"/>
      <c r="Y197" s="120"/>
      <c r="Z197" s="120"/>
      <c r="AA197" s="120"/>
    </row>
    <row r="198" spans="1:27" ht="15.75" thickBot="1" x14ac:dyDescent="0.3">
      <c r="A198" s="120"/>
      <c r="B198" s="120"/>
      <c r="C198" s="120"/>
      <c r="D198" s="134" t="s">
        <v>12</v>
      </c>
      <c r="E198" s="101">
        <v>20</v>
      </c>
      <c r="F198" s="93">
        <f t="shared" si="66"/>
        <v>1</v>
      </c>
      <c r="G198" s="93">
        <f t="shared" si="66"/>
        <v>0</v>
      </c>
      <c r="H198" s="93">
        <f t="shared" si="66"/>
        <v>0</v>
      </c>
      <c r="I198" s="93">
        <f t="shared" si="66"/>
        <v>0</v>
      </c>
      <c r="J198" s="93">
        <f t="shared" si="66"/>
        <v>1</v>
      </c>
      <c r="K198" s="93">
        <f t="shared" si="66"/>
        <v>0</v>
      </c>
      <c r="L198" s="93">
        <f t="shared" si="66"/>
        <v>0</v>
      </c>
      <c r="M198" s="93">
        <f t="shared" si="66"/>
        <v>0</v>
      </c>
      <c r="N198" s="93">
        <f t="shared" si="66"/>
        <v>0</v>
      </c>
      <c r="O198" s="192">
        <f t="shared" si="66"/>
        <v>1</v>
      </c>
      <c r="P198" s="93">
        <f t="shared" si="66"/>
        <v>0</v>
      </c>
      <c r="Q198" s="136">
        <v>1</v>
      </c>
      <c r="R198" s="120"/>
      <c r="S198" s="120"/>
      <c r="T198" s="120"/>
      <c r="U198" s="120"/>
      <c r="V198" s="120"/>
      <c r="W198" s="120"/>
      <c r="X198" s="120"/>
      <c r="Y198" s="120"/>
      <c r="Z198" s="120"/>
      <c r="AA198" s="120"/>
    </row>
    <row r="199" spans="1:27" ht="15.75" thickBot="1" x14ac:dyDescent="0.3">
      <c r="A199" s="120"/>
      <c r="B199" s="120"/>
      <c r="C199" s="120"/>
      <c r="D199" s="93"/>
      <c r="E199" s="93"/>
      <c r="F199" s="121" t="s">
        <v>237</v>
      </c>
      <c r="G199" s="123">
        <f>SUMPRODUCT($E$193:$E$198,G193:G198)-G191</f>
        <v>0</v>
      </c>
      <c r="H199" s="123">
        <f t="shared" ref="H199:P199" si="67">SUMPRODUCT($E$193:$E$198,H193:H198)-H191</f>
        <v>0</v>
      </c>
      <c r="I199" s="123">
        <f t="shared" si="67"/>
        <v>0</v>
      </c>
      <c r="J199" s="123">
        <f t="shared" si="67"/>
        <v>0</v>
      </c>
      <c r="K199" s="123">
        <f t="shared" si="67"/>
        <v>7.5</v>
      </c>
      <c r="L199" s="123">
        <f t="shared" si="67"/>
        <v>22.5</v>
      </c>
      <c r="M199" s="123">
        <f t="shared" si="67"/>
        <v>0</v>
      </c>
      <c r="N199" s="123">
        <f t="shared" si="67"/>
        <v>7.5</v>
      </c>
      <c r="O199" s="123">
        <f t="shared" si="67"/>
        <v>-17.5</v>
      </c>
      <c r="P199" s="123">
        <f t="shared" si="67"/>
        <v>0</v>
      </c>
      <c r="Q199" s="120"/>
      <c r="R199" s="120"/>
      <c r="S199" s="120"/>
      <c r="T199" s="120"/>
      <c r="U199" s="120"/>
      <c r="V199" s="120"/>
      <c r="W199" s="120"/>
      <c r="X199" s="120"/>
      <c r="Y199" s="120"/>
      <c r="Z199" s="120"/>
      <c r="AA199" s="120"/>
    </row>
    <row r="200" spans="1:27" ht="15.75" thickBot="1" x14ac:dyDescent="0.3">
      <c r="A200" s="120"/>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c r="AA200" s="120"/>
    </row>
    <row r="201" spans="1:27" ht="15.75" thickBot="1" x14ac:dyDescent="0.3">
      <c r="A201" s="120"/>
      <c r="B201" s="120"/>
      <c r="C201" s="120"/>
      <c r="D201" s="93"/>
      <c r="E201" s="93"/>
      <c r="F201" s="121" t="s">
        <v>155</v>
      </c>
      <c r="G201" s="123">
        <v>60</v>
      </c>
      <c r="H201" s="123">
        <v>15</v>
      </c>
      <c r="I201" s="123">
        <v>30</v>
      </c>
      <c r="J201" s="123">
        <v>20</v>
      </c>
      <c r="K201" s="123">
        <v>0</v>
      </c>
      <c r="L201" s="123">
        <v>0</v>
      </c>
      <c r="M201" s="123">
        <v>0</v>
      </c>
      <c r="N201" s="123">
        <v>0</v>
      </c>
      <c r="O201" s="123">
        <v>0</v>
      </c>
      <c r="P201" s="123">
        <v>0</v>
      </c>
      <c r="Q201" s="93"/>
      <c r="R201" s="120"/>
      <c r="S201" s="120"/>
      <c r="T201" s="120"/>
      <c r="U201" s="120"/>
      <c r="V201" s="120"/>
      <c r="W201" s="120"/>
      <c r="X201" s="120"/>
      <c r="Y201" s="120"/>
      <c r="Z201" s="120"/>
      <c r="AA201" s="120"/>
    </row>
    <row r="202" spans="1:27" ht="15.75" thickBot="1" x14ac:dyDescent="0.3">
      <c r="A202" s="120"/>
      <c r="B202" s="120"/>
      <c r="C202" s="120"/>
      <c r="D202" s="121" t="s">
        <v>435</v>
      </c>
      <c r="E202" s="123" t="s">
        <v>436</v>
      </c>
      <c r="F202" s="121" t="s">
        <v>437</v>
      </c>
      <c r="G202" s="123" t="s">
        <v>438</v>
      </c>
      <c r="H202" s="123" t="s">
        <v>439</v>
      </c>
      <c r="I202" s="123" t="s">
        <v>11</v>
      </c>
      <c r="J202" s="123" t="s">
        <v>12</v>
      </c>
      <c r="K202" s="123" t="s">
        <v>234</v>
      </c>
      <c r="L202" s="123" t="s">
        <v>235</v>
      </c>
      <c r="M202" s="123" t="s">
        <v>236</v>
      </c>
      <c r="N202" s="123" t="s">
        <v>415</v>
      </c>
      <c r="O202" s="123" t="s">
        <v>440</v>
      </c>
      <c r="P202" s="123" t="s">
        <v>441</v>
      </c>
      <c r="Q202" s="124" t="s">
        <v>442</v>
      </c>
      <c r="R202" s="120"/>
      <c r="S202" s="120"/>
      <c r="T202" s="120"/>
      <c r="U202" s="120"/>
      <c r="V202" s="120"/>
      <c r="W202" s="120"/>
      <c r="X202" s="120"/>
      <c r="Y202" s="120"/>
      <c r="Z202" s="120"/>
      <c r="AA202" s="120"/>
    </row>
    <row r="203" spans="1:27" x14ac:dyDescent="0.25">
      <c r="A203" s="120"/>
      <c r="B203" s="120"/>
      <c r="C203" s="120"/>
      <c r="D203" s="97" t="s">
        <v>10</v>
      </c>
      <c r="E203" s="93">
        <v>15</v>
      </c>
      <c r="F203" s="93">
        <f>F193-F207*$O$193</f>
        <v>0</v>
      </c>
      <c r="G203" s="93">
        <f t="shared" ref="G203:P203" si="68">G193-G207*$O$193</f>
        <v>0</v>
      </c>
      <c r="H203" s="93">
        <f t="shared" si="68"/>
        <v>1</v>
      </c>
      <c r="I203" s="93">
        <f t="shared" si="68"/>
        <v>0</v>
      </c>
      <c r="J203" s="93">
        <f t="shared" si="68"/>
        <v>0</v>
      </c>
      <c r="K203" s="93">
        <f t="shared" si="68"/>
        <v>0.5</v>
      </c>
      <c r="L203" s="93">
        <f t="shared" si="68"/>
        <v>-2.5</v>
      </c>
      <c r="M203" s="93">
        <f t="shared" si="68"/>
        <v>0</v>
      </c>
      <c r="N203" s="93">
        <f t="shared" si="68"/>
        <v>-1.5</v>
      </c>
      <c r="O203" s="93">
        <f t="shared" si="68"/>
        <v>0</v>
      </c>
      <c r="P203" s="93">
        <f t="shared" si="68"/>
        <v>2.5</v>
      </c>
      <c r="Q203" s="130"/>
      <c r="R203" s="120"/>
      <c r="S203" s="120"/>
      <c r="T203" s="120"/>
      <c r="U203" s="120"/>
      <c r="V203" s="120"/>
      <c r="W203" s="120"/>
      <c r="X203" s="120"/>
      <c r="Y203" s="120"/>
      <c r="Z203" s="120"/>
      <c r="AA203" s="120"/>
    </row>
    <row r="204" spans="1:27" x14ac:dyDescent="0.25">
      <c r="A204" s="120"/>
      <c r="B204" s="120"/>
      <c r="C204" s="120"/>
      <c r="D204" s="97" t="s">
        <v>9</v>
      </c>
      <c r="E204" s="93">
        <v>60</v>
      </c>
      <c r="F204" s="93">
        <f t="shared" ref="F204:P204" si="69">F194</f>
        <v>1</v>
      </c>
      <c r="G204" s="93">
        <f t="shared" si="69"/>
        <v>1</v>
      </c>
      <c r="H204" s="93">
        <f t="shared" si="69"/>
        <v>0</v>
      </c>
      <c r="I204" s="93">
        <f t="shared" si="69"/>
        <v>0</v>
      </c>
      <c r="J204" s="93">
        <f t="shared" si="69"/>
        <v>0</v>
      </c>
      <c r="K204" s="93">
        <f t="shared" si="69"/>
        <v>0</v>
      </c>
      <c r="L204" s="93">
        <f t="shared" si="69"/>
        <v>1</v>
      </c>
      <c r="M204" s="93">
        <f t="shared" si="69"/>
        <v>0</v>
      </c>
      <c r="N204" s="93">
        <f t="shared" si="69"/>
        <v>0</v>
      </c>
      <c r="O204" s="93">
        <f t="shared" si="69"/>
        <v>0</v>
      </c>
      <c r="P204" s="93">
        <f t="shared" si="69"/>
        <v>0</v>
      </c>
      <c r="Q204" s="130"/>
      <c r="R204" s="120"/>
      <c r="S204" s="120"/>
      <c r="T204" s="120"/>
      <c r="U204" s="120"/>
      <c r="V204" s="120"/>
      <c r="W204" s="120"/>
      <c r="X204" s="120"/>
      <c r="Y204" s="120"/>
      <c r="Z204" s="120"/>
      <c r="AA204" s="120"/>
    </row>
    <row r="205" spans="1:27" x14ac:dyDescent="0.25">
      <c r="A205" s="120"/>
      <c r="B205" s="120"/>
      <c r="C205" s="120"/>
      <c r="D205" s="97" t="s">
        <v>236</v>
      </c>
      <c r="E205" s="93">
        <v>0</v>
      </c>
      <c r="F205" s="93">
        <f>F195-F207*$O$195</f>
        <v>1</v>
      </c>
      <c r="G205" s="93">
        <f t="shared" ref="G205:P205" si="70">G195-G207*$O$195</f>
        <v>0</v>
      </c>
      <c r="H205" s="93">
        <f t="shared" si="70"/>
        <v>0</v>
      </c>
      <c r="I205" s="93">
        <f t="shared" si="70"/>
        <v>0</v>
      </c>
      <c r="J205" s="93">
        <f t="shared" si="70"/>
        <v>0</v>
      </c>
      <c r="K205" s="93">
        <f t="shared" si="70"/>
        <v>-0.5</v>
      </c>
      <c r="L205" s="93">
        <f t="shared" si="70"/>
        <v>2.5</v>
      </c>
      <c r="M205" s="93">
        <f t="shared" si="70"/>
        <v>1</v>
      </c>
      <c r="N205" s="93">
        <f t="shared" si="70"/>
        <v>1.5</v>
      </c>
      <c r="O205" s="93">
        <f t="shared" si="70"/>
        <v>0</v>
      </c>
      <c r="P205" s="93">
        <f t="shared" si="70"/>
        <v>-2.5</v>
      </c>
      <c r="Q205" s="130"/>
      <c r="R205" s="120"/>
      <c r="S205" s="120"/>
      <c r="T205" s="120"/>
      <c r="U205" s="120"/>
      <c r="V205" s="120"/>
      <c r="W205" s="120"/>
      <c r="X205" s="120"/>
      <c r="Y205" s="120"/>
      <c r="Z205" s="120"/>
      <c r="AA205" s="120"/>
    </row>
    <row r="206" spans="1:27" x14ac:dyDescent="0.25">
      <c r="A206" s="120"/>
      <c r="B206" s="120"/>
      <c r="C206" s="120"/>
      <c r="D206" s="97" t="s">
        <v>11</v>
      </c>
      <c r="E206" s="93">
        <v>30</v>
      </c>
      <c r="F206" s="93">
        <f t="shared" ref="F206:P207" si="71">F196</f>
        <v>1</v>
      </c>
      <c r="G206" s="93">
        <f t="shared" si="71"/>
        <v>0</v>
      </c>
      <c r="H206" s="93">
        <f t="shared" si="71"/>
        <v>0</v>
      </c>
      <c r="I206" s="93">
        <f t="shared" si="71"/>
        <v>1</v>
      </c>
      <c r="J206" s="93">
        <f t="shared" si="71"/>
        <v>0</v>
      </c>
      <c r="K206" s="93">
        <f t="shared" si="71"/>
        <v>0</v>
      </c>
      <c r="L206" s="93">
        <f t="shared" si="71"/>
        <v>0</v>
      </c>
      <c r="M206" s="93">
        <f t="shared" si="71"/>
        <v>0</v>
      </c>
      <c r="N206" s="93">
        <f t="shared" si="71"/>
        <v>1</v>
      </c>
      <c r="O206" s="93">
        <f t="shared" si="71"/>
        <v>0</v>
      </c>
      <c r="P206" s="93">
        <f t="shared" si="71"/>
        <v>0</v>
      </c>
      <c r="Q206" s="130"/>
      <c r="R206" s="120"/>
      <c r="S206" s="120"/>
      <c r="T206" s="120"/>
      <c r="U206" s="120"/>
      <c r="V206" s="120"/>
      <c r="W206" s="120"/>
      <c r="X206" s="120"/>
      <c r="Y206" s="120"/>
      <c r="Z206" s="120"/>
      <c r="AA206" s="120"/>
    </row>
    <row r="207" spans="1:27" x14ac:dyDescent="0.25">
      <c r="A207" s="120"/>
      <c r="B207" s="120"/>
      <c r="C207" s="120"/>
      <c r="D207" s="97" t="s">
        <v>440</v>
      </c>
      <c r="E207" s="93">
        <v>0</v>
      </c>
      <c r="F207" s="93">
        <f>F197</f>
        <v>0</v>
      </c>
      <c r="G207" s="93">
        <f t="shared" si="71"/>
        <v>0</v>
      </c>
      <c r="H207" s="93">
        <f t="shared" si="71"/>
        <v>0</v>
      </c>
      <c r="I207" s="93">
        <f t="shared" si="71"/>
        <v>0</v>
      </c>
      <c r="J207" s="93">
        <f t="shared" si="71"/>
        <v>0</v>
      </c>
      <c r="K207" s="93">
        <f t="shared" si="71"/>
        <v>0</v>
      </c>
      <c r="L207" s="93">
        <f t="shared" si="71"/>
        <v>0</v>
      </c>
      <c r="M207" s="93">
        <f t="shared" si="71"/>
        <v>0</v>
      </c>
      <c r="N207" s="93">
        <f t="shared" si="71"/>
        <v>0</v>
      </c>
      <c r="O207" s="93">
        <f t="shared" si="71"/>
        <v>1</v>
      </c>
      <c r="P207" s="93">
        <f t="shared" si="71"/>
        <v>1</v>
      </c>
      <c r="Q207" s="130"/>
      <c r="R207" s="120"/>
      <c r="S207" s="120"/>
      <c r="T207" s="120"/>
      <c r="U207" s="120"/>
      <c r="V207" s="120"/>
      <c r="W207" s="120"/>
      <c r="X207" s="120"/>
      <c r="Y207" s="120"/>
      <c r="Z207" s="120"/>
      <c r="AA207" s="120"/>
    </row>
    <row r="208" spans="1:27" ht="15.75" thickBot="1" x14ac:dyDescent="0.3">
      <c r="A208" s="120"/>
      <c r="B208" s="120"/>
      <c r="C208" s="120"/>
      <c r="D208" s="134" t="s">
        <v>12</v>
      </c>
      <c r="E208" s="101">
        <v>20</v>
      </c>
      <c r="F208" s="93">
        <f>F198-F207*$O$198</f>
        <v>1</v>
      </c>
      <c r="G208" s="93">
        <f t="shared" ref="G208:P208" si="72">G198-G207*$O$198</f>
        <v>0</v>
      </c>
      <c r="H208" s="93">
        <f t="shared" si="72"/>
        <v>0</v>
      </c>
      <c r="I208" s="93">
        <f t="shared" si="72"/>
        <v>0</v>
      </c>
      <c r="J208" s="93">
        <f t="shared" si="72"/>
        <v>1</v>
      </c>
      <c r="K208" s="93">
        <f t="shared" si="72"/>
        <v>0</v>
      </c>
      <c r="L208" s="93">
        <f t="shared" si="72"/>
        <v>0</v>
      </c>
      <c r="M208" s="93">
        <f t="shared" si="72"/>
        <v>0</v>
      </c>
      <c r="N208" s="93">
        <f t="shared" si="72"/>
        <v>0</v>
      </c>
      <c r="O208" s="93">
        <f t="shared" si="72"/>
        <v>0</v>
      </c>
      <c r="P208" s="93">
        <f t="shared" si="72"/>
        <v>-1</v>
      </c>
      <c r="Q208" s="136"/>
      <c r="R208" s="120"/>
      <c r="S208" s="120"/>
      <c r="T208" s="120"/>
      <c r="U208" s="120"/>
      <c r="V208" s="120"/>
      <c r="W208" s="120"/>
      <c r="X208" s="120"/>
      <c r="Y208" s="120"/>
      <c r="Z208" s="120"/>
      <c r="AA208" s="120"/>
    </row>
    <row r="209" spans="1:27" ht="15.75" thickBot="1" x14ac:dyDescent="0.3">
      <c r="A209" s="120"/>
      <c r="B209" s="120"/>
      <c r="C209" s="120"/>
      <c r="D209" s="93"/>
      <c r="E209" s="93"/>
      <c r="F209" s="121" t="s">
        <v>237</v>
      </c>
      <c r="G209" s="123">
        <f>SUMPRODUCT($E$203:$E$208,G203:G208)-G201</f>
        <v>0</v>
      </c>
      <c r="H209" s="123">
        <f t="shared" ref="H209:P209" si="73">SUMPRODUCT($E$203:$E$208,H203:H208)-H201</f>
        <v>0</v>
      </c>
      <c r="I209" s="123">
        <f t="shared" si="73"/>
        <v>0</v>
      </c>
      <c r="J209" s="123">
        <f t="shared" si="73"/>
        <v>0</v>
      </c>
      <c r="K209" s="123">
        <f t="shared" si="73"/>
        <v>7.5</v>
      </c>
      <c r="L209" s="123">
        <f t="shared" si="73"/>
        <v>22.5</v>
      </c>
      <c r="M209" s="123">
        <f t="shared" si="73"/>
        <v>0</v>
      </c>
      <c r="N209" s="123">
        <f t="shared" si="73"/>
        <v>7.5</v>
      </c>
      <c r="O209" s="123">
        <f t="shared" si="73"/>
        <v>0</v>
      </c>
      <c r="P209" s="123">
        <f t="shared" si="73"/>
        <v>17.5</v>
      </c>
      <c r="Q209" s="120"/>
      <c r="R209" s="120"/>
      <c r="S209" s="120"/>
      <c r="T209" s="120"/>
      <c r="U209" s="120"/>
      <c r="V209" s="120"/>
      <c r="W209" s="120"/>
      <c r="X209" s="120"/>
      <c r="Y209" s="120"/>
      <c r="Z209" s="120"/>
      <c r="AA209" s="120"/>
    </row>
    <row r="210" spans="1:27" x14ac:dyDescent="0.25">
      <c r="A210" s="120"/>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c r="AA210" s="120"/>
    </row>
    <row r="211" spans="1:27" ht="15.75" thickBot="1" x14ac:dyDescent="0.3">
      <c r="A211" s="120"/>
      <c r="B211" s="120"/>
      <c r="C211" s="120"/>
      <c r="D211" s="120" t="s">
        <v>516</v>
      </c>
      <c r="E211" s="120" t="s">
        <v>517</v>
      </c>
      <c r="F211" s="120"/>
      <c r="G211" s="120"/>
      <c r="H211" s="120"/>
      <c r="I211" s="120"/>
      <c r="J211" s="120"/>
      <c r="K211" s="120"/>
      <c r="L211" s="120"/>
      <c r="M211" s="120"/>
      <c r="N211" s="120"/>
      <c r="O211" s="120"/>
      <c r="P211" s="120"/>
      <c r="Q211" s="120"/>
      <c r="R211" s="120"/>
      <c r="S211" s="120"/>
      <c r="T211" s="120"/>
      <c r="U211" s="120"/>
      <c r="V211" s="120"/>
      <c r="W211" s="120"/>
      <c r="X211" s="120"/>
      <c r="Y211" s="120"/>
      <c r="Z211" s="120"/>
      <c r="AA211" s="120"/>
    </row>
    <row r="212" spans="1:27" x14ac:dyDescent="0.25">
      <c r="A212" s="120"/>
      <c r="B212" s="120"/>
      <c r="C212" s="120"/>
      <c r="D212" s="120"/>
      <c r="E212" s="194" t="s">
        <v>461</v>
      </c>
      <c r="F212" s="195">
        <f>SUMPRODUCT(E203:E208,F203:F208)</f>
        <v>110</v>
      </c>
      <c r="G212" s="196" t="s">
        <v>10</v>
      </c>
      <c r="H212" s="195">
        <v>0</v>
      </c>
      <c r="I212" s="196" t="s">
        <v>12</v>
      </c>
      <c r="J212" s="197">
        <v>1</v>
      </c>
      <c r="K212" s="120"/>
      <c r="L212" s="120"/>
      <c r="M212" s="120"/>
      <c r="N212" s="120"/>
      <c r="O212" s="120"/>
      <c r="P212" s="120"/>
      <c r="Q212" s="120"/>
      <c r="R212" s="120"/>
      <c r="S212" s="120"/>
      <c r="T212" s="120"/>
      <c r="U212" s="120"/>
      <c r="V212" s="120"/>
      <c r="W212" s="120"/>
      <c r="X212" s="120"/>
      <c r="Y212" s="120"/>
      <c r="Z212" s="120"/>
      <c r="AA212" s="120"/>
    </row>
    <row r="213" spans="1:27" ht="15.75" thickBot="1" x14ac:dyDescent="0.3">
      <c r="A213" s="120"/>
      <c r="B213" s="120"/>
      <c r="C213" s="120"/>
      <c r="D213" s="120"/>
      <c r="E213" s="198" t="s">
        <v>9</v>
      </c>
      <c r="F213" s="199">
        <v>1</v>
      </c>
      <c r="G213" s="200" t="s">
        <v>11</v>
      </c>
      <c r="H213" s="199">
        <v>1</v>
      </c>
      <c r="I213" s="200"/>
      <c r="J213" s="201"/>
      <c r="K213" s="120"/>
      <c r="L213" s="120"/>
      <c r="M213" s="120"/>
      <c r="N213" s="120"/>
      <c r="O213" s="120"/>
      <c r="P213" s="120"/>
      <c r="Q213" s="120"/>
      <c r="R213" s="120"/>
      <c r="S213" s="120"/>
      <c r="T213" s="120"/>
      <c r="U213" s="120"/>
      <c r="V213" s="120"/>
      <c r="W213" s="120"/>
      <c r="X213" s="120"/>
      <c r="Y213" s="120"/>
      <c r="Z213" s="120"/>
      <c r="AA213" s="120"/>
    </row>
    <row r="214" spans="1:27" ht="15.75" thickBot="1" x14ac:dyDescent="0.3">
      <c r="A214" s="120"/>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c r="AA214" s="120"/>
    </row>
    <row r="215" spans="1:27" ht="15.75" thickBot="1" x14ac:dyDescent="0.3">
      <c r="A215" s="120"/>
      <c r="B215" s="120"/>
      <c r="C215" s="120"/>
      <c r="D215" s="182" t="s">
        <v>518</v>
      </c>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c r="AA215" s="120"/>
    </row>
    <row r="216" spans="1:27" x14ac:dyDescent="0.25">
      <c r="A216" s="120"/>
      <c r="B216" s="120"/>
      <c r="C216" s="120"/>
      <c r="D216" s="205" t="s">
        <v>519</v>
      </c>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c r="AA216" s="120"/>
    </row>
    <row r="217" spans="1:27" x14ac:dyDescent="0.25">
      <c r="A217" s="120"/>
      <c r="B217" s="120"/>
      <c r="C217" s="120"/>
      <c r="D217" s="205" t="s">
        <v>520</v>
      </c>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c r="AA217" s="120"/>
    </row>
    <row r="218" spans="1:27" x14ac:dyDescent="0.25">
      <c r="A218" s="120"/>
      <c r="B218" s="120"/>
      <c r="C218" s="120"/>
      <c r="D218" s="205" t="s">
        <v>508</v>
      </c>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c r="AA218" s="120"/>
    </row>
    <row r="219" spans="1:27" x14ac:dyDescent="0.25">
      <c r="A219" s="120"/>
      <c r="B219" s="120"/>
      <c r="C219" s="120"/>
      <c r="D219" s="205" t="s">
        <v>521</v>
      </c>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c r="AA219" s="120"/>
    </row>
    <row r="220" spans="1:27" ht="15.75" thickBot="1" x14ac:dyDescent="0.3">
      <c r="A220" s="120"/>
      <c r="B220" s="120"/>
      <c r="C220" s="120"/>
      <c r="D220" s="193" t="s">
        <v>522</v>
      </c>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c r="AA220" s="120"/>
    </row>
    <row r="221" spans="1:27" x14ac:dyDescent="0.25">
      <c r="A221" s="120"/>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c r="AA221" s="120"/>
    </row>
    <row r="222" spans="1:27" x14ac:dyDescent="0.25">
      <c r="A222" s="120"/>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c r="AA222" s="120"/>
    </row>
    <row r="223" spans="1:27" x14ac:dyDescent="0.25">
      <c r="A223" s="120"/>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c r="AA223" s="120"/>
    </row>
    <row r="224" spans="1:27" x14ac:dyDescent="0.25">
      <c r="A224" s="120"/>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c r="AA224" s="120"/>
    </row>
    <row r="225" spans="1:27" x14ac:dyDescent="0.25">
      <c r="A225" s="120"/>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c r="AA225" s="120"/>
    </row>
    <row r="226" spans="1:27" x14ac:dyDescent="0.25">
      <c r="A226" s="120"/>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c r="AA226" s="120"/>
    </row>
    <row r="227" spans="1:27" x14ac:dyDescent="0.25">
      <c r="A227" s="120"/>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c r="AA227" s="120"/>
    </row>
    <row r="228" spans="1:27" x14ac:dyDescent="0.25">
      <c r="A228" s="120"/>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c r="AA228" s="120"/>
    </row>
    <row r="229" spans="1:27" x14ac:dyDescent="0.25">
      <c r="A229" s="120"/>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c r="AA229" s="120"/>
    </row>
    <row r="230" spans="1:27" x14ac:dyDescent="0.25">
      <c r="A230" s="120"/>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c r="AA230" s="120"/>
    </row>
    <row r="231" spans="1:27" x14ac:dyDescent="0.25">
      <c r="A231" s="120"/>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c r="AA231" s="120"/>
    </row>
    <row r="232" spans="1:27" x14ac:dyDescent="0.25">
      <c r="A232" s="120"/>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c r="AA232" s="120"/>
    </row>
    <row r="233" spans="1:27" x14ac:dyDescent="0.25">
      <c r="A233" s="120"/>
      <c r="B233" s="120"/>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c r="AA233" s="120"/>
    </row>
    <row r="234" spans="1:27" x14ac:dyDescent="0.25">
      <c r="A234" s="120"/>
      <c r="B234" s="120"/>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c r="AA234" s="1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N10" sqref="N10"/>
    </sheetView>
  </sheetViews>
  <sheetFormatPr defaultRowHeight="15" x14ac:dyDescent="0.25"/>
  <cols>
    <col min="2" max="2" width="16.42578125" customWidth="1"/>
    <col min="11" max="11" width="15.140625" customWidth="1"/>
  </cols>
  <sheetData>
    <row r="1" spans="1:11" ht="49.5" customHeight="1" x14ac:dyDescent="0.25">
      <c r="A1" s="8"/>
    </row>
    <row r="3" spans="1:11" x14ac:dyDescent="0.25">
      <c r="B3" s="1"/>
      <c r="C3" s="2" t="s">
        <v>0</v>
      </c>
      <c r="D3" s="2" t="s">
        <v>1</v>
      </c>
      <c r="E3" s="2" t="s">
        <v>2</v>
      </c>
      <c r="F3" s="2" t="s">
        <v>3</v>
      </c>
      <c r="G3" s="2" t="s">
        <v>4</v>
      </c>
      <c r="H3" s="2" t="s">
        <v>5</v>
      </c>
      <c r="I3" s="2" t="s">
        <v>6</v>
      </c>
      <c r="J3" s="2" t="s">
        <v>7</v>
      </c>
      <c r="K3" s="3" t="s">
        <v>17</v>
      </c>
    </row>
    <row r="4" spans="1:11" x14ac:dyDescent="0.25">
      <c r="B4" s="1" t="s">
        <v>8</v>
      </c>
      <c r="C4" s="2">
        <v>8</v>
      </c>
      <c r="D4" s="2">
        <v>3</v>
      </c>
      <c r="E4" s="2">
        <v>5</v>
      </c>
      <c r="F4" s="2">
        <v>5</v>
      </c>
      <c r="G4" s="2">
        <v>9</v>
      </c>
      <c r="H4" s="2">
        <v>6</v>
      </c>
      <c r="I4" s="2">
        <v>7</v>
      </c>
      <c r="J4" s="2">
        <v>12</v>
      </c>
      <c r="K4" s="2">
        <f>SUM(C4:J4)</f>
        <v>55</v>
      </c>
    </row>
    <row r="5" spans="1:11" x14ac:dyDescent="0.25">
      <c r="B5" s="1"/>
      <c r="C5" s="2" t="s">
        <v>9</v>
      </c>
      <c r="D5" s="2" t="s">
        <v>10</v>
      </c>
      <c r="E5" s="2" t="s">
        <v>11</v>
      </c>
      <c r="F5" s="2" t="s">
        <v>12</v>
      </c>
      <c r="G5" s="2" t="s">
        <v>13</v>
      </c>
      <c r="H5" s="2" t="s">
        <v>14</v>
      </c>
      <c r="I5" s="2" t="s">
        <v>15</v>
      </c>
      <c r="J5" s="2" t="s">
        <v>16</v>
      </c>
      <c r="K5" s="2"/>
    </row>
    <row r="6" spans="1:11" x14ac:dyDescent="0.25">
      <c r="B6" s="6" t="s">
        <v>18</v>
      </c>
      <c r="C6" s="15">
        <v>1</v>
      </c>
      <c r="D6" s="16">
        <v>0</v>
      </c>
      <c r="E6" s="16">
        <v>0</v>
      </c>
      <c r="F6" s="16">
        <v>0</v>
      </c>
      <c r="G6" s="15">
        <v>1</v>
      </c>
      <c r="H6" s="16">
        <v>0</v>
      </c>
      <c r="I6" s="16">
        <v>0</v>
      </c>
      <c r="J6" s="15">
        <v>1</v>
      </c>
      <c r="K6" s="14">
        <f>SUMPRODUCT(C4:J4,C6:J6)</f>
        <v>29</v>
      </c>
    </row>
    <row r="7" spans="1:11" x14ac:dyDescent="0.25">
      <c r="B7" s="6" t="s">
        <v>19</v>
      </c>
      <c r="C7" s="16">
        <v>0</v>
      </c>
      <c r="D7" s="15">
        <v>1</v>
      </c>
      <c r="E7" s="15">
        <v>1</v>
      </c>
      <c r="F7" s="15">
        <v>1</v>
      </c>
      <c r="G7" s="16">
        <v>0</v>
      </c>
      <c r="H7" s="15">
        <v>1</v>
      </c>
      <c r="I7" s="15">
        <v>1</v>
      </c>
      <c r="J7" s="16">
        <v>0</v>
      </c>
      <c r="K7" s="14">
        <f>SUMPRODUCT(C4:J4,C7:J7)</f>
        <v>26</v>
      </c>
    </row>
    <row r="8" spans="1:11" x14ac:dyDescent="0.25">
      <c r="B8" s="1"/>
      <c r="C8" s="2">
        <f>SUM(C6:C7)</f>
        <v>1</v>
      </c>
      <c r="D8" s="2">
        <f t="shared" ref="D8:J8" si="0">SUM(D6:D7)</f>
        <v>1</v>
      </c>
      <c r="E8" s="2">
        <f t="shared" si="0"/>
        <v>1</v>
      </c>
      <c r="F8" s="2">
        <f t="shared" si="0"/>
        <v>1</v>
      </c>
      <c r="G8" s="2">
        <f t="shared" si="0"/>
        <v>1</v>
      </c>
      <c r="H8" s="2">
        <f t="shared" si="0"/>
        <v>1</v>
      </c>
      <c r="I8" s="2">
        <f t="shared" si="0"/>
        <v>1</v>
      </c>
      <c r="J8" s="2">
        <f t="shared" si="0"/>
        <v>1</v>
      </c>
      <c r="K8" s="2">
        <f>SUM(K6:K7)</f>
        <v>55</v>
      </c>
    </row>
    <row r="9" spans="1:11" x14ac:dyDescent="0.25">
      <c r="B9" s="4"/>
      <c r="C9" s="4"/>
      <c r="D9" s="4"/>
    </row>
    <row r="10" spans="1:11" x14ac:dyDescent="0.25">
      <c r="B10" s="247" t="s">
        <v>51</v>
      </c>
      <c r="C10" s="247"/>
      <c r="D10" s="247"/>
      <c r="E10" s="247"/>
      <c r="F10" s="247"/>
      <c r="G10" s="247"/>
      <c r="H10" s="247"/>
      <c r="I10" s="247"/>
      <c r="J10" s="247"/>
      <c r="K10" s="247"/>
    </row>
    <row r="11" spans="1:11" x14ac:dyDescent="0.25">
      <c r="B11" s="248" t="s">
        <v>52</v>
      </c>
      <c r="C11" s="248"/>
      <c r="D11" s="248"/>
      <c r="E11" s="248"/>
      <c r="F11" s="248"/>
      <c r="G11" s="248"/>
      <c r="H11" s="248"/>
      <c r="I11" s="248"/>
      <c r="J11" s="248"/>
      <c r="K11" s="248"/>
    </row>
    <row r="12" spans="1:11" x14ac:dyDescent="0.25">
      <c r="C12" s="5"/>
    </row>
  </sheetData>
  <mergeCells count="2">
    <mergeCell ref="B10:K10"/>
    <mergeCell ref="B11:K11"/>
  </mergeCells>
  <pageMargins left="0.7" right="0.7" top="0.75" bottom="0.75" header="0.3" footer="0.3"/>
  <pageSetup orientation="portrait" horizontalDpi="1200" verticalDpi="12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3"/>
  <sheetViews>
    <sheetView workbookViewId="0">
      <selection activeCell="N216" sqref="N216"/>
    </sheetView>
  </sheetViews>
  <sheetFormatPr defaultRowHeight="15" x14ac:dyDescent="0.25"/>
  <cols>
    <col min="3" max="3" width="10.5703125" customWidth="1"/>
    <col min="4" max="4" width="11" customWidth="1"/>
    <col min="5" max="5" width="10.85546875" customWidth="1"/>
    <col min="6" max="6" width="10.28515625" customWidth="1"/>
    <col min="7" max="7" width="10.140625" customWidth="1"/>
    <col min="13" max="13" width="11" customWidth="1"/>
  </cols>
  <sheetData>
    <row r="1" spans="2:9" ht="162" customHeight="1" x14ac:dyDescent="0.25"/>
    <row r="3" spans="2:9" x14ac:dyDescent="0.25">
      <c r="B3" s="119"/>
      <c r="C3" s="119" t="s">
        <v>527</v>
      </c>
      <c r="D3" s="119" t="s">
        <v>525</v>
      </c>
      <c r="E3" s="119" t="s">
        <v>528</v>
      </c>
      <c r="F3" s="119" t="s">
        <v>526</v>
      </c>
      <c r="G3" s="119" t="s">
        <v>529</v>
      </c>
      <c r="H3" s="227" t="s">
        <v>541</v>
      </c>
    </row>
    <row r="4" spans="2:9" x14ac:dyDescent="0.25">
      <c r="B4" s="119" t="s">
        <v>35</v>
      </c>
      <c r="C4" s="119">
        <v>1</v>
      </c>
      <c r="D4" s="119">
        <v>1</v>
      </c>
      <c r="E4" s="119">
        <v>0</v>
      </c>
      <c r="F4" s="119">
        <v>0</v>
      </c>
      <c r="G4" s="119">
        <v>0</v>
      </c>
      <c r="H4">
        <f>MIN(C4:G4)</f>
        <v>0</v>
      </c>
      <c r="I4" t="s">
        <v>542</v>
      </c>
    </row>
    <row r="5" spans="2:9" x14ac:dyDescent="0.25">
      <c r="B5" s="119" t="s">
        <v>231</v>
      </c>
      <c r="C5" s="119">
        <v>0</v>
      </c>
      <c r="D5" s="119">
        <v>1</v>
      </c>
      <c r="E5" s="119">
        <v>1</v>
      </c>
      <c r="F5" s="119">
        <v>0</v>
      </c>
      <c r="G5" s="119">
        <v>0</v>
      </c>
      <c r="H5">
        <f t="shared" ref="H5:H7" si="0">MIN(C5:G5)</f>
        <v>0</v>
      </c>
      <c r="I5">
        <f>MAX(H4:H7)</f>
        <v>0</v>
      </c>
    </row>
    <row r="6" spans="2:9" x14ac:dyDescent="0.25">
      <c r="B6" s="119" t="s">
        <v>523</v>
      </c>
      <c r="C6" s="119">
        <v>0</v>
      </c>
      <c r="D6" s="119">
        <v>0</v>
      </c>
      <c r="E6" s="119">
        <v>1</v>
      </c>
      <c r="F6" s="119">
        <v>1</v>
      </c>
      <c r="G6" s="119">
        <v>0</v>
      </c>
      <c r="H6">
        <f t="shared" si="0"/>
        <v>0</v>
      </c>
    </row>
    <row r="7" spans="2:9" x14ac:dyDescent="0.25">
      <c r="B7" s="119" t="s">
        <v>524</v>
      </c>
      <c r="C7" s="119">
        <v>0</v>
      </c>
      <c r="D7" s="119">
        <v>0</v>
      </c>
      <c r="E7" s="119">
        <v>0</v>
      </c>
      <c r="F7" s="119">
        <v>1</v>
      </c>
      <c r="G7" s="119">
        <v>1</v>
      </c>
      <c r="H7">
        <f t="shared" si="0"/>
        <v>0</v>
      </c>
    </row>
    <row r="8" spans="2:9" x14ac:dyDescent="0.25">
      <c r="B8" s="227" t="s">
        <v>542</v>
      </c>
      <c r="C8">
        <f>MAX(C4:C7)</f>
        <v>1</v>
      </c>
      <c r="D8">
        <f t="shared" ref="D8:G8" si="1">MAX(D4:D7)</f>
        <v>1</v>
      </c>
      <c r="E8">
        <f t="shared" si="1"/>
        <v>1</v>
      </c>
      <c r="F8">
        <f t="shared" si="1"/>
        <v>1</v>
      </c>
      <c r="G8">
        <f t="shared" si="1"/>
        <v>1</v>
      </c>
    </row>
    <row r="9" spans="2:9" x14ac:dyDescent="0.25">
      <c r="C9" t="s">
        <v>541</v>
      </c>
      <c r="D9">
        <f>MIN(C8:G8)</f>
        <v>1</v>
      </c>
    </row>
    <row r="11" spans="2:9" x14ac:dyDescent="0.25">
      <c r="F11" t="s">
        <v>556</v>
      </c>
    </row>
    <row r="14" spans="2:9" x14ac:dyDescent="0.25">
      <c r="C14" t="s">
        <v>557</v>
      </c>
    </row>
    <row r="15" spans="2:9" x14ac:dyDescent="0.25">
      <c r="C15" t="s">
        <v>558</v>
      </c>
    </row>
    <row r="17" spans="1:6" x14ac:dyDescent="0.25">
      <c r="B17" s="119"/>
      <c r="C17" s="119" t="s">
        <v>527</v>
      </c>
      <c r="D17" s="119" t="s">
        <v>525</v>
      </c>
      <c r="E17" s="119" t="s">
        <v>528</v>
      </c>
      <c r="F17" s="119" t="s">
        <v>529</v>
      </c>
    </row>
    <row r="18" spans="1:6" x14ac:dyDescent="0.25">
      <c r="B18" s="119" t="s">
        <v>35</v>
      </c>
      <c r="C18" s="119">
        <v>1</v>
      </c>
      <c r="D18" s="119">
        <v>1</v>
      </c>
      <c r="E18" s="119">
        <v>0</v>
      </c>
      <c r="F18" s="119">
        <v>0</v>
      </c>
    </row>
    <row r="19" spans="1:6" x14ac:dyDescent="0.25">
      <c r="B19" s="119" t="s">
        <v>231</v>
      </c>
      <c r="C19" s="119">
        <v>0</v>
      </c>
      <c r="D19" s="119">
        <v>1</v>
      </c>
      <c r="E19" s="119">
        <v>1</v>
      </c>
      <c r="F19" s="119">
        <v>0</v>
      </c>
    </row>
    <row r="20" spans="1:6" x14ac:dyDescent="0.25">
      <c r="B20" s="119" t="s">
        <v>523</v>
      </c>
      <c r="C20" s="119">
        <v>0</v>
      </c>
      <c r="D20" s="119">
        <v>0</v>
      </c>
      <c r="E20" s="119">
        <v>1</v>
      </c>
      <c r="F20" s="119">
        <v>0</v>
      </c>
    </row>
    <row r="21" spans="1:6" x14ac:dyDescent="0.25">
      <c r="B21" s="119" t="s">
        <v>524</v>
      </c>
      <c r="C21" s="119">
        <v>0</v>
      </c>
      <c r="D21" s="119">
        <v>0</v>
      </c>
      <c r="E21" s="119">
        <v>0</v>
      </c>
      <c r="F21" s="119">
        <v>1</v>
      </c>
    </row>
    <row r="23" spans="1:6" x14ac:dyDescent="0.25">
      <c r="A23" s="118"/>
      <c r="B23" s="228" t="s">
        <v>559</v>
      </c>
    </row>
    <row r="25" spans="1:6" x14ac:dyDescent="0.25">
      <c r="B25" s="119"/>
      <c r="C25" s="119" t="s">
        <v>527</v>
      </c>
      <c r="D25" s="119" t="s">
        <v>528</v>
      </c>
      <c r="E25" s="119" t="s">
        <v>529</v>
      </c>
    </row>
    <row r="26" spans="1:6" x14ac:dyDescent="0.25">
      <c r="B26" s="119" t="s">
        <v>35</v>
      </c>
      <c r="C26" s="119">
        <v>1</v>
      </c>
      <c r="D26" s="119">
        <v>0</v>
      </c>
      <c r="E26" s="119">
        <v>0</v>
      </c>
    </row>
    <row r="27" spans="1:6" x14ac:dyDescent="0.25">
      <c r="B27" s="119" t="s">
        <v>231</v>
      </c>
      <c r="C27" s="119">
        <v>0</v>
      </c>
      <c r="D27" s="119">
        <v>1</v>
      </c>
      <c r="E27" s="119">
        <v>0</v>
      </c>
    </row>
    <row r="28" spans="1:6" x14ac:dyDescent="0.25">
      <c r="B28" s="119" t="s">
        <v>523</v>
      </c>
      <c r="C28" s="119">
        <v>0</v>
      </c>
      <c r="D28" s="119">
        <v>1</v>
      </c>
      <c r="E28" s="119">
        <v>0</v>
      </c>
    </row>
    <row r="29" spans="1:6" x14ac:dyDescent="0.25">
      <c r="B29" s="119" t="s">
        <v>524</v>
      </c>
      <c r="C29" s="119">
        <v>0</v>
      </c>
      <c r="D29" s="119">
        <v>0</v>
      </c>
      <c r="E29" s="119">
        <v>1</v>
      </c>
    </row>
    <row r="31" spans="1:6" x14ac:dyDescent="0.25">
      <c r="B31" s="228" t="s">
        <v>560</v>
      </c>
    </row>
    <row r="33" spans="2:5" x14ac:dyDescent="0.25">
      <c r="B33" s="119"/>
      <c r="C33" s="119" t="s">
        <v>527</v>
      </c>
      <c r="D33" s="119" t="s">
        <v>528</v>
      </c>
      <c r="E33" s="119" t="s">
        <v>529</v>
      </c>
    </row>
    <row r="34" spans="2:5" x14ac:dyDescent="0.25">
      <c r="B34" s="119" t="s">
        <v>35</v>
      </c>
      <c r="C34" s="119">
        <v>1</v>
      </c>
      <c r="D34" s="119">
        <v>0</v>
      </c>
      <c r="E34" s="119">
        <v>0</v>
      </c>
    </row>
    <row r="35" spans="2:5" x14ac:dyDescent="0.25">
      <c r="B35" s="119" t="s">
        <v>231</v>
      </c>
      <c r="C35" s="119">
        <v>0</v>
      </c>
      <c r="D35" s="119">
        <v>1</v>
      </c>
      <c r="E35" s="119">
        <v>0</v>
      </c>
    </row>
    <row r="36" spans="2:5" x14ac:dyDescent="0.25">
      <c r="B36" s="119" t="s">
        <v>524</v>
      </c>
      <c r="C36" s="119">
        <v>0</v>
      </c>
      <c r="D36" s="119">
        <v>0</v>
      </c>
      <c r="E36" s="119">
        <v>1</v>
      </c>
    </row>
    <row r="38" spans="2:5" x14ac:dyDescent="0.25">
      <c r="C38" t="s">
        <v>561</v>
      </c>
    </row>
    <row r="40" spans="2:5" x14ac:dyDescent="0.25">
      <c r="B40" t="s">
        <v>562</v>
      </c>
    </row>
    <row r="43" spans="2:5" ht="15.75" x14ac:dyDescent="0.25">
      <c r="B43" s="230" t="s">
        <v>563</v>
      </c>
    </row>
    <row r="44" spans="2:5" ht="15.75" x14ac:dyDescent="0.25">
      <c r="B44" s="230" t="s">
        <v>564</v>
      </c>
    </row>
    <row r="45" spans="2:5" ht="15.75" x14ac:dyDescent="0.25">
      <c r="B45" s="231" t="s">
        <v>565</v>
      </c>
    </row>
    <row r="46" spans="2:5" ht="15.75" x14ac:dyDescent="0.25">
      <c r="B46" s="231"/>
    </row>
    <row r="47" spans="2:5" ht="15.75" x14ac:dyDescent="0.25">
      <c r="B47" s="231" t="s">
        <v>566</v>
      </c>
    </row>
    <row r="48" spans="2:5" x14ac:dyDescent="0.25">
      <c r="E48" t="s">
        <v>583</v>
      </c>
    </row>
    <row r="49" spans="2:7" x14ac:dyDescent="0.25">
      <c r="C49" t="s">
        <v>567</v>
      </c>
      <c r="E49" t="s">
        <v>571</v>
      </c>
      <c r="F49" t="s">
        <v>572</v>
      </c>
      <c r="G49" t="s">
        <v>573</v>
      </c>
    </row>
    <row r="50" spans="2:7" x14ac:dyDescent="0.25">
      <c r="D50" s="226"/>
      <c r="E50" s="226" t="s">
        <v>527</v>
      </c>
      <c r="F50" s="226" t="s">
        <v>528</v>
      </c>
      <c r="G50" s="226" t="s">
        <v>529</v>
      </c>
    </row>
    <row r="51" spans="2:7" x14ac:dyDescent="0.25">
      <c r="C51" t="s">
        <v>568</v>
      </c>
      <c r="D51" s="226" t="s">
        <v>35</v>
      </c>
      <c r="E51" s="226">
        <v>1</v>
      </c>
      <c r="F51" s="226">
        <v>0</v>
      </c>
      <c r="G51" s="226">
        <v>0</v>
      </c>
    </row>
    <row r="52" spans="2:7" x14ac:dyDescent="0.25">
      <c r="B52" t="s">
        <v>582</v>
      </c>
      <c r="C52" t="s">
        <v>569</v>
      </c>
      <c r="D52" s="226" t="s">
        <v>231</v>
      </c>
      <c r="E52" s="226">
        <v>0</v>
      </c>
      <c r="F52" s="226">
        <v>1</v>
      </c>
      <c r="G52" s="226">
        <v>0</v>
      </c>
    </row>
    <row r="53" spans="2:7" x14ac:dyDescent="0.25">
      <c r="C53" t="s">
        <v>570</v>
      </c>
      <c r="D53" s="226" t="s">
        <v>524</v>
      </c>
      <c r="E53" s="226">
        <v>0</v>
      </c>
      <c r="F53" s="226">
        <v>0</v>
      </c>
      <c r="G53" s="226">
        <v>1</v>
      </c>
    </row>
    <row r="56" spans="2:7" ht="15.75" x14ac:dyDescent="0.25">
      <c r="C56" s="230" t="s">
        <v>584</v>
      </c>
    </row>
    <row r="58" spans="2:7" ht="15.75" x14ac:dyDescent="0.25">
      <c r="C58" s="230" t="s">
        <v>574</v>
      </c>
    </row>
    <row r="59" spans="2:7" ht="15.75" x14ac:dyDescent="0.25">
      <c r="C59" s="231" t="s">
        <v>575</v>
      </c>
    </row>
    <row r="61" spans="2:7" ht="15.75" x14ac:dyDescent="0.25">
      <c r="C61" s="232" t="s">
        <v>576</v>
      </c>
    </row>
    <row r="63" spans="2:7" ht="15.75" x14ac:dyDescent="0.25">
      <c r="C63" s="232" t="s">
        <v>577</v>
      </c>
    </row>
    <row r="66" spans="3:3" ht="15.75" x14ac:dyDescent="0.25">
      <c r="C66" s="230" t="s">
        <v>578</v>
      </c>
    </row>
    <row r="67" spans="3:3" ht="15" customHeight="1" x14ac:dyDescent="0.7">
      <c r="C67" s="233"/>
    </row>
    <row r="69" spans="3:3" ht="15.75" x14ac:dyDescent="0.25">
      <c r="C69" s="232"/>
    </row>
    <row r="71" spans="3:3" ht="15.75" x14ac:dyDescent="0.25">
      <c r="C71" s="232"/>
    </row>
    <row r="72" spans="3:3" ht="15.75" x14ac:dyDescent="0.25">
      <c r="C72" s="230" t="s">
        <v>579</v>
      </c>
    </row>
    <row r="73" spans="3:3" ht="15.75" x14ac:dyDescent="0.25">
      <c r="C73" s="231" t="s">
        <v>581</v>
      </c>
    </row>
    <row r="74" spans="3:3" ht="15.75" x14ac:dyDescent="0.25">
      <c r="C74" s="230"/>
    </row>
    <row r="75" spans="3:3" ht="15.75" x14ac:dyDescent="0.25">
      <c r="C75" s="230"/>
    </row>
    <row r="76" spans="3:3" ht="15.75" x14ac:dyDescent="0.25">
      <c r="C76" s="230" t="s">
        <v>580</v>
      </c>
    </row>
    <row r="79" spans="3:3" ht="15.75" x14ac:dyDescent="0.25">
      <c r="C79" s="230" t="s">
        <v>585</v>
      </c>
    </row>
    <row r="80" spans="3:3" ht="15.75" x14ac:dyDescent="0.25">
      <c r="C80" s="230" t="s">
        <v>586</v>
      </c>
    </row>
    <row r="81" spans="3:3" ht="15.75" x14ac:dyDescent="0.25">
      <c r="C81" s="231" t="s">
        <v>587</v>
      </c>
    </row>
    <row r="83" spans="3:3" ht="15.75" x14ac:dyDescent="0.25">
      <c r="C83" s="232" t="s">
        <v>588</v>
      </c>
    </row>
    <row r="85" spans="3:3" ht="15.75" x14ac:dyDescent="0.25">
      <c r="C85" s="232" t="s">
        <v>589</v>
      </c>
    </row>
    <row r="88" spans="3:3" ht="15.75" x14ac:dyDescent="0.25">
      <c r="C88" s="230" t="s">
        <v>578</v>
      </c>
    </row>
    <row r="89" spans="3:3" ht="17.25" customHeight="1" x14ac:dyDescent="0.7">
      <c r="C89" s="233"/>
    </row>
    <row r="91" spans="3:3" ht="15.75" x14ac:dyDescent="0.25">
      <c r="C91" s="232"/>
    </row>
    <row r="93" spans="3:3" ht="15.75" x14ac:dyDescent="0.25">
      <c r="C93" s="232"/>
    </row>
    <row r="94" spans="3:3" ht="15.75" x14ac:dyDescent="0.25">
      <c r="C94" s="230" t="s">
        <v>579</v>
      </c>
    </row>
    <row r="95" spans="3:3" ht="15.75" x14ac:dyDescent="0.25">
      <c r="C95" s="231" t="s">
        <v>590</v>
      </c>
    </row>
    <row r="98" spans="3:3" ht="15.75" x14ac:dyDescent="0.25">
      <c r="C98" s="230" t="s">
        <v>591</v>
      </c>
    </row>
    <row r="99" spans="3:3" ht="15.75" x14ac:dyDescent="0.25">
      <c r="C99" s="230" t="s">
        <v>598</v>
      </c>
    </row>
    <row r="101" spans="3:3" ht="15.75" x14ac:dyDescent="0.25">
      <c r="C101" s="230" t="s">
        <v>592</v>
      </c>
    </row>
    <row r="102" spans="3:3" ht="15.75" x14ac:dyDescent="0.25">
      <c r="C102" s="231" t="s">
        <v>593</v>
      </c>
    </row>
    <row r="104" spans="3:3" ht="15.75" x14ac:dyDescent="0.25">
      <c r="C104" s="232" t="s">
        <v>594</v>
      </c>
    </row>
    <row r="106" spans="3:3" ht="15.75" x14ac:dyDescent="0.25">
      <c r="C106" s="232" t="s">
        <v>595</v>
      </c>
    </row>
    <row r="108" spans="3:3" ht="15.75" x14ac:dyDescent="0.25">
      <c r="C108" s="230" t="s">
        <v>596</v>
      </c>
    </row>
    <row r="109" spans="3:3" ht="15.75" x14ac:dyDescent="0.25">
      <c r="C109" s="230"/>
    </row>
    <row r="110" spans="3:3" ht="15.75" x14ac:dyDescent="0.25">
      <c r="C110" s="230"/>
    </row>
    <row r="111" spans="3:3" ht="15.75" x14ac:dyDescent="0.25">
      <c r="C111" s="230" t="s">
        <v>597</v>
      </c>
    </row>
    <row r="113" spans="3:13" ht="15.75" x14ac:dyDescent="0.25">
      <c r="C113" s="234" t="s">
        <v>599</v>
      </c>
    </row>
    <row r="114" spans="3:13" ht="27" x14ac:dyDescent="0.25">
      <c r="C114" s="235" t="s">
        <v>607</v>
      </c>
      <c r="D114" s="236"/>
      <c r="E114" s="236"/>
      <c r="F114" s="236"/>
      <c r="G114" s="237"/>
      <c r="H114" s="236"/>
      <c r="I114" s="236"/>
      <c r="J114" s="237"/>
      <c r="K114" s="236"/>
      <c r="L114" s="236"/>
      <c r="M114" s="237"/>
    </row>
    <row r="115" spans="3:13" ht="15" customHeight="1" x14ac:dyDescent="0.25">
      <c r="C115" s="239" t="s">
        <v>592</v>
      </c>
      <c r="D115" s="239"/>
      <c r="E115" s="239"/>
      <c r="F115" s="239"/>
      <c r="G115" s="239"/>
      <c r="H115" s="239"/>
      <c r="I115" s="239"/>
      <c r="J115" s="239"/>
      <c r="K115" s="239"/>
      <c r="L115" s="239"/>
      <c r="M115" s="239"/>
    </row>
    <row r="116" spans="3:13" x14ac:dyDescent="0.25">
      <c r="C116" s="236" t="s">
        <v>608</v>
      </c>
      <c r="D116" s="236"/>
      <c r="E116" s="237"/>
      <c r="F116" s="235"/>
      <c r="G116" s="235"/>
      <c r="H116" s="235"/>
      <c r="I116" s="235"/>
      <c r="J116" s="235"/>
      <c r="K116" s="235"/>
      <c r="L116" s="235"/>
      <c r="M116" s="236"/>
    </row>
    <row r="117" spans="3:13" x14ac:dyDescent="0.25">
      <c r="C117" s="235" t="s">
        <v>609</v>
      </c>
      <c r="D117" s="235"/>
      <c r="E117" s="235"/>
      <c r="F117" s="236"/>
      <c r="G117" s="236"/>
      <c r="H117" s="237"/>
      <c r="I117" s="235"/>
      <c r="J117" s="235"/>
      <c r="K117" s="235"/>
      <c r="L117" s="235"/>
      <c r="M117" s="236"/>
    </row>
    <row r="118" spans="3:13" x14ac:dyDescent="0.25">
      <c r="C118" s="235" t="s">
        <v>610</v>
      </c>
      <c r="D118" s="235"/>
      <c r="E118" s="235"/>
      <c r="F118" s="235"/>
      <c r="G118" s="235"/>
      <c r="H118" s="235"/>
      <c r="I118" s="236"/>
      <c r="J118" s="236"/>
      <c r="K118" s="237"/>
      <c r="L118" s="235"/>
      <c r="M118" s="236"/>
    </row>
    <row r="119" spans="3:13" ht="15.75" customHeight="1" x14ac:dyDescent="0.25">
      <c r="C119" s="261" t="s">
        <v>600</v>
      </c>
      <c r="D119" s="261"/>
      <c r="E119" s="261"/>
      <c r="F119" s="261"/>
      <c r="G119" s="261"/>
      <c r="H119" s="261"/>
      <c r="I119" s="261"/>
      <c r="J119" s="261"/>
      <c r="K119" s="261"/>
      <c r="L119" s="261"/>
      <c r="M119" s="261"/>
    </row>
    <row r="122" spans="3:13" ht="15.75" x14ac:dyDescent="0.25">
      <c r="C122" s="230" t="s">
        <v>601</v>
      </c>
    </row>
    <row r="124" spans="3:13" ht="15.75" x14ac:dyDescent="0.25">
      <c r="C124" s="230" t="s">
        <v>602</v>
      </c>
    </row>
    <row r="126" spans="3:13" ht="15.75" x14ac:dyDescent="0.25">
      <c r="C126" s="230" t="s">
        <v>603</v>
      </c>
    </row>
    <row r="128" spans="3:13" ht="15.75" x14ac:dyDescent="0.25">
      <c r="C128" s="230" t="s">
        <v>604</v>
      </c>
    </row>
    <row r="130" spans="3:22" ht="15.75" x14ac:dyDescent="0.25">
      <c r="C130" s="234" t="s">
        <v>605</v>
      </c>
    </row>
    <row r="131" spans="3:22" ht="17.25" customHeight="1" x14ac:dyDescent="0.25">
      <c r="C131" s="240" t="s">
        <v>611</v>
      </c>
      <c r="D131" s="240"/>
      <c r="E131" s="240"/>
      <c r="F131" s="240"/>
      <c r="G131" s="237"/>
      <c r="H131" s="236"/>
      <c r="I131" s="236"/>
      <c r="J131" s="237"/>
      <c r="K131" s="236"/>
      <c r="L131" s="236"/>
      <c r="M131" s="237"/>
      <c r="N131" s="236"/>
      <c r="O131" s="236"/>
      <c r="P131" s="237"/>
      <c r="Q131" s="236"/>
      <c r="R131" s="236"/>
      <c r="S131" s="237"/>
      <c r="T131" s="236"/>
      <c r="U131" s="236"/>
      <c r="V131" s="237"/>
    </row>
    <row r="132" spans="3:22" ht="15" customHeight="1" x14ac:dyDescent="0.25">
      <c r="C132" s="238" t="s">
        <v>592</v>
      </c>
      <c r="D132" s="238"/>
      <c r="E132" s="238"/>
      <c r="F132" s="238"/>
      <c r="G132" s="238"/>
      <c r="H132" s="238"/>
      <c r="I132" s="238"/>
      <c r="J132" s="238"/>
      <c r="K132" s="238"/>
      <c r="L132" s="238"/>
      <c r="M132" s="238"/>
      <c r="N132" s="238"/>
      <c r="O132" s="238"/>
      <c r="P132" s="238"/>
      <c r="Q132" s="238"/>
      <c r="R132" s="238"/>
      <c r="S132" s="238"/>
      <c r="T132" s="238"/>
      <c r="U132" s="238"/>
      <c r="V132" s="238"/>
    </row>
    <row r="133" spans="3:22" x14ac:dyDescent="0.25">
      <c r="C133" s="236" t="s">
        <v>612</v>
      </c>
      <c r="D133" s="236"/>
      <c r="E133" s="237"/>
      <c r="F133" s="235"/>
      <c r="G133" s="235"/>
      <c r="H133" s="235"/>
      <c r="I133" s="235"/>
      <c r="J133" s="235"/>
      <c r="K133" s="235"/>
      <c r="L133" s="236"/>
      <c r="M133" s="236"/>
      <c r="N133" s="237"/>
      <c r="O133" s="235"/>
      <c r="P133" s="235"/>
      <c r="Q133" s="235"/>
      <c r="R133" s="235"/>
      <c r="S133" s="235"/>
      <c r="T133" s="235"/>
      <c r="U133" s="235"/>
      <c r="V133" s="236"/>
    </row>
    <row r="134" spans="3:22" x14ac:dyDescent="0.25">
      <c r="C134" s="235" t="s">
        <v>613</v>
      </c>
      <c r="D134" s="235"/>
      <c r="E134" s="235"/>
      <c r="F134" s="236"/>
      <c r="G134" s="236"/>
      <c r="H134" s="237"/>
      <c r="I134" s="235"/>
      <c r="J134" s="235"/>
      <c r="K134" s="235"/>
      <c r="L134" s="235"/>
      <c r="M134" s="235"/>
      <c r="N134" s="235"/>
      <c r="O134" s="236"/>
      <c r="P134" s="236"/>
      <c r="Q134" s="237"/>
      <c r="R134" s="235"/>
      <c r="S134" s="235"/>
      <c r="T134" s="235"/>
      <c r="U134" s="235"/>
      <c r="V134" s="236"/>
    </row>
    <row r="135" spans="3:22" x14ac:dyDescent="0.25">
      <c r="C135" s="235" t="s">
        <v>614</v>
      </c>
      <c r="D135" s="235"/>
      <c r="E135" s="235"/>
      <c r="F135" s="235"/>
      <c r="G135" s="235"/>
      <c r="H135" s="235"/>
      <c r="I135" s="236"/>
      <c r="J135" s="236"/>
      <c r="K135" s="237"/>
      <c r="L135" s="235"/>
      <c r="M135" s="235"/>
      <c r="N135" s="235"/>
      <c r="O135" s="235"/>
      <c r="P135" s="235"/>
      <c r="Q135" s="235"/>
      <c r="R135" s="236"/>
      <c r="S135" s="236"/>
      <c r="T135" s="237"/>
      <c r="U135" s="235"/>
      <c r="V135" s="236"/>
    </row>
    <row r="136" spans="3:22" ht="15.75" customHeight="1" x14ac:dyDescent="0.25">
      <c r="C136" s="261" t="s">
        <v>606</v>
      </c>
      <c r="D136" s="261"/>
      <c r="E136" s="261"/>
      <c r="F136" s="261"/>
      <c r="G136" s="261"/>
      <c r="H136" s="261"/>
      <c r="I136" s="261"/>
      <c r="J136" s="261"/>
      <c r="K136" s="261"/>
      <c r="L136" s="261"/>
      <c r="M136" s="261"/>
      <c r="N136" s="261"/>
      <c r="O136" s="261"/>
      <c r="P136" s="261"/>
      <c r="Q136" s="261"/>
      <c r="R136" s="261"/>
      <c r="S136" s="261"/>
      <c r="T136" s="261"/>
      <c r="U136" s="261"/>
      <c r="V136" s="261"/>
    </row>
    <row r="139" spans="3:22" x14ac:dyDescent="0.25">
      <c r="D139" s="229"/>
      <c r="E139" s="229"/>
      <c r="F139" s="229" t="s">
        <v>155</v>
      </c>
      <c r="G139" s="38">
        <v>1</v>
      </c>
      <c r="H139" s="229">
        <v>1</v>
      </c>
      <c r="I139" s="229">
        <v>1</v>
      </c>
      <c r="J139" s="229">
        <v>0</v>
      </c>
      <c r="K139" s="229">
        <v>0</v>
      </c>
      <c r="L139" s="229">
        <v>0</v>
      </c>
      <c r="M139" s="229"/>
    </row>
    <row r="140" spans="3:22" x14ac:dyDescent="0.25">
      <c r="D140" s="229" t="s">
        <v>231</v>
      </c>
      <c r="E140" s="229" t="s">
        <v>436</v>
      </c>
      <c r="F140" s="229" t="s">
        <v>437</v>
      </c>
      <c r="G140" s="38" t="s">
        <v>616</v>
      </c>
      <c r="H140" s="229" t="s">
        <v>617</v>
      </c>
      <c r="I140" s="229" t="s">
        <v>618</v>
      </c>
      <c r="J140" s="229" t="s">
        <v>157</v>
      </c>
      <c r="K140" s="229" t="s">
        <v>158</v>
      </c>
      <c r="L140" s="229" t="s">
        <v>159</v>
      </c>
      <c r="M140" s="229" t="s">
        <v>238</v>
      </c>
    </row>
    <row r="141" spans="3:22" x14ac:dyDescent="0.25">
      <c r="D141" s="38" t="s">
        <v>157</v>
      </c>
      <c r="E141" s="38">
        <v>0</v>
      </c>
      <c r="F141" s="38">
        <v>1</v>
      </c>
      <c r="G141" s="38">
        <v>1</v>
      </c>
      <c r="H141" s="38">
        <v>0</v>
      </c>
      <c r="I141" s="38">
        <v>0</v>
      </c>
      <c r="J141" s="38">
        <v>1</v>
      </c>
      <c r="K141" s="38">
        <v>0</v>
      </c>
      <c r="L141" s="38">
        <v>0</v>
      </c>
      <c r="M141" s="38">
        <f>F141/G141</f>
        <v>1</v>
      </c>
    </row>
    <row r="142" spans="3:22" x14ac:dyDescent="0.25">
      <c r="D142" s="229" t="s">
        <v>158</v>
      </c>
      <c r="E142" s="229">
        <v>0</v>
      </c>
      <c r="F142" s="229">
        <v>1</v>
      </c>
      <c r="G142" s="38">
        <v>0</v>
      </c>
      <c r="H142" s="229">
        <v>1</v>
      </c>
      <c r="I142" s="229">
        <v>0</v>
      </c>
      <c r="J142" s="229">
        <v>0</v>
      </c>
      <c r="K142" s="229">
        <v>1</v>
      </c>
      <c r="L142" s="229">
        <v>0</v>
      </c>
      <c r="M142" s="241" t="s">
        <v>620</v>
      </c>
    </row>
    <row r="143" spans="3:22" x14ac:dyDescent="0.25">
      <c r="D143" s="229" t="s">
        <v>159</v>
      </c>
      <c r="E143" s="229">
        <v>0</v>
      </c>
      <c r="F143" s="229">
        <v>1</v>
      </c>
      <c r="G143" s="38">
        <v>0</v>
      </c>
      <c r="H143" s="229">
        <v>0</v>
      </c>
      <c r="I143" s="229">
        <v>1</v>
      </c>
      <c r="J143" s="229">
        <v>0</v>
      </c>
      <c r="K143" s="229">
        <v>0</v>
      </c>
      <c r="L143" s="229">
        <v>1</v>
      </c>
      <c r="M143" s="241" t="s">
        <v>620</v>
      </c>
    </row>
    <row r="144" spans="3:22" x14ac:dyDescent="0.25">
      <c r="D144" s="229" t="s">
        <v>615</v>
      </c>
      <c r="E144" s="229"/>
      <c r="F144" s="229" t="s">
        <v>277</v>
      </c>
      <c r="G144" s="38">
        <v>0</v>
      </c>
      <c r="H144" s="229">
        <v>0</v>
      </c>
      <c r="I144" s="229">
        <v>0</v>
      </c>
      <c r="J144" s="229">
        <v>0</v>
      </c>
      <c r="K144" s="229">
        <v>0</v>
      </c>
      <c r="L144" s="229">
        <v>0</v>
      </c>
      <c r="M144" s="229"/>
    </row>
    <row r="145" spans="4:13" x14ac:dyDescent="0.25">
      <c r="D145" s="229"/>
      <c r="E145" s="229"/>
      <c r="F145" s="229" t="s">
        <v>619</v>
      </c>
      <c r="G145" s="38">
        <f>G139-G144</f>
        <v>1</v>
      </c>
      <c r="H145" s="229">
        <f t="shared" ref="H145:L145" si="2">H139-H144</f>
        <v>1</v>
      </c>
      <c r="I145" s="229">
        <f t="shared" si="2"/>
        <v>1</v>
      </c>
      <c r="J145" s="229">
        <f t="shared" si="2"/>
        <v>0</v>
      </c>
      <c r="K145" s="229">
        <f t="shared" si="2"/>
        <v>0</v>
      </c>
      <c r="L145" s="229">
        <f t="shared" si="2"/>
        <v>0</v>
      </c>
      <c r="M145" s="229"/>
    </row>
    <row r="147" spans="4:13" ht="15.75" x14ac:dyDescent="0.25">
      <c r="D147" s="230" t="s">
        <v>621</v>
      </c>
    </row>
    <row r="148" spans="4:13" ht="15.75" x14ac:dyDescent="0.25">
      <c r="D148" s="230"/>
    </row>
    <row r="149" spans="4:13" ht="15.75" x14ac:dyDescent="0.25">
      <c r="D149" s="230" t="s">
        <v>622</v>
      </c>
    </row>
    <row r="150" spans="4:13" ht="16.5" customHeight="1" x14ac:dyDescent="0.25">
      <c r="D150" s="243" t="s">
        <v>623</v>
      </c>
      <c r="E150" s="243"/>
      <c r="F150" s="243"/>
    </row>
    <row r="151" spans="4:13" x14ac:dyDescent="0.25">
      <c r="D151" t="s">
        <v>624</v>
      </c>
    </row>
    <row r="152" spans="4:13" x14ac:dyDescent="0.25">
      <c r="D152" s="3"/>
      <c r="E152" s="3"/>
      <c r="F152" s="3" t="s">
        <v>155</v>
      </c>
      <c r="G152" s="3">
        <v>1</v>
      </c>
      <c r="H152" s="38">
        <v>1</v>
      </c>
      <c r="I152" s="3">
        <v>1</v>
      </c>
      <c r="J152" s="3">
        <v>0</v>
      </c>
      <c r="K152" s="3">
        <v>0</v>
      </c>
      <c r="L152" s="3">
        <v>0</v>
      </c>
      <c r="M152" s="3"/>
    </row>
    <row r="153" spans="4:13" x14ac:dyDescent="0.25">
      <c r="D153" s="3" t="s">
        <v>231</v>
      </c>
      <c r="E153" s="3" t="s">
        <v>436</v>
      </c>
      <c r="F153" s="3" t="s">
        <v>437</v>
      </c>
      <c r="G153" s="3" t="s">
        <v>616</v>
      </c>
      <c r="H153" s="38" t="s">
        <v>617</v>
      </c>
      <c r="I153" s="3" t="s">
        <v>618</v>
      </c>
      <c r="J153" s="3" t="s">
        <v>157</v>
      </c>
      <c r="K153" s="3" t="s">
        <v>158</v>
      </c>
      <c r="L153" s="3" t="s">
        <v>159</v>
      </c>
      <c r="M153" s="3" t="s">
        <v>238</v>
      </c>
    </row>
    <row r="154" spans="4:13" x14ac:dyDescent="0.25">
      <c r="D154" s="3" t="s">
        <v>616</v>
      </c>
      <c r="E154" s="3">
        <v>1</v>
      </c>
      <c r="F154" s="3">
        <v>1</v>
      </c>
      <c r="G154" s="3">
        <v>1</v>
      </c>
      <c r="H154" s="38">
        <v>0</v>
      </c>
      <c r="I154" s="3">
        <v>0</v>
      </c>
      <c r="J154" s="3">
        <v>1</v>
      </c>
      <c r="K154" s="3">
        <v>0</v>
      </c>
      <c r="L154" s="3">
        <v>0</v>
      </c>
      <c r="M154" s="242" t="s">
        <v>620</v>
      </c>
    </row>
    <row r="155" spans="4:13" x14ac:dyDescent="0.25">
      <c r="D155" s="38" t="s">
        <v>158</v>
      </c>
      <c r="E155" s="38">
        <v>0</v>
      </c>
      <c r="F155" s="38">
        <v>1</v>
      </c>
      <c r="G155" s="38">
        <v>0</v>
      </c>
      <c r="H155" s="38">
        <v>1</v>
      </c>
      <c r="I155" s="38">
        <v>0</v>
      </c>
      <c r="J155" s="38">
        <v>0</v>
      </c>
      <c r="K155" s="38">
        <v>1</v>
      </c>
      <c r="L155" s="38">
        <v>0</v>
      </c>
      <c r="M155" s="38">
        <v>1</v>
      </c>
    </row>
    <row r="156" spans="4:13" x14ac:dyDescent="0.25">
      <c r="D156" s="3" t="s">
        <v>159</v>
      </c>
      <c r="E156" s="3">
        <v>0</v>
      </c>
      <c r="F156" s="229">
        <v>1</v>
      </c>
      <c r="G156" s="3">
        <v>0</v>
      </c>
      <c r="H156" s="38">
        <v>0</v>
      </c>
      <c r="I156" s="229">
        <v>1</v>
      </c>
      <c r="J156" s="229">
        <v>0</v>
      </c>
      <c r="K156" s="229">
        <v>0</v>
      </c>
      <c r="L156" s="229">
        <v>1</v>
      </c>
      <c r="M156" s="241" t="s">
        <v>620</v>
      </c>
    </row>
    <row r="157" spans="4:13" x14ac:dyDescent="0.25">
      <c r="D157" s="3" t="s">
        <v>615</v>
      </c>
      <c r="E157" s="3"/>
      <c r="F157" s="3" t="s">
        <v>277</v>
      </c>
      <c r="G157" s="3">
        <f>SUMPRODUCT($E$154:$E$156,G154:G156)</f>
        <v>1</v>
      </c>
      <c r="H157" s="38">
        <f t="shared" ref="H157:L157" si="3">SUMPRODUCT($E$154:$E$156,H154:H156)</f>
        <v>0</v>
      </c>
      <c r="I157" s="3">
        <f t="shared" si="3"/>
        <v>0</v>
      </c>
      <c r="J157" s="3">
        <f t="shared" si="3"/>
        <v>1</v>
      </c>
      <c r="K157" s="3">
        <f t="shared" si="3"/>
        <v>0</v>
      </c>
      <c r="L157" s="3">
        <f t="shared" si="3"/>
        <v>0</v>
      </c>
      <c r="M157" s="3"/>
    </row>
    <row r="158" spans="4:13" x14ac:dyDescent="0.25">
      <c r="D158" s="3"/>
      <c r="E158" s="3"/>
      <c r="F158" s="3" t="s">
        <v>619</v>
      </c>
      <c r="G158" s="3">
        <f>G152-G157</f>
        <v>0</v>
      </c>
      <c r="H158" s="38">
        <f t="shared" ref="H158:L158" si="4">H152-H157</f>
        <v>1</v>
      </c>
      <c r="I158" s="3">
        <f t="shared" si="4"/>
        <v>1</v>
      </c>
      <c r="J158" s="3">
        <f t="shared" si="4"/>
        <v>-1</v>
      </c>
      <c r="K158" s="3">
        <f t="shared" si="4"/>
        <v>0</v>
      </c>
      <c r="L158" s="3">
        <f t="shared" si="4"/>
        <v>0</v>
      </c>
      <c r="M158" s="3"/>
    </row>
    <row r="160" spans="4:13" ht="15.75" x14ac:dyDescent="0.25">
      <c r="D160" s="230" t="s">
        <v>625</v>
      </c>
    </row>
    <row r="162" spans="4:13" ht="15.75" x14ac:dyDescent="0.25">
      <c r="D162" s="230" t="s">
        <v>626</v>
      </c>
    </row>
    <row r="164" spans="4:13" ht="15.75" x14ac:dyDescent="0.25">
      <c r="D164" s="232" t="s">
        <v>627</v>
      </c>
    </row>
    <row r="165" spans="4:13" ht="15.75" x14ac:dyDescent="0.25">
      <c r="D165" s="230" t="s">
        <v>628</v>
      </c>
    </row>
    <row r="167" spans="4:13" x14ac:dyDescent="0.25">
      <c r="D167" s="3"/>
      <c r="E167" s="3"/>
      <c r="F167" s="3" t="s">
        <v>155</v>
      </c>
      <c r="G167" s="3">
        <v>1</v>
      </c>
      <c r="H167" s="3">
        <v>1</v>
      </c>
      <c r="I167" s="38">
        <v>1</v>
      </c>
      <c r="J167" s="3">
        <v>0</v>
      </c>
      <c r="K167" s="3">
        <v>0</v>
      </c>
      <c r="L167" s="3">
        <v>0</v>
      </c>
      <c r="M167" s="3"/>
    </row>
    <row r="168" spans="4:13" x14ac:dyDescent="0.25">
      <c r="D168" s="3" t="s">
        <v>231</v>
      </c>
      <c r="E168" s="3" t="s">
        <v>436</v>
      </c>
      <c r="F168" s="3" t="s">
        <v>437</v>
      </c>
      <c r="G168" s="3" t="s">
        <v>616</v>
      </c>
      <c r="H168" s="3" t="s">
        <v>617</v>
      </c>
      <c r="I168" s="38" t="s">
        <v>618</v>
      </c>
      <c r="J168" s="3" t="s">
        <v>157</v>
      </c>
      <c r="K168" s="3" t="s">
        <v>158</v>
      </c>
      <c r="L168" s="3" t="s">
        <v>159</v>
      </c>
      <c r="M168" s="3" t="s">
        <v>238</v>
      </c>
    </row>
    <row r="169" spans="4:13" x14ac:dyDescent="0.25">
      <c r="D169" s="3" t="s">
        <v>616</v>
      </c>
      <c r="E169" s="3">
        <v>1</v>
      </c>
      <c r="F169" s="3">
        <v>1</v>
      </c>
      <c r="G169" s="3">
        <v>1</v>
      </c>
      <c r="H169" s="3">
        <v>0</v>
      </c>
      <c r="I169" s="38">
        <v>0</v>
      </c>
      <c r="J169" s="3">
        <v>1</v>
      </c>
      <c r="K169" s="3">
        <v>0</v>
      </c>
      <c r="L169" s="3">
        <v>0</v>
      </c>
      <c r="M169" s="242" t="s">
        <v>620</v>
      </c>
    </row>
    <row r="170" spans="4:13" x14ac:dyDescent="0.25">
      <c r="D170" s="3" t="s">
        <v>617</v>
      </c>
      <c r="E170" s="3">
        <v>1</v>
      </c>
      <c r="F170" s="3">
        <v>1</v>
      </c>
      <c r="G170" s="3">
        <v>0</v>
      </c>
      <c r="H170" s="3">
        <v>1</v>
      </c>
      <c r="I170" s="38">
        <v>0</v>
      </c>
      <c r="J170" s="3">
        <v>0</v>
      </c>
      <c r="K170" s="3">
        <v>1</v>
      </c>
      <c r="L170" s="3">
        <v>0</v>
      </c>
      <c r="M170" s="242" t="s">
        <v>620</v>
      </c>
    </row>
    <row r="171" spans="4:13" x14ac:dyDescent="0.25">
      <c r="D171" s="38" t="s">
        <v>159</v>
      </c>
      <c r="E171" s="38">
        <v>0</v>
      </c>
      <c r="F171" s="38">
        <v>1</v>
      </c>
      <c r="G171" s="38">
        <v>0</v>
      </c>
      <c r="H171" s="38">
        <v>0</v>
      </c>
      <c r="I171" s="38">
        <v>1</v>
      </c>
      <c r="J171" s="38">
        <v>0</v>
      </c>
      <c r="K171" s="38">
        <v>0</v>
      </c>
      <c r="L171" s="38">
        <v>1</v>
      </c>
      <c r="M171" s="244">
        <v>1</v>
      </c>
    </row>
    <row r="172" spans="4:13" x14ac:dyDescent="0.25">
      <c r="D172" s="3" t="s">
        <v>615</v>
      </c>
      <c r="E172" s="3"/>
      <c r="F172" s="3" t="s">
        <v>277</v>
      </c>
      <c r="G172" s="3">
        <f>SUMPRODUCT($E$169:$E$171,G169:G171)</f>
        <v>1</v>
      </c>
      <c r="H172" s="3">
        <f t="shared" ref="H172:L172" si="5">SUMPRODUCT($E$169:$E$171,H169:H171)</f>
        <v>1</v>
      </c>
      <c r="I172" s="38">
        <f t="shared" si="5"/>
        <v>0</v>
      </c>
      <c r="J172" s="3">
        <f t="shared" si="5"/>
        <v>1</v>
      </c>
      <c r="K172" s="3">
        <f t="shared" si="5"/>
        <v>1</v>
      </c>
      <c r="L172" s="3">
        <f t="shared" si="5"/>
        <v>0</v>
      </c>
      <c r="M172" s="3"/>
    </row>
    <row r="173" spans="4:13" x14ac:dyDescent="0.25">
      <c r="D173" s="3"/>
      <c r="E173" s="3"/>
      <c r="F173" s="3" t="s">
        <v>619</v>
      </c>
      <c r="G173" s="3">
        <f>G167-G172</f>
        <v>0</v>
      </c>
      <c r="H173" s="3">
        <f t="shared" ref="H173" si="6">H167-H172</f>
        <v>0</v>
      </c>
      <c r="I173" s="38">
        <f t="shared" ref="I173" si="7">I167-I172</f>
        <v>1</v>
      </c>
      <c r="J173" s="3">
        <f t="shared" ref="J173" si="8">J167-J172</f>
        <v>-1</v>
      </c>
      <c r="K173" s="3">
        <f t="shared" ref="K173" si="9">K167-K172</f>
        <v>-1</v>
      </c>
      <c r="L173" s="3">
        <f t="shared" ref="L173" si="10">L167-L172</f>
        <v>0</v>
      </c>
      <c r="M173" s="3"/>
    </row>
    <row r="174" spans="4:13" ht="15.75" x14ac:dyDescent="0.25">
      <c r="D174" s="230" t="s">
        <v>629</v>
      </c>
    </row>
    <row r="176" spans="4:13" ht="15.75" x14ac:dyDescent="0.25">
      <c r="D176" s="230" t="s">
        <v>630</v>
      </c>
    </row>
    <row r="177" spans="4:13" ht="15.75" x14ac:dyDescent="0.25">
      <c r="D177" s="232"/>
    </row>
    <row r="178" spans="4:13" ht="15.75" x14ac:dyDescent="0.25">
      <c r="D178" s="232" t="s">
        <v>627</v>
      </c>
    </row>
    <row r="180" spans="4:13" x14ac:dyDescent="0.25">
      <c r="D180" s="3"/>
      <c r="E180" s="3"/>
      <c r="F180" s="3" t="s">
        <v>155</v>
      </c>
      <c r="G180" s="3">
        <v>1</v>
      </c>
      <c r="H180" s="3">
        <v>1</v>
      </c>
      <c r="I180" s="3">
        <v>1</v>
      </c>
      <c r="J180" s="3">
        <v>0</v>
      </c>
      <c r="K180" s="3">
        <v>0</v>
      </c>
      <c r="L180" s="3">
        <v>0</v>
      </c>
      <c r="M180" s="3"/>
    </row>
    <row r="181" spans="4:13" x14ac:dyDescent="0.25">
      <c r="D181" s="3" t="s">
        <v>231</v>
      </c>
      <c r="E181" s="3" t="s">
        <v>436</v>
      </c>
      <c r="F181" s="3" t="s">
        <v>437</v>
      </c>
      <c r="G181" s="3" t="s">
        <v>616</v>
      </c>
      <c r="H181" s="3" t="s">
        <v>617</v>
      </c>
      <c r="I181" s="3" t="s">
        <v>618</v>
      </c>
      <c r="J181" s="3" t="s">
        <v>157</v>
      </c>
      <c r="K181" s="3" t="s">
        <v>158</v>
      </c>
      <c r="L181" s="3" t="s">
        <v>159</v>
      </c>
      <c r="M181" s="3" t="s">
        <v>238</v>
      </c>
    </row>
    <row r="182" spans="4:13" x14ac:dyDescent="0.25">
      <c r="D182" s="3" t="s">
        <v>616</v>
      </c>
      <c r="E182" s="3">
        <v>1</v>
      </c>
      <c r="F182" s="3">
        <v>1</v>
      </c>
      <c r="G182" s="3">
        <v>1</v>
      </c>
      <c r="H182" s="3">
        <v>0</v>
      </c>
      <c r="I182" s="3">
        <v>0</v>
      </c>
      <c r="J182" s="3">
        <v>1</v>
      </c>
      <c r="K182" s="3">
        <v>0</v>
      </c>
      <c r="L182" s="3">
        <v>0</v>
      </c>
      <c r="M182" s="242" t="s">
        <v>620</v>
      </c>
    </row>
    <row r="183" spans="4:13" x14ac:dyDescent="0.25">
      <c r="D183" s="3" t="s">
        <v>617</v>
      </c>
      <c r="E183" s="3">
        <v>1</v>
      </c>
      <c r="F183" s="3">
        <v>1</v>
      </c>
      <c r="G183" s="3">
        <v>0</v>
      </c>
      <c r="H183" s="3">
        <v>1</v>
      </c>
      <c r="I183" s="3">
        <v>0</v>
      </c>
      <c r="J183" s="3">
        <v>0</v>
      </c>
      <c r="K183" s="3">
        <v>1</v>
      </c>
      <c r="L183" s="3">
        <v>0</v>
      </c>
      <c r="M183" s="242" t="s">
        <v>620</v>
      </c>
    </row>
    <row r="184" spans="4:13" x14ac:dyDescent="0.25">
      <c r="D184" s="3" t="s">
        <v>618</v>
      </c>
      <c r="E184" s="3">
        <v>1</v>
      </c>
      <c r="F184" s="3">
        <v>1</v>
      </c>
      <c r="G184" s="3">
        <v>0</v>
      </c>
      <c r="H184" s="3">
        <v>0</v>
      </c>
      <c r="I184" s="3">
        <v>1</v>
      </c>
      <c r="J184" s="3">
        <v>0</v>
      </c>
      <c r="K184" s="3">
        <v>0</v>
      </c>
      <c r="L184" s="3">
        <v>1</v>
      </c>
      <c r="M184" s="242">
        <v>1</v>
      </c>
    </row>
    <row r="185" spans="4:13" x14ac:dyDescent="0.25">
      <c r="D185" s="3" t="s">
        <v>615</v>
      </c>
      <c r="E185" s="3"/>
      <c r="F185" s="3" t="s">
        <v>277</v>
      </c>
      <c r="G185" s="3">
        <f>SUMPRODUCT($E$182:$E$184,G182:G184)</f>
        <v>1</v>
      </c>
      <c r="H185" s="3">
        <f t="shared" ref="H185:L185" si="11">SUMPRODUCT($E$182:$E$184,H182:H184)</f>
        <v>1</v>
      </c>
      <c r="I185" s="3">
        <f t="shared" si="11"/>
        <v>1</v>
      </c>
      <c r="J185" s="3">
        <f t="shared" si="11"/>
        <v>1</v>
      </c>
      <c r="K185" s="3">
        <f t="shared" si="11"/>
        <v>1</v>
      </c>
      <c r="L185" s="3">
        <f t="shared" si="11"/>
        <v>1</v>
      </c>
      <c r="M185" s="3"/>
    </row>
    <row r="186" spans="4:13" x14ac:dyDescent="0.25">
      <c r="D186" s="3"/>
      <c r="E186" s="3"/>
      <c r="F186" s="3" t="s">
        <v>619</v>
      </c>
      <c r="G186" s="3">
        <f>G180-G185</f>
        <v>0</v>
      </c>
      <c r="H186" s="3">
        <f t="shared" ref="H186" si="12">H180-H185</f>
        <v>0</v>
      </c>
      <c r="I186" s="3">
        <f t="shared" ref="I186" si="13">I180-I185</f>
        <v>0</v>
      </c>
      <c r="J186" s="3">
        <f t="shared" ref="J186" si="14">J180-J185</f>
        <v>-1</v>
      </c>
      <c r="K186" s="3">
        <f t="shared" ref="K186" si="15">K180-K185</f>
        <v>-1</v>
      </c>
      <c r="L186" s="3">
        <f t="shared" ref="L186" si="16">L180-L185</f>
        <v>-1</v>
      </c>
      <c r="M186" s="3"/>
    </row>
    <row r="188" spans="4:13" ht="15.75" x14ac:dyDescent="0.25">
      <c r="D188" s="230" t="s">
        <v>631</v>
      </c>
    </row>
    <row r="190" spans="4:13" ht="15.75" x14ac:dyDescent="0.25">
      <c r="D190" s="230" t="s">
        <v>632</v>
      </c>
    </row>
    <row r="191" spans="4:13" ht="15.75" x14ac:dyDescent="0.25">
      <c r="D191" s="231" t="s">
        <v>633</v>
      </c>
    </row>
    <row r="193" spans="4:4" ht="15.75" x14ac:dyDescent="0.25">
      <c r="D193" s="230" t="s">
        <v>634</v>
      </c>
    </row>
    <row r="195" spans="4:4" ht="15.75" x14ac:dyDescent="0.25">
      <c r="D195" s="232" t="s">
        <v>646</v>
      </c>
    </row>
    <row r="197" spans="4:4" ht="15.75" x14ac:dyDescent="0.25">
      <c r="D197" s="232" t="s">
        <v>647</v>
      </c>
    </row>
    <row r="199" spans="4:4" ht="15.75" x14ac:dyDescent="0.25">
      <c r="D199" s="230" t="s">
        <v>635</v>
      </c>
    </row>
    <row r="200" spans="4:4" ht="15.75" x14ac:dyDescent="0.25">
      <c r="D200" s="231" t="s">
        <v>636</v>
      </c>
    </row>
    <row r="202" spans="4:4" ht="15.75" x14ac:dyDescent="0.25">
      <c r="D202" s="231" t="s">
        <v>637</v>
      </c>
    </row>
    <row r="204" spans="4:4" ht="15.75" x14ac:dyDescent="0.25">
      <c r="D204" s="231" t="s">
        <v>638</v>
      </c>
    </row>
    <row r="206" spans="4:4" ht="27.75" x14ac:dyDescent="0.4">
      <c r="D206" s="230" t="s">
        <v>639</v>
      </c>
    </row>
    <row r="208" spans="4:4" ht="15.75" x14ac:dyDescent="0.25">
      <c r="D208" s="230" t="s">
        <v>640</v>
      </c>
    </row>
    <row r="209" spans="4:4" ht="15.75" x14ac:dyDescent="0.25">
      <c r="D209" s="230" t="s">
        <v>641</v>
      </c>
    </row>
    <row r="211" spans="4:4" ht="15.75" x14ac:dyDescent="0.25">
      <c r="D211" s="231" t="s">
        <v>642</v>
      </c>
    </row>
    <row r="213" spans="4:4" ht="15.75" x14ac:dyDescent="0.25">
      <c r="D213" s="231" t="s">
        <v>643</v>
      </c>
    </row>
    <row r="215" spans="4:4" ht="15.75" x14ac:dyDescent="0.25">
      <c r="D215" s="231" t="s">
        <v>644</v>
      </c>
    </row>
    <row r="217" spans="4:4" ht="15.75" x14ac:dyDescent="0.25">
      <c r="D217" s="231" t="s">
        <v>645</v>
      </c>
    </row>
    <row r="219" spans="4:4" ht="27.75" x14ac:dyDescent="0.4">
      <c r="D219" s="230" t="s">
        <v>649</v>
      </c>
    </row>
    <row r="221" spans="4:4" ht="15.75" x14ac:dyDescent="0.25">
      <c r="D221" s="230" t="s">
        <v>648</v>
      </c>
    </row>
    <row r="222" spans="4:4" ht="15.75" x14ac:dyDescent="0.25">
      <c r="D222" s="230"/>
    </row>
    <row r="223" spans="4:4" ht="27.75" x14ac:dyDescent="0.4">
      <c r="D223" s="230" t="s">
        <v>650</v>
      </c>
    </row>
  </sheetData>
  <mergeCells count="2">
    <mergeCell ref="C119:M119"/>
    <mergeCell ref="C136:V136"/>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topLeftCell="A23" workbookViewId="0">
      <selection activeCell="Q5" sqref="Q5"/>
    </sheetView>
  </sheetViews>
  <sheetFormatPr defaultRowHeight="15" x14ac:dyDescent="0.25"/>
  <sheetData>
    <row r="1" spans="1:10" ht="135" customHeight="1" x14ac:dyDescent="0.25"/>
    <row r="3" spans="1:10" x14ac:dyDescent="0.25">
      <c r="C3" t="s">
        <v>537</v>
      </c>
    </row>
    <row r="4" spans="1:10" x14ac:dyDescent="0.25">
      <c r="D4" t="s">
        <v>540</v>
      </c>
    </row>
    <row r="5" spans="1:10" x14ac:dyDescent="0.25">
      <c r="B5" s="1"/>
      <c r="C5" s="1" t="s">
        <v>196</v>
      </c>
      <c r="D5" s="1" t="s">
        <v>197</v>
      </c>
      <c r="E5" s="1" t="s">
        <v>198</v>
      </c>
      <c r="F5" s="1" t="s">
        <v>549</v>
      </c>
      <c r="G5" t="s">
        <v>541</v>
      </c>
      <c r="J5" t="s">
        <v>554</v>
      </c>
    </row>
    <row r="6" spans="1:10" x14ac:dyDescent="0.25">
      <c r="A6" t="s">
        <v>538</v>
      </c>
      <c r="B6" s="1" t="s">
        <v>546</v>
      </c>
      <c r="C6" s="1">
        <v>0</v>
      </c>
      <c r="D6" s="1">
        <v>-1</v>
      </c>
      <c r="E6" s="1">
        <v>-1</v>
      </c>
      <c r="F6" s="56">
        <v>-1</v>
      </c>
      <c r="G6">
        <f>MIN(C6:F6)</f>
        <v>-1</v>
      </c>
      <c r="H6" t="s">
        <v>542</v>
      </c>
      <c r="J6" t="s">
        <v>555</v>
      </c>
    </row>
    <row r="7" spans="1:10" x14ac:dyDescent="0.25">
      <c r="A7" t="s">
        <v>539</v>
      </c>
      <c r="B7" s="1" t="s">
        <v>547</v>
      </c>
      <c r="C7" s="1">
        <v>1</v>
      </c>
      <c r="D7" s="1">
        <v>0</v>
      </c>
      <c r="E7" s="1">
        <v>-1</v>
      </c>
      <c r="F7" s="56">
        <v>-1</v>
      </c>
      <c r="G7">
        <f t="shared" ref="G7:G8" si="0">MIN(C7:F7)</f>
        <v>-1</v>
      </c>
      <c r="H7">
        <f>MAX(G6:G8)</f>
        <v>-1</v>
      </c>
    </row>
    <row r="8" spans="1:10" x14ac:dyDescent="0.25">
      <c r="B8" s="1" t="s">
        <v>548</v>
      </c>
      <c r="C8" s="1">
        <v>1</v>
      </c>
      <c r="D8" s="1">
        <v>1</v>
      </c>
      <c r="E8" s="1">
        <v>0</v>
      </c>
      <c r="F8" s="56">
        <v>-1</v>
      </c>
      <c r="G8">
        <f t="shared" si="0"/>
        <v>-1</v>
      </c>
    </row>
    <row r="9" spans="1:10" x14ac:dyDescent="0.25">
      <c r="B9" t="s">
        <v>542</v>
      </c>
      <c r="C9">
        <f>MAX(C6:C8)</f>
        <v>1</v>
      </c>
      <c r="D9">
        <f t="shared" ref="D9:F9" si="1">MAX(D6:D8)</f>
        <v>1</v>
      </c>
      <c r="E9">
        <f t="shared" si="1"/>
        <v>0</v>
      </c>
      <c r="F9" s="68">
        <f t="shared" si="1"/>
        <v>-1</v>
      </c>
    </row>
    <row r="10" spans="1:10" x14ac:dyDescent="0.25">
      <c r="C10" t="s">
        <v>541</v>
      </c>
      <c r="D10">
        <f>MIN(C9:F9)</f>
        <v>-1</v>
      </c>
    </row>
    <row r="12" spans="1:10" x14ac:dyDescent="0.25">
      <c r="F12" t="s">
        <v>543</v>
      </c>
    </row>
    <row r="14" spans="1:10" x14ac:dyDescent="0.25">
      <c r="B14" t="s">
        <v>544</v>
      </c>
    </row>
    <row r="16" spans="1:10" x14ac:dyDescent="0.25">
      <c r="B16" t="s">
        <v>545</v>
      </c>
    </row>
    <row r="18" spans="2:6" x14ac:dyDescent="0.25">
      <c r="B18" s="1"/>
      <c r="C18" s="1" t="s">
        <v>196</v>
      </c>
      <c r="D18" s="1" t="s">
        <v>197</v>
      </c>
      <c r="E18" s="1" t="s">
        <v>198</v>
      </c>
      <c r="F18" s="1" t="s">
        <v>549</v>
      </c>
    </row>
    <row r="19" spans="2:6" x14ac:dyDescent="0.25">
      <c r="B19" s="1" t="s">
        <v>546</v>
      </c>
      <c r="C19" s="1">
        <v>0</v>
      </c>
      <c r="D19" s="1">
        <v>-1</v>
      </c>
      <c r="E19" s="1">
        <v>-1</v>
      </c>
      <c r="F19" s="56">
        <v>-1</v>
      </c>
    </row>
    <row r="20" spans="2:6" x14ac:dyDescent="0.25">
      <c r="B20" s="1" t="s">
        <v>548</v>
      </c>
      <c r="C20" s="1">
        <v>1</v>
      </c>
      <c r="D20" s="1">
        <v>1</v>
      </c>
      <c r="E20" s="1">
        <v>0</v>
      </c>
      <c r="F20" s="56">
        <v>-1</v>
      </c>
    </row>
    <row r="22" spans="2:6" x14ac:dyDescent="0.25">
      <c r="B22" t="s">
        <v>550</v>
      </c>
    </row>
    <row r="24" spans="2:6" x14ac:dyDescent="0.25">
      <c r="B24" s="1"/>
      <c r="C24" s="1" t="s">
        <v>196</v>
      </c>
      <c r="D24" s="1" t="s">
        <v>197</v>
      </c>
      <c r="E24" s="1" t="s">
        <v>198</v>
      </c>
      <c r="F24" s="1" t="s">
        <v>549</v>
      </c>
    </row>
    <row r="25" spans="2:6" x14ac:dyDescent="0.25">
      <c r="B25" s="1" t="s">
        <v>548</v>
      </c>
      <c r="C25" s="1">
        <v>1</v>
      </c>
      <c r="D25" s="1">
        <v>1</v>
      </c>
      <c r="E25" s="1">
        <v>0</v>
      </c>
      <c r="F25" s="56">
        <v>-1</v>
      </c>
    </row>
    <row r="27" spans="2:6" x14ac:dyDescent="0.25">
      <c r="B27" t="s">
        <v>551</v>
      </c>
    </row>
    <row r="29" spans="2:6" x14ac:dyDescent="0.25">
      <c r="B29" s="1"/>
      <c r="C29" s="1" t="s">
        <v>196</v>
      </c>
      <c r="D29" s="1" t="s">
        <v>197</v>
      </c>
      <c r="E29" s="1" t="s">
        <v>549</v>
      </c>
    </row>
    <row r="30" spans="2:6" x14ac:dyDescent="0.25">
      <c r="B30" s="1" t="s">
        <v>548</v>
      </c>
      <c r="C30" s="1">
        <v>1</v>
      </c>
      <c r="D30" s="1">
        <v>1</v>
      </c>
      <c r="E30" s="1">
        <v>-1</v>
      </c>
    </row>
    <row r="32" spans="2:6" x14ac:dyDescent="0.25">
      <c r="B32" t="s">
        <v>552</v>
      </c>
    </row>
    <row r="34" spans="2:4" x14ac:dyDescent="0.25">
      <c r="B34" s="1"/>
      <c r="C34" s="1" t="s">
        <v>196</v>
      </c>
      <c r="D34" s="1" t="s">
        <v>549</v>
      </c>
    </row>
    <row r="35" spans="2:4" x14ac:dyDescent="0.25">
      <c r="B35" s="1" t="s">
        <v>548</v>
      </c>
      <c r="C35" s="1">
        <v>1</v>
      </c>
      <c r="D35" s="1">
        <v>-1</v>
      </c>
    </row>
    <row r="37" spans="2:4" x14ac:dyDescent="0.25">
      <c r="B37" t="s">
        <v>553</v>
      </c>
    </row>
    <row r="38" spans="2:4" x14ac:dyDescent="0.25">
      <c r="B38" s="1"/>
      <c r="C38" s="1" t="s">
        <v>549</v>
      </c>
    </row>
    <row r="39" spans="2:4" x14ac:dyDescent="0.25">
      <c r="B39" s="1" t="s">
        <v>548</v>
      </c>
      <c r="C39" s="63">
        <v>-1</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7"/>
  <sheetViews>
    <sheetView workbookViewId="0">
      <selection activeCell="K6" sqref="K6"/>
    </sheetView>
  </sheetViews>
  <sheetFormatPr defaultRowHeight="15" x14ac:dyDescent="0.25"/>
  <cols>
    <col min="3" max="3" width="18.28515625" customWidth="1"/>
    <col min="4" max="4" width="18" customWidth="1"/>
    <col min="5" max="5" width="18.28515625" customWidth="1"/>
  </cols>
  <sheetData>
    <row r="1" spans="3:5" ht="133.5" customHeight="1" x14ac:dyDescent="0.25"/>
    <row r="3" spans="3:5" x14ac:dyDescent="0.25">
      <c r="D3" t="s">
        <v>530</v>
      </c>
    </row>
    <row r="5" spans="3:5" x14ac:dyDescent="0.25">
      <c r="C5" s="119"/>
      <c r="D5" s="119" t="s">
        <v>531</v>
      </c>
      <c r="E5" s="119" t="s">
        <v>532</v>
      </c>
    </row>
    <row r="6" spans="3:5" x14ac:dyDescent="0.25">
      <c r="C6" s="119" t="s">
        <v>531</v>
      </c>
      <c r="D6" s="119" t="s">
        <v>533</v>
      </c>
      <c r="E6" s="119" t="s">
        <v>536</v>
      </c>
    </row>
    <row r="7" spans="3:5" x14ac:dyDescent="0.25">
      <c r="C7" s="119" t="s">
        <v>532</v>
      </c>
      <c r="D7" s="119" t="s">
        <v>534</v>
      </c>
      <c r="E7" s="119" t="s">
        <v>535</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12" sqref="N12"/>
    </sheetView>
  </sheetViews>
  <sheetFormatPr defaultRowHeight="15" x14ac:dyDescent="0.25"/>
  <sheetData>
    <row r="1" ht="96" customHeight="1" x14ac:dyDescent="0.25"/>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84"/>
  <sheetViews>
    <sheetView zoomScale="94" zoomScaleNormal="96" workbookViewId="0">
      <selection activeCell="S41" sqref="S41"/>
    </sheetView>
  </sheetViews>
  <sheetFormatPr defaultRowHeight="15" x14ac:dyDescent="0.25"/>
  <cols>
    <col min="3" max="3" width="11" customWidth="1"/>
  </cols>
  <sheetData>
    <row r="1" spans="2:7" ht="152.25" customHeight="1" x14ac:dyDescent="0.25"/>
    <row r="3" spans="2:7" x14ac:dyDescent="0.25">
      <c r="E3" t="s">
        <v>651</v>
      </c>
    </row>
    <row r="4" spans="2:7" x14ac:dyDescent="0.25">
      <c r="C4" s="1" t="s">
        <v>652</v>
      </c>
      <c r="D4" s="1" t="s">
        <v>658</v>
      </c>
      <c r="E4" s="1" t="s">
        <v>659</v>
      </c>
    </row>
    <row r="5" spans="2:7" x14ac:dyDescent="0.25">
      <c r="B5" t="s">
        <v>653</v>
      </c>
      <c r="C5" s="1" t="s">
        <v>416</v>
      </c>
      <c r="D5" s="1">
        <v>3</v>
      </c>
      <c r="E5" s="1">
        <v>-2</v>
      </c>
    </row>
    <row r="6" spans="2:7" x14ac:dyDescent="0.25">
      <c r="C6" s="1" t="s">
        <v>657</v>
      </c>
      <c r="D6" s="1">
        <v>-1</v>
      </c>
      <c r="E6" s="1">
        <v>2</v>
      </c>
    </row>
    <row r="7" spans="2:7" ht="15.75" x14ac:dyDescent="0.25">
      <c r="C7" s="230" t="s">
        <v>654</v>
      </c>
    </row>
    <row r="8" spans="2:7" x14ac:dyDescent="0.25">
      <c r="E8" t="s">
        <v>651</v>
      </c>
    </row>
    <row r="9" spans="2:7" x14ac:dyDescent="0.25">
      <c r="C9" s="1" t="s">
        <v>652</v>
      </c>
      <c r="D9" s="1" t="s">
        <v>658</v>
      </c>
      <c r="E9" s="1" t="s">
        <v>659</v>
      </c>
      <c r="F9" t="s">
        <v>541</v>
      </c>
      <c r="G9" t="s">
        <v>542</v>
      </c>
    </row>
    <row r="10" spans="2:7" x14ac:dyDescent="0.25">
      <c r="B10" t="s">
        <v>653</v>
      </c>
      <c r="C10" s="1" t="s">
        <v>416</v>
      </c>
      <c r="D10" s="1">
        <v>3</v>
      </c>
      <c r="E10" s="1">
        <v>-2</v>
      </c>
      <c r="F10">
        <f>MIN(D10:E10)</f>
        <v>-2</v>
      </c>
      <c r="G10">
        <f>MAX(F10:F11)</f>
        <v>-1</v>
      </c>
    </row>
    <row r="11" spans="2:7" x14ac:dyDescent="0.25">
      <c r="C11" s="1" t="s">
        <v>657</v>
      </c>
      <c r="D11" s="1">
        <v>-1</v>
      </c>
      <c r="E11" s="1">
        <v>2</v>
      </c>
      <c r="F11">
        <f>MIN(D11:E11)</f>
        <v>-1</v>
      </c>
    </row>
    <row r="12" spans="2:7" x14ac:dyDescent="0.25">
      <c r="C12" t="s">
        <v>542</v>
      </c>
      <c r="D12">
        <f>MAX(D10:D11)</f>
        <v>3</v>
      </c>
      <c r="E12">
        <f>MAX(E10:E11)</f>
        <v>2</v>
      </c>
    </row>
    <row r="13" spans="2:7" x14ac:dyDescent="0.25">
      <c r="C13" t="s">
        <v>541</v>
      </c>
      <c r="D13">
        <f>MIN(D12:E12)</f>
        <v>2</v>
      </c>
    </row>
    <row r="15" spans="2:7" ht="15.75" x14ac:dyDescent="0.25">
      <c r="C15" s="230" t="s">
        <v>655</v>
      </c>
    </row>
    <row r="16" spans="2:7" ht="15.75" x14ac:dyDescent="0.25">
      <c r="C16" s="232"/>
    </row>
    <row r="17" spans="3:21" ht="15.75" x14ac:dyDescent="0.25">
      <c r="C17" s="232" t="s">
        <v>656</v>
      </c>
    </row>
    <row r="19" spans="3:21" ht="15.75" x14ac:dyDescent="0.25">
      <c r="C19" s="230" t="s">
        <v>660</v>
      </c>
    </row>
    <row r="20" spans="3:21" ht="15.75" x14ac:dyDescent="0.25">
      <c r="C20" s="230" t="s">
        <v>661</v>
      </c>
    </row>
    <row r="21" spans="3:21" ht="15.75" x14ac:dyDescent="0.25">
      <c r="C21" s="230" t="s">
        <v>662</v>
      </c>
    </row>
    <row r="23" spans="3:21" ht="15.75" x14ac:dyDescent="0.25">
      <c r="C23" s="230" t="s">
        <v>663</v>
      </c>
    </row>
    <row r="25" spans="3:21" ht="15.75" x14ac:dyDescent="0.25">
      <c r="C25" s="230" t="s">
        <v>664</v>
      </c>
    </row>
    <row r="27" spans="3:21" ht="15.75" x14ac:dyDescent="0.25">
      <c r="C27" s="230" t="s">
        <v>665</v>
      </c>
    </row>
    <row r="28" spans="3:21" ht="15.75" x14ac:dyDescent="0.25">
      <c r="C28" s="230" t="s">
        <v>666</v>
      </c>
      <c r="N28" t="s">
        <v>416</v>
      </c>
      <c r="Q28" t="s">
        <v>657</v>
      </c>
      <c r="T28" s="5"/>
      <c r="U28" s="5"/>
    </row>
    <row r="29" spans="3:21" x14ac:dyDescent="0.25">
      <c r="N29" s="1" t="s">
        <v>689</v>
      </c>
      <c r="O29" s="1" t="s">
        <v>690</v>
      </c>
      <c r="Q29" s="1" t="s">
        <v>689</v>
      </c>
      <c r="R29" s="1" t="s">
        <v>690</v>
      </c>
      <c r="T29" s="5"/>
      <c r="U29" s="5"/>
    </row>
    <row r="30" spans="3:21" x14ac:dyDescent="0.25">
      <c r="N30" s="1">
        <v>0</v>
      </c>
      <c r="O30" s="1">
        <v>3</v>
      </c>
      <c r="Q30" s="1">
        <v>0</v>
      </c>
      <c r="R30" s="1">
        <v>-1</v>
      </c>
      <c r="T30" s="5"/>
      <c r="U30" s="5"/>
    </row>
    <row r="31" spans="3:21" x14ac:dyDescent="0.25">
      <c r="N31" s="1">
        <v>1</v>
      </c>
      <c r="O31" s="1">
        <v>-2</v>
      </c>
      <c r="Q31" s="1">
        <v>1</v>
      </c>
      <c r="R31" s="1">
        <v>2</v>
      </c>
      <c r="T31" s="5"/>
      <c r="U31" s="5"/>
    </row>
    <row r="33" spans="3:18" x14ac:dyDescent="0.25">
      <c r="N33" t="s">
        <v>658</v>
      </c>
      <c r="Q33" t="s">
        <v>659</v>
      </c>
    </row>
    <row r="34" spans="3:18" x14ac:dyDescent="0.25">
      <c r="N34" s="1" t="s">
        <v>689</v>
      </c>
      <c r="O34" s="1" t="s">
        <v>690</v>
      </c>
      <c r="Q34" s="1" t="s">
        <v>689</v>
      </c>
      <c r="R34" s="1" t="s">
        <v>690</v>
      </c>
    </row>
    <row r="35" spans="3:18" x14ac:dyDescent="0.25">
      <c r="N35" s="1">
        <v>0</v>
      </c>
      <c r="O35" s="1">
        <v>-3</v>
      </c>
      <c r="Q35" s="1">
        <v>1</v>
      </c>
      <c r="R35" s="1">
        <v>-3</v>
      </c>
    </row>
    <row r="36" spans="3:18" x14ac:dyDescent="0.25">
      <c r="N36" s="1">
        <v>0</v>
      </c>
      <c r="O36" s="1">
        <v>4</v>
      </c>
      <c r="Q36" s="1">
        <v>1</v>
      </c>
      <c r="R36" s="1">
        <v>4</v>
      </c>
    </row>
    <row r="43" spans="3:18" ht="15.75" x14ac:dyDescent="0.25">
      <c r="C43" s="230" t="s">
        <v>667</v>
      </c>
    </row>
    <row r="45" spans="3:18" ht="15.75" x14ac:dyDescent="0.25">
      <c r="C45" s="230" t="s">
        <v>668</v>
      </c>
    </row>
    <row r="46" spans="3:18" ht="15.75" x14ac:dyDescent="0.25">
      <c r="C46" s="231" t="s">
        <v>669</v>
      </c>
    </row>
    <row r="48" spans="3:18" ht="15.75" x14ac:dyDescent="0.25">
      <c r="C48" s="231" t="s">
        <v>670</v>
      </c>
    </row>
    <row r="50" spans="3:3" ht="15.75" x14ac:dyDescent="0.25">
      <c r="C50" s="230" t="s">
        <v>671</v>
      </c>
    </row>
    <row r="51" spans="3:3" ht="15.75" x14ac:dyDescent="0.25">
      <c r="C51" s="232" t="s">
        <v>672</v>
      </c>
    </row>
    <row r="53" spans="3:3" ht="15.75" x14ac:dyDescent="0.25">
      <c r="C53" s="230" t="s">
        <v>673</v>
      </c>
    </row>
    <row r="54" spans="3:3" ht="15.75" x14ac:dyDescent="0.25">
      <c r="C54" s="232"/>
    </row>
    <row r="55" spans="3:3" ht="15.75" x14ac:dyDescent="0.25">
      <c r="C55" s="232" t="s">
        <v>674</v>
      </c>
    </row>
    <row r="57" spans="3:3" ht="15.75" x14ac:dyDescent="0.25">
      <c r="C57" s="230" t="s">
        <v>675</v>
      </c>
    </row>
    <row r="59" spans="3:3" ht="15.75" x14ac:dyDescent="0.25">
      <c r="C59" s="231" t="s">
        <v>676</v>
      </c>
    </row>
    <row r="61" spans="3:3" ht="15.75" x14ac:dyDescent="0.25">
      <c r="C61" s="230" t="s">
        <v>677</v>
      </c>
    </row>
    <row r="63" spans="3:3" ht="15.75" x14ac:dyDescent="0.25">
      <c r="C63" s="231" t="s">
        <v>678</v>
      </c>
    </row>
    <row r="66" spans="3:3" ht="15.75" x14ac:dyDescent="0.25">
      <c r="C66" s="230" t="s">
        <v>679</v>
      </c>
    </row>
    <row r="67" spans="3:3" ht="15.75" x14ac:dyDescent="0.25">
      <c r="C67" s="231" t="s">
        <v>680</v>
      </c>
    </row>
    <row r="69" spans="3:3" ht="15.75" x14ac:dyDescent="0.25">
      <c r="C69" s="231" t="s">
        <v>681</v>
      </c>
    </row>
    <row r="71" spans="3:3" ht="15.75" x14ac:dyDescent="0.25">
      <c r="C71" s="230" t="s">
        <v>671</v>
      </c>
    </row>
    <row r="72" spans="3:3" ht="15.75" x14ac:dyDescent="0.25">
      <c r="C72" s="232" t="s">
        <v>682</v>
      </c>
    </row>
    <row r="74" spans="3:3" ht="15.75" x14ac:dyDescent="0.25">
      <c r="C74" s="230" t="s">
        <v>683</v>
      </c>
    </row>
    <row r="76" spans="3:3" ht="27.75" x14ac:dyDescent="0.4">
      <c r="C76" s="232" t="s">
        <v>684</v>
      </c>
    </row>
    <row r="78" spans="3:3" ht="15.75" x14ac:dyDescent="0.25">
      <c r="C78" s="230" t="s">
        <v>685</v>
      </c>
    </row>
    <row r="80" spans="3:3" ht="15.75" x14ac:dyDescent="0.25">
      <c r="C80" s="231" t="s">
        <v>686</v>
      </c>
    </row>
    <row r="82" spans="3:3" ht="15.75" x14ac:dyDescent="0.25">
      <c r="C82" s="230" t="s">
        <v>687</v>
      </c>
    </row>
    <row r="83" spans="3:3" ht="15.75" x14ac:dyDescent="0.25">
      <c r="C83" s="231"/>
    </row>
    <row r="84" spans="3:3" ht="15.75" x14ac:dyDescent="0.25">
      <c r="C84" s="231" t="s">
        <v>688</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92"/>
  <sheetViews>
    <sheetView zoomScaleNormal="100" workbookViewId="0">
      <selection activeCell="N47" sqref="N47"/>
    </sheetView>
  </sheetViews>
  <sheetFormatPr defaultRowHeight="15" x14ac:dyDescent="0.25"/>
  <cols>
    <col min="3" max="3" width="10.28515625" customWidth="1"/>
  </cols>
  <sheetData>
    <row r="1" spans="2:8" ht="142.5" customHeight="1" x14ac:dyDescent="0.25"/>
    <row r="3" spans="2:8" x14ac:dyDescent="0.25">
      <c r="E3" t="s">
        <v>691</v>
      </c>
    </row>
    <row r="4" spans="2:8" x14ac:dyDescent="0.25">
      <c r="C4" s="1" t="s">
        <v>652</v>
      </c>
      <c r="D4" s="1" t="s">
        <v>658</v>
      </c>
      <c r="E4" s="1" t="s">
        <v>659</v>
      </c>
      <c r="F4" s="1" t="s">
        <v>692</v>
      </c>
      <c r="G4" s="245" t="s">
        <v>541</v>
      </c>
      <c r="H4" s="245" t="s">
        <v>542</v>
      </c>
    </row>
    <row r="5" spans="2:8" x14ac:dyDescent="0.25">
      <c r="B5" t="s">
        <v>653</v>
      </c>
      <c r="C5" s="1" t="s">
        <v>416</v>
      </c>
      <c r="D5" s="1">
        <v>4</v>
      </c>
      <c r="E5" s="1">
        <v>3</v>
      </c>
      <c r="F5" s="1">
        <v>1</v>
      </c>
      <c r="G5">
        <f>MIN(D5:F5)</f>
        <v>1</v>
      </c>
      <c r="H5">
        <f>MAX(G5:G6)</f>
        <v>1</v>
      </c>
    </row>
    <row r="6" spans="2:8" x14ac:dyDescent="0.25">
      <c r="C6" s="1" t="s">
        <v>657</v>
      </c>
      <c r="D6" s="1">
        <v>0</v>
      </c>
      <c r="E6" s="1">
        <v>1</v>
      </c>
      <c r="F6" s="1">
        <v>2</v>
      </c>
      <c r="G6">
        <f>MIN(D6:F6)</f>
        <v>0</v>
      </c>
    </row>
    <row r="7" spans="2:8" x14ac:dyDescent="0.25">
      <c r="C7" s="39" t="s">
        <v>542</v>
      </c>
      <c r="D7">
        <f>MAX(D5:D6)</f>
        <v>4</v>
      </c>
      <c r="E7">
        <f t="shared" ref="E7:F7" si="0">MAX(E5:E6)</f>
        <v>3</v>
      </c>
      <c r="F7">
        <f t="shared" si="0"/>
        <v>2</v>
      </c>
    </row>
    <row r="8" spans="2:8" x14ac:dyDescent="0.25">
      <c r="C8" s="39" t="s">
        <v>541</v>
      </c>
      <c r="D8">
        <f>MIN(D7:F7)</f>
        <v>2</v>
      </c>
    </row>
    <row r="10" spans="2:8" ht="15.75" x14ac:dyDescent="0.25">
      <c r="C10" s="230" t="s">
        <v>655</v>
      </c>
    </row>
    <row r="11" spans="2:8" ht="15.75" x14ac:dyDescent="0.25">
      <c r="C11" s="232"/>
    </row>
    <row r="12" spans="2:8" ht="15.75" x14ac:dyDescent="0.25">
      <c r="C12" s="232" t="s">
        <v>656</v>
      </c>
    </row>
    <row r="15" spans="2:8" ht="15.75" x14ac:dyDescent="0.25">
      <c r="C15" s="230" t="s">
        <v>693</v>
      </c>
    </row>
    <row r="16" spans="2:8" ht="15.75" x14ac:dyDescent="0.25">
      <c r="C16" s="230" t="s">
        <v>694</v>
      </c>
    </row>
    <row r="18" spans="3:17" ht="15.75" x14ac:dyDescent="0.25">
      <c r="C18" s="230" t="s">
        <v>695</v>
      </c>
    </row>
    <row r="20" spans="3:17" ht="15.75" x14ac:dyDescent="0.25">
      <c r="C20" s="230" t="s">
        <v>660</v>
      </c>
    </row>
    <row r="21" spans="3:17" ht="15.75" x14ac:dyDescent="0.25">
      <c r="C21" s="230" t="s">
        <v>661</v>
      </c>
    </row>
    <row r="22" spans="3:17" ht="15.75" x14ac:dyDescent="0.25">
      <c r="C22" s="230" t="s">
        <v>696</v>
      </c>
    </row>
    <row r="24" spans="3:17" ht="15.75" x14ac:dyDescent="0.25">
      <c r="C24" s="230" t="s">
        <v>697</v>
      </c>
    </row>
    <row r="26" spans="3:17" ht="15.75" x14ac:dyDescent="0.25">
      <c r="C26" s="230" t="s">
        <v>698</v>
      </c>
    </row>
    <row r="28" spans="3:17" ht="15.75" x14ac:dyDescent="0.25">
      <c r="C28" s="230" t="s">
        <v>665</v>
      </c>
    </row>
    <row r="29" spans="3:17" ht="15.75" x14ac:dyDescent="0.25">
      <c r="C29" s="230" t="s">
        <v>699</v>
      </c>
    </row>
    <row r="31" spans="3:17" x14ac:dyDescent="0.25">
      <c r="M31" t="s">
        <v>416</v>
      </c>
      <c r="P31" t="s">
        <v>657</v>
      </c>
    </row>
    <row r="32" spans="3:17" x14ac:dyDescent="0.25">
      <c r="M32" s="1" t="s">
        <v>715</v>
      </c>
      <c r="N32" s="1" t="s">
        <v>716</v>
      </c>
      <c r="P32" s="1" t="s">
        <v>715</v>
      </c>
      <c r="Q32" s="1" t="s">
        <v>716</v>
      </c>
    </row>
    <row r="33" spans="13:20" x14ac:dyDescent="0.25">
      <c r="M33" s="1">
        <v>0</v>
      </c>
      <c r="N33" s="1">
        <v>-1</v>
      </c>
      <c r="P33" s="1">
        <v>1</v>
      </c>
      <c r="Q33" s="1">
        <v>-1</v>
      </c>
    </row>
    <row r="34" spans="13:20" x14ac:dyDescent="0.25">
      <c r="M34" s="1">
        <v>0</v>
      </c>
      <c r="N34" s="1">
        <v>4</v>
      </c>
      <c r="P34" s="1">
        <v>1</v>
      </c>
      <c r="Q34" s="1">
        <v>4</v>
      </c>
    </row>
    <row r="37" spans="13:20" x14ac:dyDescent="0.25">
      <c r="M37" t="s">
        <v>658</v>
      </c>
      <c r="P37" t="s">
        <v>659</v>
      </c>
      <c r="S37" t="s">
        <v>692</v>
      </c>
    </row>
    <row r="38" spans="13:20" x14ac:dyDescent="0.25">
      <c r="M38" s="1" t="s">
        <v>715</v>
      </c>
      <c r="N38" s="1" t="s">
        <v>716</v>
      </c>
      <c r="P38" s="1" t="s">
        <v>715</v>
      </c>
      <c r="Q38" s="1" t="s">
        <v>716</v>
      </c>
      <c r="S38" s="1" t="s">
        <v>715</v>
      </c>
      <c r="T38" s="1" t="s">
        <v>716</v>
      </c>
    </row>
    <row r="39" spans="13:20" x14ac:dyDescent="0.25">
      <c r="M39" s="1">
        <v>0</v>
      </c>
      <c r="N39" s="1">
        <v>0</v>
      </c>
      <c r="P39" s="1">
        <v>0</v>
      </c>
      <c r="Q39" s="1">
        <v>1</v>
      </c>
      <c r="S39" s="1">
        <v>0</v>
      </c>
      <c r="T39" s="1">
        <v>2</v>
      </c>
    </row>
    <row r="40" spans="13:20" x14ac:dyDescent="0.25">
      <c r="M40" s="1">
        <v>1</v>
      </c>
      <c r="N40" s="1">
        <v>4</v>
      </c>
      <c r="P40" s="1">
        <v>1</v>
      </c>
      <c r="Q40" s="1">
        <v>3</v>
      </c>
      <c r="S40" s="1">
        <v>1</v>
      </c>
      <c r="T40" s="1">
        <v>1</v>
      </c>
    </row>
    <row r="52" spans="3:3" ht="15.75" x14ac:dyDescent="0.25">
      <c r="C52" s="230" t="s">
        <v>700</v>
      </c>
    </row>
    <row r="54" spans="3:3" ht="15.75" x14ac:dyDescent="0.25">
      <c r="C54" s="230" t="s">
        <v>668</v>
      </c>
    </row>
    <row r="55" spans="3:3" ht="15.75" x14ac:dyDescent="0.25">
      <c r="C55" s="231" t="s">
        <v>701</v>
      </c>
    </row>
    <row r="57" spans="3:3" ht="15.75" x14ac:dyDescent="0.25">
      <c r="C57" s="231" t="s">
        <v>702</v>
      </c>
    </row>
    <row r="59" spans="3:3" ht="15.75" x14ac:dyDescent="0.25">
      <c r="C59" s="230" t="s">
        <v>671</v>
      </c>
    </row>
    <row r="60" spans="3:3" ht="15.75" x14ac:dyDescent="0.25">
      <c r="C60" s="232" t="s">
        <v>703</v>
      </c>
    </row>
    <row r="62" spans="3:3" ht="15.75" x14ac:dyDescent="0.25">
      <c r="C62" s="230" t="s">
        <v>673</v>
      </c>
    </row>
    <row r="63" spans="3:3" ht="15.75" x14ac:dyDescent="0.25">
      <c r="C63" s="232"/>
    </row>
    <row r="64" spans="3:3" ht="15.75" x14ac:dyDescent="0.25">
      <c r="C64" s="232" t="s">
        <v>704</v>
      </c>
    </row>
    <row r="65" spans="3:3" ht="15.75" x14ac:dyDescent="0.25">
      <c r="C65" s="230" t="s">
        <v>705</v>
      </c>
    </row>
    <row r="67" spans="3:3" ht="15.75" x14ac:dyDescent="0.25">
      <c r="C67" s="231" t="s">
        <v>706</v>
      </c>
    </row>
    <row r="69" spans="3:3" ht="15.75" x14ac:dyDescent="0.25">
      <c r="C69" s="230" t="s">
        <v>677</v>
      </c>
    </row>
    <row r="71" spans="3:3" ht="15.75" x14ac:dyDescent="0.25">
      <c r="C71" s="231" t="s">
        <v>707</v>
      </c>
    </row>
    <row r="74" spans="3:3" ht="15.75" x14ac:dyDescent="0.25">
      <c r="C74" s="230" t="s">
        <v>679</v>
      </c>
    </row>
    <row r="75" spans="3:3" ht="15.75" x14ac:dyDescent="0.25">
      <c r="C75" s="231" t="s">
        <v>708</v>
      </c>
    </row>
    <row r="77" spans="3:3" ht="15.75" x14ac:dyDescent="0.25">
      <c r="C77" s="231" t="s">
        <v>709</v>
      </c>
    </row>
    <row r="79" spans="3:3" ht="15.75" x14ac:dyDescent="0.25">
      <c r="C79" s="230" t="s">
        <v>671</v>
      </c>
    </row>
    <row r="80" spans="3:3" ht="15.75" x14ac:dyDescent="0.25">
      <c r="C80" s="232" t="s">
        <v>710</v>
      </c>
    </row>
    <row r="82" spans="3:3" ht="15.75" x14ac:dyDescent="0.25">
      <c r="C82" s="230" t="s">
        <v>683</v>
      </c>
    </row>
    <row r="84" spans="3:3" ht="15.75" x14ac:dyDescent="0.25">
      <c r="C84" s="232" t="s">
        <v>714</v>
      </c>
    </row>
    <row r="86" spans="3:3" ht="15.75" x14ac:dyDescent="0.25">
      <c r="C86" s="230" t="s">
        <v>711</v>
      </c>
    </row>
    <row r="88" spans="3:3" ht="15.75" x14ac:dyDescent="0.25">
      <c r="C88" s="231" t="s">
        <v>712</v>
      </c>
    </row>
    <row r="90" spans="3:3" ht="15.75" x14ac:dyDescent="0.25">
      <c r="C90" s="230" t="s">
        <v>687</v>
      </c>
    </row>
    <row r="91" spans="3:3" ht="15.75" x14ac:dyDescent="0.25">
      <c r="C91" s="231"/>
    </row>
    <row r="92" spans="3:3" ht="15.75" x14ac:dyDescent="0.25">
      <c r="C92" s="231" t="s">
        <v>713</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02"/>
  <sheetViews>
    <sheetView zoomScaleNormal="100" workbookViewId="0">
      <selection activeCell="S50" sqref="S50"/>
    </sheetView>
  </sheetViews>
  <sheetFormatPr defaultRowHeight="15" x14ac:dyDescent="0.25"/>
  <cols>
    <col min="3" max="3" width="10.140625" customWidth="1"/>
  </cols>
  <sheetData>
    <row r="1" spans="2:8" ht="184.5" customHeight="1" x14ac:dyDescent="0.25"/>
    <row r="4" spans="2:8" x14ac:dyDescent="0.25">
      <c r="E4" t="s">
        <v>651</v>
      </c>
    </row>
    <row r="5" spans="2:8" x14ac:dyDescent="0.25">
      <c r="C5" s="1" t="s">
        <v>652</v>
      </c>
      <c r="D5" s="1" t="s">
        <v>658</v>
      </c>
      <c r="E5" s="1" t="s">
        <v>659</v>
      </c>
      <c r="F5" s="1" t="s">
        <v>692</v>
      </c>
      <c r="G5" t="s">
        <v>541</v>
      </c>
      <c r="H5" t="s">
        <v>542</v>
      </c>
    </row>
    <row r="6" spans="2:8" x14ac:dyDescent="0.25">
      <c r="C6" s="1" t="s">
        <v>416</v>
      </c>
      <c r="D6" s="1">
        <v>1</v>
      </c>
      <c r="E6" s="1">
        <v>-1</v>
      </c>
      <c r="F6" s="1">
        <v>3</v>
      </c>
      <c r="G6">
        <f>MIN(D6:F6)</f>
        <v>-1</v>
      </c>
      <c r="H6">
        <f>MAX(G6:G9)</f>
        <v>0</v>
      </c>
    </row>
    <row r="7" spans="2:8" x14ac:dyDescent="0.25">
      <c r="B7" t="s">
        <v>653</v>
      </c>
      <c r="C7" s="1" t="s">
        <v>657</v>
      </c>
      <c r="D7" s="1">
        <v>0</v>
      </c>
      <c r="E7" s="1">
        <v>4</v>
      </c>
      <c r="F7" s="1">
        <v>1</v>
      </c>
      <c r="G7">
        <f t="shared" ref="G7:G9" si="0">MIN(D7:F7)</f>
        <v>0</v>
      </c>
    </row>
    <row r="8" spans="2:8" x14ac:dyDescent="0.25">
      <c r="C8" s="1" t="s">
        <v>717</v>
      </c>
      <c r="D8" s="1">
        <v>3</v>
      </c>
      <c r="E8" s="1">
        <v>-2</v>
      </c>
      <c r="F8" s="1">
        <v>5</v>
      </c>
      <c r="G8">
        <f t="shared" si="0"/>
        <v>-2</v>
      </c>
    </row>
    <row r="9" spans="2:8" x14ac:dyDescent="0.25">
      <c r="C9" s="1" t="s">
        <v>718</v>
      </c>
      <c r="D9" s="1">
        <v>-3</v>
      </c>
      <c r="E9" s="1">
        <v>6</v>
      </c>
      <c r="F9" s="1">
        <v>-2</v>
      </c>
      <c r="G9">
        <f t="shared" si="0"/>
        <v>-3</v>
      </c>
    </row>
    <row r="10" spans="2:8" x14ac:dyDescent="0.25">
      <c r="C10" s="246" t="s">
        <v>542</v>
      </c>
      <c r="D10">
        <f>MAX(D6:D9)</f>
        <v>3</v>
      </c>
      <c r="E10">
        <f t="shared" ref="E10:F10" si="1">MAX(E6:E9)</f>
        <v>6</v>
      </c>
      <c r="F10">
        <f t="shared" si="1"/>
        <v>5</v>
      </c>
    </row>
    <row r="11" spans="2:8" x14ac:dyDescent="0.25">
      <c r="C11" s="246" t="s">
        <v>541</v>
      </c>
      <c r="D11">
        <f>MIN(D10:F10)</f>
        <v>3</v>
      </c>
    </row>
    <row r="13" spans="2:8" ht="15.75" x14ac:dyDescent="0.25">
      <c r="C13" s="230" t="s">
        <v>655</v>
      </c>
    </row>
    <row r="14" spans="2:8" ht="15.75" x14ac:dyDescent="0.25">
      <c r="C14" s="232"/>
    </row>
    <row r="15" spans="2:8" ht="15.75" x14ac:dyDescent="0.25">
      <c r="C15" s="232" t="s">
        <v>719</v>
      </c>
    </row>
    <row r="17" spans="2:6" ht="15.75" x14ac:dyDescent="0.25">
      <c r="C17" s="230" t="s">
        <v>693</v>
      </c>
    </row>
    <row r="18" spans="2:6" ht="15.75" x14ac:dyDescent="0.25">
      <c r="C18" s="230" t="s">
        <v>694</v>
      </c>
    </row>
    <row r="20" spans="2:6" ht="15.75" x14ac:dyDescent="0.25">
      <c r="C20" s="230" t="s">
        <v>720</v>
      </c>
    </row>
    <row r="22" spans="2:6" x14ac:dyDescent="0.25">
      <c r="E22" t="s">
        <v>651</v>
      </c>
    </row>
    <row r="23" spans="2:6" x14ac:dyDescent="0.25">
      <c r="C23" s="1" t="s">
        <v>652</v>
      </c>
      <c r="D23" s="1" t="s">
        <v>658</v>
      </c>
      <c r="E23" s="1" t="s">
        <v>659</v>
      </c>
      <c r="F23" s="5"/>
    </row>
    <row r="24" spans="2:6" x14ac:dyDescent="0.25">
      <c r="C24" s="1" t="s">
        <v>416</v>
      </c>
      <c r="D24" s="1">
        <v>1</v>
      </c>
      <c r="E24" s="1">
        <v>-1</v>
      </c>
      <c r="F24" s="5"/>
    </row>
    <row r="25" spans="2:6" x14ac:dyDescent="0.25">
      <c r="B25" t="s">
        <v>653</v>
      </c>
      <c r="C25" s="1" t="s">
        <v>657</v>
      </c>
      <c r="D25" s="1">
        <v>0</v>
      </c>
      <c r="E25" s="1">
        <v>4</v>
      </c>
      <c r="F25" s="5"/>
    </row>
    <row r="26" spans="2:6" x14ac:dyDescent="0.25">
      <c r="C26" s="1" t="s">
        <v>717</v>
      </c>
      <c r="D26" s="1">
        <v>3</v>
      </c>
      <c r="E26" s="1">
        <v>-2</v>
      </c>
      <c r="F26" s="5"/>
    </row>
    <row r="27" spans="2:6" x14ac:dyDescent="0.25">
      <c r="C27" s="1" t="s">
        <v>718</v>
      </c>
      <c r="D27" s="1">
        <v>-3</v>
      </c>
      <c r="E27" s="1">
        <v>6</v>
      </c>
      <c r="F27" s="5"/>
    </row>
    <row r="29" spans="2:6" ht="15.75" x14ac:dyDescent="0.25">
      <c r="C29" s="230" t="s">
        <v>660</v>
      </c>
    </row>
    <row r="30" spans="2:6" ht="15.75" x14ac:dyDescent="0.25">
      <c r="C30" s="230" t="s">
        <v>661</v>
      </c>
    </row>
    <row r="31" spans="2:6" ht="15.75" x14ac:dyDescent="0.25">
      <c r="C31" s="230" t="s">
        <v>662</v>
      </c>
    </row>
    <row r="33" spans="3:17" ht="15.75" x14ac:dyDescent="0.25">
      <c r="C33" s="230" t="s">
        <v>721</v>
      </c>
    </row>
    <row r="35" spans="3:17" ht="15.75" x14ac:dyDescent="0.25">
      <c r="C35" s="230" t="s">
        <v>722</v>
      </c>
    </row>
    <row r="37" spans="3:17" ht="15.75" x14ac:dyDescent="0.25">
      <c r="C37" s="230" t="s">
        <v>665</v>
      </c>
    </row>
    <row r="38" spans="3:17" ht="15.75" x14ac:dyDescent="0.25">
      <c r="C38" s="230" t="s">
        <v>723</v>
      </c>
    </row>
    <row r="40" spans="3:17" x14ac:dyDescent="0.25">
      <c r="M40" t="s">
        <v>658</v>
      </c>
      <c r="P40" t="s">
        <v>659</v>
      </c>
    </row>
    <row r="41" spans="3:17" x14ac:dyDescent="0.25">
      <c r="M41" s="1" t="s">
        <v>689</v>
      </c>
      <c r="N41" s="1" t="s">
        <v>690</v>
      </c>
      <c r="P41" s="1" t="s">
        <v>689</v>
      </c>
      <c r="Q41" s="1" t="s">
        <v>690</v>
      </c>
    </row>
    <row r="42" spans="3:17" x14ac:dyDescent="0.25">
      <c r="M42" s="1">
        <v>0</v>
      </c>
      <c r="N42" s="1">
        <v>-3</v>
      </c>
      <c r="P42" s="1">
        <v>1</v>
      </c>
      <c r="Q42" s="1">
        <v>-3</v>
      </c>
    </row>
    <row r="43" spans="3:17" x14ac:dyDescent="0.25">
      <c r="M43" s="1">
        <v>0</v>
      </c>
      <c r="N43" s="1">
        <v>6</v>
      </c>
      <c r="P43" s="1">
        <v>1</v>
      </c>
      <c r="Q43" s="1">
        <v>6</v>
      </c>
    </row>
    <row r="45" spans="3:17" x14ac:dyDescent="0.25">
      <c r="M45" t="s">
        <v>416</v>
      </c>
      <c r="P45" t="s">
        <v>657</v>
      </c>
    </row>
    <row r="46" spans="3:17" x14ac:dyDescent="0.25">
      <c r="M46" s="1" t="s">
        <v>689</v>
      </c>
      <c r="N46" s="1" t="s">
        <v>690</v>
      </c>
      <c r="P46" s="1" t="s">
        <v>689</v>
      </c>
      <c r="Q46" s="1" t="s">
        <v>690</v>
      </c>
    </row>
    <row r="47" spans="3:17" x14ac:dyDescent="0.25">
      <c r="M47" s="1">
        <v>0</v>
      </c>
      <c r="N47" s="1">
        <v>-1</v>
      </c>
      <c r="P47" s="1">
        <v>0</v>
      </c>
      <c r="Q47" s="1">
        <v>4</v>
      </c>
    </row>
    <row r="48" spans="3:17" x14ac:dyDescent="0.25">
      <c r="M48" s="1">
        <v>1</v>
      </c>
      <c r="N48" s="1">
        <v>1</v>
      </c>
      <c r="P48" s="1">
        <v>1</v>
      </c>
      <c r="Q48" s="1">
        <v>0</v>
      </c>
    </row>
    <row r="50" spans="3:17" x14ac:dyDescent="0.25">
      <c r="M50" t="s">
        <v>717</v>
      </c>
      <c r="P50" t="s">
        <v>718</v>
      </c>
    </row>
    <row r="51" spans="3:17" x14ac:dyDescent="0.25">
      <c r="M51" s="1" t="s">
        <v>689</v>
      </c>
      <c r="N51" s="1" t="s">
        <v>690</v>
      </c>
      <c r="P51" s="1" t="s">
        <v>689</v>
      </c>
      <c r="Q51" s="1" t="s">
        <v>690</v>
      </c>
    </row>
    <row r="52" spans="3:17" x14ac:dyDescent="0.25">
      <c r="M52" s="1">
        <v>0</v>
      </c>
      <c r="N52" s="1">
        <v>-2</v>
      </c>
      <c r="P52" s="1">
        <v>0</v>
      </c>
      <c r="Q52" s="1">
        <v>6</v>
      </c>
    </row>
    <row r="53" spans="3:17" x14ac:dyDescent="0.25">
      <c r="M53" s="1">
        <v>1</v>
      </c>
      <c r="N53" s="1">
        <v>3</v>
      </c>
      <c r="P53" s="1">
        <v>1</v>
      </c>
      <c r="Q53" s="1">
        <v>-3</v>
      </c>
    </row>
    <row r="61" spans="3:17" ht="15.75" x14ac:dyDescent="0.25">
      <c r="C61" s="230" t="s">
        <v>724</v>
      </c>
    </row>
    <row r="63" spans="3:17" ht="15.75" x14ac:dyDescent="0.25">
      <c r="C63" s="230" t="s">
        <v>668</v>
      </c>
    </row>
    <row r="64" spans="3:17" ht="15.75" x14ac:dyDescent="0.25">
      <c r="C64" s="231" t="s">
        <v>725</v>
      </c>
    </row>
    <row r="66" spans="3:3" ht="15.75" x14ac:dyDescent="0.25">
      <c r="C66" s="231" t="s">
        <v>726</v>
      </c>
    </row>
    <row r="68" spans="3:3" ht="15.75" x14ac:dyDescent="0.25">
      <c r="C68" s="230" t="s">
        <v>671</v>
      </c>
    </row>
    <row r="69" spans="3:3" ht="15.75" x14ac:dyDescent="0.25">
      <c r="C69" s="232" t="s">
        <v>727</v>
      </c>
    </row>
    <row r="71" spans="3:3" ht="15.75" x14ac:dyDescent="0.25">
      <c r="C71" s="230" t="s">
        <v>728</v>
      </c>
    </row>
    <row r="73" spans="3:3" ht="15.75" x14ac:dyDescent="0.25">
      <c r="C73" s="232" t="s">
        <v>740</v>
      </c>
    </row>
    <row r="75" spans="3:3" ht="15.75" x14ac:dyDescent="0.25">
      <c r="C75" s="230" t="s">
        <v>729</v>
      </c>
    </row>
    <row r="77" spans="3:3" ht="15.75" x14ac:dyDescent="0.25">
      <c r="C77" s="231" t="s">
        <v>730</v>
      </c>
    </row>
    <row r="79" spans="3:3" ht="15.75" x14ac:dyDescent="0.25">
      <c r="C79" s="230" t="s">
        <v>731</v>
      </c>
    </row>
    <row r="81" spans="3:3" ht="15.75" x14ac:dyDescent="0.25">
      <c r="C81" s="231" t="s">
        <v>732</v>
      </c>
    </row>
    <row r="84" spans="3:3" ht="15.75" x14ac:dyDescent="0.25">
      <c r="C84" s="230" t="s">
        <v>679</v>
      </c>
    </row>
    <row r="85" spans="3:3" ht="15.75" x14ac:dyDescent="0.25">
      <c r="C85" s="231" t="s">
        <v>733</v>
      </c>
    </row>
    <row r="87" spans="3:3" ht="15.75" x14ac:dyDescent="0.25">
      <c r="C87" s="231" t="s">
        <v>734</v>
      </c>
    </row>
    <row r="89" spans="3:3" ht="15.75" x14ac:dyDescent="0.25">
      <c r="C89" s="230" t="s">
        <v>671</v>
      </c>
    </row>
    <row r="90" spans="3:3" ht="15.75" x14ac:dyDescent="0.25">
      <c r="C90" s="232" t="s">
        <v>735</v>
      </c>
    </row>
    <row r="92" spans="3:3" ht="15.75" x14ac:dyDescent="0.25">
      <c r="C92" s="230" t="s">
        <v>683</v>
      </c>
    </row>
    <row r="94" spans="3:3" ht="15.75" x14ac:dyDescent="0.25">
      <c r="C94" s="232" t="s">
        <v>741</v>
      </c>
    </row>
    <row r="96" spans="3:3" ht="15.75" x14ac:dyDescent="0.25">
      <c r="C96" s="230" t="s">
        <v>736</v>
      </c>
    </row>
    <row r="98" spans="3:3" ht="15.75" x14ac:dyDescent="0.25">
      <c r="C98" s="231" t="s">
        <v>737</v>
      </c>
    </row>
    <row r="100" spans="3:3" ht="15.75" x14ac:dyDescent="0.25">
      <c r="C100" s="230" t="s">
        <v>738</v>
      </c>
    </row>
    <row r="101" spans="3:3" ht="15.75" x14ac:dyDescent="0.25">
      <c r="C101" s="231"/>
    </row>
    <row r="102" spans="3:3" ht="15.75" x14ac:dyDescent="0.25">
      <c r="C102" s="231" t="s">
        <v>739</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1"/>
  <sheetViews>
    <sheetView tabSelected="1" workbookViewId="0">
      <selection activeCell="N247" sqref="N247"/>
    </sheetView>
  </sheetViews>
  <sheetFormatPr defaultRowHeight="15" x14ac:dyDescent="0.25"/>
  <cols>
    <col min="2" max="2" width="11.28515625" customWidth="1"/>
    <col min="5" max="5" width="11.5703125" customWidth="1"/>
  </cols>
  <sheetData>
    <row r="1" spans="1:9" x14ac:dyDescent="0.25">
      <c r="A1" t="s">
        <v>742</v>
      </c>
    </row>
    <row r="3" spans="1:9" x14ac:dyDescent="0.25">
      <c r="D3" t="s">
        <v>751</v>
      </c>
    </row>
    <row r="4" spans="1:9" x14ac:dyDescent="0.25">
      <c r="B4" s="1" t="s">
        <v>652</v>
      </c>
      <c r="C4" s="1" t="s">
        <v>658</v>
      </c>
      <c r="D4" s="1" t="s">
        <v>659</v>
      </c>
      <c r="E4" s="1" t="s">
        <v>692</v>
      </c>
    </row>
    <row r="5" spans="1:9" x14ac:dyDescent="0.25">
      <c r="B5" s="1" t="s">
        <v>416</v>
      </c>
      <c r="C5" s="1">
        <v>4</v>
      </c>
      <c r="D5" s="1">
        <v>2</v>
      </c>
      <c r="E5" s="1">
        <v>-3</v>
      </c>
    </row>
    <row r="6" spans="1:9" x14ac:dyDescent="0.25">
      <c r="A6" t="s">
        <v>750</v>
      </c>
      <c r="B6" s="1" t="s">
        <v>657</v>
      </c>
      <c r="C6" s="1">
        <v>-1</v>
      </c>
      <c r="D6" s="1">
        <v>0</v>
      </c>
      <c r="E6" s="1">
        <v>3</v>
      </c>
    </row>
    <row r="7" spans="1:9" x14ac:dyDescent="0.25">
      <c r="B7" s="1" t="s">
        <v>717</v>
      </c>
      <c r="C7" s="1">
        <v>2</v>
      </c>
      <c r="D7" s="1">
        <v>3</v>
      </c>
      <c r="E7" s="1">
        <v>-2</v>
      </c>
    </row>
    <row r="10" spans="1:9" x14ac:dyDescent="0.25">
      <c r="F10" t="s">
        <v>751</v>
      </c>
    </row>
    <row r="11" spans="1:9" x14ac:dyDescent="0.25">
      <c r="D11" s="1" t="s">
        <v>652</v>
      </c>
      <c r="E11" s="1" t="s">
        <v>658</v>
      </c>
      <c r="F11" s="1" t="s">
        <v>659</v>
      </c>
      <c r="G11" s="1" t="s">
        <v>692</v>
      </c>
      <c r="H11" s="245" t="s">
        <v>541</v>
      </c>
      <c r="I11" s="245" t="s">
        <v>542</v>
      </c>
    </row>
    <row r="12" spans="1:9" x14ac:dyDescent="0.25">
      <c r="D12" s="1" t="s">
        <v>416</v>
      </c>
      <c r="E12" s="1">
        <v>4</v>
      </c>
      <c r="F12" s="1">
        <v>2</v>
      </c>
      <c r="G12" s="1">
        <v>-3</v>
      </c>
      <c r="H12">
        <f>MIN(E12:G12)</f>
        <v>-3</v>
      </c>
      <c r="I12">
        <f>MAX(H12:H14)</f>
        <v>-1</v>
      </c>
    </row>
    <row r="13" spans="1:9" x14ac:dyDescent="0.25">
      <c r="C13" t="s">
        <v>750</v>
      </c>
      <c r="D13" s="1" t="s">
        <v>657</v>
      </c>
      <c r="E13" s="1">
        <v>-1</v>
      </c>
      <c r="F13" s="1">
        <v>0</v>
      </c>
      <c r="G13" s="1">
        <v>3</v>
      </c>
      <c r="H13">
        <f t="shared" ref="H13:H14" si="0">MIN(E13:G13)</f>
        <v>-1</v>
      </c>
    </row>
    <row r="14" spans="1:9" x14ac:dyDescent="0.25">
      <c r="D14" s="1" t="s">
        <v>717</v>
      </c>
      <c r="E14" s="1">
        <v>2</v>
      </c>
      <c r="F14" s="1">
        <v>3</v>
      </c>
      <c r="G14" s="1">
        <v>-2</v>
      </c>
      <c r="H14">
        <f t="shared" si="0"/>
        <v>-2</v>
      </c>
    </row>
    <row r="15" spans="1:9" x14ac:dyDescent="0.25">
      <c r="D15" s="39" t="s">
        <v>542</v>
      </c>
      <c r="E15">
        <f>MAX(E12:E14)</f>
        <v>4</v>
      </c>
      <c r="F15">
        <f t="shared" ref="F15:G15" si="1">MAX(F12:F14)</f>
        <v>3</v>
      </c>
      <c r="G15">
        <f t="shared" si="1"/>
        <v>3</v>
      </c>
    </row>
    <row r="16" spans="1:9" x14ac:dyDescent="0.25">
      <c r="D16" s="39" t="s">
        <v>541</v>
      </c>
      <c r="E16">
        <f>MIN(E15:G15)</f>
        <v>3</v>
      </c>
    </row>
    <row r="18" spans="4:7" ht="15.75" x14ac:dyDescent="0.25">
      <c r="D18" s="230" t="s">
        <v>655</v>
      </c>
    </row>
    <row r="20" spans="4:7" ht="15.75" x14ac:dyDescent="0.25">
      <c r="D20" s="232" t="s">
        <v>656</v>
      </c>
    </row>
    <row r="22" spans="4:7" ht="15.75" x14ac:dyDescent="0.25">
      <c r="D22" s="230" t="s">
        <v>693</v>
      </c>
    </row>
    <row r="23" spans="4:7" ht="15.75" x14ac:dyDescent="0.25">
      <c r="D23" s="230" t="s">
        <v>694</v>
      </c>
    </row>
    <row r="24" spans="4:7" ht="15.75" x14ac:dyDescent="0.25">
      <c r="D24" s="230" t="s">
        <v>695</v>
      </c>
    </row>
    <row r="26" spans="4:7" ht="15.75" x14ac:dyDescent="0.25">
      <c r="D26" s="230" t="s">
        <v>744</v>
      </c>
    </row>
    <row r="27" spans="4:7" ht="15.75" x14ac:dyDescent="0.25">
      <c r="D27" s="230" t="s">
        <v>745</v>
      </c>
    </row>
    <row r="28" spans="4:7" ht="15.75" x14ac:dyDescent="0.25">
      <c r="D28" s="230" t="s">
        <v>746</v>
      </c>
    </row>
    <row r="30" spans="4:7" x14ac:dyDescent="0.25">
      <c r="F30" t="s">
        <v>751</v>
      </c>
    </row>
    <row r="31" spans="4:7" x14ac:dyDescent="0.25">
      <c r="D31" s="1" t="s">
        <v>652</v>
      </c>
      <c r="E31" s="1" t="s">
        <v>658</v>
      </c>
      <c r="F31" s="1" t="s">
        <v>659</v>
      </c>
      <c r="G31" s="1" t="s">
        <v>692</v>
      </c>
    </row>
    <row r="32" spans="4:7" x14ac:dyDescent="0.25">
      <c r="D32" s="1" t="s">
        <v>416</v>
      </c>
      <c r="E32" s="1">
        <v>8</v>
      </c>
      <c r="F32" s="1">
        <v>6</v>
      </c>
      <c r="G32" s="1">
        <v>1</v>
      </c>
    </row>
    <row r="33" spans="3:9" x14ac:dyDescent="0.25">
      <c r="C33" t="s">
        <v>750</v>
      </c>
      <c r="D33" s="1" t="s">
        <v>657</v>
      </c>
      <c r="E33" s="1">
        <v>3</v>
      </c>
      <c r="F33" s="1">
        <v>4</v>
      </c>
      <c r="G33" s="1">
        <v>7</v>
      </c>
    </row>
    <row r="34" spans="3:9" x14ac:dyDescent="0.25">
      <c r="D34" s="1" t="s">
        <v>717</v>
      </c>
      <c r="E34" s="1">
        <v>6</v>
      </c>
      <c r="F34" s="1">
        <v>7</v>
      </c>
      <c r="G34" s="1">
        <v>2</v>
      </c>
    </row>
    <row r="36" spans="3:9" ht="15.75" x14ac:dyDescent="0.25">
      <c r="D36" s="230" t="s">
        <v>564</v>
      </c>
    </row>
    <row r="37" spans="3:9" ht="15.75" x14ac:dyDescent="0.25">
      <c r="D37" s="231" t="s">
        <v>747</v>
      </c>
    </row>
    <row r="38" spans="3:9" ht="15.75" x14ac:dyDescent="0.25">
      <c r="D38" s="231"/>
    </row>
    <row r="39" spans="3:9" ht="15.75" x14ac:dyDescent="0.25">
      <c r="D39" s="231" t="s">
        <v>748</v>
      </c>
    </row>
    <row r="42" spans="3:9" x14ac:dyDescent="0.25">
      <c r="H42" t="s">
        <v>651</v>
      </c>
    </row>
    <row r="43" spans="3:9" x14ac:dyDescent="0.25">
      <c r="E43" t="s">
        <v>749</v>
      </c>
      <c r="G43" t="s">
        <v>571</v>
      </c>
      <c r="H43" t="s">
        <v>572</v>
      </c>
      <c r="I43" t="s">
        <v>572</v>
      </c>
    </row>
    <row r="44" spans="3:9" x14ac:dyDescent="0.25">
      <c r="F44" s="1" t="s">
        <v>652</v>
      </c>
      <c r="G44" s="1" t="s">
        <v>658</v>
      </c>
      <c r="H44" s="1" t="s">
        <v>659</v>
      </c>
      <c r="I44" s="1" t="s">
        <v>692</v>
      </c>
    </row>
    <row r="45" spans="3:9" x14ac:dyDescent="0.25">
      <c r="E45" t="s">
        <v>568</v>
      </c>
      <c r="F45" s="1" t="s">
        <v>416</v>
      </c>
      <c r="G45" s="1">
        <v>8</v>
      </c>
      <c r="H45" s="1">
        <v>6</v>
      </c>
      <c r="I45" s="1">
        <v>1</v>
      </c>
    </row>
    <row r="46" spans="3:9" x14ac:dyDescent="0.25">
      <c r="D46" t="s">
        <v>743</v>
      </c>
      <c r="E46" t="s">
        <v>569</v>
      </c>
      <c r="F46" s="1" t="s">
        <v>657</v>
      </c>
      <c r="G46" s="1">
        <v>3</v>
      </c>
      <c r="H46" s="1">
        <v>4</v>
      </c>
      <c r="I46" s="1">
        <v>7</v>
      </c>
    </row>
    <row r="47" spans="3:9" x14ac:dyDescent="0.25">
      <c r="E47" t="s">
        <v>570</v>
      </c>
      <c r="F47" s="1" t="s">
        <v>717</v>
      </c>
      <c r="G47" s="1">
        <v>6</v>
      </c>
      <c r="H47" s="1">
        <v>7</v>
      </c>
      <c r="I47" s="1">
        <v>2</v>
      </c>
    </row>
    <row r="49" spans="5:5" ht="15.75" x14ac:dyDescent="0.25">
      <c r="E49" s="230" t="s">
        <v>752</v>
      </c>
    </row>
    <row r="50" spans="5:5" ht="15.75" x14ac:dyDescent="0.25">
      <c r="E50" s="230" t="s">
        <v>574</v>
      </c>
    </row>
    <row r="51" spans="5:5" ht="15.75" x14ac:dyDescent="0.25">
      <c r="E51" s="232" t="s">
        <v>753</v>
      </c>
    </row>
    <row r="53" spans="5:5" ht="15.75" x14ac:dyDescent="0.25">
      <c r="E53" s="232" t="s">
        <v>754</v>
      </c>
    </row>
    <row r="55" spans="5:5" ht="15.75" x14ac:dyDescent="0.25">
      <c r="E55" s="231" t="s">
        <v>755</v>
      </c>
    </row>
    <row r="58" spans="5:5" ht="15.75" x14ac:dyDescent="0.25">
      <c r="E58" s="230" t="s">
        <v>578</v>
      </c>
    </row>
    <row r="59" spans="5:5" ht="15.75" x14ac:dyDescent="0.25">
      <c r="E59" s="232" t="s">
        <v>756</v>
      </c>
    </row>
    <row r="61" spans="5:5" ht="15.75" x14ac:dyDescent="0.25">
      <c r="E61" s="232" t="s">
        <v>757</v>
      </c>
    </row>
    <row r="63" spans="5:5" ht="51.75" x14ac:dyDescent="0.7">
      <c r="E63" s="233" t="s">
        <v>758</v>
      </c>
    </row>
    <row r="66" spans="5:5" ht="15.75" x14ac:dyDescent="0.25">
      <c r="E66" s="230" t="s">
        <v>579</v>
      </c>
    </row>
    <row r="67" spans="5:5" ht="15.75" x14ac:dyDescent="0.25">
      <c r="E67" s="231" t="s">
        <v>581</v>
      </c>
    </row>
    <row r="69" spans="5:5" ht="15.75" x14ac:dyDescent="0.25">
      <c r="E69" s="230" t="s">
        <v>580</v>
      </c>
    </row>
    <row r="70" spans="5:5" ht="15.75" x14ac:dyDescent="0.25">
      <c r="E70" s="230" t="s">
        <v>766</v>
      </c>
    </row>
    <row r="72" spans="5:5" ht="15.75" x14ac:dyDescent="0.25">
      <c r="E72" s="230" t="s">
        <v>592</v>
      </c>
    </row>
    <row r="73" spans="5:5" ht="15.75" x14ac:dyDescent="0.25">
      <c r="E73" s="232" t="s">
        <v>759</v>
      </c>
    </row>
    <row r="75" spans="5:5" ht="15.75" x14ac:dyDescent="0.25">
      <c r="E75" s="232" t="s">
        <v>760</v>
      </c>
    </row>
    <row r="77" spans="5:5" ht="15.75" x14ac:dyDescent="0.25">
      <c r="E77" s="231" t="s">
        <v>761</v>
      </c>
    </row>
    <row r="79" spans="5:5" ht="15.75" x14ac:dyDescent="0.25">
      <c r="E79" s="230" t="s">
        <v>762</v>
      </c>
    </row>
    <row r="82" spans="5:5" ht="15.75" x14ac:dyDescent="0.25">
      <c r="E82" s="230" t="s">
        <v>585</v>
      </c>
    </row>
    <row r="83" spans="5:5" ht="15.75" x14ac:dyDescent="0.25">
      <c r="E83" s="230" t="s">
        <v>586</v>
      </c>
    </row>
    <row r="84" spans="5:5" ht="15.75" x14ac:dyDescent="0.25">
      <c r="E84" s="232" t="s">
        <v>763</v>
      </c>
    </row>
    <row r="86" spans="5:5" ht="15.75" x14ac:dyDescent="0.25">
      <c r="E86" s="232" t="s">
        <v>764</v>
      </c>
    </row>
    <row r="88" spans="5:5" ht="15.75" x14ac:dyDescent="0.25">
      <c r="E88" s="232" t="s">
        <v>765</v>
      </c>
    </row>
    <row r="91" spans="5:5" ht="15.75" x14ac:dyDescent="0.25">
      <c r="E91" s="230" t="s">
        <v>578</v>
      </c>
    </row>
    <row r="92" spans="5:5" ht="15.75" x14ac:dyDescent="0.25">
      <c r="E92" s="232" t="s">
        <v>767</v>
      </c>
    </row>
    <row r="94" spans="5:5" ht="15.75" x14ac:dyDescent="0.25">
      <c r="E94" s="232" t="s">
        <v>768</v>
      </c>
    </row>
    <row r="96" spans="5:5" ht="15.75" x14ac:dyDescent="0.25">
      <c r="E96" s="232" t="s">
        <v>769</v>
      </c>
    </row>
    <row r="99" spans="5:5" ht="15.75" x14ac:dyDescent="0.25">
      <c r="E99" s="230" t="s">
        <v>579</v>
      </c>
    </row>
    <row r="100" spans="5:5" ht="15.75" x14ac:dyDescent="0.25">
      <c r="E100" s="231" t="s">
        <v>590</v>
      </c>
    </row>
    <row r="101" spans="5:5" ht="15.75" x14ac:dyDescent="0.25">
      <c r="E101" s="230"/>
    </row>
    <row r="102" spans="5:5" ht="15.75" x14ac:dyDescent="0.25">
      <c r="E102" s="230"/>
    </row>
    <row r="103" spans="5:5" ht="15.75" x14ac:dyDescent="0.25">
      <c r="E103" s="230" t="s">
        <v>591</v>
      </c>
    </row>
    <row r="105" spans="5:5" ht="15.75" x14ac:dyDescent="0.25">
      <c r="E105" s="230" t="s">
        <v>598</v>
      </c>
    </row>
    <row r="107" spans="5:5" ht="15.75" x14ac:dyDescent="0.25">
      <c r="E107" s="230" t="s">
        <v>592</v>
      </c>
    </row>
    <row r="108" spans="5:5" ht="15.75" x14ac:dyDescent="0.25">
      <c r="E108" s="232" t="s">
        <v>770</v>
      </c>
    </row>
    <row r="110" spans="5:5" ht="15.75" x14ac:dyDescent="0.25">
      <c r="E110" s="232" t="s">
        <v>771</v>
      </c>
    </row>
    <row r="112" spans="5:5" ht="15.75" x14ac:dyDescent="0.25">
      <c r="E112" s="232" t="s">
        <v>772</v>
      </c>
    </row>
    <row r="114" spans="5:15" ht="15.75" x14ac:dyDescent="0.25">
      <c r="E114" s="230" t="s">
        <v>596</v>
      </c>
    </row>
    <row r="115" spans="5:15" ht="15.75" x14ac:dyDescent="0.25">
      <c r="E115" s="230"/>
    </row>
    <row r="116" spans="5:15" ht="15.75" x14ac:dyDescent="0.25">
      <c r="E116" s="230"/>
    </row>
    <row r="117" spans="5:15" ht="15.75" x14ac:dyDescent="0.25">
      <c r="E117" s="230" t="s">
        <v>773</v>
      </c>
    </row>
    <row r="119" spans="5:15" ht="15.75" x14ac:dyDescent="0.25">
      <c r="E119" s="234" t="s">
        <v>599</v>
      </c>
    </row>
    <row r="120" spans="5:15" ht="19.5" customHeight="1" x14ac:dyDescent="0.25">
      <c r="E120" s="240" t="s">
        <v>607</v>
      </c>
      <c r="F120" s="240"/>
      <c r="G120" s="236"/>
      <c r="H120" s="236"/>
      <c r="I120" s="237"/>
      <c r="J120" s="236"/>
      <c r="K120" s="236"/>
      <c r="L120" s="237"/>
      <c r="M120" s="236"/>
      <c r="N120" s="236"/>
      <c r="O120" s="237"/>
    </row>
    <row r="121" spans="5:15" ht="15" customHeight="1" x14ac:dyDescent="0.25">
      <c r="E121" s="261" t="s">
        <v>592</v>
      </c>
      <c r="F121" s="261"/>
      <c r="G121" s="261"/>
      <c r="H121" s="261"/>
      <c r="I121" s="261"/>
      <c r="J121" s="261"/>
      <c r="K121" s="261"/>
      <c r="L121" s="261"/>
      <c r="M121" s="261"/>
      <c r="N121" s="261"/>
      <c r="O121" s="261"/>
    </row>
    <row r="122" spans="5:15" ht="15" customHeight="1" x14ac:dyDescent="0.25">
      <c r="E122" s="263" t="s">
        <v>774</v>
      </c>
      <c r="F122" s="263"/>
      <c r="G122" s="263"/>
      <c r="H122" s="236"/>
      <c r="I122" s="236"/>
      <c r="J122" s="237"/>
      <c r="K122" s="236"/>
      <c r="L122" s="236"/>
      <c r="M122" s="237"/>
      <c r="N122" s="235"/>
      <c r="O122" s="236"/>
    </row>
    <row r="123" spans="5:15" x14ac:dyDescent="0.25">
      <c r="E123" s="262" t="s">
        <v>775</v>
      </c>
      <c r="F123" s="236"/>
      <c r="G123" s="237"/>
      <c r="H123" s="236"/>
      <c r="I123" s="236"/>
      <c r="J123" s="237"/>
      <c r="K123" s="236"/>
      <c r="L123" s="236"/>
      <c r="M123" s="237"/>
      <c r="N123" s="235"/>
      <c r="O123" s="236"/>
    </row>
    <row r="124" spans="5:15" x14ac:dyDescent="0.25">
      <c r="E124" s="262" t="s">
        <v>776</v>
      </c>
      <c r="F124" s="236"/>
      <c r="G124" s="237"/>
      <c r="H124" s="236"/>
      <c r="I124" s="236"/>
      <c r="J124" s="237"/>
      <c r="K124" s="236"/>
      <c r="L124" s="236"/>
      <c r="M124" s="237"/>
      <c r="N124" s="235"/>
      <c r="O124" s="236"/>
    </row>
    <row r="125" spans="5:15" ht="15.75" customHeight="1" x14ac:dyDescent="0.25">
      <c r="E125" s="261" t="s">
        <v>600</v>
      </c>
      <c r="F125" s="261"/>
      <c r="G125" s="261"/>
      <c r="H125" s="261"/>
      <c r="I125" s="261"/>
      <c r="J125" s="261"/>
      <c r="K125" s="261"/>
      <c r="L125" s="261"/>
      <c r="M125" s="261"/>
      <c r="N125" s="261"/>
      <c r="O125" s="261"/>
    </row>
    <row r="128" spans="5:15" ht="15.75" x14ac:dyDescent="0.25">
      <c r="E128" s="230" t="s">
        <v>601</v>
      </c>
    </row>
    <row r="130" spans="5:14" ht="15.75" x14ac:dyDescent="0.25">
      <c r="E130" s="230" t="s">
        <v>602</v>
      </c>
    </row>
    <row r="132" spans="5:14" ht="15.75" x14ac:dyDescent="0.25">
      <c r="E132" s="230" t="s">
        <v>603</v>
      </c>
    </row>
    <row r="134" spans="5:14" ht="15.75" x14ac:dyDescent="0.25">
      <c r="E134" s="230" t="s">
        <v>604</v>
      </c>
    </row>
    <row r="135" spans="5:14" ht="15.75" x14ac:dyDescent="0.25">
      <c r="E135" s="234"/>
    </row>
    <row r="136" spans="5:14" ht="15.75" x14ac:dyDescent="0.25">
      <c r="E136" s="234" t="s">
        <v>605</v>
      </c>
    </row>
    <row r="137" spans="5:14" x14ac:dyDescent="0.25">
      <c r="E137" t="s">
        <v>777</v>
      </c>
    </row>
    <row r="138" spans="5:14" x14ac:dyDescent="0.25">
      <c r="E138" t="s">
        <v>592</v>
      </c>
    </row>
    <row r="139" spans="5:14" x14ac:dyDescent="0.25">
      <c r="E139" s="263" t="s">
        <v>778</v>
      </c>
      <c r="F139" s="263"/>
      <c r="G139" s="263"/>
    </row>
    <row r="140" spans="5:14" x14ac:dyDescent="0.25">
      <c r="E140" s="262" t="s">
        <v>779</v>
      </c>
      <c r="F140" s="236"/>
      <c r="G140" s="237"/>
    </row>
    <row r="141" spans="5:14" x14ac:dyDescent="0.25">
      <c r="E141" s="262" t="s">
        <v>780</v>
      </c>
      <c r="F141" s="236"/>
      <c r="G141" s="237"/>
    </row>
    <row r="142" spans="5:14" ht="15.75" x14ac:dyDescent="0.25">
      <c r="E142" s="230" t="s">
        <v>606</v>
      </c>
    </row>
    <row r="144" spans="5:14" x14ac:dyDescent="0.25">
      <c r="E144" s="1"/>
      <c r="F144" s="1"/>
      <c r="G144" s="1" t="s">
        <v>155</v>
      </c>
      <c r="H144" s="56">
        <v>1</v>
      </c>
      <c r="I144" s="1">
        <v>1</v>
      </c>
      <c r="J144" s="1">
        <v>1</v>
      </c>
      <c r="K144" s="1">
        <v>0</v>
      </c>
      <c r="L144" s="1">
        <v>0</v>
      </c>
      <c r="M144" s="1">
        <v>0</v>
      </c>
      <c r="N144" s="1"/>
    </row>
    <row r="145" spans="5:14" x14ac:dyDescent="0.25">
      <c r="E145" s="1" t="s">
        <v>231</v>
      </c>
      <c r="F145" s="1" t="s">
        <v>436</v>
      </c>
      <c r="G145" s="1" t="s">
        <v>437</v>
      </c>
      <c r="H145" s="56" t="s">
        <v>616</v>
      </c>
      <c r="I145" s="1" t="s">
        <v>617</v>
      </c>
      <c r="J145" s="1" t="s">
        <v>618</v>
      </c>
      <c r="K145" s="1" t="s">
        <v>157</v>
      </c>
      <c r="L145" s="1" t="s">
        <v>158</v>
      </c>
      <c r="M145" s="1" t="s">
        <v>159</v>
      </c>
      <c r="N145" s="1" t="s">
        <v>417</v>
      </c>
    </row>
    <row r="146" spans="5:14" x14ac:dyDescent="0.25">
      <c r="E146" s="56" t="s">
        <v>157</v>
      </c>
      <c r="F146" s="56">
        <v>0</v>
      </c>
      <c r="G146" s="56">
        <v>1</v>
      </c>
      <c r="H146" s="56">
        <v>8</v>
      </c>
      <c r="I146" s="56">
        <v>6</v>
      </c>
      <c r="J146" s="56">
        <v>1</v>
      </c>
      <c r="K146" s="56">
        <v>1</v>
      </c>
      <c r="L146" s="56">
        <v>0</v>
      </c>
      <c r="M146" s="56">
        <v>0</v>
      </c>
      <c r="N146" s="56">
        <f>G146/H146</f>
        <v>0.125</v>
      </c>
    </row>
    <row r="147" spans="5:14" x14ac:dyDescent="0.25">
      <c r="E147" s="1" t="s">
        <v>158</v>
      </c>
      <c r="F147" s="1">
        <v>0</v>
      </c>
      <c r="G147" s="1">
        <v>1</v>
      </c>
      <c r="H147" s="56">
        <v>3</v>
      </c>
      <c r="I147" s="1">
        <v>4</v>
      </c>
      <c r="J147" s="1">
        <v>7</v>
      </c>
      <c r="K147" s="1">
        <v>0</v>
      </c>
      <c r="L147" s="1">
        <v>1</v>
      </c>
      <c r="M147" s="1">
        <v>0</v>
      </c>
      <c r="N147" s="1">
        <f t="shared" ref="N147:N148" si="2">G147/H147</f>
        <v>0.33333333333333331</v>
      </c>
    </row>
    <row r="148" spans="5:14" x14ac:dyDescent="0.25">
      <c r="E148" s="1" t="s">
        <v>159</v>
      </c>
      <c r="F148" s="1">
        <v>0</v>
      </c>
      <c r="G148" s="1">
        <v>1</v>
      </c>
      <c r="H148" s="56">
        <v>6</v>
      </c>
      <c r="I148" s="1">
        <v>7</v>
      </c>
      <c r="J148" s="1">
        <v>2</v>
      </c>
      <c r="K148" s="1">
        <v>0</v>
      </c>
      <c r="L148" s="1">
        <v>0</v>
      </c>
      <c r="M148" s="1">
        <v>1</v>
      </c>
      <c r="N148" s="1">
        <f t="shared" si="2"/>
        <v>0.16666666666666666</v>
      </c>
    </row>
    <row r="149" spans="5:14" x14ac:dyDescent="0.25">
      <c r="E149" s="1"/>
      <c r="F149" s="1"/>
      <c r="G149" s="1" t="s">
        <v>277</v>
      </c>
      <c r="H149" s="56">
        <f>SUMPRODUCT($F$146:$F$148,H146:H148)</f>
        <v>0</v>
      </c>
      <c r="I149" s="1">
        <f t="shared" ref="I149:M149" si="3">SUMPRODUCT($F$146:$F$148,I146:I148)</f>
        <v>0</v>
      </c>
      <c r="J149" s="1">
        <f t="shared" si="3"/>
        <v>0</v>
      </c>
      <c r="K149" s="1">
        <f t="shared" si="3"/>
        <v>0</v>
      </c>
      <c r="L149" s="1">
        <f t="shared" si="3"/>
        <v>0</v>
      </c>
      <c r="M149" s="1">
        <f t="shared" si="3"/>
        <v>0</v>
      </c>
      <c r="N149" s="1"/>
    </row>
    <row r="150" spans="5:14" x14ac:dyDescent="0.25">
      <c r="E150" s="1"/>
      <c r="F150" s="1"/>
      <c r="G150" s="1" t="s">
        <v>619</v>
      </c>
      <c r="H150" s="56">
        <f>H144-H149</f>
        <v>1</v>
      </c>
      <c r="I150" s="1">
        <f t="shared" ref="I150:M150" si="4">I144-I149</f>
        <v>1</v>
      </c>
      <c r="J150" s="1">
        <f t="shared" si="4"/>
        <v>1</v>
      </c>
      <c r="K150" s="1">
        <f t="shared" si="4"/>
        <v>0</v>
      </c>
      <c r="L150" s="1">
        <f t="shared" si="4"/>
        <v>0</v>
      </c>
      <c r="M150" s="1">
        <f t="shared" si="4"/>
        <v>0</v>
      </c>
      <c r="N150" s="1"/>
    </row>
    <row r="152" spans="5:14" ht="15.75" x14ac:dyDescent="0.25">
      <c r="E152" s="230" t="s">
        <v>621</v>
      </c>
    </row>
    <row r="154" spans="5:14" ht="15.75" x14ac:dyDescent="0.25">
      <c r="E154" s="230" t="s">
        <v>781</v>
      </c>
    </row>
    <row r="156" spans="5:14" ht="15.75" x14ac:dyDescent="0.25">
      <c r="E156" s="232" t="s">
        <v>782</v>
      </c>
    </row>
    <row r="157" spans="5:14" ht="15.75" x14ac:dyDescent="0.25">
      <c r="E157" s="230"/>
    </row>
    <row r="158" spans="5:14" ht="15.75" x14ac:dyDescent="0.25">
      <c r="E158" s="230" t="s">
        <v>783</v>
      </c>
    </row>
    <row r="161" spans="5:14" x14ac:dyDescent="0.25">
      <c r="E161" s="1"/>
      <c r="F161" s="1"/>
      <c r="G161" s="1" t="s">
        <v>155</v>
      </c>
      <c r="H161" s="1">
        <v>1</v>
      </c>
      <c r="I161" s="1">
        <v>1</v>
      </c>
      <c r="J161" s="56">
        <v>1</v>
      </c>
      <c r="K161" s="1">
        <v>0</v>
      </c>
      <c r="L161" s="1">
        <v>0</v>
      </c>
      <c r="M161" s="1">
        <v>0</v>
      </c>
      <c r="N161" s="1"/>
    </row>
    <row r="162" spans="5:14" x14ac:dyDescent="0.25">
      <c r="E162" s="1" t="s">
        <v>231</v>
      </c>
      <c r="F162" s="1" t="s">
        <v>436</v>
      </c>
      <c r="G162" s="1" t="s">
        <v>437</v>
      </c>
      <c r="H162" s="1" t="s">
        <v>616</v>
      </c>
      <c r="I162" s="1" t="s">
        <v>617</v>
      </c>
      <c r="J162" s="56" t="s">
        <v>618</v>
      </c>
      <c r="K162" s="1" t="s">
        <v>157</v>
      </c>
      <c r="L162" s="1" t="s">
        <v>158</v>
      </c>
      <c r="M162" s="1" t="s">
        <v>159</v>
      </c>
      <c r="N162" s="1" t="s">
        <v>417</v>
      </c>
    </row>
    <row r="163" spans="5:14" x14ac:dyDescent="0.25">
      <c r="E163" s="1" t="s">
        <v>616</v>
      </c>
      <c r="F163" s="1">
        <v>1</v>
      </c>
      <c r="G163" s="1">
        <f>G146/8</f>
        <v>0.125</v>
      </c>
      <c r="H163" s="1">
        <f>H146/8</f>
        <v>1</v>
      </c>
      <c r="I163" s="1">
        <f t="shared" ref="I163:M163" si="5">I146/8</f>
        <v>0.75</v>
      </c>
      <c r="J163" s="56">
        <f t="shared" si="5"/>
        <v>0.125</v>
      </c>
      <c r="K163" s="1">
        <f t="shared" si="5"/>
        <v>0.125</v>
      </c>
      <c r="L163" s="1">
        <f t="shared" si="5"/>
        <v>0</v>
      </c>
      <c r="M163" s="1">
        <f t="shared" si="5"/>
        <v>0</v>
      </c>
      <c r="N163" s="1">
        <f>G163/J163</f>
        <v>1</v>
      </c>
    </row>
    <row r="164" spans="5:14" x14ac:dyDescent="0.25">
      <c r="E164" s="56" t="s">
        <v>158</v>
      </c>
      <c r="F164" s="56">
        <v>0</v>
      </c>
      <c r="G164" s="56">
        <f>G147-3*G163</f>
        <v>0.625</v>
      </c>
      <c r="H164" s="56">
        <f>H147-3*H163</f>
        <v>0</v>
      </c>
      <c r="I164" s="56">
        <f t="shared" ref="I164:M164" si="6">I147-3*I163</f>
        <v>1.75</v>
      </c>
      <c r="J164" s="56">
        <f t="shared" si="6"/>
        <v>6.625</v>
      </c>
      <c r="K164" s="56">
        <f t="shared" si="6"/>
        <v>-0.375</v>
      </c>
      <c r="L164" s="56">
        <f t="shared" si="6"/>
        <v>1</v>
      </c>
      <c r="M164" s="56">
        <f t="shared" si="6"/>
        <v>0</v>
      </c>
      <c r="N164" s="56">
        <f t="shared" ref="N164:N165" si="7">G164/J164</f>
        <v>9.4339622641509441E-2</v>
      </c>
    </row>
    <row r="165" spans="5:14" x14ac:dyDescent="0.25">
      <c r="E165" s="1" t="s">
        <v>159</v>
      </c>
      <c r="F165" s="1">
        <v>0</v>
      </c>
      <c r="G165" s="1">
        <f>G148-6*G163</f>
        <v>0.25</v>
      </c>
      <c r="H165" s="1">
        <f>H148-6*H163</f>
        <v>0</v>
      </c>
      <c r="I165" s="1">
        <f t="shared" ref="I165:M165" si="8">I148-6*I163</f>
        <v>2.5</v>
      </c>
      <c r="J165" s="56">
        <f t="shared" si="8"/>
        <v>1.25</v>
      </c>
      <c r="K165" s="1">
        <f t="shared" si="8"/>
        <v>-0.75</v>
      </c>
      <c r="L165" s="1">
        <f t="shared" si="8"/>
        <v>0</v>
      </c>
      <c r="M165" s="1">
        <f t="shared" si="8"/>
        <v>1</v>
      </c>
      <c r="N165" s="1">
        <f t="shared" si="7"/>
        <v>0.2</v>
      </c>
    </row>
    <row r="166" spans="5:14" x14ac:dyDescent="0.25">
      <c r="E166" s="1"/>
      <c r="F166" s="1"/>
      <c r="G166" s="1" t="s">
        <v>277</v>
      </c>
      <c r="H166" s="1">
        <f>SUMPRODUCT($F$163:$F$165,H163:H165)</f>
        <v>1</v>
      </c>
      <c r="I166" s="1">
        <f t="shared" ref="I166:M166" si="9">SUMPRODUCT($F$163:$F$165,I163:I165)</f>
        <v>0.75</v>
      </c>
      <c r="J166" s="56">
        <f t="shared" si="9"/>
        <v>0.125</v>
      </c>
      <c r="K166" s="1">
        <f t="shared" si="9"/>
        <v>0.125</v>
      </c>
      <c r="L166" s="1">
        <f t="shared" si="9"/>
        <v>0</v>
      </c>
      <c r="M166" s="1">
        <f t="shared" si="9"/>
        <v>0</v>
      </c>
      <c r="N166" s="1"/>
    </row>
    <row r="167" spans="5:14" x14ac:dyDescent="0.25">
      <c r="E167" s="1"/>
      <c r="F167" s="1"/>
      <c r="G167" s="1" t="s">
        <v>619</v>
      </c>
      <c r="H167" s="1">
        <f>H161-H166</f>
        <v>0</v>
      </c>
      <c r="I167" s="1">
        <f t="shared" ref="I167:M167" si="10">I161-I166</f>
        <v>0.25</v>
      </c>
      <c r="J167" s="56">
        <f t="shared" si="10"/>
        <v>0.875</v>
      </c>
      <c r="K167" s="1">
        <f t="shared" si="10"/>
        <v>-0.125</v>
      </c>
      <c r="L167" s="1">
        <f t="shared" si="10"/>
        <v>0</v>
      </c>
      <c r="M167" s="1">
        <f t="shared" si="10"/>
        <v>0</v>
      </c>
      <c r="N167" s="1"/>
    </row>
    <row r="169" spans="5:14" ht="15.75" x14ac:dyDescent="0.25">
      <c r="E169" s="230" t="s">
        <v>784</v>
      </c>
    </row>
    <row r="171" spans="5:14" ht="15.75" x14ac:dyDescent="0.25">
      <c r="E171" s="230" t="s">
        <v>785</v>
      </c>
    </row>
    <row r="173" spans="5:14" ht="15.75" x14ac:dyDescent="0.25">
      <c r="E173" s="232" t="s">
        <v>786</v>
      </c>
    </row>
    <row r="174" spans="5:14" ht="15.75" x14ac:dyDescent="0.25">
      <c r="E174" s="230"/>
    </row>
    <row r="175" spans="5:14" ht="15.75" x14ac:dyDescent="0.25">
      <c r="E175" s="230" t="s">
        <v>787</v>
      </c>
    </row>
    <row r="178" spans="5:14" x14ac:dyDescent="0.25">
      <c r="E178" s="57"/>
      <c r="F178" s="57"/>
      <c r="G178" s="57" t="s">
        <v>155</v>
      </c>
      <c r="H178" s="57">
        <v>1</v>
      </c>
      <c r="I178" s="56">
        <v>1</v>
      </c>
      <c r="J178" s="57">
        <v>1</v>
      </c>
      <c r="K178" s="57">
        <v>0</v>
      </c>
      <c r="L178" s="57">
        <v>0</v>
      </c>
      <c r="M178" s="57">
        <v>0</v>
      </c>
      <c r="N178" s="57"/>
    </row>
    <row r="179" spans="5:14" x14ac:dyDescent="0.25">
      <c r="E179" s="57" t="s">
        <v>231</v>
      </c>
      <c r="F179" s="57" t="s">
        <v>436</v>
      </c>
      <c r="G179" s="57" t="s">
        <v>437</v>
      </c>
      <c r="H179" s="57" t="s">
        <v>616</v>
      </c>
      <c r="I179" s="56" t="s">
        <v>617</v>
      </c>
      <c r="J179" s="57" t="s">
        <v>618</v>
      </c>
      <c r="K179" s="57" t="s">
        <v>157</v>
      </c>
      <c r="L179" s="57" t="s">
        <v>158</v>
      </c>
      <c r="M179" s="57" t="s">
        <v>159</v>
      </c>
      <c r="N179" s="57" t="s">
        <v>417</v>
      </c>
    </row>
    <row r="180" spans="5:14" x14ac:dyDescent="0.25">
      <c r="E180" s="57" t="s">
        <v>616</v>
      </c>
      <c r="F180" s="57">
        <v>1</v>
      </c>
      <c r="G180" s="57">
        <f t="shared" ref="G180:I180" si="11">G163-$J$163*G181</f>
        <v>0.11320754716981132</v>
      </c>
      <c r="H180" s="57">
        <f t="shared" si="11"/>
        <v>1</v>
      </c>
      <c r="I180" s="56">
        <f t="shared" si="11"/>
        <v>0.71698113207547165</v>
      </c>
      <c r="J180" s="57">
        <f>J163-$J$163*J181</f>
        <v>0</v>
      </c>
      <c r="K180" s="57">
        <f t="shared" ref="K180:M180" si="12">K163-$J$163*K181</f>
        <v>0.13207547169811321</v>
      </c>
      <c r="L180" s="57">
        <f t="shared" si="12"/>
        <v>-1.8867924528301886E-2</v>
      </c>
      <c r="M180" s="57">
        <f t="shared" si="12"/>
        <v>0</v>
      </c>
      <c r="N180" s="57">
        <f>G180/I180</f>
        <v>0.15789473684210528</v>
      </c>
    </row>
    <row r="181" spans="5:14" x14ac:dyDescent="0.25">
      <c r="E181" s="57" t="s">
        <v>618</v>
      </c>
      <c r="F181" s="57">
        <v>1</v>
      </c>
      <c r="G181" s="57">
        <f t="shared" ref="G181:I181" si="13">G164/$J$164</f>
        <v>9.4339622641509441E-2</v>
      </c>
      <c r="H181" s="57">
        <f t="shared" si="13"/>
        <v>0</v>
      </c>
      <c r="I181" s="56">
        <f t="shared" si="13"/>
        <v>0.26415094339622641</v>
      </c>
      <c r="J181" s="57">
        <f>J164/$J$164</f>
        <v>1</v>
      </c>
      <c r="K181" s="57">
        <f t="shared" ref="K181:M181" si="14">K164/$J$164</f>
        <v>-5.6603773584905662E-2</v>
      </c>
      <c r="L181" s="57">
        <f t="shared" si="14"/>
        <v>0.15094339622641509</v>
      </c>
      <c r="M181" s="57">
        <f t="shared" si="14"/>
        <v>0</v>
      </c>
      <c r="N181" s="57">
        <f t="shared" ref="N181:N182" si="15">G181/I181</f>
        <v>0.35714285714285715</v>
      </c>
    </row>
    <row r="182" spans="5:14" x14ac:dyDescent="0.25">
      <c r="E182" s="56" t="s">
        <v>159</v>
      </c>
      <c r="F182" s="56">
        <v>0</v>
      </c>
      <c r="G182" s="56">
        <f t="shared" ref="G182:I182" si="16">G165-$J$165*G181</f>
        <v>0.13207547169811321</v>
      </c>
      <c r="H182" s="56">
        <f t="shared" si="16"/>
        <v>0</v>
      </c>
      <c r="I182" s="56">
        <f t="shared" si="16"/>
        <v>2.1698113207547172</v>
      </c>
      <c r="J182" s="56">
        <f>J165-$J$165*J181</f>
        <v>0</v>
      </c>
      <c r="K182" s="56">
        <f t="shared" ref="K182:M182" si="17">K165-$J$165*K181</f>
        <v>-0.67924528301886788</v>
      </c>
      <c r="L182" s="56">
        <f t="shared" si="17"/>
        <v>-0.18867924528301885</v>
      </c>
      <c r="M182" s="56">
        <f t="shared" si="17"/>
        <v>1</v>
      </c>
      <c r="N182" s="56">
        <f t="shared" si="15"/>
        <v>6.08695652173913E-2</v>
      </c>
    </row>
    <row r="183" spans="5:14" x14ac:dyDescent="0.25">
      <c r="E183" s="57"/>
      <c r="F183" s="57"/>
      <c r="G183" s="57" t="s">
        <v>277</v>
      </c>
      <c r="H183" s="57">
        <f>SUMPRODUCT($F$180:$F$182,H180:H182)</f>
        <v>1</v>
      </c>
      <c r="I183" s="56">
        <f t="shared" ref="I183:M183" si="18">SUMPRODUCT($F$180:$F$182,I180:I182)</f>
        <v>0.98113207547169812</v>
      </c>
      <c r="J183" s="57">
        <f t="shared" si="18"/>
        <v>1</v>
      </c>
      <c r="K183" s="57">
        <f t="shared" si="18"/>
        <v>7.5471698113207544E-2</v>
      </c>
      <c r="L183" s="57">
        <f t="shared" si="18"/>
        <v>0.13207547169811321</v>
      </c>
      <c r="M183" s="57">
        <f t="shared" si="18"/>
        <v>0</v>
      </c>
      <c r="N183" s="57"/>
    </row>
    <row r="184" spans="5:14" x14ac:dyDescent="0.25">
      <c r="E184" s="57"/>
      <c r="F184" s="57"/>
      <c r="G184" s="57" t="s">
        <v>619</v>
      </c>
      <c r="H184" s="57">
        <f>H178-H183</f>
        <v>0</v>
      </c>
      <c r="I184" s="56">
        <f t="shared" ref="I184" si="19">I178-I183</f>
        <v>1.8867924528301883E-2</v>
      </c>
      <c r="J184" s="57">
        <f t="shared" ref="J184" si="20">J178-J183</f>
        <v>0</v>
      </c>
      <c r="K184" s="57">
        <f t="shared" ref="K184" si="21">K178-K183</f>
        <v>-7.5471698113207544E-2</v>
      </c>
      <c r="L184" s="57">
        <f t="shared" ref="L184" si="22">L178-L183</f>
        <v>-0.13207547169811321</v>
      </c>
      <c r="M184" s="57">
        <f t="shared" ref="M184" si="23">M178-M183</f>
        <v>0</v>
      </c>
      <c r="N184" s="57"/>
    </row>
    <row r="186" spans="5:14" ht="15.75" x14ac:dyDescent="0.25">
      <c r="E186" s="230" t="s">
        <v>788</v>
      </c>
    </row>
    <row r="188" spans="5:14" ht="15.75" x14ac:dyDescent="0.25">
      <c r="E188" s="230" t="s">
        <v>789</v>
      </c>
    </row>
    <row r="190" spans="5:14" ht="15.75" x14ac:dyDescent="0.25">
      <c r="E190" s="232" t="s">
        <v>790</v>
      </c>
    </row>
    <row r="191" spans="5:14" ht="15.75" x14ac:dyDescent="0.25">
      <c r="E191" s="230"/>
    </row>
    <row r="192" spans="5:14" ht="15.75" x14ac:dyDescent="0.25">
      <c r="E192" s="230" t="s">
        <v>791</v>
      </c>
    </row>
    <row r="195" spans="5:14" x14ac:dyDescent="0.25">
      <c r="E195" s="57"/>
      <c r="F195" s="57"/>
      <c r="G195" s="57" t="s">
        <v>155</v>
      </c>
      <c r="H195" s="57">
        <v>1</v>
      </c>
      <c r="I195" s="57">
        <v>1</v>
      </c>
      <c r="J195" s="57">
        <v>1</v>
      </c>
      <c r="K195" s="57">
        <v>0</v>
      </c>
      <c r="L195" s="57">
        <v>0</v>
      </c>
      <c r="M195" s="57">
        <v>0</v>
      </c>
      <c r="N195" s="57"/>
    </row>
    <row r="196" spans="5:14" x14ac:dyDescent="0.25">
      <c r="E196" s="57" t="s">
        <v>231</v>
      </c>
      <c r="F196" s="57" t="s">
        <v>436</v>
      </c>
      <c r="G196" s="57" t="s">
        <v>437</v>
      </c>
      <c r="H196" s="57" t="s">
        <v>616</v>
      </c>
      <c r="I196" s="57" t="s">
        <v>617</v>
      </c>
      <c r="J196" s="57" t="s">
        <v>618</v>
      </c>
      <c r="K196" s="57" t="s">
        <v>157</v>
      </c>
      <c r="L196" s="57" t="s">
        <v>158</v>
      </c>
      <c r="M196" s="57" t="s">
        <v>159</v>
      </c>
      <c r="N196" s="57" t="s">
        <v>417</v>
      </c>
    </row>
    <row r="197" spans="5:14" x14ac:dyDescent="0.25">
      <c r="E197" s="57" t="s">
        <v>616</v>
      </c>
      <c r="F197" s="57">
        <v>1</v>
      </c>
      <c r="G197" s="57">
        <f t="shared" ref="G197:H197" si="24">G180-$I$180*G199</f>
        <v>6.9565217391304363E-2</v>
      </c>
      <c r="H197" s="57">
        <f t="shared" si="24"/>
        <v>1</v>
      </c>
      <c r="I197" s="57">
        <f>I180-$I$180*I199</f>
        <v>0</v>
      </c>
      <c r="J197" s="57">
        <f t="shared" ref="J197:M197" si="25">J180-$I$180*J199</f>
        <v>0</v>
      </c>
      <c r="K197" s="57">
        <f t="shared" si="25"/>
        <v>0.35652173913043472</v>
      </c>
      <c r="L197" s="57">
        <f t="shared" si="25"/>
        <v>4.3478260869565202E-2</v>
      </c>
      <c r="M197" s="57">
        <f t="shared" si="25"/>
        <v>-0.33043478260869558</v>
      </c>
      <c r="N197" s="57"/>
    </row>
    <row r="198" spans="5:14" x14ac:dyDescent="0.25">
      <c r="E198" s="57" t="s">
        <v>618</v>
      </c>
      <c r="F198" s="57">
        <v>1</v>
      </c>
      <c r="G198" s="57">
        <f t="shared" ref="G198:H198" si="26">G181-$I$181*G199</f>
        <v>7.8260869565217397E-2</v>
      </c>
      <c r="H198" s="57">
        <f t="shared" si="26"/>
        <v>0</v>
      </c>
      <c r="I198" s="57">
        <f>I181-$I$181*I199</f>
        <v>0</v>
      </c>
      <c r="J198" s="57">
        <f t="shared" ref="J198:M198" si="27">J181-$I$181*J199</f>
        <v>1</v>
      </c>
      <c r="K198" s="57">
        <f t="shared" si="27"/>
        <v>2.6086956521739119E-2</v>
      </c>
      <c r="L198" s="57">
        <f t="shared" si="27"/>
        <v>0.17391304347826086</v>
      </c>
      <c r="M198" s="57">
        <f t="shared" si="27"/>
        <v>-0.1217391304347826</v>
      </c>
      <c r="N198" s="57"/>
    </row>
    <row r="199" spans="5:14" x14ac:dyDescent="0.25">
      <c r="E199" s="57" t="s">
        <v>617</v>
      </c>
      <c r="F199" s="57">
        <v>1</v>
      </c>
      <c r="G199" s="57">
        <f t="shared" ref="G199:H199" si="28">G182/$I$182</f>
        <v>6.08695652173913E-2</v>
      </c>
      <c r="H199" s="57">
        <f t="shared" si="28"/>
        <v>0</v>
      </c>
      <c r="I199" s="57">
        <f>I182/$I$182</f>
        <v>1</v>
      </c>
      <c r="J199" s="57">
        <f t="shared" ref="J199:M199" si="29">J182/$I$182</f>
        <v>0</v>
      </c>
      <c r="K199" s="57">
        <f t="shared" si="29"/>
        <v>-0.31304347826086953</v>
      </c>
      <c r="L199" s="57">
        <f t="shared" si="29"/>
        <v>-8.6956521739130418E-2</v>
      </c>
      <c r="M199" s="57">
        <f t="shared" si="29"/>
        <v>0.46086956521739125</v>
      </c>
      <c r="N199" s="57"/>
    </row>
    <row r="200" spans="5:14" x14ac:dyDescent="0.25">
      <c r="E200" s="57"/>
      <c r="F200" s="57"/>
      <c r="G200" s="57" t="s">
        <v>277</v>
      </c>
      <c r="H200" s="57">
        <f>SUMPRODUCT($F$197:$F$199,H197:H199)</f>
        <v>1</v>
      </c>
      <c r="I200" s="57">
        <f t="shared" ref="I200:M200" si="30">SUMPRODUCT($F$197:$F$199,I197:I199)</f>
        <v>1</v>
      </c>
      <c r="J200" s="57">
        <f t="shared" si="30"/>
        <v>1</v>
      </c>
      <c r="K200" s="57">
        <f t="shared" si="30"/>
        <v>6.9565217391304279E-2</v>
      </c>
      <c r="L200" s="57">
        <f t="shared" si="30"/>
        <v>0.13043478260869562</v>
      </c>
      <c r="M200" s="57">
        <f t="shared" si="30"/>
        <v>8.6956521739130488E-3</v>
      </c>
      <c r="N200" s="57"/>
    </row>
    <row r="201" spans="5:14" x14ac:dyDescent="0.25">
      <c r="E201" s="57"/>
      <c r="F201" s="57"/>
      <c r="G201" s="57" t="s">
        <v>619</v>
      </c>
      <c r="H201" s="57">
        <f>H195-H200</f>
        <v>0</v>
      </c>
      <c r="I201" s="57">
        <f t="shared" ref="I201" si="31">I195-I200</f>
        <v>0</v>
      </c>
      <c r="J201" s="57">
        <f t="shared" ref="J201" si="32">J195-J200</f>
        <v>0</v>
      </c>
      <c r="K201" s="57">
        <f t="shared" ref="K201" si="33">K195-K200</f>
        <v>-6.9565217391304279E-2</v>
      </c>
      <c r="L201" s="57">
        <f t="shared" ref="L201" si="34">L195-L200</f>
        <v>-0.13043478260869562</v>
      </c>
      <c r="M201" s="57">
        <f t="shared" ref="M201" si="35">M195-M200</f>
        <v>-8.6956521739130488E-3</v>
      </c>
      <c r="N201" s="57"/>
    </row>
    <row r="203" spans="5:14" ht="15.75" x14ac:dyDescent="0.25">
      <c r="E203" s="230" t="s">
        <v>631</v>
      </c>
    </row>
    <row r="205" spans="5:14" ht="15.75" x14ac:dyDescent="0.25">
      <c r="E205" s="230" t="s">
        <v>632</v>
      </c>
    </row>
    <row r="206" spans="5:14" ht="15.75" x14ac:dyDescent="0.25">
      <c r="E206" s="231" t="s">
        <v>792</v>
      </c>
    </row>
    <row r="208" spans="5:14" ht="15.75" x14ac:dyDescent="0.25">
      <c r="E208" s="230" t="s">
        <v>793</v>
      </c>
    </row>
    <row r="210" spans="5:5" ht="15.75" x14ac:dyDescent="0.25">
      <c r="E210" s="232" t="s">
        <v>808</v>
      </c>
    </row>
    <row r="212" spans="5:5" ht="15.75" x14ac:dyDescent="0.25">
      <c r="E212" s="232" t="s">
        <v>794</v>
      </c>
    </row>
    <row r="214" spans="5:5" ht="15.75" x14ac:dyDescent="0.25">
      <c r="E214" s="230" t="s">
        <v>795</v>
      </c>
    </row>
    <row r="215" spans="5:5" ht="15.75" x14ac:dyDescent="0.25">
      <c r="E215" s="230" t="s">
        <v>796</v>
      </c>
    </row>
    <row r="217" spans="5:5" ht="15.75" x14ac:dyDescent="0.25">
      <c r="E217" s="230" t="s">
        <v>635</v>
      </c>
    </row>
    <row r="218" spans="5:5" ht="15.75" x14ac:dyDescent="0.25">
      <c r="E218" s="231" t="s">
        <v>797</v>
      </c>
    </row>
    <row r="220" spans="5:5" ht="15.75" x14ac:dyDescent="0.25">
      <c r="E220" s="231" t="s">
        <v>798</v>
      </c>
    </row>
    <row r="222" spans="5:5" ht="15.75" x14ac:dyDescent="0.25">
      <c r="E222" s="231" t="s">
        <v>799</v>
      </c>
    </row>
    <row r="224" spans="5:5" ht="27.75" x14ac:dyDescent="0.4">
      <c r="E224" s="230" t="s">
        <v>800</v>
      </c>
    </row>
    <row r="226" spans="5:5" ht="15.75" x14ac:dyDescent="0.25">
      <c r="E226" s="230" t="s">
        <v>640</v>
      </c>
    </row>
    <row r="227" spans="5:5" ht="15.75" x14ac:dyDescent="0.25">
      <c r="E227" s="230" t="s">
        <v>641</v>
      </c>
    </row>
    <row r="229" spans="5:5" ht="15.75" x14ac:dyDescent="0.25">
      <c r="E229" s="231" t="s">
        <v>801</v>
      </c>
    </row>
    <row r="231" spans="5:5" ht="15.75" x14ac:dyDescent="0.25">
      <c r="E231" s="231" t="s">
        <v>802</v>
      </c>
    </row>
    <row r="233" spans="5:5" ht="15.75" x14ac:dyDescent="0.25">
      <c r="E233" s="231" t="s">
        <v>803</v>
      </c>
    </row>
    <row r="235" spans="5:5" ht="15.75" x14ac:dyDescent="0.25">
      <c r="E235" s="231" t="s">
        <v>804</v>
      </c>
    </row>
    <row r="237" spans="5:5" ht="27.75" x14ac:dyDescent="0.4">
      <c r="E237" s="230" t="s">
        <v>805</v>
      </c>
    </row>
    <row r="239" spans="5:5" ht="27.75" x14ac:dyDescent="0.4">
      <c r="E239" s="230" t="s">
        <v>806</v>
      </c>
    </row>
    <row r="240" spans="5:5" ht="15.75" x14ac:dyDescent="0.25">
      <c r="E240" s="230"/>
    </row>
    <row r="241" spans="5:5" ht="27.75" x14ac:dyDescent="0.4">
      <c r="E241" s="230" t="s">
        <v>807</v>
      </c>
    </row>
  </sheetData>
  <mergeCells count="4">
    <mergeCell ref="E121:O121"/>
    <mergeCell ref="E125:O125"/>
    <mergeCell ref="E122:G122"/>
    <mergeCell ref="E139:G13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workbookViewId="0">
      <selection activeCell="N8" sqref="N8"/>
    </sheetView>
  </sheetViews>
  <sheetFormatPr defaultRowHeight="15" x14ac:dyDescent="0.25"/>
  <cols>
    <col min="2" max="2" width="16.42578125" customWidth="1"/>
    <col min="11" max="11" width="15.140625" customWidth="1"/>
  </cols>
  <sheetData>
    <row r="1" spans="1:15" ht="49.5" customHeight="1" x14ac:dyDescent="0.25">
      <c r="A1" s="249"/>
      <c r="B1" s="249"/>
      <c r="C1" s="249"/>
      <c r="D1" s="249"/>
      <c r="E1" s="249"/>
      <c r="F1" s="249"/>
      <c r="G1" s="249"/>
      <c r="H1" s="249"/>
      <c r="I1" s="249"/>
      <c r="J1" s="249"/>
      <c r="K1" s="249"/>
      <c r="L1" s="249"/>
      <c r="M1" s="249"/>
      <c r="N1" s="249"/>
      <c r="O1" s="249"/>
    </row>
    <row r="3" spans="1:15" x14ac:dyDescent="0.25">
      <c r="B3" s="1"/>
      <c r="C3" s="2" t="s">
        <v>0</v>
      </c>
      <c r="D3" s="2" t="s">
        <v>1</v>
      </c>
      <c r="E3" s="2" t="s">
        <v>2</v>
      </c>
      <c r="F3" s="2" t="s">
        <v>3</v>
      </c>
      <c r="G3" s="2" t="s">
        <v>4</v>
      </c>
      <c r="H3" s="2" t="s">
        <v>5</v>
      </c>
      <c r="I3" s="2" t="s">
        <v>6</v>
      </c>
      <c r="J3" s="2" t="s">
        <v>7</v>
      </c>
      <c r="K3" s="3" t="s">
        <v>17</v>
      </c>
    </row>
    <row r="4" spans="1:15" x14ac:dyDescent="0.25">
      <c r="B4" s="1" t="s">
        <v>8</v>
      </c>
      <c r="C4" s="2">
        <v>8</v>
      </c>
      <c r="D4" s="2">
        <v>3</v>
      </c>
      <c r="E4" s="2">
        <v>5</v>
      </c>
      <c r="F4" s="2">
        <v>5</v>
      </c>
      <c r="G4" s="2">
        <v>9</v>
      </c>
      <c r="H4" s="2">
        <v>6</v>
      </c>
      <c r="I4" s="2">
        <v>7</v>
      </c>
      <c r="J4" s="2">
        <v>12</v>
      </c>
      <c r="K4" s="2">
        <f>SUM(C4:J4)</f>
        <v>55</v>
      </c>
    </row>
    <row r="5" spans="1:15" x14ac:dyDescent="0.25">
      <c r="B5" s="1"/>
      <c r="C5" s="2" t="s">
        <v>9</v>
      </c>
      <c r="D5" s="2" t="s">
        <v>10</v>
      </c>
      <c r="E5" s="2" t="s">
        <v>11</v>
      </c>
      <c r="F5" s="2" t="s">
        <v>12</v>
      </c>
      <c r="G5" s="2" t="s">
        <v>13</v>
      </c>
      <c r="H5" s="2" t="s">
        <v>14</v>
      </c>
      <c r="I5" s="2" t="s">
        <v>15</v>
      </c>
      <c r="J5" s="2" t="s">
        <v>16</v>
      </c>
      <c r="K5" s="2"/>
    </row>
    <row r="6" spans="1:15" x14ac:dyDescent="0.25">
      <c r="B6" s="6" t="s">
        <v>18</v>
      </c>
      <c r="C6" s="15">
        <v>1</v>
      </c>
      <c r="D6" s="15">
        <v>1</v>
      </c>
      <c r="E6" s="15">
        <v>1</v>
      </c>
      <c r="F6" s="16">
        <v>0</v>
      </c>
      <c r="G6" s="16">
        <v>0</v>
      </c>
      <c r="H6" s="16">
        <v>0</v>
      </c>
      <c r="I6" s="16">
        <v>0</v>
      </c>
      <c r="J6" s="15">
        <v>1</v>
      </c>
      <c r="K6" s="14">
        <f>SUMPRODUCT(C4:J4,C6:J6)</f>
        <v>28</v>
      </c>
    </row>
    <row r="7" spans="1:15" x14ac:dyDescent="0.25">
      <c r="B7" s="6" t="s">
        <v>19</v>
      </c>
      <c r="C7" s="16">
        <v>0</v>
      </c>
      <c r="D7" s="16">
        <v>0</v>
      </c>
      <c r="E7" s="16">
        <v>0</v>
      </c>
      <c r="F7" s="15">
        <v>1</v>
      </c>
      <c r="G7" s="15">
        <v>1</v>
      </c>
      <c r="H7" s="15">
        <v>1</v>
      </c>
      <c r="I7" s="15">
        <v>1</v>
      </c>
      <c r="J7" s="16">
        <v>0</v>
      </c>
      <c r="K7" s="14">
        <f>SUMPRODUCT(C4:J4,C7:J7)</f>
        <v>27</v>
      </c>
    </row>
    <row r="8" spans="1:15" x14ac:dyDescent="0.25">
      <c r="B8" s="1"/>
      <c r="C8" s="2">
        <f>SUM(C6:C7)</f>
        <v>1</v>
      </c>
      <c r="D8" s="2">
        <f t="shared" ref="D8:J8" si="0">SUM(D6:D7)</f>
        <v>1</v>
      </c>
      <c r="E8" s="2">
        <f t="shared" si="0"/>
        <v>1</v>
      </c>
      <c r="F8" s="2">
        <f t="shared" si="0"/>
        <v>1</v>
      </c>
      <c r="G8" s="2">
        <f t="shared" si="0"/>
        <v>1</v>
      </c>
      <c r="H8" s="2">
        <f t="shared" si="0"/>
        <v>1</v>
      </c>
      <c r="I8" s="2">
        <f t="shared" si="0"/>
        <v>1</v>
      </c>
      <c r="J8" s="2">
        <f t="shared" si="0"/>
        <v>1</v>
      </c>
      <c r="K8" s="2">
        <f>SUM(K6:K7)</f>
        <v>55</v>
      </c>
    </row>
    <row r="9" spans="1:15" x14ac:dyDescent="0.25">
      <c r="B9" s="4"/>
      <c r="C9" s="4"/>
      <c r="D9" s="4"/>
    </row>
    <row r="10" spans="1:15" x14ac:dyDescent="0.25">
      <c r="B10" s="247" t="s">
        <v>53</v>
      </c>
      <c r="C10" s="247"/>
      <c r="D10" s="247"/>
      <c r="E10" s="247"/>
      <c r="F10" s="247"/>
      <c r="G10" s="247"/>
      <c r="H10" s="247"/>
      <c r="I10" s="247"/>
      <c r="J10" s="247"/>
      <c r="K10" s="247"/>
    </row>
    <row r="11" spans="1:15" x14ac:dyDescent="0.25">
      <c r="B11" s="248" t="s">
        <v>54</v>
      </c>
      <c r="C11" s="248"/>
      <c r="D11" s="248"/>
      <c r="E11" s="248"/>
      <c r="F11" s="248"/>
      <c r="G11" s="248"/>
      <c r="H11" s="248"/>
      <c r="I11" s="248"/>
      <c r="J11" s="248"/>
      <c r="K11" s="248"/>
    </row>
    <row r="12" spans="1:15" x14ac:dyDescent="0.25">
      <c r="C12" s="5"/>
    </row>
  </sheetData>
  <mergeCells count="3">
    <mergeCell ref="A1:O1"/>
    <mergeCell ref="B10:K10"/>
    <mergeCell ref="B11:K11"/>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
  <sheetViews>
    <sheetView zoomScale="95" workbookViewId="0"/>
  </sheetViews>
  <sheetFormatPr defaultRowHeight="15" x14ac:dyDescent="0.25"/>
  <sheetData>
    <row r="1" spans="1:24" ht="99" customHeight="1" x14ac:dyDescent="0.25">
      <c r="A1" s="8"/>
    </row>
    <row r="2" spans="1:24" x14ac:dyDescent="0.25">
      <c r="A2" s="21"/>
      <c r="B2" s="21"/>
      <c r="C2" s="21"/>
      <c r="D2" s="21"/>
      <c r="E2" s="21"/>
      <c r="F2" s="21"/>
      <c r="G2" s="21"/>
      <c r="H2" s="21"/>
      <c r="I2" s="21"/>
      <c r="J2" s="21"/>
      <c r="K2" s="21"/>
      <c r="L2" s="21"/>
      <c r="M2" s="22" t="s">
        <v>61</v>
      </c>
      <c r="N2" s="21"/>
      <c r="O2" s="21"/>
      <c r="P2" s="21"/>
      <c r="Q2" s="21"/>
      <c r="R2" s="21"/>
      <c r="S2" s="21"/>
      <c r="T2" s="21"/>
      <c r="U2" s="21"/>
      <c r="V2" s="21"/>
      <c r="W2" s="21"/>
      <c r="X2" s="21"/>
    </row>
    <row r="3" spans="1:24" x14ac:dyDescent="0.25">
      <c r="A3" s="21"/>
      <c r="B3" s="21"/>
      <c r="C3" s="21"/>
      <c r="D3" s="250" t="s">
        <v>56</v>
      </c>
      <c r="E3" s="250"/>
      <c r="F3" s="250"/>
      <c r="G3" s="250"/>
      <c r="H3" s="21"/>
      <c r="I3" s="21"/>
      <c r="J3" s="21"/>
      <c r="K3" s="21"/>
      <c r="L3" s="21"/>
      <c r="M3" s="21"/>
      <c r="N3" s="21"/>
      <c r="O3" s="250" t="s">
        <v>56</v>
      </c>
      <c r="P3" s="250"/>
      <c r="Q3" s="250"/>
      <c r="R3" s="250"/>
      <c r="S3" s="21"/>
      <c r="T3" s="21"/>
      <c r="U3" s="21"/>
      <c r="V3" s="21"/>
      <c r="W3" s="21"/>
      <c r="X3" s="21"/>
    </row>
    <row r="4" spans="1:24" x14ac:dyDescent="0.25">
      <c r="A4" s="21"/>
      <c r="B4" s="21" t="s">
        <v>55</v>
      </c>
      <c r="C4" s="21">
        <v>1</v>
      </c>
      <c r="D4" s="21">
        <v>2</v>
      </c>
      <c r="E4" s="21">
        <v>3</v>
      </c>
      <c r="F4" s="21">
        <v>4</v>
      </c>
      <c r="G4" s="21">
        <v>5</v>
      </c>
      <c r="H4" s="21">
        <v>6</v>
      </c>
      <c r="I4" s="21"/>
      <c r="J4" s="23"/>
      <c r="K4" s="23"/>
      <c r="L4" s="21"/>
      <c r="M4" s="21" t="s">
        <v>55</v>
      </c>
      <c r="N4" s="21">
        <v>1</v>
      </c>
      <c r="O4" s="21">
        <v>2</v>
      </c>
      <c r="P4" s="21">
        <v>3</v>
      </c>
      <c r="Q4" s="21">
        <v>4</v>
      </c>
      <c r="R4" s="21">
        <v>5</v>
      </c>
      <c r="S4" s="21">
        <v>6</v>
      </c>
      <c r="T4" s="21"/>
      <c r="U4" s="21"/>
      <c r="V4" s="21"/>
      <c r="W4" s="21"/>
      <c r="X4" s="21"/>
    </row>
    <row r="5" spans="1:24" x14ac:dyDescent="0.25">
      <c r="A5" s="21"/>
      <c r="B5" s="21">
        <v>1</v>
      </c>
      <c r="C5" s="24">
        <v>20</v>
      </c>
      <c r="D5" s="24">
        <v>40</v>
      </c>
      <c r="E5" s="24">
        <v>50</v>
      </c>
      <c r="F5" s="24">
        <v>30</v>
      </c>
      <c r="G5" s="24">
        <v>90</v>
      </c>
      <c r="H5" s="24">
        <v>100</v>
      </c>
      <c r="I5" s="21"/>
      <c r="J5" s="23"/>
      <c r="K5" s="23"/>
      <c r="L5" s="21"/>
      <c r="M5" s="21">
        <v>1</v>
      </c>
      <c r="N5" s="24">
        <v>0</v>
      </c>
      <c r="O5" s="24">
        <v>0</v>
      </c>
      <c r="P5" s="24">
        <v>0</v>
      </c>
      <c r="Q5" s="24">
        <v>0</v>
      </c>
      <c r="R5" s="25">
        <v>1</v>
      </c>
      <c r="S5" s="25">
        <v>1</v>
      </c>
      <c r="T5" s="26">
        <f>SUM(N5:S5)</f>
        <v>2</v>
      </c>
      <c r="U5" s="24" t="s">
        <v>60</v>
      </c>
      <c r="V5" s="24">
        <v>2</v>
      </c>
      <c r="W5" s="21"/>
      <c r="X5" s="21"/>
    </row>
    <row r="6" spans="1:24" x14ac:dyDescent="0.25">
      <c r="A6" s="21"/>
      <c r="B6" s="21">
        <v>2</v>
      </c>
      <c r="C6" s="24">
        <v>90</v>
      </c>
      <c r="D6" s="24">
        <v>100</v>
      </c>
      <c r="E6" s="24">
        <v>80</v>
      </c>
      <c r="F6" s="24">
        <v>70</v>
      </c>
      <c r="G6" s="24">
        <v>10</v>
      </c>
      <c r="H6" s="24">
        <v>40</v>
      </c>
      <c r="I6" s="21"/>
      <c r="J6" s="23"/>
      <c r="K6" s="23"/>
      <c r="L6" s="21"/>
      <c r="M6" s="21">
        <v>2</v>
      </c>
      <c r="N6" s="25">
        <v>1</v>
      </c>
      <c r="O6" s="25">
        <v>1</v>
      </c>
      <c r="P6" s="24">
        <v>0</v>
      </c>
      <c r="Q6" s="24">
        <v>0</v>
      </c>
      <c r="R6" s="24">
        <v>0</v>
      </c>
      <c r="S6" s="24">
        <v>0</v>
      </c>
      <c r="T6" s="26">
        <f t="shared" ref="T6:T14" si="0">SUM(N6:S6)</f>
        <v>2</v>
      </c>
      <c r="U6" s="24" t="s">
        <v>60</v>
      </c>
      <c r="V6" s="24">
        <v>2</v>
      </c>
      <c r="W6" s="21"/>
      <c r="X6" s="21"/>
    </row>
    <row r="7" spans="1:24" x14ac:dyDescent="0.25">
      <c r="A7" s="21"/>
      <c r="B7" s="21">
        <v>3</v>
      </c>
      <c r="C7" s="24">
        <v>25</v>
      </c>
      <c r="D7" s="24">
        <v>40</v>
      </c>
      <c r="E7" s="24">
        <v>30</v>
      </c>
      <c r="F7" s="24">
        <v>80</v>
      </c>
      <c r="G7" s="24">
        <v>95</v>
      </c>
      <c r="H7" s="24">
        <v>90</v>
      </c>
      <c r="I7" s="251" t="s">
        <v>62</v>
      </c>
      <c r="J7" s="252"/>
      <c r="K7" s="252"/>
      <c r="L7" s="21"/>
      <c r="M7" s="21">
        <v>3</v>
      </c>
      <c r="N7" s="24">
        <v>0</v>
      </c>
      <c r="O7" s="24">
        <v>0</v>
      </c>
      <c r="P7" s="24">
        <v>0</v>
      </c>
      <c r="Q7" s="24">
        <v>0</v>
      </c>
      <c r="R7" s="25">
        <v>1</v>
      </c>
      <c r="S7" s="25">
        <v>1</v>
      </c>
      <c r="T7" s="26">
        <f t="shared" si="0"/>
        <v>2</v>
      </c>
      <c r="U7" s="24" t="s">
        <v>60</v>
      </c>
      <c r="V7" s="24">
        <v>2</v>
      </c>
      <c r="W7" s="21"/>
      <c r="X7" s="21"/>
    </row>
    <row r="8" spans="1:24" x14ac:dyDescent="0.25">
      <c r="A8" s="21"/>
      <c r="B8" s="21">
        <v>4</v>
      </c>
      <c r="C8" s="24">
        <v>80</v>
      </c>
      <c r="D8" s="24">
        <v>50</v>
      </c>
      <c r="E8" s="24">
        <v>60</v>
      </c>
      <c r="F8" s="24">
        <v>80</v>
      </c>
      <c r="G8" s="24">
        <v>30</v>
      </c>
      <c r="H8" s="24">
        <v>40</v>
      </c>
      <c r="I8" s="21"/>
      <c r="J8" s="28">
        <f>SUMPRODUCT(C5:H14,N5:S14)</f>
        <v>1775</v>
      </c>
      <c r="K8" s="23"/>
      <c r="L8" s="21"/>
      <c r="M8" s="21">
        <v>4</v>
      </c>
      <c r="N8" s="25">
        <v>1</v>
      </c>
      <c r="O8" s="24">
        <v>0</v>
      </c>
      <c r="P8" s="24">
        <v>0</v>
      </c>
      <c r="Q8" s="25">
        <v>1</v>
      </c>
      <c r="R8" s="24">
        <v>0</v>
      </c>
      <c r="S8" s="24">
        <v>0</v>
      </c>
      <c r="T8" s="26">
        <f t="shared" si="0"/>
        <v>2</v>
      </c>
      <c r="U8" s="24" t="s">
        <v>60</v>
      </c>
      <c r="V8" s="24">
        <v>2</v>
      </c>
      <c r="W8" s="21"/>
      <c r="X8" s="21"/>
    </row>
    <row r="9" spans="1:24" x14ac:dyDescent="0.25">
      <c r="A9" s="21"/>
      <c r="B9" s="21">
        <v>5</v>
      </c>
      <c r="C9" s="24">
        <v>75</v>
      </c>
      <c r="D9" s="24">
        <v>60</v>
      </c>
      <c r="E9" s="24">
        <v>90</v>
      </c>
      <c r="F9" s="24">
        <v>100</v>
      </c>
      <c r="G9" s="24">
        <v>50</v>
      </c>
      <c r="H9" s="24">
        <v>40</v>
      </c>
      <c r="I9" s="21"/>
      <c r="J9" s="23"/>
      <c r="K9" s="23"/>
      <c r="L9" s="21"/>
      <c r="M9" s="21">
        <v>5</v>
      </c>
      <c r="N9" s="24">
        <v>0</v>
      </c>
      <c r="O9" s="24">
        <v>0</v>
      </c>
      <c r="P9" s="25">
        <v>1</v>
      </c>
      <c r="Q9" s="25">
        <v>1</v>
      </c>
      <c r="R9" s="24">
        <v>0</v>
      </c>
      <c r="S9" s="24">
        <v>0</v>
      </c>
      <c r="T9" s="26">
        <f t="shared" si="0"/>
        <v>2</v>
      </c>
      <c r="U9" s="24" t="s">
        <v>60</v>
      </c>
      <c r="V9" s="24">
        <v>2</v>
      </c>
      <c r="W9" s="21"/>
      <c r="X9" s="21"/>
    </row>
    <row r="10" spans="1:24" x14ac:dyDescent="0.25">
      <c r="A10" s="21"/>
      <c r="B10" s="21">
        <v>6</v>
      </c>
      <c r="C10" s="24">
        <v>60</v>
      </c>
      <c r="D10" s="24">
        <v>40</v>
      </c>
      <c r="E10" s="24">
        <v>90</v>
      </c>
      <c r="F10" s="24">
        <v>10</v>
      </c>
      <c r="G10" s="24">
        <v>80</v>
      </c>
      <c r="H10" s="24">
        <v>80</v>
      </c>
      <c r="I10" s="21"/>
      <c r="J10" s="23"/>
      <c r="K10" s="23"/>
      <c r="L10" s="21"/>
      <c r="M10" s="21">
        <v>6</v>
      </c>
      <c r="N10" s="24">
        <v>0</v>
      </c>
      <c r="O10" s="24">
        <v>0</v>
      </c>
      <c r="P10" s="25">
        <v>1</v>
      </c>
      <c r="Q10" s="24">
        <v>0</v>
      </c>
      <c r="R10" s="25">
        <v>1</v>
      </c>
      <c r="S10" s="24">
        <v>0</v>
      </c>
      <c r="T10" s="26">
        <f t="shared" si="0"/>
        <v>2</v>
      </c>
      <c r="U10" s="24" t="s">
        <v>60</v>
      </c>
      <c r="V10" s="24">
        <v>2</v>
      </c>
      <c r="W10" s="21"/>
      <c r="X10" s="21"/>
    </row>
    <row r="11" spans="1:24" x14ac:dyDescent="0.25">
      <c r="A11" s="21"/>
      <c r="B11" s="21">
        <v>7</v>
      </c>
      <c r="C11" s="24">
        <v>45</v>
      </c>
      <c r="D11" s="24">
        <v>40</v>
      </c>
      <c r="E11" s="24">
        <v>70</v>
      </c>
      <c r="F11" s="24">
        <v>60</v>
      </c>
      <c r="G11" s="24">
        <v>55</v>
      </c>
      <c r="H11" s="24">
        <v>60</v>
      </c>
      <c r="I11" s="21"/>
      <c r="J11" s="23"/>
      <c r="K11" s="23"/>
      <c r="L11" s="21"/>
      <c r="M11" s="21">
        <v>7</v>
      </c>
      <c r="N11" s="24">
        <v>0</v>
      </c>
      <c r="O11" s="24">
        <v>0</v>
      </c>
      <c r="P11" s="25">
        <v>1</v>
      </c>
      <c r="Q11" s="25">
        <v>1</v>
      </c>
      <c r="R11" s="24">
        <v>0</v>
      </c>
      <c r="S11" s="24">
        <v>0</v>
      </c>
      <c r="T11" s="26">
        <f t="shared" si="0"/>
        <v>2</v>
      </c>
      <c r="U11" s="24" t="s">
        <v>60</v>
      </c>
      <c r="V11" s="24">
        <v>2</v>
      </c>
      <c r="W11" s="21"/>
      <c r="X11" s="21"/>
    </row>
    <row r="12" spans="1:24" x14ac:dyDescent="0.25">
      <c r="A12" s="21"/>
      <c r="B12" s="21">
        <v>8</v>
      </c>
      <c r="C12" s="24">
        <v>30</v>
      </c>
      <c r="D12" s="24">
        <v>100</v>
      </c>
      <c r="E12" s="24">
        <v>40</v>
      </c>
      <c r="F12" s="24">
        <v>70</v>
      </c>
      <c r="G12" s="24">
        <v>90</v>
      </c>
      <c r="H12" s="24">
        <v>55</v>
      </c>
      <c r="I12" s="21"/>
      <c r="J12" s="23"/>
      <c r="K12" s="23"/>
      <c r="L12" s="21"/>
      <c r="M12" s="21">
        <v>8</v>
      </c>
      <c r="N12" s="24">
        <v>0</v>
      </c>
      <c r="O12" s="25">
        <v>1</v>
      </c>
      <c r="P12" s="24">
        <v>0</v>
      </c>
      <c r="Q12" s="24">
        <v>0</v>
      </c>
      <c r="R12" s="25">
        <v>1</v>
      </c>
      <c r="S12" s="24">
        <v>0</v>
      </c>
      <c r="T12" s="26">
        <f t="shared" si="0"/>
        <v>2</v>
      </c>
      <c r="U12" s="24" t="s">
        <v>60</v>
      </c>
      <c r="V12" s="24">
        <v>2</v>
      </c>
      <c r="W12" s="21"/>
      <c r="X12" s="21"/>
    </row>
    <row r="13" spans="1:24" x14ac:dyDescent="0.25">
      <c r="A13" s="21"/>
      <c r="B13" s="21">
        <v>9</v>
      </c>
      <c r="C13" s="24">
        <v>80</v>
      </c>
      <c r="D13" s="24">
        <v>60</v>
      </c>
      <c r="E13" s="24">
        <v>100</v>
      </c>
      <c r="F13" s="24">
        <v>70</v>
      </c>
      <c r="G13" s="24">
        <v>65</v>
      </c>
      <c r="H13" s="24">
        <v>80</v>
      </c>
      <c r="I13" s="21"/>
      <c r="J13" s="23"/>
      <c r="K13" s="23"/>
      <c r="L13" s="21"/>
      <c r="M13" s="21">
        <v>9</v>
      </c>
      <c r="N13" s="24">
        <v>0</v>
      </c>
      <c r="O13" s="24">
        <v>0</v>
      </c>
      <c r="P13" s="25">
        <v>1</v>
      </c>
      <c r="Q13" s="24">
        <v>0</v>
      </c>
      <c r="R13" s="24">
        <v>0</v>
      </c>
      <c r="S13" s="25">
        <v>1</v>
      </c>
      <c r="T13" s="26">
        <f t="shared" si="0"/>
        <v>2</v>
      </c>
      <c r="U13" s="24" t="s">
        <v>60</v>
      </c>
      <c r="V13" s="24">
        <v>2</v>
      </c>
      <c r="W13" s="21"/>
      <c r="X13" s="21"/>
    </row>
    <row r="14" spans="1:24" x14ac:dyDescent="0.25">
      <c r="A14" s="21"/>
      <c r="B14" s="21">
        <v>10</v>
      </c>
      <c r="C14" s="24">
        <v>40</v>
      </c>
      <c r="D14" s="24">
        <v>60</v>
      </c>
      <c r="E14" s="24">
        <v>80</v>
      </c>
      <c r="F14" s="24">
        <v>100</v>
      </c>
      <c r="G14" s="24">
        <v>90</v>
      </c>
      <c r="H14" s="24">
        <v>10</v>
      </c>
      <c r="I14" s="21"/>
      <c r="J14" s="23"/>
      <c r="K14" s="23"/>
      <c r="L14" s="21"/>
      <c r="M14" s="21">
        <v>10</v>
      </c>
      <c r="N14" s="24">
        <v>0</v>
      </c>
      <c r="O14" s="24">
        <v>0</v>
      </c>
      <c r="P14" s="24">
        <v>0</v>
      </c>
      <c r="Q14" s="25">
        <v>1</v>
      </c>
      <c r="R14" s="25">
        <v>1</v>
      </c>
      <c r="S14" s="24">
        <v>0</v>
      </c>
      <c r="T14" s="26">
        <f t="shared" si="0"/>
        <v>2</v>
      </c>
      <c r="U14" s="24" t="s">
        <v>60</v>
      </c>
      <c r="V14" s="24">
        <v>2</v>
      </c>
      <c r="W14" s="21"/>
      <c r="X14" s="21"/>
    </row>
    <row r="15" spans="1:24" x14ac:dyDescent="0.25">
      <c r="A15" s="250" t="s">
        <v>57</v>
      </c>
      <c r="B15" s="250"/>
      <c r="C15" s="21">
        <v>6</v>
      </c>
      <c r="D15" s="21">
        <v>8</v>
      </c>
      <c r="E15" s="21">
        <v>5</v>
      </c>
      <c r="F15" s="21">
        <v>5</v>
      </c>
      <c r="G15" s="21">
        <v>6</v>
      </c>
      <c r="H15" s="21">
        <v>5</v>
      </c>
      <c r="I15" s="21"/>
      <c r="J15" s="23"/>
      <c r="K15" s="23"/>
      <c r="L15" s="250" t="s">
        <v>58</v>
      </c>
      <c r="M15" s="250"/>
      <c r="N15" s="27">
        <f>SUM(N5:N14)</f>
        <v>2</v>
      </c>
      <c r="O15" s="27">
        <f t="shared" ref="O15:S15" si="1">SUM(O5:O14)</f>
        <v>2</v>
      </c>
      <c r="P15" s="27">
        <f t="shared" si="1"/>
        <v>4</v>
      </c>
      <c r="Q15" s="27">
        <f t="shared" si="1"/>
        <v>4</v>
      </c>
      <c r="R15" s="27">
        <f t="shared" si="1"/>
        <v>5</v>
      </c>
      <c r="S15" s="27">
        <f t="shared" si="1"/>
        <v>3</v>
      </c>
      <c r="T15" s="21"/>
      <c r="U15" s="21"/>
      <c r="V15" s="21"/>
      <c r="W15" s="21"/>
      <c r="X15" s="21"/>
    </row>
    <row r="16" spans="1:24" x14ac:dyDescent="0.25">
      <c r="A16" s="21"/>
      <c r="B16" s="21"/>
      <c r="C16" s="21"/>
      <c r="D16" s="21"/>
      <c r="E16" s="21"/>
      <c r="F16" s="21"/>
      <c r="G16" s="21"/>
      <c r="H16" s="21"/>
      <c r="I16" s="21"/>
      <c r="J16" s="23"/>
      <c r="K16" s="23"/>
      <c r="L16" s="21"/>
      <c r="M16" s="21"/>
      <c r="N16" s="24" t="s">
        <v>59</v>
      </c>
      <c r="O16" s="24" t="s">
        <v>59</v>
      </c>
      <c r="P16" s="24" t="s">
        <v>59</v>
      </c>
      <c r="Q16" s="24" t="s">
        <v>59</v>
      </c>
      <c r="R16" s="24" t="s">
        <v>59</v>
      </c>
      <c r="S16" s="24" t="s">
        <v>59</v>
      </c>
      <c r="T16" s="21"/>
      <c r="U16" s="21"/>
      <c r="V16" s="21"/>
      <c r="W16" s="21"/>
      <c r="X16" s="21"/>
    </row>
    <row r="17" spans="1:24" x14ac:dyDescent="0.25">
      <c r="A17" s="21"/>
      <c r="B17" s="21"/>
      <c r="C17" s="21"/>
      <c r="D17" s="21"/>
      <c r="E17" s="21"/>
      <c r="F17" s="21"/>
      <c r="G17" s="21"/>
      <c r="H17" s="21"/>
      <c r="I17" s="21"/>
      <c r="J17" s="23"/>
      <c r="K17" s="23"/>
      <c r="L17" s="250" t="s">
        <v>57</v>
      </c>
      <c r="M17" s="250"/>
      <c r="N17" s="24">
        <v>6</v>
      </c>
      <c r="O17" s="24">
        <v>8</v>
      </c>
      <c r="P17" s="24">
        <v>5</v>
      </c>
      <c r="Q17" s="24">
        <v>5</v>
      </c>
      <c r="R17" s="24">
        <v>6</v>
      </c>
      <c r="S17" s="24">
        <v>5</v>
      </c>
      <c r="T17" s="21"/>
      <c r="U17" s="21"/>
      <c r="V17" s="21"/>
      <c r="W17" s="21"/>
      <c r="X17" s="21"/>
    </row>
    <row r="18" spans="1:24" x14ac:dyDescent="0.25">
      <c r="A18" s="21"/>
      <c r="B18" s="21"/>
      <c r="C18" s="21"/>
      <c r="D18" s="21"/>
      <c r="E18" s="21"/>
      <c r="F18" s="21"/>
      <c r="G18" s="21"/>
      <c r="H18" s="21"/>
      <c r="I18" s="21"/>
      <c r="J18" s="23"/>
      <c r="K18" s="23"/>
      <c r="L18" s="23"/>
      <c r="M18" s="23"/>
      <c r="N18" s="23"/>
      <c r="O18" s="23"/>
      <c r="P18" s="23"/>
      <c r="Q18" s="23"/>
      <c r="R18" s="23"/>
      <c r="S18" s="21"/>
      <c r="T18" s="21"/>
      <c r="U18" s="21"/>
      <c r="V18" s="21"/>
      <c r="W18" s="21"/>
      <c r="X18" s="21"/>
    </row>
    <row r="19" spans="1:24" x14ac:dyDescent="0.25">
      <c r="A19" s="21"/>
      <c r="B19" s="21"/>
      <c r="C19" s="21"/>
      <c r="D19" s="21"/>
      <c r="E19" s="21"/>
      <c r="F19" s="21"/>
      <c r="G19" s="21"/>
      <c r="H19" s="21"/>
      <c r="I19" s="21"/>
      <c r="J19" s="23"/>
      <c r="K19" s="23"/>
      <c r="L19" s="23"/>
      <c r="M19" s="23"/>
      <c r="N19" s="23"/>
      <c r="O19" s="23"/>
      <c r="P19" s="23"/>
      <c r="Q19" s="23"/>
      <c r="R19" s="23"/>
      <c r="S19" s="21"/>
      <c r="T19" s="21"/>
      <c r="U19" s="21"/>
      <c r="V19" s="21"/>
      <c r="W19" s="21"/>
      <c r="X19" s="21"/>
    </row>
    <row r="20" spans="1:24" x14ac:dyDescent="0.25">
      <c r="A20" s="21"/>
      <c r="B20" s="21"/>
      <c r="C20" s="21"/>
      <c r="D20" s="21"/>
      <c r="E20" s="21"/>
      <c r="F20" s="21"/>
      <c r="G20" s="21"/>
      <c r="H20" s="21"/>
      <c r="I20" s="21"/>
      <c r="J20" s="21"/>
      <c r="K20" s="21"/>
      <c r="L20" s="21"/>
      <c r="M20" s="21"/>
      <c r="N20" s="21"/>
      <c r="O20" s="21"/>
      <c r="P20" s="21"/>
      <c r="Q20" s="21"/>
      <c r="R20" s="21"/>
      <c r="S20" s="21"/>
      <c r="T20" s="21"/>
      <c r="U20" s="21"/>
      <c r="V20" s="21"/>
      <c r="W20" s="21"/>
      <c r="X20" s="21"/>
    </row>
    <row r="21" spans="1:24" x14ac:dyDescent="0.25">
      <c r="A21" s="21"/>
      <c r="B21" s="21"/>
      <c r="C21" s="21"/>
      <c r="D21" s="21"/>
      <c r="E21" s="21"/>
      <c r="F21" s="21"/>
      <c r="G21" s="21"/>
      <c r="H21" s="21"/>
      <c r="I21" s="21"/>
      <c r="J21" s="21"/>
      <c r="K21" s="21"/>
      <c r="L21" s="21"/>
      <c r="M21" s="21"/>
      <c r="N21" s="21"/>
      <c r="O21" s="21"/>
      <c r="P21" s="21"/>
      <c r="Q21" s="21"/>
      <c r="R21" s="21"/>
      <c r="S21" s="21"/>
      <c r="T21" s="21"/>
      <c r="U21" s="21"/>
      <c r="V21" s="21"/>
      <c r="W21" s="21"/>
      <c r="X21" s="21"/>
    </row>
    <row r="22" spans="1:24" x14ac:dyDescent="0.25">
      <c r="A22" s="21"/>
      <c r="B22" s="21"/>
      <c r="C22" s="21"/>
      <c r="D22" s="21"/>
      <c r="E22" s="21"/>
      <c r="F22" s="21"/>
      <c r="G22" s="21"/>
      <c r="H22" s="21"/>
      <c r="I22" s="21"/>
      <c r="J22" s="21"/>
      <c r="K22" s="21"/>
      <c r="L22" s="21"/>
      <c r="M22" s="21"/>
      <c r="N22" s="21"/>
      <c r="O22" s="21"/>
      <c r="P22" s="21"/>
      <c r="Q22" s="21"/>
      <c r="R22" s="21"/>
      <c r="S22" s="21"/>
      <c r="T22" s="21"/>
      <c r="U22" s="21"/>
      <c r="V22" s="21"/>
      <c r="W22" s="21"/>
      <c r="X22" s="21"/>
    </row>
  </sheetData>
  <mergeCells count="6">
    <mergeCell ref="D3:G3"/>
    <mergeCell ref="A15:B15"/>
    <mergeCell ref="O3:R3"/>
    <mergeCell ref="L15:M15"/>
    <mergeCell ref="L17:M17"/>
    <mergeCell ref="I7:K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workbookViewId="0">
      <selection activeCell="L9" sqref="L9"/>
    </sheetView>
  </sheetViews>
  <sheetFormatPr defaultRowHeight="15" x14ac:dyDescent="0.25"/>
  <cols>
    <col min="19" max="19" width="10.42578125" customWidth="1"/>
  </cols>
  <sheetData>
    <row r="1" spans="1:21" ht="67.5" customHeight="1" x14ac:dyDescent="0.25"/>
    <row r="2" spans="1:21" x14ac:dyDescent="0.25">
      <c r="A2" s="19"/>
      <c r="B2" s="19"/>
      <c r="C2" s="19"/>
      <c r="D2" s="19"/>
      <c r="E2" s="19"/>
      <c r="F2" s="19"/>
      <c r="G2" s="19"/>
      <c r="H2" s="19"/>
      <c r="I2" s="19"/>
      <c r="J2" s="19"/>
      <c r="K2" s="19"/>
      <c r="L2" s="19"/>
      <c r="M2" s="19"/>
      <c r="N2" s="19"/>
      <c r="O2" s="19"/>
      <c r="P2" s="19"/>
      <c r="Q2" s="19"/>
      <c r="R2" s="19"/>
    </row>
    <row r="3" spans="1:21" x14ac:dyDescent="0.25">
      <c r="A3" s="19"/>
      <c r="B3" s="19"/>
      <c r="C3" s="19"/>
      <c r="D3" s="19"/>
      <c r="E3" s="19"/>
      <c r="F3" s="19"/>
      <c r="G3" s="19"/>
      <c r="H3" s="19"/>
      <c r="I3" s="19"/>
      <c r="J3" s="19"/>
      <c r="K3" s="19"/>
      <c r="L3" s="19"/>
      <c r="M3" s="19"/>
      <c r="N3" s="19"/>
      <c r="O3" s="19"/>
      <c r="P3" s="19"/>
      <c r="Q3" s="19"/>
      <c r="R3" s="19"/>
    </row>
    <row r="4" spans="1:21" x14ac:dyDescent="0.25">
      <c r="A4" s="19"/>
      <c r="B4" s="19"/>
      <c r="C4" s="19" t="s">
        <v>65</v>
      </c>
      <c r="D4" s="19"/>
      <c r="E4" s="19"/>
      <c r="F4" s="19"/>
      <c r="G4" s="19"/>
      <c r="H4" s="19"/>
      <c r="I4" s="19"/>
      <c r="J4" s="19"/>
      <c r="K4" s="19"/>
      <c r="L4" s="19"/>
      <c r="M4" s="19"/>
      <c r="N4" s="19"/>
      <c r="O4" s="19"/>
      <c r="P4" s="19"/>
      <c r="Q4" s="19"/>
      <c r="R4" s="19"/>
    </row>
    <row r="5" spans="1:21" x14ac:dyDescent="0.25">
      <c r="A5" s="19"/>
      <c r="B5" s="19"/>
      <c r="C5" s="19"/>
      <c r="D5" s="19" t="s">
        <v>66</v>
      </c>
      <c r="E5" s="19"/>
      <c r="F5" s="19"/>
      <c r="G5" s="19"/>
      <c r="H5" s="19"/>
      <c r="I5" s="19"/>
      <c r="J5" s="19"/>
      <c r="K5" s="19" t="s">
        <v>66</v>
      </c>
      <c r="L5" s="19"/>
      <c r="M5" s="19"/>
      <c r="N5" s="19"/>
      <c r="O5" s="19"/>
      <c r="P5" s="19"/>
      <c r="Q5" s="19"/>
      <c r="R5" s="20"/>
      <c r="S5" s="20"/>
      <c r="T5" s="20"/>
      <c r="U5" s="20"/>
    </row>
    <row r="6" spans="1:21" x14ac:dyDescent="0.25">
      <c r="A6" s="19"/>
      <c r="B6" s="2"/>
      <c r="C6" s="2">
        <v>1</v>
      </c>
      <c r="D6" s="2">
        <v>2</v>
      </c>
      <c r="E6" s="2">
        <v>3</v>
      </c>
      <c r="F6" s="2" t="s">
        <v>63</v>
      </c>
      <c r="G6" s="19"/>
      <c r="H6" s="2"/>
      <c r="I6" s="2" t="s">
        <v>70</v>
      </c>
      <c r="J6" s="2">
        <v>1</v>
      </c>
      <c r="K6" s="2">
        <v>2</v>
      </c>
      <c r="L6" s="2">
        <v>3</v>
      </c>
      <c r="N6" s="19"/>
      <c r="O6" s="2"/>
      <c r="P6" s="19"/>
      <c r="T6" s="20"/>
      <c r="U6" s="20"/>
    </row>
    <row r="7" spans="1:21" x14ac:dyDescent="0.25">
      <c r="A7" s="19"/>
      <c r="B7" s="2">
        <v>1</v>
      </c>
      <c r="C7" s="2">
        <v>10</v>
      </c>
      <c r="D7" s="2">
        <v>15</v>
      </c>
      <c r="E7" s="2">
        <v>12</v>
      </c>
      <c r="F7" s="2">
        <v>1800</v>
      </c>
      <c r="G7" s="19"/>
      <c r="H7" s="2">
        <v>1</v>
      </c>
      <c r="I7" s="2">
        <v>1</v>
      </c>
      <c r="J7" s="34">
        <v>1200</v>
      </c>
      <c r="K7" s="2">
        <v>0</v>
      </c>
      <c r="L7" s="34">
        <v>600</v>
      </c>
      <c r="M7">
        <f>SUM(J7:L7)</f>
        <v>1800</v>
      </c>
      <c r="N7" s="19" t="s">
        <v>59</v>
      </c>
      <c r="O7" s="2">
        <f>F7*I7</f>
        <v>1800</v>
      </c>
      <c r="P7" s="19"/>
      <c r="T7" s="20"/>
      <c r="U7" s="20"/>
    </row>
    <row r="8" spans="1:21" x14ac:dyDescent="0.25">
      <c r="A8" s="19" t="s">
        <v>67</v>
      </c>
      <c r="B8" s="2">
        <v>2</v>
      </c>
      <c r="C8" s="2">
        <v>17</v>
      </c>
      <c r="D8" s="2">
        <v>14</v>
      </c>
      <c r="E8" s="2">
        <v>20</v>
      </c>
      <c r="F8" s="2">
        <v>1400</v>
      </c>
      <c r="G8" s="19" t="s">
        <v>67</v>
      </c>
      <c r="H8" s="2">
        <v>2</v>
      </c>
      <c r="I8" s="2">
        <v>1</v>
      </c>
      <c r="J8" s="2">
        <v>0</v>
      </c>
      <c r="K8" s="34">
        <v>1400</v>
      </c>
      <c r="L8" s="2">
        <v>0</v>
      </c>
      <c r="M8">
        <f t="shared" ref="M8:M9" si="0">SUM(J8:L8)</f>
        <v>1400</v>
      </c>
      <c r="N8" s="19" t="s">
        <v>59</v>
      </c>
      <c r="O8" s="2">
        <f t="shared" ref="O8:O9" si="1">F8*I8</f>
        <v>1400</v>
      </c>
      <c r="P8" s="19"/>
      <c r="T8" s="20"/>
      <c r="U8" s="20"/>
    </row>
    <row r="9" spans="1:21" x14ac:dyDescent="0.25">
      <c r="A9" s="19"/>
      <c r="B9" s="2">
        <v>3</v>
      </c>
      <c r="C9" s="2">
        <v>15</v>
      </c>
      <c r="D9" s="2">
        <v>10</v>
      </c>
      <c r="E9" s="2">
        <v>11</v>
      </c>
      <c r="F9" s="2">
        <v>1300</v>
      </c>
      <c r="G9" s="19"/>
      <c r="H9" s="2">
        <v>3</v>
      </c>
      <c r="I9" s="2">
        <v>1</v>
      </c>
      <c r="J9" s="2">
        <v>0</v>
      </c>
      <c r="K9" s="34">
        <v>300</v>
      </c>
      <c r="L9" s="34">
        <v>1000</v>
      </c>
      <c r="M9">
        <f t="shared" si="0"/>
        <v>1300</v>
      </c>
      <c r="N9" s="19" t="s">
        <v>59</v>
      </c>
      <c r="O9" s="2">
        <f t="shared" si="1"/>
        <v>1300</v>
      </c>
      <c r="P9" s="19"/>
      <c r="T9" s="20"/>
      <c r="U9" s="20"/>
    </row>
    <row r="10" spans="1:21" x14ac:dyDescent="0.25">
      <c r="A10" s="19"/>
      <c r="B10" s="2" t="s">
        <v>64</v>
      </c>
      <c r="C10" s="2">
        <v>1200</v>
      </c>
      <c r="D10" s="2">
        <v>1700</v>
      </c>
      <c r="E10" s="2">
        <v>1600</v>
      </c>
      <c r="F10" s="2"/>
      <c r="G10" s="19"/>
      <c r="H10" s="19"/>
      <c r="J10">
        <f>SUM(J7:J9)</f>
        <v>1200</v>
      </c>
      <c r="K10">
        <f t="shared" ref="K10:L10" si="2">SUM(K7:K9)</f>
        <v>1700</v>
      </c>
      <c r="L10">
        <f t="shared" si="2"/>
        <v>1600</v>
      </c>
      <c r="N10" s="19"/>
      <c r="O10" s="19"/>
      <c r="P10" s="19"/>
      <c r="Q10" s="19"/>
      <c r="R10" s="19"/>
    </row>
    <row r="11" spans="1:21" x14ac:dyDescent="0.25">
      <c r="A11" s="19"/>
      <c r="B11" s="19"/>
      <c r="C11" s="19"/>
      <c r="D11" s="19"/>
      <c r="E11" s="19"/>
      <c r="F11" s="19"/>
      <c r="G11" s="19"/>
      <c r="H11" s="19"/>
      <c r="I11" s="19"/>
      <c r="J11" s="19" t="s">
        <v>69</v>
      </c>
      <c r="K11" s="19" t="s">
        <v>69</v>
      </c>
      <c r="L11" s="19" t="s">
        <v>69</v>
      </c>
      <c r="M11" s="19"/>
      <c r="N11" s="253" t="s">
        <v>62</v>
      </c>
      <c r="O11" s="253"/>
      <c r="P11" s="253"/>
      <c r="Q11" s="19"/>
      <c r="R11" s="19"/>
    </row>
    <row r="12" spans="1:21" x14ac:dyDescent="0.25">
      <c r="A12" s="19"/>
      <c r="B12" s="19"/>
      <c r="C12" s="19"/>
      <c r="D12" s="19"/>
      <c r="E12" s="19"/>
      <c r="F12" s="19"/>
      <c r="G12" s="19"/>
      <c r="H12" s="19"/>
      <c r="I12" s="2" t="s">
        <v>64</v>
      </c>
      <c r="J12" s="2">
        <v>1200</v>
      </c>
      <c r="K12" s="2">
        <v>1700</v>
      </c>
      <c r="L12" s="2">
        <v>1600</v>
      </c>
      <c r="M12" s="20"/>
      <c r="N12" s="19"/>
      <c r="O12" s="36">
        <f>SUMPRODUCT(C7:E9,J7:L9)+SUMPRODUCT(E14:E16,I7:I9)</f>
        <v>87800</v>
      </c>
      <c r="P12" s="19"/>
      <c r="Q12" s="19"/>
      <c r="R12" s="19"/>
    </row>
    <row r="13" spans="1:21" x14ac:dyDescent="0.25">
      <c r="A13" s="19"/>
      <c r="B13" s="19"/>
      <c r="C13" s="19"/>
      <c r="D13" s="20"/>
      <c r="E13" s="20" t="s">
        <v>68</v>
      </c>
      <c r="F13" s="19"/>
      <c r="G13" s="19"/>
      <c r="H13" s="19"/>
      <c r="I13" s="19"/>
      <c r="J13" s="20"/>
      <c r="K13" s="20"/>
      <c r="L13" s="19"/>
      <c r="M13" s="19"/>
      <c r="N13" s="19"/>
      <c r="O13" s="19"/>
      <c r="P13" s="19"/>
      <c r="Q13" s="19"/>
      <c r="R13" s="19"/>
    </row>
    <row r="14" spans="1:21" x14ac:dyDescent="0.25">
      <c r="A14" s="19"/>
      <c r="B14" s="19"/>
      <c r="C14" s="19"/>
      <c r="D14" s="2">
        <v>1</v>
      </c>
      <c r="E14" s="2">
        <v>12000</v>
      </c>
      <c r="F14" s="19"/>
      <c r="G14" s="19"/>
      <c r="H14" s="19"/>
      <c r="I14" s="20"/>
      <c r="J14" s="20"/>
      <c r="K14" s="20"/>
      <c r="L14" s="19"/>
      <c r="M14" s="19"/>
      <c r="N14" s="19"/>
      <c r="O14" s="19"/>
      <c r="P14" s="19"/>
      <c r="Q14" s="19"/>
      <c r="R14" s="19"/>
    </row>
    <row r="15" spans="1:21" x14ac:dyDescent="0.25">
      <c r="A15" s="19"/>
      <c r="B15" s="19"/>
      <c r="C15" s="19" t="s">
        <v>67</v>
      </c>
      <c r="D15" s="2">
        <v>2</v>
      </c>
      <c r="E15" s="2">
        <v>11000</v>
      </c>
      <c r="F15" s="19"/>
      <c r="G15" s="19"/>
      <c r="H15" s="19"/>
      <c r="I15" s="20"/>
      <c r="J15" s="20"/>
      <c r="K15" s="20"/>
      <c r="L15" s="19"/>
      <c r="M15" s="19"/>
      <c r="N15" s="19"/>
      <c r="O15" s="19"/>
      <c r="P15" s="19"/>
      <c r="Q15" s="19"/>
      <c r="R15" s="19"/>
    </row>
    <row r="16" spans="1:21" x14ac:dyDescent="0.25">
      <c r="A16" s="19"/>
      <c r="B16" s="19"/>
      <c r="C16" s="19"/>
      <c r="D16" s="2">
        <v>3</v>
      </c>
      <c r="E16" s="2">
        <v>12000</v>
      </c>
      <c r="F16" s="19"/>
      <c r="G16" s="19"/>
      <c r="H16" s="19"/>
      <c r="I16" s="20"/>
      <c r="J16" s="20"/>
      <c r="K16" s="20"/>
      <c r="L16" s="19"/>
      <c r="M16" s="19"/>
      <c r="N16" s="19"/>
      <c r="O16" s="19"/>
      <c r="P16" s="19"/>
      <c r="Q16" s="19"/>
      <c r="R16" s="19"/>
    </row>
    <row r="17" spans="1:18" x14ac:dyDescent="0.25">
      <c r="A17" s="19"/>
      <c r="B17" s="19"/>
      <c r="C17" s="19"/>
      <c r="D17" s="19"/>
      <c r="E17" s="19"/>
      <c r="F17" s="19"/>
      <c r="G17" s="19"/>
      <c r="H17" s="19"/>
      <c r="I17" s="19"/>
      <c r="J17" s="19"/>
      <c r="K17" s="19"/>
      <c r="L17" s="19"/>
      <c r="M17" s="19"/>
      <c r="N17" s="19"/>
      <c r="O17" s="19"/>
      <c r="P17" s="19"/>
      <c r="Q17" s="19"/>
      <c r="R17" s="19"/>
    </row>
  </sheetData>
  <mergeCells count="1">
    <mergeCell ref="N11:P1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workbookViewId="0">
      <selection activeCell="K18" sqref="K18"/>
    </sheetView>
  </sheetViews>
  <sheetFormatPr defaultRowHeight="15" x14ac:dyDescent="0.25"/>
  <cols>
    <col min="19" max="19" width="10.42578125" customWidth="1"/>
  </cols>
  <sheetData>
    <row r="1" spans="1:21" ht="31.5" customHeight="1" x14ac:dyDescent="0.25"/>
    <row r="2" spans="1:21" x14ac:dyDescent="0.25">
      <c r="A2" s="19"/>
      <c r="B2" s="19"/>
      <c r="C2" s="19"/>
      <c r="D2" s="19"/>
      <c r="E2" s="19"/>
      <c r="F2" s="19"/>
      <c r="G2" s="19"/>
      <c r="H2" s="19"/>
      <c r="I2" s="19"/>
      <c r="J2" s="19"/>
      <c r="K2" s="19"/>
      <c r="L2" s="19"/>
      <c r="M2" s="19"/>
      <c r="N2" s="19"/>
      <c r="O2" s="19"/>
      <c r="P2" s="19"/>
      <c r="Q2" s="19"/>
      <c r="R2" s="19"/>
    </row>
    <row r="3" spans="1:21" x14ac:dyDescent="0.25">
      <c r="A3" s="19"/>
      <c r="B3" s="19"/>
      <c r="C3" s="19"/>
      <c r="D3" s="19"/>
      <c r="E3" s="19"/>
      <c r="F3" s="19"/>
      <c r="G3" s="19"/>
      <c r="H3" s="19"/>
      <c r="I3" s="19"/>
      <c r="J3" s="19"/>
      <c r="K3" s="19"/>
      <c r="L3" s="19"/>
      <c r="M3" s="19"/>
      <c r="N3" s="19"/>
      <c r="O3" s="19"/>
      <c r="P3" s="19"/>
      <c r="Q3" s="19"/>
      <c r="R3" s="19"/>
    </row>
    <row r="4" spans="1:21" x14ac:dyDescent="0.25">
      <c r="A4" s="19"/>
      <c r="B4" s="19"/>
      <c r="C4" s="19" t="s">
        <v>65</v>
      </c>
      <c r="D4" s="19"/>
      <c r="E4" s="19"/>
      <c r="F4" s="19"/>
      <c r="G4" s="19"/>
      <c r="H4" s="19"/>
      <c r="I4" s="19"/>
      <c r="J4" s="19"/>
      <c r="K4" s="19"/>
      <c r="L4" s="19"/>
      <c r="M4" s="19"/>
      <c r="N4" s="19"/>
      <c r="O4" s="19"/>
      <c r="P4" s="19"/>
      <c r="Q4" s="19"/>
      <c r="R4" s="19"/>
    </row>
    <row r="5" spans="1:21" x14ac:dyDescent="0.25">
      <c r="A5" s="19"/>
      <c r="B5" s="19"/>
      <c r="C5" s="19"/>
      <c r="D5" s="19" t="s">
        <v>66</v>
      </c>
      <c r="E5" s="19"/>
      <c r="F5" s="19"/>
      <c r="G5" s="19"/>
      <c r="H5" s="19"/>
      <c r="I5" s="19"/>
      <c r="J5" s="19"/>
      <c r="K5" s="19" t="s">
        <v>66</v>
      </c>
      <c r="L5" s="19"/>
      <c r="M5" s="19"/>
      <c r="N5" s="19"/>
      <c r="O5" s="19"/>
      <c r="P5" s="19"/>
      <c r="Q5" s="19"/>
      <c r="R5" s="20"/>
      <c r="S5" s="20"/>
      <c r="T5" s="20"/>
      <c r="U5" s="20"/>
    </row>
    <row r="6" spans="1:21" x14ac:dyDescent="0.25">
      <c r="A6" s="19"/>
      <c r="B6" s="2"/>
      <c r="C6" s="2">
        <v>1</v>
      </c>
      <c r="D6" s="2">
        <v>2</v>
      </c>
      <c r="E6" s="2">
        <v>3</v>
      </c>
      <c r="F6" s="2" t="s">
        <v>63</v>
      </c>
      <c r="G6" s="19"/>
      <c r="H6" s="2"/>
      <c r="I6" s="2" t="s">
        <v>70</v>
      </c>
      <c r="J6" s="2">
        <v>1</v>
      </c>
      <c r="K6" s="2">
        <v>2</v>
      </c>
      <c r="L6" s="2">
        <v>3</v>
      </c>
      <c r="N6" s="19"/>
      <c r="O6" s="2"/>
      <c r="P6" s="19"/>
      <c r="T6" s="20"/>
      <c r="U6" s="20"/>
    </row>
    <row r="7" spans="1:21" x14ac:dyDescent="0.25">
      <c r="A7" s="19"/>
      <c r="B7" s="2">
        <v>1</v>
      </c>
      <c r="C7" s="2">
        <v>10</v>
      </c>
      <c r="D7" s="2">
        <v>15</v>
      </c>
      <c r="E7" s="2">
        <v>12</v>
      </c>
      <c r="F7" s="2">
        <v>1800</v>
      </c>
      <c r="G7" s="19"/>
      <c r="H7" s="2">
        <v>1</v>
      </c>
      <c r="I7" s="2">
        <v>1</v>
      </c>
      <c r="J7" s="34">
        <v>1200</v>
      </c>
      <c r="K7" s="2">
        <v>0</v>
      </c>
      <c r="L7" s="34">
        <v>300</v>
      </c>
      <c r="M7">
        <f>SUM(J7:L7)</f>
        <v>1500</v>
      </c>
      <c r="N7" s="19" t="s">
        <v>59</v>
      </c>
      <c r="O7" s="2">
        <f>F7*I7</f>
        <v>1800</v>
      </c>
      <c r="P7" s="19"/>
      <c r="T7" s="20"/>
      <c r="U7" s="20"/>
    </row>
    <row r="8" spans="1:21" x14ac:dyDescent="0.25">
      <c r="A8" s="19" t="s">
        <v>67</v>
      </c>
      <c r="B8" s="2">
        <v>2</v>
      </c>
      <c r="C8" s="2">
        <v>17</v>
      </c>
      <c r="D8" s="2">
        <v>14</v>
      </c>
      <c r="E8" s="2">
        <v>20</v>
      </c>
      <c r="F8" s="2">
        <v>1400</v>
      </c>
      <c r="G8" s="19" t="s">
        <v>67</v>
      </c>
      <c r="H8" s="2">
        <v>2</v>
      </c>
      <c r="I8" s="2">
        <v>0</v>
      </c>
      <c r="J8" s="2">
        <v>0</v>
      </c>
      <c r="K8" s="2">
        <v>0</v>
      </c>
      <c r="L8" s="2">
        <v>0</v>
      </c>
      <c r="M8">
        <f t="shared" ref="M8:M9" si="0">SUM(J8:L8)</f>
        <v>0</v>
      </c>
      <c r="N8" s="19" t="s">
        <v>59</v>
      </c>
      <c r="O8" s="2">
        <f t="shared" ref="O8:O9" si="1">F8*I8</f>
        <v>0</v>
      </c>
      <c r="P8" s="19"/>
      <c r="T8" s="20"/>
      <c r="U8" s="20"/>
    </row>
    <row r="9" spans="1:21" x14ac:dyDescent="0.25">
      <c r="A9" s="19"/>
      <c r="B9" s="2">
        <v>3</v>
      </c>
      <c r="C9" s="2">
        <v>15</v>
      </c>
      <c r="D9" s="2">
        <v>10</v>
      </c>
      <c r="E9" s="2">
        <v>11</v>
      </c>
      <c r="F9" s="2">
        <v>1300</v>
      </c>
      <c r="G9" s="19"/>
      <c r="H9" s="2">
        <v>3</v>
      </c>
      <c r="I9" s="2">
        <v>1</v>
      </c>
      <c r="J9" s="2">
        <v>0</v>
      </c>
      <c r="K9" s="34">
        <v>800</v>
      </c>
      <c r="L9" s="34">
        <v>500</v>
      </c>
      <c r="M9">
        <f t="shared" si="0"/>
        <v>1300</v>
      </c>
      <c r="N9" s="19" t="s">
        <v>59</v>
      </c>
      <c r="O9" s="2">
        <f t="shared" si="1"/>
        <v>1300</v>
      </c>
      <c r="P9" s="19"/>
      <c r="T9" s="20"/>
      <c r="U9" s="20"/>
    </row>
    <row r="10" spans="1:21" x14ac:dyDescent="0.25">
      <c r="A10" s="19"/>
      <c r="B10" s="2" t="s">
        <v>64</v>
      </c>
      <c r="C10" s="2">
        <v>1200</v>
      </c>
      <c r="D10" s="2">
        <v>800</v>
      </c>
      <c r="E10" s="2">
        <v>800</v>
      </c>
      <c r="F10" s="2"/>
      <c r="G10" s="19"/>
      <c r="H10" s="19"/>
      <c r="J10">
        <f>SUM(J7:J9)</f>
        <v>1200</v>
      </c>
      <c r="K10">
        <f>SUM(K7:K9)</f>
        <v>800</v>
      </c>
      <c r="L10">
        <f t="shared" ref="L10" si="2">SUM(L7:L9)</f>
        <v>800</v>
      </c>
      <c r="N10" s="19"/>
      <c r="O10" s="19"/>
      <c r="P10" s="19"/>
      <c r="Q10" s="19"/>
      <c r="R10" s="19"/>
    </row>
    <row r="11" spans="1:21" x14ac:dyDescent="0.25">
      <c r="A11" s="19"/>
      <c r="B11" s="19"/>
      <c r="C11" s="19"/>
      <c r="D11" s="19"/>
      <c r="E11" s="19"/>
      <c r="F11" s="19"/>
      <c r="G11" s="19"/>
      <c r="H11" s="19"/>
      <c r="I11" s="19"/>
      <c r="J11" s="19" t="s">
        <v>69</v>
      </c>
      <c r="K11" s="19" t="s">
        <v>69</v>
      </c>
      <c r="L11" s="19" t="s">
        <v>69</v>
      </c>
      <c r="M11" s="19"/>
      <c r="N11" s="253" t="s">
        <v>62</v>
      </c>
      <c r="O11" s="253"/>
      <c r="P11" s="253"/>
      <c r="Q11" s="19"/>
      <c r="R11" s="19"/>
    </row>
    <row r="12" spans="1:21" x14ac:dyDescent="0.25">
      <c r="A12" s="19"/>
      <c r="B12" s="19"/>
      <c r="C12" s="19"/>
      <c r="D12" s="19"/>
      <c r="E12" s="19"/>
      <c r="F12" s="19"/>
      <c r="G12" s="19"/>
      <c r="H12" s="19"/>
      <c r="I12" s="2" t="s">
        <v>64</v>
      </c>
      <c r="J12" s="2">
        <v>1200</v>
      </c>
      <c r="K12" s="2">
        <v>800</v>
      </c>
      <c r="L12" s="2">
        <v>800</v>
      </c>
      <c r="M12" s="20"/>
      <c r="N12" s="19"/>
      <c r="O12" s="2">
        <f>SUMPRODUCT(C7:E9,J7:L9)+SUMPRODUCT(E14:E16,I7:I9)</f>
        <v>53100</v>
      </c>
      <c r="P12" s="19"/>
      <c r="Q12" s="19"/>
      <c r="R12" s="19"/>
    </row>
    <row r="13" spans="1:21" x14ac:dyDescent="0.25">
      <c r="A13" s="19"/>
      <c r="B13" s="19"/>
      <c r="C13" s="19"/>
      <c r="D13" s="20"/>
      <c r="E13" s="20" t="s">
        <v>68</v>
      </c>
      <c r="F13" s="19"/>
      <c r="G13" s="19"/>
      <c r="H13" s="19"/>
      <c r="I13" s="19"/>
      <c r="J13" s="20"/>
      <c r="K13" s="20"/>
      <c r="L13" s="19"/>
      <c r="M13" s="19"/>
      <c r="N13" s="19"/>
      <c r="O13" s="19"/>
      <c r="P13" s="19"/>
      <c r="Q13" s="19"/>
      <c r="R13" s="19"/>
    </row>
    <row r="14" spans="1:21" x14ac:dyDescent="0.25">
      <c r="A14" s="19"/>
      <c r="B14" s="19"/>
      <c r="C14" s="19"/>
      <c r="D14" s="2">
        <v>1</v>
      </c>
      <c r="E14" s="2">
        <v>12000</v>
      </c>
      <c r="F14" s="19"/>
      <c r="G14" s="19"/>
      <c r="H14" s="19"/>
      <c r="I14" s="20"/>
      <c r="J14" s="20"/>
      <c r="K14" s="20"/>
      <c r="L14" s="19"/>
      <c r="M14" s="19"/>
      <c r="N14" s="19"/>
      <c r="O14" s="19"/>
      <c r="P14" s="19"/>
      <c r="Q14" s="19"/>
      <c r="R14" s="19"/>
    </row>
    <row r="15" spans="1:21" x14ac:dyDescent="0.25">
      <c r="A15" s="19"/>
      <c r="B15" s="19"/>
      <c r="C15" s="19" t="s">
        <v>67</v>
      </c>
      <c r="D15" s="2">
        <v>2</v>
      </c>
      <c r="E15" s="2">
        <v>11000</v>
      </c>
      <c r="F15" s="19"/>
      <c r="G15" s="19"/>
      <c r="H15" s="19"/>
      <c r="I15" s="20" t="s">
        <v>195</v>
      </c>
      <c r="J15" s="20"/>
      <c r="K15" s="20"/>
      <c r="L15" s="19"/>
      <c r="M15" s="19"/>
      <c r="N15" s="19"/>
      <c r="O15" s="19"/>
      <c r="P15" s="19"/>
      <c r="Q15" s="19"/>
      <c r="R15" s="19"/>
    </row>
    <row r="16" spans="1:21" x14ac:dyDescent="0.25">
      <c r="A16" s="19"/>
      <c r="B16" s="19"/>
      <c r="C16" s="19"/>
      <c r="D16" s="2">
        <v>3</v>
      </c>
      <c r="E16" s="2">
        <v>12000</v>
      </c>
      <c r="F16" s="19"/>
      <c r="G16" s="19"/>
      <c r="H16" s="19"/>
      <c r="I16" s="20"/>
      <c r="J16" s="20"/>
      <c r="K16" s="20"/>
      <c r="L16" s="19"/>
      <c r="M16" s="19"/>
      <c r="N16" s="19"/>
      <c r="O16" s="19"/>
      <c r="P16" s="19"/>
      <c r="Q16" s="19"/>
      <c r="R16" s="19"/>
    </row>
    <row r="17" spans="1:18" x14ac:dyDescent="0.25">
      <c r="A17" s="19"/>
      <c r="B17" s="19"/>
      <c r="C17" s="19"/>
      <c r="D17" s="19"/>
      <c r="E17" s="19"/>
      <c r="F17" s="19"/>
      <c r="G17" s="19"/>
      <c r="H17" s="19"/>
      <c r="I17" s="19"/>
      <c r="J17" s="19"/>
      <c r="K17" s="19"/>
      <c r="L17" s="19"/>
      <c r="M17" s="19"/>
      <c r="N17" s="19"/>
      <c r="O17" s="19"/>
      <c r="P17" s="19"/>
      <c r="Q17" s="19"/>
      <c r="R17" s="19"/>
    </row>
  </sheetData>
  <mergeCells count="1">
    <mergeCell ref="N11:P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3:T30"/>
  <sheetViews>
    <sheetView zoomScale="75" zoomScaleNormal="75" workbookViewId="0">
      <selection activeCell="O27" sqref="O27"/>
    </sheetView>
  </sheetViews>
  <sheetFormatPr defaultRowHeight="15" x14ac:dyDescent="0.25"/>
  <cols>
    <col min="12" max="12" width="10.85546875" customWidth="1"/>
    <col min="13" max="13" width="11.28515625" customWidth="1"/>
    <col min="14" max="14" width="11" customWidth="1"/>
    <col min="15" max="15" width="5.42578125" customWidth="1"/>
    <col min="16" max="16" width="6.5703125" customWidth="1"/>
    <col min="17" max="17" width="5.28515625" customWidth="1"/>
    <col min="18" max="18" width="17.28515625" customWidth="1"/>
    <col min="19" max="19" width="13" customWidth="1"/>
  </cols>
  <sheetData>
    <row r="3" spans="11:20" x14ac:dyDescent="0.25">
      <c r="K3" s="19"/>
      <c r="L3" s="19"/>
      <c r="M3" s="19"/>
      <c r="N3" s="19" t="s">
        <v>202</v>
      </c>
      <c r="O3" s="19"/>
      <c r="P3" s="19"/>
      <c r="Q3" s="19"/>
      <c r="R3" s="19"/>
      <c r="S3" s="19"/>
    </row>
    <row r="4" spans="11:20" x14ac:dyDescent="0.25">
      <c r="K4" s="19"/>
      <c r="L4" s="19"/>
      <c r="M4" s="19"/>
      <c r="N4" s="19" t="s">
        <v>201</v>
      </c>
      <c r="O4" s="19"/>
      <c r="P4" s="19"/>
      <c r="Q4" s="19"/>
      <c r="R4" s="19" t="s">
        <v>203</v>
      </c>
      <c r="S4" s="19" t="s">
        <v>205</v>
      </c>
    </row>
    <row r="5" spans="11:20" x14ac:dyDescent="0.25">
      <c r="K5" s="19" t="s">
        <v>101</v>
      </c>
      <c r="L5" s="19">
        <v>1</v>
      </c>
      <c r="M5" s="19">
        <v>2</v>
      </c>
      <c r="N5" s="19">
        <v>3</v>
      </c>
      <c r="O5" s="19">
        <v>4</v>
      </c>
      <c r="P5" s="19">
        <v>5</v>
      </c>
      <c r="Q5" s="19">
        <v>6</v>
      </c>
      <c r="R5" s="19" t="s">
        <v>204</v>
      </c>
      <c r="S5" s="19" t="s">
        <v>206</v>
      </c>
    </row>
    <row r="6" spans="11:20" x14ac:dyDescent="0.25">
      <c r="K6" s="19">
        <v>1</v>
      </c>
      <c r="L6" s="2">
        <v>50</v>
      </c>
      <c r="M6" s="2">
        <v>30</v>
      </c>
      <c r="N6" s="2">
        <v>40</v>
      </c>
      <c r="O6" s="2">
        <v>60</v>
      </c>
      <c r="P6" s="2">
        <v>20</v>
      </c>
      <c r="Q6" s="2">
        <v>45</v>
      </c>
      <c r="R6" s="2">
        <v>0.5</v>
      </c>
      <c r="S6" s="2">
        <v>55</v>
      </c>
    </row>
    <row r="7" spans="11:20" x14ac:dyDescent="0.25">
      <c r="K7" s="19">
        <v>2</v>
      </c>
      <c r="L7" s="2">
        <v>40</v>
      </c>
      <c r="M7" s="2">
        <v>60</v>
      </c>
      <c r="N7" s="2">
        <v>50</v>
      </c>
      <c r="O7" s="2">
        <v>30</v>
      </c>
      <c r="P7" s="2">
        <v>30</v>
      </c>
      <c r="Q7" s="2">
        <v>55</v>
      </c>
      <c r="R7" s="2">
        <v>0.35</v>
      </c>
      <c r="S7" s="2">
        <v>75</v>
      </c>
    </row>
    <row r="8" spans="11:20" x14ac:dyDescent="0.25">
      <c r="K8" s="19">
        <v>3</v>
      </c>
      <c r="L8" s="2">
        <v>30</v>
      </c>
      <c r="M8" s="2">
        <v>40</v>
      </c>
      <c r="N8" s="2">
        <v>20</v>
      </c>
      <c r="O8" s="2">
        <v>70</v>
      </c>
      <c r="P8" s="2">
        <v>40</v>
      </c>
      <c r="Q8" s="2">
        <v>30</v>
      </c>
      <c r="R8" s="2">
        <v>0.45</v>
      </c>
      <c r="S8" s="2">
        <v>60</v>
      </c>
    </row>
    <row r="10" spans="11:20" x14ac:dyDescent="0.25">
      <c r="L10" t="s">
        <v>211</v>
      </c>
    </row>
    <row r="11" spans="11:20" x14ac:dyDescent="0.25">
      <c r="L11" t="s">
        <v>209</v>
      </c>
      <c r="M11" t="s">
        <v>72</v>
      </c>
      <c r="N11" t="s">
        <v>210</v>
      </c>
    </row>
    <row r="12" spans="11:20" x14ac:dyDescent="0.25">
      <c r="K12" t="s">
        <v>207</v>
      </c>
      <c r="L12" s="1">
        <v>200</v>
      </c>
      <c r="M12" s="1">
        <v>180</v>
      </c>
      <c r="N12" s="1">
        <v>300</v>
      </c>
      <c r="T12" t="s">
        <v>215</v>
      </c>
    </row>
    <row r="13" spans="11:20" x14ac:dyDescent="0.25">
      <c r="K13" t="s">
        <v>208</v>
      </c>
      <c r="L13" s="1">
        <v>250</v>
      </c>
      <c r="M13" s="1">
        <v>200</v>
      </c>
      <c r="N13" s="1">
        <v>174</v>
      </c>
      <c r="T13" t="s">
        <v>214</v>
      </c>
    </row>
    <row r="15" spans="11:20" x14ac:dyDescent="0.25">
      <c r="L15" t="s">
        <v>212</v>
      </c>
      <c r="T15" t="s">
        <v>216</v>
      </c>
    </row>
    <row r="16" spans="11:20" x14ac:dyDescent="0.25">
      <c r="L16" t="s">
        <v>209</v>
      </c>
      <c r="M16" t="s">
        <v>72</v>
      </c>
      <c r="N16" t="s">
        <v>210</v>
      </c>
      <c r="T16" t="s">
        <v>132</v>
      </c>
    </row>
    <row r="17" spans="11:20" x14ac:dyDescent="0.25">
      <c r="K17" t="s">
        <v>207</v>
      </c>
      <c r="L17" s="1">
        <v>40</v>
      </c>
      <c r="M17" s="1">
        <v>60</v>
      </c>
      <c r="N17" s="1">
        <v>80</v>
      </c>
    </row>
    <row r="18" spans="11:20" x14ac:dyDescent="0.25">
      <c r="K18" t="s">
        <v>208</v>
      </c>
      <c r="L18" s="1">
        <v>90</v>
      </c>
      <c r="M18" s="1">
        <v>70</v>
      </c>
      <c r="N18" s="1">
        <v>60</v>
      </c>
      <c r="T18" t="s">
        <v>223</v>
      </c>
    </row>
    <row r="20" spans="11:20" x14ac:dyDescent="0.25">
      <c r="L20" t="s">
        <v>213</v>
      </c>
      <c r="T20" t="s">
        <v>222</v>
      </c>
    </row>
    <row r="21" spans="11:20" x14ac:dyDescent="0.25">
      <c r="L21" t="s">
        <v>209</v>
      </c>
      <c r="M21" t="s">
        <v>72</v>
      </c>
      <c r="N21" t="s">
        <v>210</v>
      </c>
    </row>
    <row r="22" spans="11:20" x14ac:dyDescent="0.25">
      <c r="K22" t="s">
        <v>207</v>
      </c>
      <c r="L22" s="1">
        <v>10</v>
      </c>
      <c r="M22" s="1">
        <v>8</v>
      </c>
      <c r="N22" s="1">
        <v>15</v>
      </c>
      <c r="T22" t="s">
        <v>217</v>
      </c>
    </row>
    <row r="23" spans="11:20" x14ac:dyDescent="0.25">
      <c r="K23" t="s">
        <v>208</v>
      </c>
      <c r="L23" s="1">
        <v>12</v>
      </c>
      <c r="M23" s="1">
        <v>6</v>
      </c>
      <c r="N23" s="1">
        <v>10</v>
      </c>
    </row>
    <row r="24" spans="11:20" x14ac:dyDescent="0.25">
      <c r="T24" t="s">
        <v>218</v>
      </c>
    </row>
    <row r="26" spans="11:20" x14ac:dyDescent="0.25">
      <c r="T26" t="s">
        <v>219</v>
      </c>
    </row>
    <row r="27" spans="11:20" x14ac:dyDescent="0.25">
      <c r="N27" t="s">
        <v>224</v>
      </c>
    </row>
    <row r="28" spans="11:20" x14ac:dyDescent="0.25">
      <c r="T28" t="s">
        <v>221</v>
      </c>
    </row>
    <row r="30" spans="11:20" x14ac:dyDescent="0.25">
      <c r="T30" t="s">
        <v>220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6"/>
  <sheetViews>
    <sheetView zoomScale="87" workbookViewId="0">
      <selection activeCell="N12" sqref="N12"/>
    </sheetView>
  </sheetViews>
  <sheetFormatPr defaultRowHeight="15" x14ac:dyDescent="0.25"/>
  <cols>
    <col min="1" max="1" width="5.5703125" customWidth="1"/>
    <col min="2" max="2" width="21.7109375" customWidth="1"/>
    <col min="3" max="3" width="11.5703125" customWidth="1"/>
    <col min="4" max="4" width="23.140625" customWidth="1"/>
    <col min="5" max="5" width="21.5703125" customWidth="1"/>
    <col min="6" max="6" width="13.85546875" customWidth="1"/>
  </cols>
  <sheetData>
    <row r="1" spans="1:27" ht="85.5" customHeight="1" x14ac:dyDescent="0.25"/>
    <row r="2" spans="1:27" x14ac:dyDescent="0.25">
      <c r="A2" s="19"/>
      <c r="B2" s="19"/>
      <c r="C2" s="19"/>
      <c r="D2" s="19"/>
      <c r="E2" s="19"/>
      <c r="F2" s="19"/>
      <c r="G2" s="19"/>
      <c r="H2" s="19"/>
      <c r="I2" s="19"/>
      <c r="J2" s="19"/>
      <c r="K2" s="19"/>
      <c r="L2" s="19"/>
      <c r="M2" s="19"/>
      <c r="N2" s="19"/>
      <c r="O2" s="19"/>
      <c r="P2" s="19"/>
      <c r="Q2" s="19"/>
      <c r="R2" s="19"/>
      <c r="S2" s="19"/>
      <c r="T2" s="19"/>
      <c r="U2" s="19"/>
      <c r="V2" s="19"/>
      <c r="W2" s="19"/>
      <c r="X2" s="19"/>
      <c r="Y2" s="19"/>
      <c r="Z2" s="19"/>
      <c r="AA2" s="19"/>
    </row>
    <row r="3" spans="1:27" x14ac:dyDescent="0.25">
      <c r="A3" s="19"/>
      <c r="B3" s="19"/>
      <c r="C3" s="253" t="s">
        <v>75</v>
      </c>
      <c r="D3" s="253"/>
      <c r="E3" s="19"/>
      <c r="F3" s="19"/>
      <c r="G3" s="19"/>
      <c r="H3" s="19"/>
      <c r="I3" s="19"/>
      <c r="J3" s="19"/>
      <c r="K3" s="19"/>
      <c r="L3" s="19"/>
      <c r="M3" s="19"/>
      <c r="N3" s="19"/>
      <c r="O3" s="19"/>
      <c r="P3" s="19"/>
      <c r="Q3" s="19"/>
      <c r="R3" s="19"/>
      <c r="S3" s="19"/>
      <c r="T3" s="19"/>
      <c r="U3" s="19"/>
      <c r="V3" s="19"/>
      <c r="W3" s="19"/>
      <c r="X3" s="19"/>
      <c r="Y3" s="19"/>
      <c r="Z3" s="19"/>
      <c r="AA3" s="19"/>
    </row>
    <row r="4" spans="1:27" x14ac:dyDescent="0.25">
      <c r="A4" s="19"/>
      <c r="B4" s="2"/>
      <c r="C4" s="2" t="s">
        <v>73</v>
      </c>
      <c r="D4" s="2" t="s">
        <v>74</v>
      </c>
      <c r="E4" s="2" t="s">
        <v>76</v>
      </c>
      <c r="F4" s="19"/>
      <c r="G4" s="19"/>
      <c r="H4" s="19"/>
      <c r="I4" s="19"/>
      <c r="J4" s="19"/>
      <c r="K4" s="2" t="s">
        <v>9</v>
      </c>
      <c r="L4" s="254" t="s">
        <v>79</v>
      </c>
      <c r="M4" s="254"/>
      <c r="N4" s="254"/>
      <c r="O4" s="254"/>
      <c r="P4" s="19"/>
      <c r="Q4" s="19"/>
      <c r="R4" s="19"/>
      <c r="S4" s="19"/>
      <c r="T4" s="19"/>
      <c r="U4" s="19"/>
      <c r="V4" s="19"/>
      <c r="W4" s="19"/>
      <c r="X4" s="19"/>
      <c r="Y4" s="19"/>
      <c r="Z4" s="19"/>
      <c r="AA4" s="19"/>
    </row>
    <row r="5" spans="1:27" x14ac:dyDescent="0.25">
      <c r="A5" s="19"/>
      <c r="B5" s="2" t="s">
        <v>71</v>
      </c>
      <c r="C5" s="2">
        <v>20</v>
      </c>
      <c r="D5" s="2">
        <v>45</v>
      </c>
      <c r="E5" s="2">
        <v>10</v>
      </c>
      <c r="F5" s="19"/>
      <c r="G5" s="19"/>
      <c r="H5" s="19"/>
      <c r="I5" s="19"/>
      <c r="J5" s="19"/>
      <c r="K5" s="2" t="s">
        <v>10</v>
      </c>
      <c r="L5" s="254" t="s">
        <v>80</v>
      </c>
      <c r="M5" s="254"/>
      <c r="N5" s="254"/>
      <c r="O5" s="254"/>
      <c r="P5" s="19"/>
      <c r="Q5" s="19"/>
      <c r="R5" s="19"/>
      <c r="S5" s="19"/>
      <c r="T5" s="19"/>
      <c r="U5" s="19"/>
      <c r="V5" s="19"/>
      <c r="W5" s="19"/>
      <c r="X5" s="19"/>
      <c r="Y5" s="19"/>
      <c r="Z5" s="19"/>
      <c r="AA5" s="19"/>
    </row>
    <row r="6" spans="1:27" x14ac:dyDescent="0.25">
      <c r="A6" s="19"/>
      <c r="B6" s="2" t="s">
        <v>72</v>
      </c>
      <c r="C6" s="2">
        <v>40</v>
      </c>
      <c r="D6" s="2">
        <v>25</v>
      </c>
      <c r="E6" s="2">
        <v>12</v>
      </c>
      <c r="F6" s="19"/>
      <c r="G6" s="19"/>
      <c r="H6" s="19"/>
      <c r="I6" s="19"/>
      <c r="J6" s="19"/>
      <c r="K6" s="19"/>
      <c r="L6" s="19"/>
      <c r="M6" s="19"/>
      <c r="N6" s="19"/>
      <c r="O6" s="19"/>
      <c r="P6" s="19"/>
      <c r="Q6" s="19"/>
      <c r="R6" s="19"/>
      <c r="S6" s="19"/>
      <c r="T6" s="19"/>
      <c r="U6" s="19"/>
      <c r="V6" s="19"/>
      <c r="W6" s="19"/>
      <c r="X6" s="19"/>
      <c r="Y6" s="19"/>
      <c r="Z6" s="19"/>
      <c r="AA6" s="19"/>
    </row>
    <row r="7" spans="1:27" x14ac:dyDescent="0.25">
      <c r="A7" s="19"/>
      <c r="B7" s="19"/>
      <c r="C7" s="19"/>
      <c r="D7" s="19"/>
      <c r="E7" s="19"/>
      <c r="F7" s="19"/>
      <c r="G7" s="19"/>
      <c r="H7" s="19"/>
      <c r="I7" s="19"/>
      <c r="J7" s="19"/>
      <c r="K7" s="19"/>
      <c r="L7" s="19"/>
      <c r="M7" s="19"/>
      <c r="N7" s="19"/>
      <c r="O7" s="19"/>
      <c r="P7" s="19"/>
      <c r="Q7" s="19"/>
      <c r="R7" s="19"/>
      <c r="S7" s="19"/>
      <c r="T7" s="19"/>
      <c r="U7" s="19"/>
      <c r="V7" s="19"/>
      <c r="W7" s="19"/>
      <c r="X7" s="19"/>
      <c r="Y7" s="19"/>
      <c r="Z7" s="19"/>
      <c r="AA7" s="19"/>
    </row>
    <row r="8" spans="1:27" x14ac:dyDescent="0.25">
      <c r="A8" s="19"/>
      <c r="B8" s="254" t="s">
        <v>77</v>
      </c>
      <c r="C8" s="254"/>
      <c r="D8" s="254"/>
      <c r="E8" s="2">
        <v>50</v>
      </c>
      <c r="F8" s="2" t="s">
        <v>78</v>
      </c>
      <c r="G8" s="19"/>
      <c r="H8" s="19"/>
      <c r="I8" s="19"/>
      <c r="J8" s="19"/>
      <c r="K8" s="19"/>
      <c r="L8" s="19"/>
      <c r="M8" s="19"/>
      <c r="N8" s="19"/>
      <c r="O8" s="19"/>
      <c r="P8" s="19"/>
      <c r="Q8" s="19"/>
      <c r="R8" s="19"/>
      <c r="S8" s="19"/>
      <c r="T8" s="19"/>
      <c r="U8" s="19"/>
      <c r="V8" s="19"/>
      <c r="W8" s="19"/>
      <c r="X8" s="19"/>
      <c r="Y8" s="19"/>
      <c r="Z8" s="19"/>
      <c r="AA8" s="19"/>
    </row>
    <row r="9" spans="1:27" x14ac:dyDescent="0.25">
      <c r="A9" s="19"/>
      <c r="B9" s="19"/>
      <c r="C9" s="19"/>
      <c r="D9" s="19"/>
      <c r="E9" s="19"/>
      <c r="F9" s="19"/>
      <c r="G9" s="19"/>
      <c r="H9" s="19"/>
      <c r="I9" s="19"/>
      <c r="J9" s="19"/>
      <c r="K9" s="19"/>
      <c r="L9" s="19" t="s">
        <v>62</v>
      </c>
      <c r="M9" s="19"/>
      <c r="N9" s="19"/>
      <c r="O9" s="19"/>
      <c r="P9" s="19"/>
      <c r="Q9" s="19"/>
      <c r="R9" s="19"/>
      <c r="S9" s="19"/>
      <c r="T9" s="19"/>
      <c r="U9" s="19"/>
      <c r="V9" s="19"/>
      <c r="W9" s="19"/>
      <c r="X9" s="19"/>
      <c r="Y9" s="19"/>
      <c r="Z9" s="19"/>
      <c r="AA9" s="19"/>
    </row>
    <row r="10" spans="1:27" x14ac:dyDescent="0.25">
      <c r="A10" s="19"/>
      <c r="B10" s="19" t="s">
        <v>97</v>
      </c>
      <c r="C10" s="19"/>
      <c r="D10" s="19"/>
      <c r="E10" s="19"/>
      <c r="F10" s="19" t="s">
        <v>100</v>
      </c>
      <c r="G10" s="19"/>
      <c r="H10" s="19"/>
      <c r="I10" s="19"/>
      <c r="J10" s="19"/>
      <c r="K10" s="19" t="s">
        <v>98</v>
      </c>
      <c r="L10" s="31">
        <f>SUMPRODUCT(E5:E6,G13:G14)</f>
        <v>580</v>
      </c>
      <c r="M10" s="19"/>
      <c r="N10" s="19"/>
      <c r="O10" s="19"/>
      <c r="P10" s="19"/>
      <c r="Q10" s="19"/>
      <c r="R10" s="19"/>
      <c r="S10" s="19"/>
      <c r="T10" s="19"/>
      <c r="U10" s="19"/>
      <c r="V10" s="19"/>
      <c r="W10" s="19"/>
      <c r="X10" s="19"/>
      <c r="Y10" s="19"/>
      <c r="Z10" s="19"/>
      <c r="AA10" s="19"/>
    </row>
    <row r="11" spans="1:27" x14ac:dyDescent="0.25">
      <c r="A11" s="19"/>
      <c r="B11" s="19" t="s">
        <v>81</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row>
    <row r="12" spans="1:27" x14ac:dyDescent="0.25">
      <c r="A12" s="19"/>
      <c r="B12" s="20"/>
      <c r="C12" s="20"/>
      <c r="D12" s="19"/>
      <c r="E12" s="19"/>
      <c r="F12" s="2" t="s">
        <v>89</v>
      </c>
      <c r="G12" s="2">
        <v>0</v>
      </c>
      <c r="H12" s="19"/>
      <c r="I12" s="19"/>
      <c r="J12" s="19"/>
      <c r="K12" s="19"/>
      <c r="L12" s="19"/>
      <c r="M12" s="19"/>
      <c r="N12" s="19"/>
      <c r="O12" s="19"/>
      <c r="P12" s="19"/>
      <c r="Q12" s="19"/>
      <c r="R12" s="19"/>
      <c r="S12" s="19"/>
      <c r="T12" s="19"/>
      <c r="U12" s="19"/>
      <c r="V12" s="19"/>
      <c r="W12" s="19"/>
      <c r="X12" s="19"/>
      <c r="Y12" s="19"/>
      <c r="Z12" s="19"/>
      <c r="AA12" s="19"/>
    </row>
    <row r="13" spans="1:27" x14ac:dyDescent="0.25">
      <c r="A13" s="19"/>
      <c r="B13" s="2" t="s">
        <v>86</v>
      </c>
      <c r="C13" s="19"/>
      <c r="D13" s="2" t="s">
        <v>86</v>
      </c>
      <c r="E13" s="19"/>
      <c r="F13" s="33" t="s">
        <v>9</v>
      </c>
      <c r="G13" s="33">
        <v>10</v>
      </c>
      <c r="H13" s="19"/>
      <c r="I13" s="19"/>
      <c r="J13" s="19"/>
      <c r="K13" s="19"/>
      <c r="L13" s="19"/>
      <c r="M13" s="19"/>
      <c r="N13" s="19"/>
      <c r="O13" s="19"/>
      <c r="P13" s="19"/>
      <c r="Q13" s="19"/>
      <c r="R13" s="19"/>
      <c r="S13" s="19"/>
      <c r="T13" s="19"/>
      <c r="U13" s="19"/>
      <c r="V13" s="19"/>
      <c r="W13" s="19"/>
      <c r="X13" s="19"/>
      <c r="Y13" s="19"/>
      <c r="Z13" s="19"/>
      <c r="AA13" s="19"/>
    </row>
    <row r="14" spans="1:27" x14ac:dyDescent="0.25">
      <c r="A14" s="19"/>
      <c r="B14" s="2" t="s">
        <v>82</v>
      </c>
      <c r="C14" s="19" t="s">
        <v>87</v>
      </c>
      <c r="D14" s="2" t="s">
        <v>84</v>
      </c>
      <c r="E14" s="19"/>
      <c r="F14" s="33" t="s">
        <v>10</v>
      </c>
      <c r="G14" s="33">
        <v>40</v>
      </c>
      <c r="H14" s="19"/>
      <c r="I14" s="19"/>
      <c r="J14" s="19"/>
      <c r="K14" s="19" t="s">
        <v>99</v>
      </c>
      <c r="L14" s="19"/>
      <c r="M14" s="19"/>
      <c r="N14" s="19"/>
      <c r="O14" s="19"/>
      <c r="P14" s="19"/>
      <c r="Q14" s="19"/>
      <c r="R14" s="19"/>
      <c r="S14" s="19"/>
      <c r="T14" s="19"/>
      <c r="U14" s="19"/>
      <c r="V14" s="19"/>
      <c r="W14" s="19"/>
      <c r="X14" s="19"/>
      <c r="Y14" s="19"/>
      <c r="Z14" s="19"/>
      <c r="AA14" s="19"/>
    </row>
    <row r="15" spans="1:27" x14ac:dyDescent="0.25">
      <c r="A15" s="19"/>
      <c r="B15" s="2" t="s">
        <v>83</v>
      </c>
      <c r="C15" s="19"/>
      <c r="D15" s="2" t="s">
        <v>85</v>
      </c>
      <c r="E15" s="19"/>
      <c r="F15" s="2" t="s">
        <v>90</v>
      </c>
      <c r="G15" s="2">
        <f>SUM(G13:G14)</f>
        <v>50</v>
      </c>
      <c r="H15" s="19" t="s">
        <v>59</v>
      </c>
      <c r="I15" s="19">
        <v>50</v>
      </c>
      <c r="J15" s="19"/>
      <c r="K15" s="19"/>
      <c r="L15" s="19"/>
      <c r="M15" s="19"/>
      <c r="N15" s="19"/>
      <c r="O15" s="19"/>
      <c r="P15" s="19"/>
      <c r="Q15" s="19"/>
      <c r="R15" s="19"/>
      <c r="S15" s="19"/>
      <c r="T15" s="19"/>
      <c r="U15" s="19"/>
      <c r="V15" s="19"/>
      <c r="W15" s="19"/>
      <c r="X15" s="19"/>
      <c r="Y15" s="19"/>
      <c r="Z15" s="19"/>
      <c r="AA15" s="19"/>
    </row>
    <row r="16" spans="1:27" x14ac:dyDescent="0.25">
      <c r="A16" s="19"/>
      <c r="B16" s="3" t="s">
        <v>88</v>
      </c>
      <c r="C16" s="19"/>
      <c r="D16" s="3" t="s">
        <v>88</v>
      </c>
      <c r="E16" s="19"/>
      <c r="F16" s="20" t="s">
        <v>91</v>
      </c>
      <c r="G16" s="20"/>
      <c r="H16" s="19"/>
      <c r="I16" s="19"/>
      <c r="J16" s="19"/>
      <c r="K16" s="19"/>
      <c r="L16" s="19"/>
      <c r="M16" s="19"/>
      <c r="N16" s="19"/>
      <c r="O16" s="19"/>
      <c r="P16" s="19"/>
      <c r="Q16" s="19"/>
      <c r="R16" s="19"/>
    </row>
    <row r="17" spans="1:18" x14ac:dyDescent="0.25">
      <c r="A17" s="19"/>
      <c r="B17" s="19"/>
      <c r="C17" s="19"/>
      <c r="D17" s="19"/>
      <c r="E17" s="19"/>
      <c r="F17" s="20" t="s">
        <v>92</v>
      </c>
      <c r="G17" s="20"/>
      <c r="H17" s="19"/>
      <c r="I17" s="19"/>
      <c r="J17" s="19"/>
      <c r="K17" s="19"/>
      <c r="L17" s="19"/>
      <c r="M17" s="19"/>
      <c r="N17" s="19"/>
      <c r="O17" s="19"/>
      <c r="P17" s="19"/>
      <c r="Q17" s="19"/>
      <c r="R17" s="19"/>
    </row>
    <row r="18" spans="1:18" x14ac:dyDescent="0.25">
      <c r="A18" s="19"/>
      <c r="B18" s="20"/>
      <c r="C18" s="19" t="s">
        <v>96</v>
      </c>
      <c r="D18" s="19">
        <v>60</v>
      </c>
      <c r="E18" s="19"/>
      <c r="F18" s="20" t="s">
        <v>94</v>
      </c>
      <c r="G18" s="20"/>
      <c r="H18" s="19"/>
      <c r="I18" s="19"/>
      <c r="J18" s="19"/>
      <c r="K18" s="19"/>
      <c r="L18" s="19"/>
      <c r="M18" s="19"/>
      <c r="N18" s="19"/>
      <c r="O18" s="19"/>
      <c r="P18" s="19"/>
      <c r="Q18" s="19"/>
      <c r="R18" s="19"/>
    </row>
    <row r="19" spans="1:18" x14ac:dyDescent="0.25">
      <c r="A19" s="19"/>
      <c r="B19" s="19"/>
      <c r="C19" s="19"/>
      <c r="D19" s="19"/>
      <c r="E19" s="19"/>
      <c r="F19" s="20" t="s">
        <v>93</v>
      </c>
      <c r="G19" s="20"/>
      <c r="H19" s="19"/>
      <c r="I19" s="19"/>
      <c r="J19" s="19"/>
      <c r="K19" s="19"/>
      <c r="L19" s="19"/>
      <c r="M19" s="19"/>
      <c r="N19" s="19"/>
      <c r="O19" s="19"/>
      <c r="P19" s="19"/>
      <c r="Q19" s="19"/>
      <c r="R19" s="19"/>
    </row>
    <row r="20" spans="1:18" x14ac:dyDescent="0.25">
      <c r="A20" s="19"/>
      <c r="B20" s="19"/>
      <c r="C20" s="19"/>
      <c r="D20" s="19"/>
      <c r="E20" s="19"/>
      <c r="F20" s="19"/>
      <c r="G20" s="19"/>
      <c r="H20" s="19"/>
      <c r="I20" s="19"/>
      <c r="J20" s="19"/>
      <c r="K20" s="19"/>
      <c r="L20" s="19"/>
      <c r="M20" s="19"/>
      <c r="N20" s="19"/>
      <c r="O20" s="19"/>
      <c r="P20" s="19"/>
      <c r="Q20" s="19"/>
      <c r="R20" s="19"/>
    </row>
    <row r="21" spans="1:18" x14ac:dyDescent="0.25">
      <c r="A21" s="19"/>
      <c r="B21" s="19"/>
      <c r="C21" s="19"/>
      <c r="D21" s="19"/>
      <c r="E21" s="19"/>
      <c r="F21" s="19"/>
      <c r="G21" s="19"/>
      <c r="H21" s="19"/>
      <c r="I21" s="19"/>
      <c r="J21" s="19"/>
      <c r="K21" s="19"/>
      <c r="L21" s="19"/>
      <c r="M21" s="19"/>
      <c r="N21" s="19"/>
      <c r="O21" s="19"/>
      <c r="P21" s="19"/>
      <c r="Q21" s="19"/>
    </row>
    <row r="22" spans="1:18" x14ac:dyDescent="0.25">
      <c r="A22" s="19"/>
      <c r="B22" s="19"/>
      <c r="C22" s="19"/>
      <c r="D22" s="19"/>
      <c r="E22" s="19"/>
      <c r="F22" s="19"/>
      <c r="G22" s="19"/>
      <c r="H22" s="19"/>
      <c r="I22" s="19"/>
      <c r="J22" s="19"/>
      <c r="K22" s="19"/>
      <c r="L22" s="19"/>
      <c r="M22" s="19"/>
      <c r="N22" s="19"/>
      <c r="O22" s="19"/>
      <c r="P22" s="19"/>
      <c r="Q22" s="19"/>
    </row>
    <row r="23" spans="1:18" x14ac:dyDescent="0.25">
      <c r="A23" s="19"/>
      <c r="B23" s="19"/>
      <c r="C23" s="19"/>
      <c r="D23" s="19"/>
      <c r="E23" s="19"/>
      <c r="F23" s="19"/>
      <c r="G23" s="19"/>
      <c r="H23" s="19"/>
      <c r="I23" s="19"/>
      <c r="J23" s="19"/>
      <c r="K23" s="19"/>
      <c r="L23" s="19"/>
      <c r="M23" s="19"/>
      <c r="N23" s="19"/>
      <c r="O23" s="19"/>
      <c r="P23" s="19"/>
      <c r="Q23" s="19"/>
    </row>
    <row r="24" spans="1:18" x14ac:dyDescent="0.25">
      <c r="A24" s="19"/>
      <c r="B24" s="19"/>
      <c r="C24" s="19"/>
      <c r="D24" s="19"/>
      <c r="E24" s="19"/>
      <c r="F24" s="19"/>
      <c r="G24" s="19"/>
      <c r="H24" s="19"/>
      <c r="I24" s="19"/>
      <c r="J24" s="19"/>
      <c r="K24" s="19"/>
      <c r="L24" s="19"/>
      <c r="M24" s="19"/>
      <c r="N24" s="19"/>
      <c r="O24" s="19"/>
      <c r="P24" s="19"/>
      <c r="Q24" s="19"/>
    </row>
    <row r="25" spans="1:18" x14ac:dyDescent="0.25">
      <c r="A25" s="19"/>
      <c r="B25" s="19"/>
      <c r="C25" s="19"/>
      <c r="D25" s="19"/>
      <c r="E25" s="19"/>
      <c r="F25" s="19"/>
      <c r="G25" s="19"/>
      <c r="H25" s="19"/>
      <c r="I25" s="19"/>
      <c r="J25" s="19"/>
      <c r="K25" s="19"/>
      <c r="L25" s="19"/>
      <c r="M25" s="19"/>
      <c r="N25" s="19"/>
      <c r="O25" s="19"/>
      <c r="P25" s="19"/>
      <c r="Q25" s="19"/>
    </row>
    <row r="26" spans="1:18" x14ac:dyDescent="0.25">
      <c r="A26" s="19"/>
      <c r="B26" s="19"/>
      <c r="C26" s="19"/>
      <c r="D26" s="19"/>
      <c r="E26" s="19"/>
      <c r="F26" s="19"/>
      <c r="G26" s="19"/>
      <c r="H26" s="19"/>
      <c r="I26" s="19"/>
      <c r="J26" s="19"/>
      <c r="K26" s="19"/>
      <c r="L26" s="19"/>
      <c r="M26" s="19"/>
      <c r="N26" s="19"/>
      <c r="O26" s="19"/>
      <c r="P26" s="19"/>
      <c r="Q26" s="19"/>
    </row>
  </sheetData>
  <mergeCells count="4">
    <mergeCell ref="C3:D3"/>
    <mergeCell ref="B8:D8"/>
    <mergeCell ref="L4:O4"/>
    <mergeCell ref="L5:O5"/>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2:S19"/>
  <sheetViews>
    <sheetView workbookViewId="0">
      <selection activeCell="P16" sqref="P16"/>
    </sheetView>
  </sheetViews>
  <sheetFormatPr defaultRowHeight="15" x14ac:dyDescent="0.25"/>
  <cols>
    <col min="8" max="8" width="6.42578125" customWidth="1"/>
    <col min="9" max="9" width="10.42578125" customWidth="1"/>
    <col min="10" max="10" width="13" customWidth="1"/>
    <col min="11" max="11" width="17.85546875" customWidth="1"/>
    <col min="13" max="13" width="17.28515625" customWidth="1"/>
    <col min="16" max="16" width="12.42578125" customWidth="1"/>
    <col min="17" max="17" width="11" customWidth="1"/>
  </cols>
  <sheetData>
    <row r="2" spans="8:19" x14ac:dyDescent="0.25">
      <c r="H2" s="19"/>
      <c r="I2" s="19"/>
      <c r="J2" s="19"/>
      <c r="K2" s="19"/>
      <c r="L2" s="19"/>
      <c r="M2" s="19"/>
      <c r="N2" s="19"/>
      <c r="O2" s="19"/>
      <c r="P2" s="19"/>
      <c r="Q2" s="19"/>
      <c r="R2" s="19"/>
      <c r="S2" s="19"/>
    </row>
    <row r="3" spans="8:19" x14ac:dyDescent="0.25">
      <c r="H3" s="19"/>
      <c r="I3" s="256" t="s">
        <v>101</v>
      </c>
      <c r="J3" s="10" t="s">
        <v>104</v>
      </c>
      <c r="K3" s="10" t="s">
        <v>104</v>
      </c>
      <c r="L3" s="10" t="s">
        <v>108</v>
      </c>
      <c r="M3" s="19"/>
      <c r="N3" s="19" t="s">
        <v>110</v>
      </c>
      <c r="O3" s="253" t="s">
        <v>111</v>
      </c>
      <c r="P3" s="253"/>
      <c r="Q3" s="253"/>
      <c r="R3" s="19"/>
      <c r="S3" s="19"/>
    </row>
    <row r="4" spans="8:19" x14ac:dyDescent="0.25">
      <c r="H4" s="19"/>
      <c r="I4" s="257"/>
      <c r="J4" s="30" t="s">
        <v>103</v>
      </c>
      <c r="K4" s="30" t="s">
        <v>102</v>
      </c>
      <c r="L4" s="30" t="s">
        <v>109</v>
      </c>
      <c r="M4" s="19" t="s">
        <v>112</v>
      </c>
      <c r="N4" s="3" t="s">
        <v>113</v>
      </c>
      <c r="O4" s="1">
        <v>0</v>
      </c>
      <c r="R4" s="19"/>
      <c r="S4" s="19"/>
    </row>
    <row r="5" spans="8:19" x14ac:dyDescent="0.25">
      <c r="H5" s="19"/>
      <c r="I5" s="2">
        <v>1</v>
      </c>
      <c r="J5" s="2">
        <v>3</v>
      </c>
      <c r="K5" s="2">
        <v>4</v>
      </c>
      <c r="L5" s="2">
        <v>20</v>
      </c>
      <c r="M5" s="19"/>
      <c r="N5" s="33" t="s">
        <v>9</v>
      </c>
      <c r="O5" s="33">
        <v>18</v>
      </c>
      <c r="P5" s="19"/>
      <c r="Q5" s="19"/>
      <c r="R5" s="19"/>
      <c r="S5" s="19"/>
    </row>
    <row r="6" spans="8:19" x14ac:dyDescent="0.25">
      <c r="H6" s="19"/>
      <c r="I6" s="2">
        <v>2</v>
      </c>
      <c r="J6" s="2">
        <v>4</v>
      </c>
      <c r="K6" s="2">
        <v>3</v>
      </c>
      <c r="L6" s="2">
        <v>25</v>
      </c>
      <c r="M6" s="19"/>
      <c r="N6" s="33" t="s">
        <v>10</v>
      </c>
      <c r="O6" s="33">
        <v>24</v>
      </c>
      <c r="P6" s="255" t="s">
        <v>129</v>
      </c>
      <c r="Q6" s="253"/>
      <c r="R6" s="253"/>
      <c r="S6" s="19"/>
    </row>
    <row r="7" spans="8:19" x14ac:dyDescent="0.25">
      <c r="H7" s="19"/>
      <c r="I7" s="2">
        <v>3</v>
      </c>
      <c r="J7" s="2">
        <v>5</v>
      </c>
      <c r="K7" s="2">
        <v>6</v>
      </c>
      <c r="L7" s="2">
        <v>18</v>
      </c>
      <c r="M7" s="19"/>
      <c r="N7" s="33" t="s">
        <v>11</v>
      </c>
      <c r="O7" s="33">
        <v>0</v>
      </c>
      <c r="P7" s="19"/>
      <c r="Q7" s="19"/>
      <c r="R7" s="19"/>
      <c r="S7" s="19"/>
    </row>
    <row r="8" spans="8:19" x14ac:dyDescent="0.25">
      <c r="H8" s="19"/>
      <c r="L8" s="19"/>
      <c r="M8" s="19"/>
      <c r="N8" s="19"/>
      <c r="O8" s="19"/>
      <c r="P8" s="19"/>
      <c r="Q8" s="19"/>
      <c r="R8" s="19"/>
      <c r="S8" s="19"/>
    </row>
    <row r="9" spans="8:19" x14ac:dyDescent="0.25">
      <c r="H9" s="19"/>
      <c r="I9" s="256" t="s">
        <v>105</v>
      </c>
      <c r="J9" s="10" t="s">
        <v>106</v>
      </c>
      <c r="K9" s="10" t="s">
        <v>107</v>
      </c>
      <c r="L9" s="19"/>
      <c r="M9" s="19" t="s">
        <v>114</v>
      </c>
      <c r="N9" s="2" t="s">
        <v>95</v>
      </c>
      <c r="O9" s="36">
        <f>SUMPRODUCT(L5:L7,O5:O7)</f>
        <v>960</v>
      </c>
      <c r="P9" s="19"/>
      <c r="Q9" s="19"/>
      <c r="R9" s="19"/>
      <c r="S9" s="19"/>
    </row>
    <row r="10" spans="8:19" x14ac:dyDescent="0.25">
      <c r="H10" s="19"/>
      <c r="I10" s="257"/>
      <c r="J10" s="30" t="s">
        <v>103</v>
      </c>
      <c r="K10" s="30" t="s">
        <v>102</v>
      </c>
      <c r="L10" s="19"/>
      <c r="M10" s="19"/>
      <c r="N10" s="19"/>
      <c r="O10" s="19"/>
      <c r="P10" s="19"/>
      <c r="Q10" s="19"/>
      <c r="R10" s="19"/>
      <c r="S10" s="19"/>
    </row>
    <row r="11" spans="8:19" x14ac:dyDescent="0.25">
      <c r="H11" s="19"/>
      <c r="I11" s="2">
        <v>1</v>
      </c>
      <c r="J11" s="2">
        <v>150</v>
      </c>
      <c r="K11" s="2">
        <v>150</v>
      </c>
      <c r="L11" s="19"/>
      <c r="M11" s="19"/>
      <c r="N11" s="19"/>
      <c r="O11" s="19"/>
      <c r="P11" s="19" t="s">
        <v>127</v>
      </c>
      <c r="Q11" s="19">
        <f>SUMPRODUCT(J5:J7,O5:O7)</f>
        <v>150</v>
      </c>
      <c r="R11" s="19"/>
      <c r="S11" s="19"/>
    </row>
    <row r="12" spans="8:19" x14ac:dyDescent="0.25">
      <c r="H12" s="19"/>
      <c r="I12" s="2">
        <v>2</v>
      </c>
      <c r="J12" s="2">
        <v>135</v>
      </c>
      <c r="K12" s="2">
        <v>180</v>
      </c>
      <c r="L12" s="19"/>
      <c r="M12" s="19" t="s">
        <v>96</v>
      </c>
      <c r="N12" s="19">
        <v>1000</v>
      </c>
      <c r="O12" s="19"/>
      <c r="P12" s="19" t="s">
        <v>128</v>
      </c>
      <c r="Q12" s="19">
        <f>SUMPRODUCT(K5:K7,O5:O7)</f>
        <v>144</v>
      </c>
      <c r="R12" s="19"/>
      <c r="S12" s="19"/>
    </row>
    <row r="13" spans="8:19" x14ac:dyDescent="0.25">
      <c r="H13" s="19"/>
      <c r="I13" s="19"/>
      <c r="J13" s="19"/>
      <c r="K13" s="19"/>
      <c r="L13" s="19"/>
      <c r="M13" s="253" t="s">
        <v>122</v>
      </c>
      <c r="N13" s="253"/>
      <c r="O13" s="19"/>
      <c r="P13" s="19"/>
      <c r="Q13" s="19"/>
      <c r="R13" s="19"/>
      <c r="S13" s="19"/>
    </row>
    <row r="14" spans="8:19" x14ac:dyDescent="0.25">
      <c r="H14" s="19"/>
      <c r="I14" s="19"/>
      <c r="J14" s="19"/>
      <c r="K14" s="19" t="s">
        <v>115</v>
      </c>
      <c r="L14" s="19"/>
      <c r="M14" s="253" t="s">
        <v>124</v>
      </c>
      <c r="N14" s="253"/>
      <c r="O14" s="19"/>
      <c r="P14" s="19"/>
      <c r="Q14" s="19"/>
      <c r="R14" s="19"/>
      <c r="S14" s="19"/>
    </row>
    <row r="15" spans="8:19" x14ac:dyDescent="0.25">
      <c r="H15" s="19"/>
      <c r="I15" s="19"/>
      <c r="J15" s="19" t="s">
        <v>116</v>
      </c>
      <c r="K15" s="19"/>
      <c r="L15" s="19"/>
      <c r="M15" s="253" t="s">
        <v>125</v>
      </c>
      <c r="N15" s="253"/>
      <c r="O15" s="19"/>
      <c r="P15" s="19"/>
      <c r="Q15" s="19"/>
      <c r="R15" s="19"/>
      <c r="S15" s="19"/>
    </row>
    <row r="16" spans="8:19" x14ac:dyDescent="0.25">
      <c r="H16" s="19"/>
      <c r="I16" s="19"/>
      <c r="J16" s="253" t="s">
        <v>117</v>
      </c>
      <c r="K16" s="253"/>
      <c r="L16" s="19"/>
      <c r="M16" s="253" t="s">
        <v>126</v>
      </c>
      <c r="N16" s="253"/>
      <c r="O16" s="19"/>
      <c r="P16" s="19"/>
      <c r="Q16" s="19"/>
      <c r="R16" s="19"/>
      <c r="S16" s="19"/>
    </row>
    <row r="17" spans="8:19" x14ac:dyDescent="0.25">
      <c r="H17" s="19"/>
      <c r="I17" s="253" t="s">
        <v>118</v>
      </c>
      <c r="J17" s="253"/>
      <c r="K17" s="253" t="s">
        <v>120</v>
      </c>
      <c r="L17" s="253"/>
      <c r="M17" s="19"/>
      <c r="N17" s="19"/>
      <c r="O17" s="19"/>
      <c r="P17" s="19"/>
      <c r="Q17" s="19"/>
      <c r="R17" s="19"/>
      <c r="S17" s="19"/>
    </row>
    <row r="18" spans="8:19" x14ac:dyDescent="0.25">
      <c r="H18" s="19"/>
      <c r="I18" s="253" t="s">
        <v>119</v>
      </c>
      <c r="J18" s="253"/>
      <c r="K18" s="253" t="s">
        <v>121</v>
      </c>
      <c r="L18" s="253"/>
      <c r="M18" s="19"/>
      <c r="N18" s="19"/>
      <c r="O18" s="19"/>
      <c r="P18" s="19"/>
      <c r="Q18" s="19"/>
      <c r="R18" s="19"/>
      <c r="S18" s="19"/>
    </row>
    <row r="19" spans="8:19" x14ac:dyDescent="0.25">
      <c r="M19" t="s">
        <v>123</v>
      </c>
    </row>
  </sheetData>
  <mergeCells count="13">
    <mergeCell ref="I17:J17"/>
    <mergeCell ref="I18:J18"/>
    <mergeCell ref="K17:L17"/>
    <mergeCell ref="K18:L18"/>
    <mergeCell ref="M13:N13"/>
    <mergeCell ref="M14:N14"/>
    <mergeCell ref="M15:N15"/>
    <mergeCell ref="M16:N16"/>
    <mergeCell ref="P6:R6"/>
    <mergeCell ref="I3:I4"/>
    <mergeCell ref="I9:I10"/>
    <mergeCell ref="O3:Q3"/>
    <mergeCell ref="J16:K1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Q1</vt:lpstr>
      <vt:lpstr>Q2</vt:lpstr>
      <vt:lpstr>Q3</vt:lpstr>
      <vt:lpstr>Q4</vt:lpstr>
      <vt:lpstr>Q5</vt:lpstr>
      <vt:lpstr>Q6</vt:lpstr>
      <vt:lpstr>Q7</vt:lpstr>
      <vt:lpstr>Q8</vt:lpstr>
      <vt:lpstr>Q9</vt:lpstr>
      <vt:lpstr>Q10</vt:lpstr>
      <vt:lpstr>Q11</vt:lpstr>
      <vt:lpstr>Q12</vt:lpstr>
      <vt:lpstr>Q13</vt:lpstr>
      <vt:lpstr>Q14</vt:lpstr>
      <vt:lpstr>Q15</vt:lpstr>
      <vt:lpstr>Q16</vt:lpstr>
      <vt:lpstr>Q18</vt:lpstr>
      <vt:lpstr>Q19</vt:lpstr>
      <vt:lpstr>Q20</vt:lpstr>
      <vt:lpstr>Q21</vt:lpstr>
      <vt:lpstr>Q22</vt:lpstr>
      <vt:lpstr>Q23</vt:lpstr>
      <vt:lpstr>Q24</vt:lpstr>
      <vt:lpstr>Q25</vt:lpstr>
      <vt:lpstr>Q26</vt:lpstr>
      <vt:lpstr>Q27</vt:lpstr>
      <vt:lpstr>Q28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dduc</dc:creator>
  <cp:lastModifiedBy>DIKSHA YADAV</cp:lastModifiedBy>
  <dcterms:created xsi:type="dcterms:W3CDTF">2023-01-19T08:24:06Z</dcterms:created>
  <dcterms:modified xsi:type="dcterms:W3CDTF">2023-04-11T23:40:20Z</dcterms:modified>
</cp:coreProperties>
</file>