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ToTopic" sheetId="1" r:id="rId3"/>
  </sheets>
  <definedNames/>
  <calcPr/>
</workbook>
</file>

<file path=xl/sharedStrings.xml><?xml version="1.0" encoding="utf-8"?>
<sst xmlns="http://schemas.openxmlformats.org/spreadsheetml/2006/main" count="4789" uniqueCount="6">
  <si>
    <t>link</t>
  </si>
  <si>
    <t>qa</t>
  </si>
  <si>
    <t>Dominant Topic</t>
  </si>
  <si>
    <t>Correlation</t>
  </si>
  <si>
    <t>q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</si>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</sst>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0.0</v>
      </c>
      <c r="B2" s="2" t="str">
        <f>HYPERLINK("https://stackoverflow.com/q/326366", "326366")</f>
        <v>326366</v>
      </c>
      <c r="C2" s="1" t="s">
        <v>4</v>
      </c>
      <c r="D2" s="1">
        <v>9.0</v>
      </c>
      <c r="E2" s="1">
        <v>0.331621618495772</v>
      </c>
    </row>
    <row r="3">
      <c r="A3" s="1">
        <v>1.0</v>
      </c>
      <c r="B3" s="2" t="str">
        <f>HYPERLINK("https://stackoverflow.com/q/359717", "359717")</f>
        <v>359717</v>
      </c>
      <c r="C3" s="1" t="s">
        <v>4</v>
      </c>
      <c r="D3" s="1">
        <v>2.0</v>
      </c>
      <c r="E3" s="1">
        <v>0.339051402431684</v>
      </c>
    </row>
    <row r="4">
      <c r="A4" s="1">
        <v>2.0</v>
      </c>
      <c r="B4" s="2" t="str">
        <f>HYPERLINK("https://stackoverflow.com/q/544097", "544097")</f>
        <v>544097</v>
      </c>
      <c r="C4" s="1" t="s">
        <v>4</v>
      </c>
      <c r="D4" s="1">
        <v>9.0</v>
      </c>
      <c r="E4" s="1">
        <v>0.371023878755837</v>
      </c>
    </row>
    <row r="5">
      <c r="A5" s="1">
        <v>3.0</v>
      </c>
      <c r="B5" s="2" t="str">
        <f>HYPERLINK("https://stackoverflow.com/q/980932", "980932")</f>
        <v>980932</v>
      </c>
      <c r="C5" s="1" t="s">
        <v>4</v>
      </c>
      <c r="D5" s="1">
        <v>6.0</v>
      </c>
      <c r="E5" s="1">
        <v>0.868346078872394</v>
      </c>
    </row>
    <row r="6">
      <c r="A6" s="1">
        <v>4.0</v>
      </c>
      <c r="B6" s="2" t="str">
        <f>HYPERLINK("https://stackoverflow.com/q/1236439", "1236439")</f>
        <v>1236439</v>
      </c>
      <c r="C6" s="1" t="s">
        <v>4</v>
      </c>
      <c r="D6" s="1">
        <v>12.0</v>
      </c>
      <c r="E6" s="1">
        <v>0.314105179466256</v>
      </c>
    </row>
    <row r="7">
      <c r="A7" s="1">
        <v>5.0</v>
      </c>
      <c r="B7" s="2" t="str">
        <f>HYPERLINK("https://stackoverflow.com/q/1258834", "1258834")</f>
        <v>1258834</v>
      </c>
      <c r="C7" s="1" t="s">
        <v>4</v>
      </c>
      <c r="D7" s="1">
        <v>6.0</v>
      </c>
      <c r="E7" s="1">
        <v>0.333729552272598</v>
      </c>
    </row>
    <row r="8">
      <c r="A8" s="1">
        <v>6.0</v>
      </c>
      <c r="B8" s="2" t="str">
        <f>HYPERLINK("https://stackoverflow.com/q/2022549", "2022549")</f>
        <v>2022549</v>
      </c>
      <c r="C8" s="1" t="s">
        <v>4</v>
      </c>
      <c r="D8" s="1">
        <v>12.0</v>
      </c>
      <c r="E8" s="1">
        <v>0.389228372873232</v>
      </c>
    </row>
    <row r="9">
      <c r="A9" s="1">
        <v>7.0</v>
      </c>
      <c r="B9" s="2" t="str">
        <f>HYPERLINK("https://stackoverflow.com/q/2377082", "2377082")</f>
        <v>2377082</v>
      </c>
      <c r="C9" s="1" t="s">
        <v>4</v>
      </c>
      <c r="D9" s="1">
        <v>9.0</v>
      </c>
      <c r="E9" s="1">
        <v>0.501654259718775</v>
      </c>
    </row>
    <row r="10">
      <c r="A10" s="1">
        <v>8.0</v>
      </c>
      <c r="B10" s="2" t="str">
        <f>HYPERLINK("https://stackoverflow.com/q/2566385", "2566385")</f>
        <v>2566385</v>
      </c>
      <c r="C10" s="1" t="s">
        <v>4</v>
      </c>
      <c r="D10" s="1">
        <v>12.0</v>
      </c>
      <c r="E10" s="1">
        <v>0.51099715099715</v>
      </c>
    </row>
    <row r="11">
      <c r="A11" s="1">
        <v>9.0</v>
      </c>
      <c r="B11" s="2" t="str">
        <f>HYPERLINK("https://stackoverflow.com/q/2615337", "2615337")</f>
        <v>2615337</v>
      </c>
      <c r="C11" s="1" t="s">
        <v>4</v>
      </c>
      <c r="D11" s="1">
        <v>0.0</v>
      </c>
      <c r="E11" s="1">
        <v>0.46862678062678</v>
      </c>
    </row>
    <row r="12">
      <c r="A12" s="1">
        <v>10.0</v>
      </c>
      <c r="B12" s="2" t="str">
        <f>HYPERLINK("https://stackoverflow.com/q/3016015", "3016015")</f>
        <v>3016015</v>
      </c>
      <c r="C12" s="1" t="s">
        <v>4</v>
      </c>
      <c r="D12" s="1">
        <v>9.0</v>
      </c>
      <c r="E12" s="1">
        <v>0.664087827880931</v>
      </c>
    </row>
    <row r="13">
      <c r="A13" s="1">
        <v>11.0</v>
      </c>
      <c r="B13" s="2" t="str">
        <f>HYPERLINK("https://stackoverflow.com/q/3578981", "3578981")</f>
        <v>3578981</v>
      </c>
      <c r="C13" s="1" t="s">
        <v>4</v>
      </c>
      <c r="D13" s="1">
        <v>9.0</v>
      </c>
      <c r="E13" s="1">
        <v>0.780279829460157</v>
      </c>
    </row>
    <row r="14">
      <c r="A14" s="1">
        <v>12.0</v>
      </c>
      <c r="B14" s="2" t="str">
        <f>HYPERLINK("https://stackoverflow.com/q/3700594", "3700594")</f>
        <v>3700594</v>
      </c>
      <c r="C14" s="1" t="s">
        <v>4</v>
      </c>
      <c r="D14" s="1">
        <v>6.0</v>
      </c>
      <c r="E14" s="1">
        <v>0.395043428511988</v>
      </c>
    </row>
    <row r="15">
      <c r="A15" s="1">
        <v>13.0</v>
      </c>
      <c r="B15" s="2" t="str">
        <f>HYPERLINK("https://stackoverflow.com/q/3906522", "3906522")</f>
        <v>3906522</v>
      </c>
      <c r="C15" s="1" t="s">
        <v>4</v>
      </c>
      <c r="D15" s="1">
        <v>6.0</v>
      </c>
      <c r="E15" s="1">
        <v>0.253985829769064</v>
      </c>
    </row>
    <row r="16">
      <c r="A16" s="1">
        <v>14.0</v>
      </c>
      <c r="B16" s="2" t="str">
        <f>HYPERLINK("https://stackoverflow.com/q/3990732", "3990732")</f>
        <v>3990732</v>
      </c>
      <c r="C16" s="1" t="s">
        <v>4</v>
      </c>
      <c r="D16" s="1">
        <v>9.0</v>
      </c>
      <c r="E16" s="1">
        <v>0.578096785843264</v>
      </c>
    </row>
    <row r="17">
      <c r="A17" s="1">
        <v>15.0</v>
      </c>
      <c r="B17" s="2" t="str">
        <f>HYPERLINK("https://stackoverflow.com/q/4432075", "4432075")</f>
        <v>4432075</v>
      </c>
      <c r="C17" s="1" t="s">
        <v>4</v>
      </c>
      <c r="D17" s="1">
        <v>10.0</v>
      </c>
      <c r="E17" s="1">
        <v>0.458011902137976</v>
      </c>
    </row>
    <row r="18">
      <c r="A18" s="1">
        <v>16.0</v>
      </c>
      <c r="B18" s="2" t="str">
        <f>HYPERLINK("https://stackoverflow.com/q/4439797", "4439797")</f>
        <v>4439797</v>
      </c>
      <c r="C18" s="1" t="s">
        <v>4</v>
      </c>
      <c r="D18" s="1">
        <v>7.0</v>
      </c>
      <c r="E18" s="1">
        <v>0.360003885003885</v>
      </c>
    </row>
    <row r="19">
      <c r="A19" s="1">
        <v>17.0</v>
      </c>
      <c r="B19" s="2" t="str">
        <f>HYPERLINK("https://stackoverflow.com/q/4556252", "4556252")</f>
        <v>4556252</v>
      </c>
      <c r="C19" s="1" t="s">
        <v>4</v>
      </c>
      <c r="D19" s="1">
        <v>6.0</v>
      </c>
      <c r="E19" s="1">
        <v>0.578592127948351</v>
      </c>
    </row>
    <row r="20">
      <c r="A20" s="1">
        <v>18.0</v>
      </c>
      <c r="B20" s="2" t="str">
        <f>HYPERLINK("https://stackoverflow.com/q/4598926", "4598926")</f>
        <v>4598926</v>
      </c>
      <c r="C20" s="1" t="s">
        <v>4</v>
      </c>
      <c r="D20" s="1">
        <v>1.0</v>
      </c>
      <c r="E20" s="1">
        <v>0.329568579568579</v>
      </c>
    </row>
    <row r="21">
      <c r="A21" s="1">
        <v>19.0</v>
      </c>
      <c r="B21" s="2" t="str">
        <f>HYPERLINK("https://stackoverflow.com/q/4804623", "4804623")</f>
        <v>4804623</v>
      </c>
      <c r="C21" s="1" t="s">
        <v>4</v>
      </c>
      <c r="D21" s="1">
        <v>6.0</v>
      </c>
      <c r="E21" s="1">
        <v>0.414577397910731</v>
      </c>
    </row>
    <row r="22">
      <c r="A22" s="1">
        <v>20.0</v>
      </c>
      <c r="B22" s="2" t="str">
        <f>HYPERLINK("https://stackoverflow.com/q/5552901", "5552901")</f>
        <v>5552901</v>
      </c>
      <c r="C22" s="1" t="s">
        <v>4</v>
      </c>
      <c r="D22" s="1">
        <v>6.0</v>
      </c>
      <c r="E22" s="1">
        <v>0.625744625744625</v>
      </c>
    </row>
    <row r="23">
      <c r="A23" s="1">
        <v>21.0</v>
      </c>
      <c r="B23" s="2" t="str">
        <f>HYPERLINK("https://stackoverflow.com/q/6580311", "6580311")</f>
        <v>6580311</v>
      </c>
      <c r="C23" s="1" t="s">
        <v>4</v>
      </c>
      <c r="D23" s="1">
        <v>7.0</v>
      </c>
      <c r="E23" s="1">
        <v>0.418008348240906</v>
      </c>
    </row>
    <row r="24">
      <c r="A24" s="1">
        <v>22.0</v>
      </c>
      <c r="B24" s="2" t="str">
        <f>HYPERLINK("https://stackoverflow.com/q/6645196", "6645196")</f>
        <v>6645196</v>
      </c>
      <c r="C24" s="1" t="s">
        <v>4</v>
      </c>
      <c r="D24" s="1">
        <v>7.0</v>
      </c>
      <c r="E24" s="1">
        <v>0.490096729617687</v>
      </c>
    </row>
    <row r="25">
      <c r="A25" s="1">
        <v>23.0</v>
      </c>
      <c r="B25" s="2" t="str">
        <f>HYPERLINK("https://stackoverflow.com/q/7048854", "7048854")</f>
        <v>7048854</v>
      </c>
      <c r="C25" s="1" t="s">
        <v>4</v>
      </c>
      <c r="D25" s="1">
        <v>0.0</v>
      </c>
      <c r="E25" s="1">
        <v>0.313621042494281</v>
      </c>
    </row>
    <row r="26">
      <c r="A26" s="1">
        <v>24.0</v>
      </c>
      <c r="B26" s="2" t="str">
        <f>HYPERLINK("https://stackoverflow.com/q/7304006", "7304006")</f>
        <v>7304006</v>
      </c>
      <c r="C26" s="1" t="s">
        <v>4</v>
      </c>
      <c r="D26" s="1">
        <v>0.0</v>
      </c>
      <c r="E26" s="1">
        <v>0.338596414068112</v>
      </c>
    </row>
    <row r="27">
      <c r="A27" s="1">
        <v>25.0</v>
      </c>
      <c r="B27" s="2" t="str">
        <f>HYPERLINK("https://stackoverflow.com/q/7383641", "7383641")</f>
        <v>7383641</v>
      </c>
      <c r="C27" s="1" t="s">
        <v>4</v>
      </c>
      <c r="D27" s="1">
        <v>7.0</v>
      </c>
      <c r="E27" s="1">
        <v>0.240395104350223</v>
      </c>
    </row>
    <row r="28">
      <c r="A28" s="1">
        <v>26.0</v>
      </c>
      <c r="B28" s="2" t="str">
        <f>HYPERLINK("https://stackoverflow.com/q/7679733", "7679733")</f>
        <v>7679733</v>
      </c>
      <c r="C28" s="1" t="s">
        <v>4</v>
      </c>
      <c r="D28" s="1">
        <v>6.0</v>
      </c>
      <c r="E28" s="1">
        <v>0.329791631752416</v>
      </c>
    </row>
    <row r="29">
      <c r="A29" s="1">
        <v>27.0</v>
      </c>
      <c r="B29" s="2" t="str">
        <f>HYPERLINK("https://stackoverflow.com/q/7699717", "7699717")</f>
        <v>7699717</v>
      </c>
      <c r="C29" s="1" t="s">
        <v>4</v>
      </c>
      <c r="D29" s="1">
        <v>2.0</v>
      </c>
      <c r="E29" s="1">
        <v>0.309189241392631</v>
      </c>
    </row>
    <row r="30">
      <c r="A30" s="1">
        <v>28.0</v>
      </c>
      <c r="B30" s="2" t="str">
        <f>HYPERLINK("https://stackoverflow.com/q/7839597", "7839597")</f>
        <v>7839597</v>
      </c>
      <c r="C30" s="1" t="s">
        <v>4</v>
      </c>
      <c r="D30" s="1">
        <v>2.0</v>
      </c>
      <c r="E30" s="1">
        <v>0.556399847333541</v>
      </c>
    </row>
    <row r="31">
      <c r="A31" s="1">
        <v>29.0</v>
      </c>
      <c r="B31" s="2" t="str">
        <f>HYPERLINK("https://stackoverflow.com/q/8005085", "8005085")</f>
        <v>8005085</v>
      </c>
      <c r="C31" s="1" t="s">
        <v>4</v>
      </c>
      <c r="D31" s="1">
        <v>6.0</v>
      </c>
      <c r="E31" s="1">
        <v>0.724190836485918</v>
      </c>
    </row>
    <row r="32">
      <c r="A32" s="1">
        <v>30.0</v>
      </c>
      <c r="B32" s="2" t="str">
        <f>HYPERLINK("https://stackoverflow.com/q/8040701", "8040701")</f>
        <v>8040701</v>
      </c>
      <c r="C32" s="1" t="s">
        <v>4</v>
      </c>
      <c r="D32" s="1">
        <v>8.0</v>
      </c>
      <c r="E32" s="1">
        <v>0.5614360596567</v>
      </c>
    </row>
    <row r="33">
      <c r="A33" s="1">
        <v>31.0</v>
      </c>
      <c r="B33" s="2" t="str">
        <f>HYPERLINK("https://stackoverflow.com/q/8067099", "8067099")</f>
        <v>8067099</v>
      </c>
      <c r="C33" s="1" t="s">
        <v>4</v>
      </c>
      <c r="D33" s="1">
        <v>8.0</v>
      </c>
      <c r="E33" s="1">
        <v>0.362517716789073</v>
      </c>
    </row>
    <row r="34">
      <c r="A34" s="1">
        <v>32.0</v>
      </c>
      <c r="B34" s="2" t="str">
        <f>HYPERLINK("https://stackoverflow.com/q/8123314", "8123314")</f>
        <v>8123314</v>
      </c>
      <c r="C34" s="1" t="s">
        <v>4</v>
      </c>
      <c r="D34" s="1">
        <v>6.0</v>
      </c>
      <c r="E34" s="1">
        <v>0.420231472600549</v>
      </c>
    </row>
    <row r="35">
      <c r="A35" s="1">
        <v>33.0</v>
      </c>
      <c r="B35" s="2" t="str">
        <f>HYPERLINK("https://stackoverflow.com/q/8430681", "8430681")</f>
        <v>8430681</v>
      </c>
      <c r="C35" s="1" t="s">
        <v>4</v>
      </c>
      <c r="D35" s="1">
        <v>8.0</v>
      </c>
      <c r="E35" s="1">
        <v>0.510399471772862</v>
      </c>
    </row>
    <row r="36">
      <c r="A36" s="1">
        <v>34.0</v>
      </c>
      <c r="B36" s="2" t="str">
        <f>HYPERLINK("https://stackoverflow.com/q/8430696", "8430696")</f>
        <v>8430696</v>
      </c>
      <c r="C36" s="1" t="s">
        <v>4</v>
      </c>
      <c r="D36" s="1">
        <v>8.0</v>
      </c>
      <c r="E36" s="1">
        <v>0.445306481787168</v>
      </c>
    </row>
    <row r="37">
      <c r="A37" s="1">
        <v>35.0</v>
      </c>
      <c r="B37" s="2" t="str">
        <f>HYPERLINK("https://stackoverflow.com/q/8522884", "8522884")</f>
        <v>8522884</v>
      </c>
      <c r="C37" s="1" t="s">
        <v>4</v>
      </c>
      <c r="D37" s="1">
        <v>9.0</v>
      </c>
      <c r="E37" s="1">
        <v>0.443812100573774</v>
      </c>
    </row>
    <row r="38">
      <c r="A38" s="1">
        <v>36.0</v>
      </c>
      <c r="B38" s="2" t="str">
        <f>HYPERLINK("https://stackoverflow.com/q/8640940", "8640940")</f>
        <v>8640940</v>
      </c>
      <c r="C38" s="1" t="s">
        <v>4</v>
      </c>
      <c r="D38" s="1">
        <v>9.0</v>
      </c>
      <c r="E38" s="1">
        <v>0.398058468297802</v>
      </c>
    </row>
    <row r="39">
      <c r="A39" s="1">
        <v>37.0</v>
      </c>
      <c r="B39" s="2" t="str">
        <f>HYPERLINK("https://stackoverflow.com/q/8657698", "8657698")</f>
        <v>8657698</v>
      </c>
      <c r="C39" s="1" t="s">
        <v>4</v>
      </c>
      <c r="D39" s="1">
        <v>8.0</v>
      </c>
      <c r="E39" s="1">
        <v>0.414700854700854</v>
      </c>
    </row>
    <row r="40">
      <c r="A40" s="1">
        <v>38.0</v>
      </c>
      <c r="B40" s="2" t="str">
        <f>HYPERLINK("https://stackoverflow.com/q/8980486", "8980486")</f>
        <v>8980486</v>
      </c>
      <c r="C40" s="1" t="s">
        <v>4</v>
      </c>
      <c r="D40" s="1">
        <v>0.0</v>
      </c>
      <c r="E40" s="1">
        <v>0.398041089345437</v>
      </c>
    </row>
    <row r="41">
      <c r="A41" s="1">
        <v>39.0</v>
      </c>
      <c r="B41" s="2" t="str">
        <f>HYPERLINK("https://stackoverflow.com/q/9041860", "9041860")</f>
        <v>9041860</v>
      </c>
      <c r="C41" s="1" t="s">
        <v>4</v>
      </c>
      <c r="D41" s="1">
        <v>2.0</v>
      </c>
      <c r="E41" s="1">
        <v>0.472577033462642</v>
      </c>
    </row>
    <row r="42">
      <c r="A42" s="1">
        <v>40.0</v>
      </c>
      <c r="B42" s="2" t="str">
        <f>HYPERLINK("https://stackoverflow.com/q/9054254", "9054254")</f>
        <v>9054254</v>
      </c>
      <c r="C42" s="1" t="s">
        <v>4</v>
      </c>
      <c r="D42" s="1">
        <v>6.0</v>
      </c>
      <c r="E42" s="1">
        <v>0.462797323262439</v>
      </c>
    </row>
    <row r="43">
      <c r="A43" s="1">
        <v>41.0</v>
      </c>
      <c r="B43" s="2" t="str">
        <f>HYPERLINK("https://stackoverflow.com/q/9076585", "9076585")</f>
        <v>9076585</v>
      </c>
      <c r="C43" s="1" t="s">
        <v>4</v>
      </c>
      <c r="D43" s="1">
        <v>4.0</v>
      </c>
      <c r="E43" s="1">
        <v>0.504158393047281</v>
      </c>
    </row>
    <row r="44">
      <c r="A44" s="1">
        <v>42.0</v>
      </c>
      <c r="B44" s="2" t="str">
        <f>HYPERLINK("https://stackoverflow.com/q/9139207", "9139207")</f>
        <v>9139207</v>
      </c>
      <c r="C44" s="1" t="s">
        <v>4</v>
      </c>
      <c r="D44" s="1">
        <v>11.0</v>
      </c>
      <c r="E44" s="1">
        <v>0.296980796980797</v>
      </c>
    </row>
    <row r="45">
      <c r="A45" s="1">
        <v>43.0</v>
      </c>
      <c r="B45" s="2" t="str">
        <f>HYPERLINK("https://stackoverflow.com/q/9168994", "9168994")</f>
        <v>9168994</v>
      </c>
      <c r="C45" s="1" t="s">
        <v>4</v>
      </c>
      <c r="D45" s="1">
        <v>11.0</v>
      </c>
      <c r="E45" s="1">
        <v>0.258627923424557</v>
      </c>
    </row>
    <row r="46">
      <c r="A46" s="1">
        <v>44.0</v>
      </c>
      <c r="B46" s="2" t="str">
        <f>HYPERLINK("https://stackoverflow.com/q/9187799", "9187799")</f>
        <v>9187799</v>
      </c>
      <c r="C46" s="1" t="s">
        <v>4</v>
      </c>
      <c r="D46" s="1">
        <v>8.0</v>
      </c>
      <c r="E46" s="1">
        <v>0.805671883035779</v>
      </c>
    </row>
    <row r="47">
      <c r="A47" s="1">
        <v>45.0</v>
      </c>
      <c r="B47" s="2" t="str">
        <f>HYPERLINK("https://stackoverflow.com/q/9257823", "9257823")</f>
        <v>9257823</v>
      </c>
      <c r="C47" s="1" t="s">
        <v>4</v>
      </c>
      <c r="D47" s="1">
        <v>4.0</v>
      </c>
      <c r="E47" s="1">
        <v>0.320961636030129</v>
      </c>
    </row>
    <row r="48">
      <c r="A48" s="1">
        <v>46.0</v>
      </c>
      <c r="B48" s="2" t="str">
        <f>HYPERLINK("https://stackoverflow.com/q/9372228", "9372228")</f>
        <v>9372228</v>
      </c>
      <c r="C48" s="1" t="s">
        <v>4</v>
      </c>
      <c r="D48" s="1">
        <v>6.0</v>
      </c>
      <c r="E48" s="1">
        <v>0.564218220510507</v>
      </c>
    </row>
    <row r="49">
      <c r="A49" s="1">
        <v>47.0</v>
      </c>
      <c r="B49" s="2" t="str">
        <f>HYPERLINK("https://stackoverflow.com/q/9391137", "9391137")</f>
        <v>9391137</v>
      </c>
      <c r="C49" s="1" t="s">
        <v>4</v>
      </c>
      <c r="D49" s="1">
        <v>6.0</v>
      </c>
      <c r="E49" s="1">
        <v>0.557343325251634</v>
      </c>
    </row>
    <row r="50">
      <c r="A50" s="1">
        <v>48.0</v>
      </c>
      <c r="B50" s="2" t="str">
        <f>HYPERLINK("https://stackoverflow.com/q/9481841", "9481841")</f>
        <v>9481841</v>
      </c>
      <c r="C50" s="1" t="s">
        <v>4</v>
      </c>
      <c r="D50" s="1">
        <v>1.0</v>
      </c>
      <c r="E50" s="1">
        <v>0.317292386060294</v>
      </c>
    </row>
    <row r="51">
      <c r="A51" s="1">
        <v>49.0</v>
      </c>
      <c r="B51" s="2" t="str">
        <f>HYPERLINK("https://stackoverflow.com/q/9588748", "9588748")</f>
        <v>9588748</v>
      </c>
      <c r="C51" s="1" t="s">
        <v>4</v>
      </c>
      <c r="D51" s="1">
        <v>8.0</v>
      </c>
      <c r="E51" s="1">
        <v>0.566976449072518</v>
      </c>
    </row>
    <row r="52">
      <c r="A52" s="1">
        <v>50.0</v>
      </c>
      <c r="B52" s="2" t="str">
        <f>HYPERLINK("https://stackoverflow.com/q/9766725", "9766725")</f>
        <v>9766725</v>
      </c>
      <c r="C52" s="1" t="s">
        <v>4</v>
      </c>
      <c r="D52" s="1">
        <v>4.0</v>
      </c>
      <c r="E52" s="1">
        <v>0.261600905436521</v>
      </c>
    </row>
    <row r="53">
      <c r="A53" s="1">
        <v>51.0</v>
      </c>
      <c r="B53" s="2" t="str">
        <f>HYPERLINK("https://stackoverflow.com/q/9802779", "9802779")</f>
        <v>9802779</v>
      </c>
      <c r="C53" s="1" t="s">
        <v>4</v>
      </c>
      <c r="D53" s="1">
        <v>6.0</v>
      </c>
      <c r="E53" s="1">
        <v>0.36202212946399</v>
      </c>
    </row>
    <row r="54">
      <c r="A54" s="1">
        <v>52.0</v>
      </c>
      <c r="B54" s="2" t="str">
        <f>HYPERLINK("https://stackoverflow.com/q/9959449", "9959449")</f>
        <v>9959449</v>
      </c>
      <c r="C54" s="1" t="s">
        <v>4</v>
      </c>
      <c r="D54" s="1">
        <v>6.0</v>
      </c>
      <c r="E54" s="1">
        <v>0.504200139393272</v>
      </c>
    </row>
    <row r="55">
      <c r="A55" s="1">
        <v>53.0</v>
      </c>
      <c r="B55" s="2" t="str">
        <f>HYPERLINK("https://stackoverflow.com/q/9980294", "9980294")</f>
        <v>9980294</v>
      </c>
      <c r="C55" s="1" t="s">
        <v>4</v>
      </c>
      <c r="D55" s="1">
        <v>6.0</v>
      </c>
      <c r="E55" s="1">
        <v>0.690841516639388</v>
      </c>
    </row>
    <row r="56">
      <c r="A56" s="1">
        <v>54.0</v>
      </c>
      <c r="B56" s="2" t="str">
        <f>HYPERLINK("https://stackoverflow.com/q/10042002", "10042002")</f>
        <v>10042002</v>
      </c>
      <c r="C56" s="1" t="s">
        <v>4</v>
      </c>
      <c r="D56" s="1">
        <v>3.0</v>
      </c>
      <c r="E56" s="1">
        <v>0.534270747173972</v>
      </c>
    </row>
    <row r="57">
      <c r="A57" s="1">
        <v>55.0</v>
      </c>
      <c r="B57" s="2" t="str">
        <f>HYPERLINK("https://stackoverflow.com/q/10152372", "10152372")</f>
        <v>10152372</v>
      </c>
      <c r="C57" s="1" t="s">
        <v>4</v>
      </c>
      <c r="D57" s="1">
        <v>6.0</v>
      </c>
      <c r="E57" s="1">
        <v>0.296750663129973</v>
      </c>
    </row>
    <row r="58">
      <c r="A58" s="1">
        <v>56.0</v>
      </c>
      <c r="B58" s="2" t="str">
        <f>HYPERLINK("https://stackoverflow.com/q/10170940", "10170940")</f>
        <v>10170940</v>
      </c>
      <c r="C58" s="1" t="s">
        <v>4</v>
      </c>
      <c r="D58" s="1">
        <v>6.0</v>
      </c>
      <c r="E58" s="1">
        <v>0.435508935508935</v>
      </c>
    </row>
    <row r="59">
      <c r="A59" s="1">
        <v>57.0</v>
      </c>
      <c r="B59" s="2" t="str">
        <f>HYPERLINK("https://stackoverflow.com/q/10215293", "10215293")</f>
        <v>10215293</v>
      </c>
      <c r="C59" s="1" t="s">
        <v>4</v>
      </c>
      <c r="D59" s="1">
        <v>5.0</v>
      </c>
      <c r="E59" s="1">
        <v>0.439872423328305</v>
      </c>
    </row>
    <row r="60">
      <c r="A60" s="1">
        <v>58.0</v>
      </c>
      <c r="B60" s="2" t="str">
        <f>HYPERLINK("https://stackoverflow.com/q/10247749", "10247749")</f>
        <v>10247749</v>
      </c>
      <c r="C60" s="1" t="s">
        <v>4</v>
      </c>
      <c r="D60" s="1">
        <v>0.0</v>
      </c>
      <c r="E60" s="1">
        <v>0.310316254660958</v>
      </c>
    </row>
    <row r="61">
      <c r="A61" s="1">
        <v>59.0</v>
      </c>
      <c r="B61" s="2" t="str">
        <f>HYPERLINK("https://stackoverflow.com/q/10476572", "10476572")</f>
        <v>10476572</v>
      </c>
      <c r="C61" s="1" t="s">
        <v>4</v>
      </c>
      <c r="D61" s="1">
        <v>4.0</v>
      </c>
      <c r="E61" s="1">
        <v>0.327880931329207</v>
      </c>
    </row>
    <row r="62">
      <c r="A62" s="1">
        <v>60.0</v>
      </c>
      <c r="B62" s="2" t="str">
        <f>HYPERLINK("https://stackoverflow.com/q/10557731", "10557731")</f>
        <v>10557731</v>
      </c>
      <c r="C62" s="1" t="s">
        <v>4</v>
      </c>
      <c r="D62" s="1">
        <v>11.0</v>
      </c>
      <c r="E62" s="1">
        <v>0.248376843614938</v>
      </c>
    </row>
    <row r="63">
      <c r="A63" s="1">
        <v>61.0</v>
      </c>
      <c r="B63" s="2" t="str">
        <f>HYPERLINK("https://stackoverflow.com/q/10586848", "10586848")</f>
        <v>10586848</v>
      </c>
      <c r="C63" s="1" t="s">
        <v>4</v>
      </c>
      <c r="D63" s="1">
        <v>11.0</v>
      </c>
      <c r="E63" s="1">
        <v>0.370914493232089</v>
      </c>
    </row>
    <row r="64">
      <c r="A64" s="1">
        <v>62.0</v>
      </c>
      <c r="B64" s="2" t="str">
        <f>HYPERLINK("https://stackoverflow.com/q/10673123", "10673123")</f>
        <v>10673123</v>
      </c>
      <c r="C64" s="1" t="s">
        <v>4</v>
      </c>
      <c r="D64" s="1">
        <v>6.0</v>
      </c>
      <c r="E64" s="1">
        <v>0.608415020844399</v>
      </c>
    </row>
    <row r="65">
      <c r="A65" s="1">
        <v>63.0</v>
      </c>
      <c r="B65" s="2" t="str">
        <f>HYPERLINK("https://stackoverflow.com/q/10690115", "10690115")</f>
        <v>10690115</v>
      </c>
      <c r="C65" s="1" t="s">
        <v>4</v>
      </c>
      <c r="D65" s="1">
        <v>6.0</v>
      </c>
      <c r="E65" s="1">
        <v>0.39890980353408</v>
      </c>
    </row>
    <row r="66">
      <c r="A66" s="1">
        <v>64.0</v>
      </c>
      <c r="B66" s="2" t="str">
        <f>HYPERLINK("https://stackoverflow.com/q/10761717", "10761717")</f>
        <v>10761717</v>
      </c>
      <c r="C66" s="1" t="s">
        <v>4</v>
      </c>
      <c r="D66" s="1">
        <v>6.0</v>
      </c>
      <c r="E66" s="1">
        <v>0.53025641025641</v>
      </c>
    </row>
    <row r="67">
      <c r="A67" s="1">
        <v>65.0</v>
      </c>
      <c r="B67" s="2" t="str">
        <f>HYPERLINK("https://stackoverflow.com/q/10774183", "10774183")</f>
        <v>10774183</v>
      </c>
      <c r="C67" s="1" t="s">
        <v>4</v>
      </c>
      <c r="D67" s="1">
        <v>12.0</v>
      </c>
      <c r="E67" s="1">
        <v>0.378295878295878</v>
      </c>
    </row>
    <row r="68">
      <c r="A68" s="1">
        <v>66.0</v>
      </c>
      <c r="B68" s="2" t="str">
        <f>HYPERLINK("https://stackoverflow.com/q/10784169", "10784169")</f>
        <v>10784169</v>
      </c>
      <c r="C68" s="1" t="s">
        <v>4</v>
      </c>
      <c r="D68" s="1">
        <v>8.0</v>
      </c>
      <c r="E68" s="1">
        <v>0.402952013571482</v>
      </c>
    </row>
    <row r="69">
      <c r="A69" s="1">
        <v>67.0</v>
      </c>
      <c r="B69" s="2" t="str">
        <f>HYPERLINK("https://stackoverflow.com/q/10898993", "10898993")</f>
        <v>10898993</v>
      </c>
      <c r="C69" s="1" t="s">
        <v>4</v>
      </c>
      <c r="D69" s="1">
        <v>0.0</v>
      </c>
      <c r="E69" s="1">
        <v>0.51866945906681</v>
      </c>
    </row>
    <row r="70">
      <c r="A70" s="1">
        <v>68.0</v>
      </c>
      <c r="B70" s="2" t="str">
        <f>HYPERLINK("https://stackoverflow.com/q/10919857", "10919857")</f>
        <v>10919857</v>
      </c>
      <c r="C70" s="1" t="s">
        <v>4</v>
      </c>
      <c r="D70" s="1">
        <v>11.0</v>
      </c>
      <c r="E70" s="1">
        <v>0.365167843428713</v>
      </c>
    </row>
    <row r="71">
      <c r="A71" s="1">
        <v>69.0</v>
      </c>
      <c r="B71" s="2" t="str">
        <f>HYPERLINK("https://stackoverflow.com/q/10923870", "10923870")</f>
        <v>10923870</v>
      </c>
      <c r="C71" s="1" t="s">
        <v>4</v>
      </c>
      <c r="D71" s="1">
        <v>11.0</v>
      </c>
      <c r="E71" s="1">
        <v>0.299953968076238</v>
      </c>
    </row>
    <row r="72">
      <c r="A72" s="1">
        <v>70.0</v>
      </c>
      <c r="B72" s="2" t="str">
        <f>HYPERLINK("https://stackoverflow.com/q/10930561", "10930561")</f>
        <v>10930561</v>
      </c>
      <c r="C72" s="1" t="s">
        <v>4</v>
      </c>
      <c r="D72" s="1">
        <v>6.0</v>
      </c>
      <c r="E72" s="1">
        <v>0.242055059734617</v>
      </c>
    </row>
    <row r="73">
      <c r="A73" s="1">
        <v>71.0</v>
      </c>
      <c r="B73" s="2" t="str">
        <f>HYPERLINK("https://stackoverflow.com/q/11064969", "11064969")</f>
        <v>11064969</v>
      </c>
      <c r="C73" s="1" t="s">
        <v>4</v>
      </c>
      <c r="D73" s="1">
        <v>2.0</v>
      </c>
      <c r="E73" s="1">
        <v>0.568517992872236</v>
      </c>
    </row>
    <row r="74">
      <c r="A74" s="1">
        <v>72.0</v>
      </c>
      <c r="B74" s="2" t="str">
        <f>HYPERLINK("https://stackoverflow.com/q/11171081", "11171081")</f>
        <v>11171081</v>
      </c>
      <c r="C74" s="1" t="s">
        <v>4</v>
      </c>
      <c r="D74" s="1">
        <v>11.0</v>
      </c>
      <c r="E74" s="1">
        <v>0.389637853555379</v>
      </c>
    </row>
    <row r="75">
      <c r="A75" s="1">
        <v>73.0</v>
      </c>
      <c r="B75" s="2" t="str">
        <f>HYPERLINK("https://stackoverflow.com/q/11248169", "11248169")</f>
        <v>11248169</v>
      </c>
      <c r="C75" s="1" t="s">
        <v>4</v>
      </c>
      <c r="D75" s="1">
        <v>2.0</v>
      </c>
      <c r="E75" s="1">
        <v>0.186188926402449</v>
      </c>
    </row>
    <row r="76">
      <c r="A76" s="1">
        <v>74.0</v>
      </c>
      <c r="B76" s="2" t="str">
        <f>HYPERLINK("https://stackoverflow.com/q/11306027", "11306027")</f>
        <v>11306027</v>
      </c>
      <c r="C76" s="1" t="s">
        <v>4</v>
      </c>
      <c r="D76" s="1">
        <v>8.0</v>
      </c>
      <c r="E76" s="1">
        <v>0.476991876372681</v>
      </c>
    </row>
    <row r="77">
      <c r="A77" s="1">
        <v>75.0</v>
      </c>
      <c r="B77" s="2" t="str">
        <f>HYPERLINK("https://stackoverflow.com/q/11316689", "11316689")</f>
        <v>11316689</v>
      </c>
      <c r="C77" s="1" t="s">
        <v>4</v>
      </c>
      <c r="D77" s="1">
        <v>8.0</v>
      </c>
      <c r="E77" s="1">
        <v>0.445515669515669</v>
      </c>
    </row>
    <row r="78">
      <c r="A78" s="1">
        <v>76.0</v>
      </c>
      <c r="B78" s="2" t="str">
        <f>HYPERLINK("https://stackoverflow.com/q/11352675", "11352675")</f>
        <v>11352675</v>
      </c>
      <c r="C78" s="1" t="s">
        <v>4</v>
      </c>
      <c r="D78" s="1">
        <v>6.0</v>
      </c>
      <c r="E78" s="1">
        <v>0.673483923483923</v>
      </c>
    </row>
    <row r="79">
      <c r="A79" s="1">
        <v>77.0</v>
      </c>
      <c r="B79" s="2" t="str">
        <f>HYPERLINK("https://stackoverflow.com/q/11446885", "11446885")</f>
        <v>11446885</v>
      </c>
      <c r="C79" s="1" t="s">
        <v>4</v>
      </c>
      <c r="D79" s="1">
        <v>0.0</v>
      </c>
      <c r="E79" s="1">
        <v>0.368656839671332</v>
      </c>
    </row>
    <row r="80">
      <c r="A80" s="1">
        <v>78.0</v>
      </c>
      <c r="B80" s="2" t="str">
        <f>HYPERLINK("https://stackoverflow.com/q/11513122", "11513122")</f>
        <v>11513122</v>
      </c>
      <c r="C80" s="1" t="s">
        <v>4</v>
      </c>
      <c r="D80" s="1">
        <v>6.0</v>
      </c>
      <c r="E80" s="1">
        <v>0.470114247892025</v>
      </c>
    </row>
    <row r="81">
      <c r="A81" s="1">
        <v>79.0</v>
      </c>
      <c r="B81" s="2" t="str">
        <f>HYPERLINK("https://stackoverflow.com/q/11698968", "11698968")</f>
        <v>11698968</v>
      </c>
      <c r="C81" s="1" t="s">
        <v>4</v>
      </c>
      <c r="D81" s="1">
        <v>0.0</v>
      </c>
      <c r="E81" s="1">
        <v>0.285399594677945</v>
      </c>
    </row>
    <row r="82">
      <c r="A82" s="1">
        <v>80.0</v>
      </c>
      <c r="B82" s="2" t="str">
        <f>HYPERLINK("https://stackoverflow.com/q/11718933", "11718933")</f>
        <v>11718933</v>
      </c>
      <c r="C82" s="1" t="s">
        <v>4</v>
      </c>
      <c r="D82" s="1">
        <v>6.0</v>
      </c>
      <c r="E82" s="1">
        <v>0.394998194293969</v>
      </c>
    </row>
    <row r="83">
      <c r="A83" s="1">
        <v>81.0</v>
      </c>
      <c r="B83" s="2" t="str">
        <f>HYPERLINK("https://stackoverflow.com/q/12004748", "12004748")</f>
        <v>12004748</v>
      </c>
      <c r="C83" s="1" t="s">
        <v>4</v>
      </c>
      <c r="D83" s="1">
        <v>9.0</v>
      </c>
      <c r="E83" s="1">
        <v>0.683209757515934</v>
      </c>
    </row>
    <row r="84">
      <c r="A84" s="1">
        <v>82.0</v>
      </c>
      <c r="B84" s="2" t="str">
        <f>HYPERLINK("https://stackoverflow.com/q/12020334", "12020334")</f>
        <v>12020334</v>
      </c>
      <c r="C84" s="1" t="s">
        <v>4</v>
      </c>
      <c r="D84" s="1">
        <v>0.0</v>
      </c>
      <c r="E84" s="1">
        <v>0.348687108996387</v>
      </c>
    </row>
    <row r="85">
      <c r="A85" s="1">
        <v>83.0</v>
      </c>
      <c r="B85" s="2" t="str">
        <f>HYPERLINK("https://stackoverflow.com/q/12028626", "12028626")</f>
        <v>12028626</v>
      </c>
      <c r="C85" s="1" t="s">
        <v>4</v>
      </c>
      <c r="D85" s="1">
        <v>6.0</v>
      </c>
      <c r="E85" s="1">
        <v>0.406266783286531</v>
      </c>
    </row>
    <row r="86">
      <c r="A86" s="1">
        <v>84.0</v>
      </c>
      <c r="B86" s="2" t="str">
        <f>HYPERLINK("https://stackoverflow.com/q/12031216", "12031216")</f>
        <v>12031216</v>
      </c>
      <c r="C86" s="1" t="s">
        <v>4</v>
      </c>
      <c r="D86" s="1">
        <v>6.0</v>
      </c>
      <c r="E86" s="1">
        <v>0.359316746557102</v>
      </c>
    </row>
    <row r="87">
      <c r="A87" s="1">
        <v>85.0</v>
      </c>
      <c r="B87" s="2" t="str">
        <f>HYPERLINK("https://stackoverflow.com/q/12087385", "12087385")</f>
        <v>12087385</v>
      </c>
      <c r="C87" s="1" t="s">
        <v>4</v>
      </c>
      <c r="D87" s="1">
        <v>6.0</v>
      </c>
      <c r="E87" s="1">
        <v>0.500791389680278</v>
      </c>
    </row>
    <row r="88">
      <c r="A88" s="1">
        <v>86.0</v>
      </c>
      <c r="B88" s="2" t="str">
        <f>HYPERLINK("https://stackoverflow.com/q/12242168", "12242168")</f>
        <v>12242168</v>
      </c>
      <c r="C88" s="1" t="s">
        <v>4</v>
      </c>
      <c r="D88" s="1">
        <v>5.0</v>
      </c>
      <c r="E88" s="1">
        <v>0.559994130809581</v>
      </c>
    </row>
    <row r="89">
      <c r="A89" s="1">
        <v>87.0</v>
      </c>
      <c r="B89" s="2" t="str">
        <f>HYPERLINK("https://stackoverflow.com/q/12270740", "12270740")</f>
        <v>12270740</v>
      </c>
      <c r="C89" s="1" t="s">
        <v>4</v>
      </c>
      <c r="D89" s="1">
        <v>12.0</v>
      </c>
      <c r="E89" s="1">
        <v>0.313794276480843</v>
      </c>
    </row>
    <row r="90">
      <c r="A90" s="1">
        <v>88.0</v>
      </c>
      <c r="B90" s="2" t="str">
        <f>HYPERLINK("https://stackoverflow.com/q/12318829", "12318829")</f>
        <v>12318829</v>
      </c>
      <c r="C90" s="1" t="s">
        <v>4</v>
      </c>
      <c r="D90" s="1">
        <v>0.0</v>
      </c>
      <c r="E90" s="1">
        <v>0.593643681022321</v>
      </c>
    </row>
    <row r="91">
      <c r="A91" s="1">
        <v>89.0</v>
      </c>
      <c r="B91" s="2" t="str">
        <f>HYPERLINK("https://stackoverflow.com/q/12382382", "12382382")</f>
        <v>12382382</v>
      </c>
      <c r="C91" s="1" t="s">
        <v>4</v>
      </c>
      <c r="D91" s="1">
        <v>0.0</v>
      </c>
      <c r="E91" s="1">
        <v>0.313375318638476</v>
      </c>
    </row>
    <row r="92">
      <c r="A92" s="1">
        <v>90.0</v>
      </c>
      <c r="B92" s="2" t="str">
        <f>HYPERLINK("https://stackoverflow.com/q/12412269", "12412269")</f>
        <v>12412269</v>
      </c>
      <c r="C92" s="1" t="s">
        <v>4</v>
      </c>
      <c r="D92" s="1">
        <v>6.0</v>
      </c>
      <c r="E92" s="1">
        <v>0.59077075249182</v>
      </c>
    </row>
    <row r="93">
      <c r="A93" s="1">
        <v>91.0</v>
      </c>
      <c r="B93" s="2" t="str">
        <f>HYPERLINK("https://stackoverflow.com/q/12504547", "12504547")</f>
        <v>12504547</v>
      </c>
      <c r="C93" s="1" t="s">
        <v>4</v>
      </c>
      <c r="D93" s="1">
        <v>6.0</v>
      </c>
      <c r="E93" s="1">
        <v>0.29905704568135</v>
      </c>
    </row>
    <row r="94">
      <c r="A94" s="1">
        <v>92.0</v>
      </c>
      <c r="B94" s="2" t="str">
        <f>HYPERLINK("https://stackoverflow.com/q/12507134", "12507134")</f>
        <v>12507134</v>
      </c>
      <c r="C94" s="1" t="s">
        <v>4</v>
      </c>
      <c r="D94" s="1">
        <v>5.0</v>
      </c>
      <c r="E94" s="1">
        <v>0.503856813380622</v>
      </c>
    </row>
    <row r="95">
      <c r="A95" s="1">
        <v>93.0</v>
      </c>
      <c r="B95" s="2" t="str">
        <f>HYPERLINK("https://stackoverflow.com/q/12559029", "12559029")</f>
        <v>12559029</v>
      </c>
      <c r="C95" s="1" t="s">
        <v>4</v>
      </c>
      <c r="D95" s="1">
        <v>12.0</v>
      </c>
      <c r="E95" s="1">
        <v>0.299475986975987</v>
      </c>
    </row>
    <row r="96">
      <c r="A96" s="1">
        <v>94.0</v>
      </c>
      <c r="B96" s="2" t="str">
        <f>HYPERLINK("https://stackoverflow.com/q/12729100", "12729100")</f>
        <v>12729100</v>
      </c>
      <c r="C96" s="1" t="s">
        <v>4</v>
      </c>
      <c r="D96" s="1">
        <v>5.0</v>
      </c>
      <c r="E96" s="1">
        <v>0.389356088713001</v>
      </c>
    </row>
    <row r="97">
      <c r="A97" s="1">
        <v>95.0</v>
      </c>
      <c r="B97" s="2" t="str">
        <f>HYPERLINK("https://stackoverflow.com/q/12892318", "12892318")</f>
        <v>12892318</v>
      </c>
      <c r="C97" s="1" t="s">
        <v>4</v>
      </c>
      <c r="D97" s="1">
        <v>1.0</v>
      </c>
      <c r="E97" s="1">
        <v>0.387552591886957</v>
      </c>
    </row>
    <row r="98">
      <c r="A98" s="1">
        <v>96.0</v>
      </c>
      <c r="B98" s="2" t="str">
        <f>HYPERLINK("https://stackoverflow.com/q/13056153", "13056153")</f>
        <v>13056153</v>
      </c>
      <c r="C98" s="1" t="s">
        <v>4</v>
      </c>
      <c r="D98" s="1">
        <v>4.0</v>
      </c>
      <c r="E98" s="1">
        <v>0.423010886587045</v>
      </c>
    </row>
    <row r="99">
      <c r="A99" s="1">
        <v>97.0</v>
      </c>
      <c r="B99" s="2" t="str">
        <f>HYPERLINK("https://stackoverflow.com/q/13063536", "13063536")</f>
        <v>13063536</v>
      </c>
      <c r="C99" s="1" t="s">
        <v>4</v>
      </c>
      <c r="D99" s="1">
        <v>0.0</v>
      </c>
      <c r="E99" s="1">
        <v>0.378608663438384</v>
      </c>
    </row>
    <row r="100">
      <c r="A100" s="1">
        <v>98.0</v>
      </c>
      <c r="B100" s="2" t="str">
        <f>HYPERLINK("https://stackoverflow.com/q/13085151", "13085151")</f>
        <v>13085151</v>
      </c>
      <c r="C100" s="1" t="s">
        <v>4</v>
      </c>
      <c r="D100" s="1">
        <v>4.0</v>
      </c>
      <c r="E100" s="1">
        <v>0.400057805854907</v>
      </c>
    </row>
    <row r="101">
      <c r="A101" s="1">
        <v>99.0</v>
      </c>
      <c r="B101" s="2" t="str">
        <f>HYPERLINK("https://stackoverflow.com/q/13267422", "13267422")</f>
        <v>13267422</v>
      </c>
      <c r="C101" s="1" t="s">
        <v>4</v>
      </c>
      <c r="D101" s="1">
        <v>0.0</v>
      </c>
      <c r="E101" s="1">
        <v>0.727877061210394</v>
      </c>
    </row>
    <row r="102">
      <c r="A102" s="1">
        <v>100.0</v>
      </c>
      <c r="B102" s="2" t="str">
        <f>HYPERLINK("https://stackoverflow.com/q/13393253", "13393253")</f>
        <v>13393253</v>
      </c>
      <c r="C102" s="1" t="s">
        <v>4</v>
      </c>
      <c r="D102" s="1">
        <v>6.0</v>
      </c>
      <c r="E102" s="1">
        <v>0.367620751341681</v>
      </c>
    </row>
    <row r="103">
      <c r="A103" s="1">
        <v>101.0</v>
      </c>
      <c r="B103" s="2" t="str">
        <f>HYPERLINK("https://stackoverflow.com/q/13480693", "13480693")</f>
        <v>13480693</v>
      </c>
      <c r="C103" s="1" t="s">
        <v>4</v>
      </c>
      <c r="D103" s="1">
        <v>11.0</v>
      </c>
      <c r="E103" s="1">
        <v>0.251233293179601</v>
      </c>
    </row>
    <row r="104">
      <c r="A104" s="1">
        <v>102.0</v>
      </c>
      <c r="B104" s="2" t="str">
        <f>HYPERLINK("https://stackoverflow.com/q/13561945", "13561945")</f>
        <v>13561945</v>
      </c>
      <c r="C104" s="1" t="s">
        <v>4</v>
      </c>
      <c r="D104" s="1">
        <v>12.0</v>
      </c>
      <c r="E104" s="1">
        <v>0.379739978331527</v>
      </c>
    </row>
    <row r="105">
      <c r="A105" s="1">
        <v>103.0</v>
      </c>
      <c r="B105" s="2" t="str">
        <f>HYPERLINK("https://stackoverflow.com/q/13767870", "13767870")</f>
        <v>13767870</v>
      </c>
      <c r="C105" s="1" t="s">
        <v>4</v>
      </c>
      <c r="D105" s="1">
        <v>12.0</v>
      </c>
      <c r="E105" s="1">
        <v>0.285459379405099</v>
      </c>
    </row>
    <row r="106">
      <c r="A106" s="1">
        <v>104.0</v>
      </c>
      <c r="B106" s="2" t="str">
        <f>HYPERLINK("https://stackoverflow.com/q/13825378", "13825378")</f>
        <v>13825378</v>
      </c>
      <c r="C106" s="1" t="s">
        <v>4</v>
      </c>
      <c r="D106" s="1">
        <v>6.0</v>
      </c>
      <c r="E106" s="1">
        <v>0.364198642887167</v>
      </c>
    </row>
    <row r="107">
      <c r="A107" s="1">
        <v>105.0</v>
      </c>
      <c r="B107" s="2" t="str">
        <f>HYPERLINK("https://stackoverflow.com/q/13834716", "13834716")</f>
        <v>13834716</v>
      </c>
      <c r="C107" s="1" t="s">
        <v>4</v>
      </c>
      <c r="D107" s="1">
        <v>7.0</v>
      </c>
      <c r="E107" s="1">
        <v>0.758899416519458</v>
      </c>
    </row>
    <row r="108">
      <c r="A108" s="1">
        <v>106.0</v>
      </c>
      <c r="B108" s="2" t="str">
        <f>HYPERLINK("https://stackoverflow.com/q/13929746", "13929746")</f>
        <v>13929746</v>
      </c>
      <c r="C108" s="1" t="s">
        <v>4</v>
      </c>
      <c r="D108" s="1">
        <v>9.0</v>
      </c>
      <c r="E108" s="1">
        <v>0.225702026188644</v>
      </c>
    </row>
    <row r="109">
      <c r="A109" s="1">
        <v>107.0</v>
      </c>
      <c r="B109" s="2" t="str">
        <f>HYPERLINK("https://stackoverflow.com/q/13991036", "13991036")</f>
        <v>13991036</v>
      </c>
      <c r="C109" s="1" t="s">
        <v>4</v>
      </c>
      <c r="D109" s="1">
        <v>5.0</v>
      </c>
      <c r="E109" s="1">
        <v>0.378941170172902</v>
      </c>
    </row>
    <row r="110">
      <c r="A110" s="1">
        <v>108.0</v>
      </c>
      <c r="B110" s="2" t="str">
        <f>HYPERLINK("https://stackoverflow.com/q/14001746", "14001746")</f>
        <v>14001746</v>
      </c>
      <c r="C110" s="1" t="s">
        <v>4</v>
      </c>
      <c r="D110" s="1">
        <v>9.0</v>
      </c>
      <c r="E110" s="1">
        <v>0.535460658622423</v>
      </c>
    </row>
    <row r="111">
      <c r="A111" s="1">
        <v>109.0</v>
      </c>
      <c r="B111" s="2" t="str">
        <f>HYPERLINK("https://stackoverflow.com/q/14281766", "14281766")</f>
        <v>14281766</v>
      </c>
      <c r="C111" s="1" t="s">
        <v>4</v>
      </c>
      <c r="D111" s="1">
        <v>9.0</v>
      </c>
      <c r="E111" s="1">
        <v>0.466424710910005</v>
      </c>
    </row>
    <row r="112">
      <c r="A112" s="1">
        <v>110.0</v>
      </c>
      <c r="B112" s="2" t="str">
        <f>HYPERLINK("https://stackoverflow.com/q/14475459", "14475459")</f>
        <v>14475459</v>
      </c>
      <c r="C112" s="1" t="s">
        <v>4</v>
      </c>
      <c r="D112" s="1">
        <v>6.0</v>
      </c>
      <c r="E112" s="1">
        <v>0.317109371001586</v>
      </c>
    </row>
    <row r="113">
      <c r="A113" s="1">
        <v>111.0</v>
      </c>
      <c r="B113" s="2" t="str">
        <f>HYPERLINK("https://stackoverflow.com/q/14487518", "14487518")</f>
        <v>14487518</v>
      </c>
      <c r="C113" s="1" t="s">
        <v>4</v>
      </c>
      <c r="D113" s="1">
        <v>0.0</v>
      </c>
      <c r="E113" s="1">
        <v>0.445446213526014</v>
      </c>
    </row>
    <row r="114">
      <c r="A114" s="1">
        <v>112.0</v>
      </c>
      <c r="B114" s="2" t="str">
        <f>HYPERLINK("https://stackoverflow.com/q/14530767", "14530767")</f>
        <v>14530767</v>
      </c>
      <c r="C114" s="1" t="s">
        <v>4</v>
      </c>
      <c r="D114" s="1">
        <v>7.0</v>
      </c>
      <c r="E114" s="1">
        <v>0.649053218113991</v>
      </c>
    </row>
    <row r="115">
      <c r="A115" s="1">
        <v>113.0</v>
      </c>
      <c r="B115" s="2" t="str">
        <f>HYPERLINK("https://stackoverflow.com/q/14534834", "14534834")</f>
        <v>14534834</v>
      </c>
      <c r="C115" s="1" t="s">
        <v>4</v>
      </c>
      <c r="D115" s="1">
        <v>5.0</v>
      </c>
      <c r="E115" s="1">
        <v>0.574723252908998</v>
      </c>
    </row>
    <row r="116">
      <c r="A116" s="1">
        <v>114.0</v>
      </c>
      <c r="B116" s="2" t="str">
        <f>HYPERLINK("https://stackoverflow.com/q/14598065", "14598065")</f>
        <v>14598065</v>
      </c>
      <c r="C116" s="1" t="s">
        <v>4</v>
      </c>
      <c r="D116" s="1">
        <v>1.0</v>
      </c>
      <c r="E116" s="1">
        <v>0.445446213526014</v>
      </c>
    </row>
    <row r="117">
      <c r="A117" s="1">
        <v>115.0</v>
      </c>
      <c r="B117" s="2" t="str">
        <f>HYPERLINK("https://stackoverflow.com/q/14634758", "14634758")</f>
        <v>14634758</v>
      </c>
      <c r="C117" s="1" t="s">
        <v>4</v>
      </c>
      <c r="D117" s="1">
        <v>9.0</v>
      </c>
      <c r="E117" s="1">
        <v>0.401212482607831</v>
      </c>
    </row>
    <row r="118">
      <c r="A118" s="1">
        <v>116.0</v>
      </c>
      <c r="B118" s="2" t="str">
        <f>HYPERLINK("https://stackoverflow.com/q/14907056", "14907056")</f>
        <v>14907056</v>
      </c>
      <c r="C118" s="1" t="s">
        <v>4</v>
      </c>
      <c r="D118" s="1">
        <v>8.0</v>
      </c>
      <c r="E118" s="1">
        <v>0.508767292272447</v>
      </c>
    </row>
    <row r="119">
      <c r="A119" s="1">
        <v>117.0</v>
      </c>
      <c r="B119" s="2" t="str">
        <f>HYPERLINK("https://stackoverflow.com/q/15006547", "15006547")</f>
        <v>15006547</v>
      </c>
      <c r="C119" s="1" t="s">
        <v>4</v>
      </c>
      <c r="D119" s="1">
        <v>4.0</v>
      </c>
      <c r="E119" s="1">
        <v>0.526404558404558</v>
      </c>
    </row>
    <row r="120">
      <c r="A120" s="1">
        <v>118.0</v>
      </c>
      <c r="B120" s="2" t="str">
        <f>HYPERLINK("https://stackoverflow.com/q/15045253", "15045253")</f>
        <v>15045253</v>
      </c>
      <c r="C120" s="1" t="s">
        <v>4</v>
      </c>
      <c r="D120" s="1">
        <v>9.0</v>
      </c>
      <c r="E120" s="1">
        <v>0.451609793715056</v>
      </c>
    </row>
    <row r="121">
      <c r="A121" s="1">
        <v>119.0</v>
      </c>
      <c r="B121" s="2" t="str">
        <f>HYPERLINK("https://stackoverflow.com/q/15106856", "15106856")</f>
        <v>15106856</v>
      </c>
      <c r="C121" s="1" t="s">
        <v>4</v>
      </c>
      <c r="D121" s="1">
        <v>6.0</v>
      </c>
      <c r="E121" s="1">
        <v>0.363863461984547</v>
      </c>
    </row>
    <row r="122">
      <c r="A122" s="1">
        <v>120.0</v>
      </c>
      <c r="B122" s="2" t="str">
        <f>HYPERLINK("https://stackoverflow.com/q/15224492", "15224492")</f>
        <v>15224492</v>
      </c>
      <c r="C122" s="1" t="s">
        <v>4</v>
      </c>
      <c r="D122" s="1">
        <v>6.0</v>
      </c>
      <c r="E122" s="1">
        <v>0.446676163342829</v>
      </c>
    </row>
    <row r="123">
      <c r="A123" s="1">
        <v>121.0</v>
      </c>
      <c r="B123" s="2" t="str">
        <f>HYPERLINK("https://stackoverflow.com/q/15239231", "15239231")</f>
        <v>15239231</v>
      </c>
      <c r="C123" s="1" t="s">
        <v>4</v>
      </c>
      <c r="D123" s="1">
        <v>0.0</v>
      </c>
      <c r="E123" s="1">
        <v>0.355416162283114</v>
      </c>
    </row>
    <row r="124">
      <c r="A124" s="1">
        <v>122.0</v>
      </c>
      <c r="B124" s="2" t="str">
        <f>HYPERLINK("https://stackoverflow.com/q/15580847", "15580847")</f>
        <v>15580847</v>
      </c>
      <c r="C124" s="1" t="s">
        <v>4</v>
      </c>
      <c r="D124" s="1">
        <v>3.0</v>
      </c>
      <c r="E124" s="1">
        <v>0.259297617926748</v>
      </c>
    </row>
    <row r="125">
      <c r="A125" s="1">
        <v>123.0</v>
      </c>
      <c r="B125" s="2" t="str">
        <f>HYPERLINK("https://stackoverflow.com/q/15763574", "15763574")</f>
        <v>15763574</v>
      </c>
      <c r="C125" s="1" t="s">
        <v>4</v>
      </c>
      <c r="D125" s="1">
        <v>11.0</v>
      </c>
      <c r="E125" s="1">
        <v>0.429205591996289</v>
      </c>
    </row>
    <row r="126">
      <c r="A126" s="1">
        <v>124.0</v>
      </c>
      <c r="B126" s="2" t="str">
        <f>HYPERLINK("https://stackoverflow.com/q/15919715", "15919715")</f>
        <v>15919715</v>
      </c>
      <c r="C126" s="1" t="s">
        <v>4</v>
      </c>
      <c r="D126" s="1">
        <v>0.0</v>
      </c>
      <c r="E126" s="1">
        <v>0.342465404965404</v>
      </c>
    </row>
    <row r="127">
      <c r="A127" s="1">
        <v>125.0</v>
      </c>
      <c r="B127" s="2" t="str">
        <f>HYPERLINK("https://stackoverflow.com/q/16001298", "16001298")</f>
        <v>16001298</v>
      </c>
      <c r="C127" s="1" t="s">
        <v>4</v>
      </c>
      <c r="D127" s="1">
        <v>7.0</v>
      </c>
      <c r="E127" s="1">
        <v>0.621043526703904</v>
      </c>
    </row>
    <row r="128">
      <c r="A128" s="1">
        <v>126.0</v>
      </c>
      <c r="B128" s="2" t="str">
        <f>HYPERLINK("https://stackoverflow.com/q/16045596", "16045596")</f>
        <v>16045596</v>
      </c>
      <c r="C128" s="1" t="s">
        <v>4</v>
      </c>
      <c r="D128" s="1">
        <v>7.0</v>
      </c>
      <c r="E128" s="1">
        <v>0.331341274648361</v>
      </c>
    </row>
    <row r="129">
      <c r="A129" s="1">
        <v>127.0</v>
      </c>
      <c r="B129" s="2" t="str">
        <f>HYPERLINK("https://stackoverflow.com/q/16087271", "16087271")</f>
        <v>16087271</v>
      </c>
      <c r="C129" s="1" t="s">
        <v>4</v>
      </c>
      <c r="D129" s="1">
        <v>6.0</v>
      </c>
      <c r="E129" s="1">
        <v>0.331734145893437</v>
      </c>
    </row>
    <row r="130">
      <c r="A130" s="1">
        <v>128.0</v>
      </c>
      <c r="B130" s="2" t="str">
        <f>HYPERLINK("https://stackoverflow.com/q/16152727", "16152727")</f>
        <v>16152727</v>
      </c>
      <c r="C130" s="1" t="s">
        <v>4</v>
      </c>
      <c r="D130" s="1">
        <v>10.0</v>
      </c>
      <c r="E130" s="1">
        <v>0.733881005725666</v>
      </c>
    </row>
    <row r="131">
      <c r="A131" s="1">
        <v>129.0</v>
      </c>
      <c r="B131" s="2" t="str">
        <f>HYPERLINK("https://stackoverflow.com/q/16163032", "16163032")</f>
        <v>16163032</v>
      </c>
      <c r="C131" s="1" t="s">
        <v>4</v>
      </c>
      <c r="D131" s="1">
        <v>10.0</v>
      </c>
      <c r="E131" s="1">
        <v>0.396496520335529</v>
      </c>
    </row>
    <row r="132">
      <c r="A132" s="1">
        <v>130.0</v>
      </c>
      <c r="B132" s="2" t="str">
        <f>HYPERLINK("https://stackoverflow.com/q/16200946", "16200946")</f>
        <v>16200946</v>
      </c>
      <c r="C132" s="1" t="s">
        <v>4</v>
      </c>
      <c r="D132" s="1">
        <v>6.0</v>
      </c>
      <c r="E132" s="1">
        <v>0.499477801223437</v>
      </c>
    </row>
    <row r="133">
      <c r="A133" s="1">
        <v>131.0</v>
      </c>
      <c r="B133" s="2" t="str">
        <f>HYPERLINK("https://stackoverflow.com/q/16306006", "16306006")</f>
        <v>16306006</v>
      </c>
      <c r="C133" s="1" t="s">
        <v>4</v>
      </c>
      <c r="D133" s="1">
        <v>6.0</v>
      </c>
      <c r="E133" s="1">
        <v>0.595441595441595</v>
      </c>
    </row>
    <row r="134">
      <c r="A134" s="1">
        <v>132.0</v>
      </c>
      <c r="B134" s="2" t="str">
        <f>HYPERLINK("https://stackoverflow.com/q/16437979", "16437979")</f>
        <v>16437979</v>
      </c>
      <c r="C134" s="1" t="s">
        <v>4</v>
      </c>
      <c r="D134" s="1">
        <v>3.0</v>
      </c>
      <c r="E134" s="1">
        <v>0.501269314218954</v>
      </c>
    </row>
    <row r="135">
      <c r="A135" s="1">
        <v>133.0</v>
      </c>
      <c r="B135" s="2" t="str">
        <f>HYPERLINK("https://stackoverflow.com/q/16563253", "16563253")</f>
        <v>16563253</v>
      </c>
      <c r="C135" s="1" t="s">
        <v>4</v>
      </c>
      <c r="D135" s="1">
        <v>7.0</v>
      </c>
      <c r="E135" s="1">
        <v>0.323335541047718</v>
      </c>
    </row>
    <row r="136">
      <c r="A136" s="1">
        <v>134.0</v>
      </c>
      <c r="B136" s="2" t="str">
        <f>HYPERLINK("https://stackoverflow.com/q/16567269", "16567269")</f>
        <v>16567269</v>
      </c>
      <c r="C136" s="1" t="s">
        <v>4</v>
      </c>
      <c r="D136" s="1">
        <v>7.0</v>
      </c>
      <c r="E136" s="1">
        <v>0.480534913302537</v>
      </c>
    </row>
    <row r="137">
      <c r="A137" s="1">
        <v>135.0</v>
      </c>
      <c r="B137" s="2" t="str">
        <f>HYPERLINK("https://stackoverflow.com/q/16617053", "16617053")</f>
        <v>16617053</v>
      </c>
      <c r="C137" s="1" t="s">
        <v>4</v>
      </c>
      <c r="D137" s="1">
        <v>12.0</v>
      </c>
      <c r="E137" s="1">
        <v>0.17383665716999</v>
      </c>
    </row>
    <row r="138">
      <c r="A138" s="1">
        <v>136.0</v>
      </c>
      <c r="B138" s="2" t="str">
        <f>HYPERLINK("https://stackoverflow.com/q/16819801", "16819801")</f>
        <v>16819801</v>
      </c>
      <c r="C138" s="1" t="s">
        <v>4</v>
      </c>
      <c r="D138" s="1">
        <v>7.0</v>
      </c>
      <c r="E138" s="1">
        <v>0.465261910806465</v>
      </c>
    </row>
    <row r="139">
      <c r="A139" s="1">
        <v>137.0</v>
      </c>
      <c r="B139" s="2" t="str">
        <f>HYPERLINK("https://stackoverflow.com/q/16911661", "16911661")</f>
        <v>16911661</v>
      </c>
      <c r="C139" s="1" t="s">
        <v>4</v>
      </c>
      <c r="D139" s="1">
        <v>6.0</v>
      </c>
      <c r="E139" s="1">
        <v>0.339961625675911</v>
      </c>
    </row>
    <row r="140">
      <c r="A140" s="1">
        <v>138.0</v>
      </c>
      <c r="B140" s="2" t="str">
        <f>HYPERLINK("https://stackoverflow.com/q/16930202", "16930202")</f>
        <v>16930202</v>
      </c>
      <c r="C140" s="1" t="s">
        <v>4</v>
      </c>
      <c r="D140" s="1">
        <v>5.0</v>
      </c>
      <c r="E140" s="1">
        <v>0.54630517722787</v>
      </c>
    </row>
    <row r="141">
      <c r="A141" s="1">
        <v>139.0</v>
      </c>
      <c r="B141" s="2" t="str">
        <f>HYPERLINK("https://stackoverflow.com/q/16937042", "16937042")</f>
        <v>16937042</v>
      </c>
      <c r="C141" s="1" t="s">
        <v>4</v>
      </c>
      <c r="D141" s="1">
        <v>9.0</v>
      </c>
      <c r="E141" s="1">
        <v>0.438242001833024</v>
      </c>
    </row>
    <row r="142">
      <c r="A142" s="1">
        <v>140.0</v>
      </c>
      <c r="B142" s="2" t="str">
        <f>HYPERLINK("https://stackoverflow.com/q/16942433", "16942433")</f>
        <v>16942433</v>
      </c>
      <c r="C142" s="1" t="s">
        <v>4</v>
      </c>
      <c r="D142" s="1">
        <v>2.0</v>
      </c>
      <c r="E142" s="1">
        <v>0.516513152435482</v>
      </c>
    </row>
    <row r="143">
      <c r="A143" s="1">
        <v>141.0</v>
      </c>
      <c r="B143" s="2" t="str">
        <f>HYPERLINK("https://stackoverflow.com/q/16999224", "16999224")</f>
        <v>16999224</v>
      </c>
      <c r="C143" s="1" t="s">
        <v>4</v>
      </c>
      <c r="D143" s="1">
        <v>5.0</v>
      </c>
      <c r="E143" s="1">
        <v>0.643562035083232</v>
      </c>
    </row>
    <row r="144">
      <c r="A144" s="1">
        <v>142.0</v>
      </c>
      <c r="B144" s="2" t="str">
        <f>HYPERLINK("https://stackoverflow.com/q/17126323", "17126323")</f>
        <v>17126323</v>
      </c>
      <c r="C144" s="1" t="s">
        <v>4</v>
      </c>
      <c r="D144" s="1">
        <v>6.0</v>
      </c>
      <c r="E144" s="1">
        <v>0.34284709863116</v>
      </c>
    </row>
    <row r="145">
      <c r="A145" s="1">
        <v>143.0</v>
      </c>
      <c r="B145" s="2" t="str">
        <f>HYPERLINK("https://stackoverflow.com/q/17220341", "17220341")</f>
        <v>17220341</v>
      </c>
      <c r="C145" s="1" t="s">
        <v>4</v>
      </c>
      <c r="D145" s="1">
        <v>8.0</v>
      </c>
      <c r="E145" s="1">
        <v>0.245019886604045</v>
      </c>
    </row>
    <row r="146">
      <c r="A146" s="1">
        <v>144.0</v>
      </c>
      <c r="B146" s="2" t="str">
        <f>HYPERLINK("https://stackoverflow.com/q/17273496", "17273496")</f>
        <v>17273496</v>
      </c>
      <c r="C146" s="1" t="s">
        <v>4</v>
      </c>
      <c r="D146" s="1">
        <v>6.0</v>
      </c>
      <c r="E146" s="1">
        <v>0.75600617147895</v>
      </c>
    </row>
    <row r="147">
      <c r="A147" s="1">
        <v>145.0</v>
      </c>
      <c r="B147" s="2" t="str">
        <f>HYPERLINK("https://stackoverflow.com/q/17313690", "17313690")</f>
        <v>17313690</v>
      </c>
      <c r="C147" s="1" t="s">
        <v>4</v>
      </c>
      <c r="D147" s="1">
        <v>0.0</v>
      </c>
      <c r="E147" s="1">
        <v>0.476375346093656</v>
      </c>
    </row>
    <row r="148">
      <c r="A148" s="1">
        <v>146.0</v>
      </c>
      <c r="B148" s="2" t="str">
        <f>HYPERLINK("https://stackoverflow.com/q/17389702", "17389702")</f>
        <v>17389702</v>
      </c>
      <c r="C148" s="1" t="s">
        <v>4</v>
      </c>
      <c r="D148" s="1">
        <v>0.0</v>
      </c>
      <c r="E148" s="1">
        <v>0.479402809874912</v>
      </c>
    </row>
    <row r="149">
      <c r="A149" s="1">
        <v>147.0</v>
      </c>
      <c r="B149" s="2" t="str">
        <f>HYPERLINK("https://stackoverflow.com/q/17575941", "17575941")</f>
        <v>17575941</v>
      </c>
      <c r="C149" s="1" t="s">
        <v>4</v>
      </c>
      <c r="D149" s="1">
        <v>2.0</v>
      </c>
      <c r="E149" s="1">
        <v>0.421289639747583</v>
      </c>
    </row>
    <row r="150">
      <c r="A150" s="1">
        <v>148.0</v>
      </c>
      <c r="B150" s="2" t="str">
        <f>HYPERLINK("https://stackoverflow.com/q/17758355", "17758355")</f>
        <v>17758355</v>
      </c>
      <c r="C150" s="1" t="s">
        <v>4</v>
      </c>
      <c r="D150" s="1">
        <v>8.0</v>
      </c>
      <c r="E150" s="1">
        <v>0.370011440877582</v>
      </c>
    </row>
    <row r="151">
      <c r="A151" s="1">
        <v>149.0</v>
      </c>
      <c r="B151" s="2" t="str">
        <f>HYPERLINK("https://stackoverflow.com/q/17801810", "17801810")</f>
        <v>17801810</v>
      </c>
      <c r="C151" s="1" t="s">
        <v>4</v>
      </c>
      <c r="D151" s="1">
        <v>2.0</v>
      </c>
      <c r="E151" s="1">
        <v>0.405170338268929</v>
      </c>
    </row>
    <row r="152">
      <c r="A152" s="1">
        <v>150.0</v>
      </c>
      <c r="B152" s="2" t="str">
        <f>HYPERLINK("https://stackoverflow.com/q/17886545", "17886545")</f>
        <v>17886545</v>
      </c>
      <c r="C152" s="1" t="s">
        <v>4</v>
      </c>
      <c r="D152" s="1">
        <v>2.0</v>
      </c>
      <c r="E152" s="1">
        <v>0.48305334512231</v>
      </c>
    </row>
    <row r="153">
      <c r="A153" s="1">
        <v>151.0</v>
      </c>
      <c r="B153" s="2" t="str">
        <f>HYPERLINK("https://stackoverflow.com/q/17926933", "17926933")</f>
        <v>17926933</v>
      </c>
      <c r="C153" s="1" t="s">
        <v>4</v>
      </c>
      <c r="D153" s="1">
        <v>0.0</v>
      </c>
      <c r="E153" s="1">
        <v>0.32716631490712</v>
      </c>
    </row>
    <row r="154">
      <c r="A154" s="1">
        <v>152.0</v>
      </c>
      <c r="B154" s="2" t="str">
        <f>HYPERLINK("https://stackoverflow.com/q/17934697", "17934697")</f>
        <v>17934697</v>
      </c>
      <c r="C154" s="1" t="s">
        <v>4</v>
      </c>
      <c r="D154" s="1">
        <v>12.0</v>
      </c>
      <c r="E154" s="1">
        <v>0.28357224577697</v>
      </c>
    </row>
    <row r="155">
      <c r="A155" s="1">
        <v>153.0</v>
      </c>
      <c r="B155" s="2" t="str">
        <f>HYPERLINK("https://stackoverflow.com/q/17958629", "17958629")</f>
        <v>17958629</v>
      </c>
      <c r="C155" s="1" t="s">
        <v>4</v>
      </c>
      <c r="D155" s="1">
        <v>12.0</v>
      </c>
      <c r="E155" s="1">
        <v>0.363286713286713</v>
      </c>
    </row>
    <row r="156">
      <c r="A156" s="1">
        <v>154.0</v>
      </c>
      <c r="B156" s="2" t="str">
        <f>HYPERLINK("https://stackoverflow.com/q/17969305", "17969305")</f>
        <v>17969305</v>
      </c>
      <c r="C156" s="1" t="s">
        <v>4</v>
      </c>
      <c r="D156" s="1">
        <v>6.0</v>
      </c>
      <c r="E156" s="1">
        <v>0.523687168781114</v>
      </c>
    </row>
    <row r="157">
      <c r="A157" s="1">
        <v>155.0</v>
      </c>
      <c r="B157" s="2" t="str">
        <f>HYPERLINK("https://stackoverflow.com/q/18041364", "18041364")</f>
        <v>18041364</v>
      </c>
      <c r="C157" s="1" t="s">
        <v>4</v>
      </c>
      <c r="D157" s="1">
        <v>6.0</v>
      </c>
      <c r="E157" s="1">
        <v>0.556558661060268</v>
      </c>
    </row>
    <row r="158">
      <c r="A158" s="1">
        <v>156.0</v>
      </c>
      <c r="B158" s="2" t="str">
        <f>HYPERLINK("https://stackoverflow.com/q/18096689", "18096689")</f>
        <v>18096689</v>
      </c>
      <c r="C158" s="1" t="s">
        <v>4</v>
      </c>
      <c r="D158" s="1">
        <v>6.0</v>
      </c>
      <c r="E158" s="1">
        <v>0.52657178886687</v>
      </c>
    </row>
    <row r="159">
      <c r="A159" s="1">
        <v>157.0</v>
      </c>
      <c r="B159" s="2" t="str">
        <f>HYPERLINK("https://stackoverflow.com/q/18102800", "18102800")</f>
        <v>18102800</v>
      </c>
      <c r="C159" s="1" t="s">
        <v>4</v>
      </c>
      <c r="D159" s="1">
        <v>12.0</v>
      </c>
      <c r="E159" s="1">
        <v>0.393022850165707</v>
      </c>
    </row>
    <row r="160">
      <c r="A160" s="1">
        <v>158.0</v>
      </c>
      <c r="B160" s="2" t="str">
        <f>HYPERLINK("https://stackoverflow.com/q/18234790", "18234790")</f>
        <v>18234790</v>
      </c>
      <c r="C160" s="1" t="s">
        <v>4</v>
      </c>
      <c r="D160" s="1">
        <v>7.0</v>
      </c>
      <c r="E160" s="1">
        <v>0.919232123033601</v>
      </c>
    </row>
    <row r="161">
      <c r="A161" s="1">
        <v>159.0</v>
      </c>
      <c r="B161" s="2" t="str">
        <f>HYPERLINK("https://stackoverflow.com/q/18270581", "18270581")</f>
        <v>18270581</v>
      </c>
      <c r="C161" s="1" t="s">
        <v>4</v>
      </c>
      <c r="D161" s="1">
        <v>6.0</v>
      </c>
      <c r="E161" s="1">
        <v>0.284298555850279</v>
      </c>
    </row>
    <row r="162">
      <c r="A162" s="1">
        <v>160.0</v>
      </c>
      <c r="B162" s="2" t="str">
        <f>HYPERLINK("https://stackoverflow.com/q/18335697", "18335697")</f>
        <v>18335697</v>
      </c>
      <c r="C162" s="1" t="s">
        <v>4</v>
      </c>
      <c r="D162" s="1">
        <v>7.0</v>
      </c>
      <c r="E162" s="1">
        <v>0.707099378686094</v>
      </c>
    </row>
    <row r="163">
      <c r="A163" s="1">
        <v>161.0</v>
      </c>
      <c r="B163" s="2" t="str">
        <f>HYPERLINK("https://stackoverflow.com/q/18368258", "18368258")</f>
        <v>18368258</v>
      </c>
      <c r="C163" s="1" t="s">
        <v>4</v>
      </c>
      <c r="D163" s="1">
        <v>11.0</v>
      </c>
      <c r="E163" s="1">
        <v>0.433179046359562</v>
      </c>
    </row>
    <row r="164">
      <c r="A164" s="1">
        <v>162.0</v>
      </c>
      <c r="B164" s="2" t="str">
        <f>HYPERLINK("https://stackoverflow.com/q/18440385", "18440385")</f>
        <v>18440385</v>
      </c>
      <c r="C164" s="1" t="s">
        <v>4</v>
      </c>
      <c r="D164" s="1">
        <v>4.0</v>
      </c>
      <c r="E164" s="1">
        <v>0.326576720591683</v>
      </c>
    </row>
    <row r="165">
      <c r="A165" s="1">
        <v>163.0</v>
      </c>
      <c r="B165" s="2" t="str">
        <f>HYPERLINK("https://stackoverflow.com/q/18557198", "18557198")</f>
        <v>18557198</v>
      </c>
      <c r="C165" s="1" t="s">
        <v>4</v>
      </c>
      <c r="D165" s="1">
        <v>3.0</v>
      </c>
      <c r="E165" s="1">
        <v>0.619467161840043</v>
      </c>
    </row>
    <row r="166">
      <c r="A166" s="1">
        <v>164.0</v>
      </c>
      <c r="B166" s="2" t="str">
        <f>HYPERLINK("https://stackoverflow.com/q/18580277", "18580277")</f>
        <v>18580277</v>
      </c>
      <c r="C166" s="1" t="s">
        <v>4</v>
      </c>
      <c r="D166" s="1">
        <v>2.0</v>
      </c>
      <c r="E166" s="1">
        <v>0.406552706552706</v>
      </c>
    </row>
    <row r="167">
      <c r="A167" s="1">
        <v>165.0</v>
      </c>
      <c r="B167" s="2" t="str">
        <f>HYPERLINK("https://stackoverflow.com/q/18617586", "18617586")</f>
        <v>18617586</v>
      </c>
      <c r="C167" s="1" t="s">
        <v>4</v>
      </c>
      <c r="D167" s="1">
        <v>6.0</v>
      </c>
      <c r="E167" s="1">
        <v>0.684099002849002</v>
      </c>
    </row>
    <row r="168">
      <c r="A168" s="1">
        <v>166.0</v>
      </c>
      <c r="B168" s="2" t="str">
        <f>HYPERLINK("https://stackoverflow.com/q/18624062", "18624062")</f>
        <v>18624062</v>
      </c>
      <c r="C168" s="1" t="s">
        <v>4</v>
      </c>
      <c r="D168" s="1">
        <v>1.0</v>
      </c>
      <c r="E168" s="1">
        <v>0.30373666737303</v>
      </c>
    </row>
    <row r="169">
      <c r="A169" s="1">
        <v>167.0</v>
      </c>
      <c r="B169" s="2" t="str">
        <f>HYPERLINK("https://stackoverflow.com/q/18730532", "18730532")</f>
        <v>18730532</v>
      </c>
      <c r="C169" s="1" t="s">
        <v>4</v>
      </c>
      <c r="D169" s="1">
        <v>6.0</v>
      </c>
      <c r="E169" s="1">
        <v>0.655117196100802</v>
      </c>
    </row>
    <row r="170">
      <c r="A170" s="1">
        <v>168.0</v>
      </c>
      <c r="B170" s="2" t="str">
        <f>HYPERLINK("https://stackoverflow.com/q/18933749", "18933749")</f>
        <v>18933749</v>
      </c>
      <c r="C170" s="1" t="s">
        <v>4</v>
      </c>
      <c r="D170" s="1">
        <v>8.0</v>
      </c>
      <c r="E170" s="1">
        <v>0.725592873480197</v>
      </c>
    </row>
    <row r="171">
      <c r="A171" s="1">
        <v>169.0</v>
      </c>
      <c r="B171" s="2" t="str">
        <f>HYPERLINK("https://stackoverflow.com/q/19102367", "19102367")</f>
        <v>19102367</v>
      </c>
      <c r="C171" s="1" t="s">
        <v>4</v>
      </c>
      <c r="D171" s="1">
        <v>5.0</v>
      </c>
      <c r="E171" s="1">
        <v>0.325269637769637</v>
      </c>
    </row>
    <row r="172">
      <c r="A172" s="1">
        <v>170.0</v>
      </c>
      <c r="B172" s="2" t="str">
        <f>HYPERLINK("https://stackoverflow.com/q/19109573", "19109573")</f>
        <v>19109573</v>
      </c>
      <c r="C172" s="1" t="s">
        <v>4</v>
      </c>
      <c r="D172" s="1">
        <v>6.0</v>
      </c>
      <c r="E172" s="1">
        <v>0.350379867046533</v>
      </c>
    </row>
    <row r="173">
      <c r="A173" s="1">
        <v>171.0</v>
      </c>
      <c r="B173" s="2" t="str">
        <f>HYPERLINK("https://stackoverflow.com/q/19112286", "19112286")</f>
        <v>19112286</v>
      </c>
      <c r="C173" s="1" t="s">
        <v>4</v>
      </c>
      <c r="D173" s="1">
        <v>2.0</v>
      </c>
      <c r="E173" s="1">
        <v>0.438242001833024</v>
      </c>
    </row>
    <row r="174">
      <c r="A174" s="1">
        <v>172.0</v>
      </c>
      <c r="B174" s="2" t="str">
        <f>HYPERLINK("https://stackoverflow.com/q/19223588", "19223588")</f>
        <v>19223588</v>
      </c>
      <c r="C174" s="1" t="s">
        <v>4</v>
      </c>
      <c r="D174" s="1">
        <v>6.0</v>
      </c>
      <c r="E174" s="1">
        <v>0.35372790276468</v>
      </c>
    </row>
    <row r="175">
      <c r="A175" s="1">
        <v>173.0</v>
      </c>
      <c r="B175" s="2" t="str">
        <f>HYPERLINK("https://stackoverflow.com/q/19289621", "19289621")</f>
        <v>19289621</v>
      </c>
      <c r="C175" s="1" t="s">
        <v>4</v>
      </c>
      <c r="D175" s="1">
        <v>6.0</v>
      </c>
      <c r="E175" s="1">
        <v>0.30299715099715</v>
      </c>
    </row>
    <row r="176">
      <c r="A176" s="1">
        <v>174.0</v>
      </c>
      <c r="B176" s="2" t="str">
        <f>HYPERLINK("https://stackoverflow.com/q/19290354", "19290354")</f>
        <v>19290354</v>
      </c>
      <c r="C176" s="1" t="s">
        <v>4</v>
      </c>
      <c r="D176" s="1">
        <v>0.0</v>
      </c>
      <c r="E176" s="1">
        <v>0.321645879057152</v>
      </c>
    </row>
    <row r="177">
      <c r="A177" s="1">
        <v>175.0</v>
      </c>
      <c r="B177" s="2" t="str">
        <f>HYPERLINK("https://stackoverflow.com/q/19432016", "19432016")</f>
        <v>19432016</v>
      </c>
      <c r="C177" s="1" t="s">
        <v>4</v>
      </c>
      <c r="D177" s="1">
        <v>6.0</v>
      </c>
      <c r="E177" s="1">
        <v>0.353476489840126</v>
      </c>
    </row>
    <row r="178">
      <c r="A178" s="1">
        <v>176.0</v>
      </c>
      <c r="B178" s="2" t="str">
        <f>HYPERLINK("https://stackoverflow.com/q/19438872", "19438872")</f>
        <v>19438872</v>
      </c>
      <c r="C178" s="1" t="s">
        <v>4</v>
      </c>
      <c r="D178" s="1">
        <v>12.0</v>
      </c>
      <c r="E178" s="1">
        <v>0.527319902319902</v>
      </c>
    </row>
    <row r="179">
      <c r="A179" s="1">
        <v>177.0</v>
      </c>
      <c r="B179" s="2" t="str">
        <f>HYPERLINK("https://stackoverflow.com/q/19478478", "19478478")</f>
        <v>19478478</v>
      </c>
      <c r="C179" s="1" t="s">
        <v>4</v>
      </c>
      <c r="D179" s="1">
        <v>6.0</v>
      </c>
      <c r="E179" s="1">
        <v>0.258690179044161</v>
      </c>
    </row>
    <row r="180">
      <c r="A180" s="1">
        <v>178.0</v>
      </c>
      <c r="B180" s="2" t="str">
        <f>HYPERLINK("https://stackoverflow.com/q/19495048", "19495048")</f>
        <v>19495048</v>
      </c>
      <c r="C180" s="1" t="s">
        <v>4</v>
      </c>
      <c r="D180" s="1">
        <v>6.0</v>
      </c>
      <c r="E180" s="1">
        <v>0.380034188034188</v>
      </c>
    </row>
    <row r="181">
      <c r="A181" s="1">
        <v>179.0</v>
      </c>
      <c r="B181" s="2" t="str">
        <f>HYPERLINK("https://stackoverflow.com/q/19654786", "19654786")</f>
        <v>19654786</v>
      </c>
      <c r="C181" s="1" t="s">
        <v>4</v>
      </c>
      <c r="D181" s="1">
        <v>3.0</v>
      </c>
      <c r="E181" s="1">
        <v>0.30892116943619</v>
      </c>
    </row>
    <row r="182">
      <c r="A182" s="1">
        <v>180.0</v>
      </c>
      <c r="B182" s="2" t="str">
        <f>HYPERLINK("https://stackoverflow.com/q/19796320", "19796320")</f>
        <v>19796320</v>
      </c>
      <c r="C182" s="1" t="s">
        <v>4</v>
      </c>
      <c r="D182" s="1">
        <v>0.0</v>
      </c>
      <c r="E182" s="1">
        <v>0.374136699214098</v>
      </c>
    </row>
    <row r="183">
      <c r="A183" s="1">
        <v>181.0</v>
      </c>
      <c r="B183" s="2" t="str">
        <f>HYPERLINK("https://stackoverflow.com/q/19802076", "19802076")</f>
        <v>19802076</v>
      </c>
      <c r="C183" s="1" t="s">
        <v>4</v>
      </c>
      <c r="D183" s="1">
        <v>8.0</v>
      </c>
      <c r="E183" s="1">
        <v>0.712624351968614</v>
      </c>
    </row>
    <row r="184">
      <c r="A184" s="1">
        <v>182.0</v>
      </c>
      <c r="B184" s="2" t="str">
        <f>HYPERLINK("https://stackoverflow.com/q/20089789", "20089789")</f>
        <v>20089789</v>
      </c>
      <c r="C184" s="1" t="s">
        <v>4</v>
      </c>
      <c r="D184" s="1">
        <v>9.0</v>
      </c>
      <c r="E184" s="1">
        <v>0.361678847186093</v>
      </c>
    </row>
    <row r="185">
      <c r="A185" s="1">
        <v>183.0</v>
      </c>
      <c r="B185" s="2" t="str">
        <f>HYPERLINK("https://stackoverflow.com/q/20176524", "20176524")</f>
        <v>20176524</v>
      </c>
      <c r="C185" s="1" t="s">
        <v>4</v>
      </c>
      <c r="D185" s="1">
        <v>6.0</v>
      </c>
      <c r="E185" s="1">
        <v>0.497882672882672</v>
      </c>
    </row>
    <row r="186">
      <c r="A186" s="1">
        <v>184.0</v>
      </c>
      <c r="B186" s="2" t="str">
        <f>HYPERLINK("https://stackoverflow.com/q/20183529", "20183529")</f>
        <v>20183529</v>
      </c>
      <c r="C186" s="1" t="s">
        <v>4</v>
      </c>
      <c r="D186" s="1">
        <v>7.0</v>
      </c>
      <c r="E186" s="1">
        <v>0.765122904657788</v>
      </c>
    </row>
    <row r="187">
      <c r="A187" s="1">
        <v>185.0</v>
      </c>
      <c r="B187" s="2" t="str">
        <f>HYPERLINK("https://stackoverflow.com/q/20287085", "20287085")</f>
        <v>20287085</v>
      </c>
      <c r="C187" s="1" t="s">
        <v>4</v>
      </c>
      <c r="D187" s="1">
        <v>8.0</v>
      </c>
      <c r="E187" s="1">
        <v>0.511043811831213</v>
      </c>
    </row>
    <row r="188">
      <c r="A188" s="1">
        <v>186.0</v>
      </c>
      <c r="B188" s="2" t="str">
        <f>HYPERLINK("https://stackoverflow.com/q/20437820", "20437820")</f>
        <v>20437820</v>
      </c>
      <c r="C188" s="1" t="s">
        <v>4</v>
      </c>
      <c r="D188" s="1">
        <v>12.0</v>
      </c>
      <c r="E188" s="1">
        <v>0.69370312227455</v>
      </c>
    </row>
    <row r="189">
      <c r="A189" s="1">
        <v>187.0</v>
      </c>
      <c r="B189" s="2" t="str">
        <f>HYPERLINK("https://stackoverflow.com/q/20486048", "20486048")</f>
        <v>20486048</v>
      </c>
      <c r="C189" s="1" t="s">
        <v>4</v>
      </c>
      <c r="D189" s="1">
        <v>6.0</v>
      </c>
      <c r="E189" s="1">
        <v>0.468337218337218</v>
      </c>
    </row>
    <row r="190">
      <c r="A190" s="1">
        <v>188.0</v>
      </c>
      <c r="B190" s="2" t="str">
        <f>HYPERLINK("https://stackoverflow.com/q/20628669", "20628669")</f>
        <v>20628669</v>
      </c>
      <c r="C190" s="1" t="s">
        <v>4</v>
      </c>
      <c r="D190" s="1">
        <v>11.0</v>
      </c>
      <c r="E190" s="1">
        <v>0.316001164298377</v>
      </c>
    </row>
    <row r="191">
      <c r="A191" s="1">
        <v>189.0</v>
      </c>
      <c r="B191" s="2" t="str">
        <f>HYPERLINK("https://stackoverflow.com/q/20693110", "20693110")</f>
        <v>20693110</v>
      </c>
      <c r="C191" s="1" t="s">
        <v>4</v>
      </c>
      <c r="D191" s="1">
        <v>8.0</v>
      </c>
      <c r="E191" s="1">
        <v>0.287130071926645</v>
      </c>
    </row>
    <row r="192">
      <c r="A192" s="1">
        <v>190.0</v>
      </c>
      <c r="B192" s="2" t="str">
        <f>HYPERLINK("https://stackoverflow.com/q/20738551", "20738551")</f>
        <v>20738551</v>
      </c>
      <c r="C192" s="1" t="s">
        <v>4</v>
      </c>
      <c r="D192" s="1">
        <v>8.0</v>
      </c>
      <c r="E192" s="1">
        <v>0.464854111405835</v>
      </c>
    </row>
    <row r="193">
      <c r="A193" s="1">
        <v>191.0</v>
      </c>
      <c r="B193" s="2" t="str">
        <f>HYPERLINK("https://stackoverflow.com/q/20755712", "20755712")</f>
        <v>20755712</v>
      </c>
      <c r="C193" s="1" t="s">
        <v>4</v>
      </c>
      <c r="D193" s="1">
        <v>7.0</v>
      </c>
      <c r="E193" s="1">
        <v>0.503778503778503</v>
      </c>
    </row>
    <row r="194">
      <c r="A194" s="1">
        <v>192.0</v>
      </c>
      <c r="B194" s="2" t="str">
        <f>HYPERLINK("https://stackoverflow.com/q/20770100", "20770100")</f>
        <v>20770100</v>
      </c>
      <c r="C194" s="1" t="s">
        <v>4</v>
      </c>
      <c r="D194" s="1">
        <v>7.0</v>
      </c>
      <c r="E194" s="1">
        <v>0.463274782959822</v>
      </c>
    </row>
    <row r="195">
      <c r="A195" s="1">
        <v>193.0</v>
      </c>
      <c r="B195" s="2" t="str">
        <f>HYPERLINK("https://stackoverflow.com/q/20846544", "20846544")</f>
        <v>20846544</v>
      </c>
      <c r="C195" s="1" t="s">
        <v>4</v>
      </c>
      <c r="D195" s="1">
        <v>0.0</v>
      </c>
      <c r="E195" s="1">
        <v>0.29135522124452</v>
      </c>
    </row>
    <row r="196">
      <c r="A196" s="1">
        <v>194.0</v>
      </c>
      <c r="B196" s="2" t="str">
        <f>HYPERLINK("https://stackoverflow.com/q/21042729", "21042729")</f>
        <v>21042729</v>
      </c>
      <c r="C196" s="1" t="s">
        <v>4</v>
      </c>
      <c r="D196" s="1">
        <v>8.0</v>
      </c>
      <c r="E196" s="1">
        <v>0.240126180275806</v>
      </c>
    </row>
    <row r="197">
      <c r="A197" s="1">
        <v>195.0</v>
      </c>
      <c r="B197" s="2" t="str">
        <f>HYPERLINK("https://stackoverflow.com/q/21050053", "21050053")</f>
        <v>21050053</v>
      </c>
      <c r="C197" s="1" t="s">
        <v>4</v>
      </c>
      <c r="D197" s="1">
        <v>1.0</v>
      </c>
      <c r="E197" s="1">
        <v>0.279428296129757</v>
      </c>
    </row>
    <row r="198">
      <c r="A198" s="1">
        <v>196.0</v>
      </c>
      <c r="B198" s="2" t="str">
        <f>HYPERLINK("https://stackoverflow.com/q/21122367", "21122367")</f>
        <v>21122367</v>
      </c>
      <c r="C198" s="1" t="s">
        <v>4</v>
      </c>
      <c r="D198" s="1">
        <v>12.0</v>
      </c>
      <c r="E198" s="1">
        <v>0.359661172161172</v>
      </c>
    </row>
    <row r="199">
      <c r="A199" s="1">
        <v>197.0</v>
      </c>
      <c r="B199" s="2" t="str">
        <f>HYPERLINK("https://stackoverflow.com/q/21177958", "21177958")</f>
        <v>21177958</v>
      </c>
      <c r="C199" s="1" t="s">
        <v>4</v>
      </c>
      <c r="D199" s="1">
        <v>6.0</v>
      </c>
      <c r="E199" s="1">
        <v>0.799145299145299</v>
      </c>
    </row>
    <row r="200">
      <c r="A200" s="1">
        <v>198.0</v>
      </c>
      <c r="B200" s="2" t="str">
        <f>HYPERLINK("https://stackoverflow.com/q/21178560", "21178560")</f>
        <v>21178560</v>
      </c>
      <c r="C200" s="1" t="s">
        <v>4</v>
      </c>
      <c r="D200" s="1">
        <v>7.0</v>
      </c>
      <c r="E200" s="1">
        <v>0.551988693720977</v>
      </c>
    </row>
    <row r="201">
      <c r="A201" s="1">
        <v>199.0</v>
      </c>
      <c r="B201" s="2" t="str">
        <f>HYPERLINK("https://stackoverflow.com/q/21314917", "21314917")</f>
        <v>21314917</v>
      </c>
      <c r="C201" s="1" t="s">
        <v>4</v>
      </c>
      <c r="D201" s="1">
        <v>6.0</v>
      </c>
      <c r="E201" s="1">
        <v>0.829410639112131</v>
      </c>
    </row>
    <row r="202">
      <c r="A202" s="1">
        <v>200.0</v>
      </c>
      <c r="B202" s="2" t="str">
        <f>HYPERLINK("https://stackoverflow.com/q/21333391", "21333391")</f>
        <v>21333391</v>
      </c>
      <c r="C202" s="1" t="s">
        <v>4</v>
      </c>
      <c r="D202" s="1">
        <v>11.0</v>
      </c>
      <c r="E202" s="1">
        <v>0.296543165395624</v>
      </c>
    </row>
    <row r="203">
      <c r="A203" s="1">
        <v>201.0</v>
      </c>
      <c r="B203" s="2" t="str">
        <f>HYPERLINK("https://stackoverflow.com/q/21404255", "21404255")</f>
        <v>21404255</v>
      </c>
      <c r="C203" s="1" t="s">
        <v>4</v>
      </c>
      <c r="D203" s="1">
        <v>5.0</v>
      </c>
      <c r="E203" s="1">
        <v>0.416589167884504</v>
      </c>
    </row>
    <row r="204">
      <c r="A204" s="1">
        <v>202.0</v>
      </c>
      <c r="B204" s="2" t="str">
        <f>HYPERLINK("https://stackoverflow.com/q/21422363", "21422363")</f>
        <v>21422363</v>
      </c>
      <c r="C204" s="1" t="s">
        <v>4</v>
      </c>
      <c r="D204" s="1">
        <v>0.0</v>
      </c>
      <c r="E204" s="1">
        <v>0.406704913554228</v>
      </c>
    </row>
    <row r="205">
      <c r="A205" s="1">
        <v>203.0</v>
      </c>
      <c r="B205" s="2" t="str">
        <f>HYPERLINK("https://stackoverflow.com/q/21437901", "21437901")</f>
        <v>21437901</v>
      </c>
      <c r="C205" s="1" t="s">
        <v>4</v>
      </c>
      <c r="D205" s="1">
        <v>9.0</v>
      </c>
      <c r="E205" s="1">
        <v>0.330068993924415</v>
      </c>
    </row>
    <row r="206">
      <c r="A206" s="1">
        <v>204.0</v>
      </c>
      <c r="B206" s="2" t="str">
        <f>HYPERLINK("https://stackoverflow.com/q/21473504", "21473504")</f>
        <v>21473504</v>
      </c>
      <c r="C206" s="1" t="s">
        <v>4</v>
      </c>
      <c r="D206" s="1">
        <v>6.0</v>
      </c>
      <c r="E206" s="1">
        <v>0.630608075052519</v>
      </c>
    </row>
    <row r="207">
      <c r="A207" s="1">
        <v>205.0</v>
      </c>
      <c r="B207" s="2" t="str">
        <f>HYPERLINK("https://stackoverflow.com/q/21492201", "21492201")</f>
        <v>21492201</v>
      </c>
      <c r="C207" s="1" t="s">
        <v>4</v>
      </c>
      <c r="D207" s="1">
        <v>0.0</v>
      </c>
      <c r="E207" s="1">
        <v>0.445858914168773</v>
      </c>
    </row>
    <row r="208">
      <c r="A208" s="1">
        <v>206.0</v>
      </c>
      <c r="B208" s="2" t="str">
        <f>HYPERLINK("https://stackoverflow.com/q/21871067", "21871067")</f>
        <v>21871067</v>
      </c>
      <c r="C208" s="1" t="s">
        <v>4</v>
      </c>
      <c r="D208" s="1">
        <v>11.0</v>
      </c>
      <c r="E208" s="1">
        <v>0.639183613321544</v>
      </c>
    </row>
    <row r="209">
      <c r="A209" s="1">
        <v>207.0</v>
      </c>
      <c r="B209" s="2" t="str">
        <f>HYPERLINK("https://stackoverflow.com/q/21896490", "21896490")</f>
        <v>21896490</v>
      </c>
      <c r="C209" s="1" t="s">
        <v>4</v>
      </c>
      <c r="D209" s="1">
        <v>9.0</v>
      </c>
      <c r="E209" s="1">
        <v>0.502210433244916</v>
      </c>
    </row>
    <row r="210">
      <c r="A210" s="1">
        <v>208.0</v>
      </c>
      <c r="B210" s="2" t="str">
        <f>HYPERLINK("https://stackoverflow.com/q/21907126", "21907126")</f>
        <v>21907126</v>
      </c>
      <c r="C210" s="1" t="s">
        <v>4</v>
      </c>
      <c r="D210" s="1">
        <v>5.0</v>
      </c>
      <c r="E210" s="1">
        <v>0.280043102392672</v>
      </c>
    </row>
    <row r="211">
      <c r="A211" s="1">
        <v>209.0</v>
      </c>
      <c r="B211" s="2" t="str">
        <f>HYPERLINK("https://stackoverflow.com/q/22008343", "22008343")</f>
        <v>22008343</v>
      </c>
      <c r="C211" s="1" t="s">
        <v>4</v>
      </c>
      <c r="D211" s="1">
        <v>3.0</v>
      </c>
      <c r="E211" s="1">
        <v>0.3201808978508</v>
      </c>
    </row>
    <row r="212">
      <c r="A212" s="1">
        <v>210.0</v>
      </c>
      <c r="B212" s="2" t="str">
        <f>HYPERLINK("https://stackoverflow.com/q/22064716", "22064716")</f>
        <v>22064716</v>
      </c>
      <c r="C212" s="1" t="s">
        <v>4</v>
      </c>
      <c r="D212" s="1">
        <v>0.0</v>
      </c>
      <c r="E212" s="1">
        <v>0.316671754171754</v>
      </c>
    </row>
    <row r="213">
      <c r="A213" s="1">
        <v>211.0</v>
      </c>
      <c r="B213" s="2" t="str">
        <f>HYPERLINK("https://stackoverflow.com/q/22145868", "22145868")</f>
        <v>22145868</v>
      </c>
      <c r="C213" s="1" t="s">
        <v>4</v>
      </c>
      <c r="D213" s="1">
        <v>6.0</v>
      </c>
      <c r="E213" s="1">
        <v>0.710650750316721</v>
      </c>
    </row>
    <row r="214">
      <c r="A214" s="1">
        <v>212.0</v>
      </c>
      <c r="B214" s="2" t="str">
        <f>HYPERLINK("https://stackoverflow.com/q/22156204", "22156204")</f>
        <v>22156204</v>
      </c>
      <c r="C214" s="1" t="s">
        <v>4</v>
      </c>
      <c r="D214" s="1">
        <v>7.0</v>
      </c>
      <c r="E214" s="1">
        <v>0.481447361686882</v>
      </c>
    </row>
    <row r="215">
      <c r="A215" s="1">
        <v>213.0</v>
      </c>
      <c r="B215" s="2" t="str">
        <f>HYPERLINK("https://stackoverflow.com/q/22163118", "22163118")</f>
        <v>22163118</v>
      </c>
      <c r="C215" s="1" t="s">
        <v>4</v>
      </c>
      <c r="D215" s="1">
        <v>0.0</v>
      </c>
      <c r="E215" s="1">
        <v>0.349223546406645</v>
      </c>
    </row>
    <row r="216">
      <c r="A216" s="1">
        <v>214.0</v>
      </c>
      <c r="B216" s="2" t="str">
        <f>HYPERLINK("https://stackoverflow.com/q/22187852", "22187852")</f>
        <v>22187852</v>
      </c>
      <c r="C216" s="1" t="s">
        <v>4</v>
      </c>
      <c r="D216" s="1">
        <v>5.0</v>
      </c>
      <c r="E216" s="1">
        <v>0.260101329066846</v>
      </c>
    </row>
    <row r="217">
      <c r="A217" s="1">
        <v>215.0</v>
      </c>
      <c r="B217" s="2" t="str">
        <f>HYPERLINK("https://stackoverflow.com/q/22244681", "22244681")</f>
        <v>22244681</v>
      </c>
      <c r="C217" s="1" t="s">
        <v>4</v>
      </c>
      <c r="D217" s="1">
        <v>2.0</v>
      </c>
      <c r="E217" s="1">
        <v>0.459370741979437</v>
      </c>
    </row>
    <row r="218">
      <c r="A218" s="1">
        <v>216.0</v>
      </c>
      <c r="B218" s="2" t="str">
        <f>HYPERLINK("https://stackoverflow.com/q/22319457", "22319457")</f>
        <v>22319457</v>
      </c>
      <c r="C218" s="1" t="s">
        <v>4</v>
      </c>
      <c r="D218" s="1">
        <v>4.0</v>
      </c>
      <c r="E218" s="1">
        <v>0.18498482649426</v>
      </c>
    </row>
    <row r="219">
      <c r="A219" s="1">
        <v>217.0</v>
      </c>
      <c r="B219" s="2" t="str">
        <f>HYPERLINK("https://stackoverflow.com/q/22351264", "22351264")</f>
        <v>22351264</v>
      </c>
      <c r="C219" s="1" t="s">
        <v>4</v>
      </c>
      <c r="D219" s="1">
        <v>11.0</v>
      </c>
      <c r="E219" s="1">
        <v>0.454142145139712</v>
      </c>
    </row>
    <row r="220">
      <c r="A220" s="1">
        <v>218.0</v>
      </c>
      <c r="B220" s="2" t="str">
        <f>HYPERLINK("https://stackoverflow.com/q/22377933", "22377933")</f>
        <v>22377933</v>
      </c>
      <c r="C220" s="1" t="s">
        <v>4</v>
      </c>
      <c r="D220" s="1">
        <v>5.0</v>
      </c>
      <c r="E220" s="1">
        <v>0.36209001726243</v>
      </c>
    </row>
    <row r="221">
      <c r="A221" s="1">
        <v>219.0</v>
      </c>
      <c r="B221" s="2" t="str">
        <f>HYPERLINK("https://stackoverflow.com/q/22449283", "22449283")</f>
        <v>22449283</v>
      </c>
      <c r="C221" s="1" t="s">
        <v>4</v>
      </c>
      <c r="D221" s="1">
        <v>0.0</v>
      </c>
      <c r="E221" s="1">
        <v>0.433517476200402</v>
      </c>
    </row>
    <row r="222">
      <c r="A222" s="1">
        <v>220.0</v>
      </c>
      <c r="B222" s="2" t="str">
        <f>HYPERLINK("https://stackoverflow.com/q/22562925", "22562925")</f>
        <v>22562925</v>
      </c>
      <c r="C222" s="1" t="s">
        <v>4</v>
      </c>
      <c r="D222" s="1">
        <v>8.0</v>
      </c>
      <c r="E222" s="1">
        <v>0.419420213234646</v>
      </c>
    </row>
    <row r="223">
      <c r="A223" s="1">
        <v>221.0</v>
      </c>
      <c r="B223" s="2" t="str">
        <f>HYPERLINK("https://stackoverflow.com/q/22563944", "22563944")</f>
        <v>22563944</v>
      </c>
      <c r="C223" s="1" t="s">
        <v>4</v>
      </c>
      <c r="D223" s="1">
        <v>11.0</v>
      </c>
      <c r="E223" s="1">
        <v>0.499351697494112</v>
      </c>
    </row>
    <row r="224">
      <c r="A224" s="1">
        <v>222.0</v>
      </c>
      <c r="B224" s="2" t="str">
        <f>HYPERLINK("https://stackoverflow.com/q/22611025", "22611025")</f>
        <v>22611025</v>
      </c>
      <c r="C224" s="1" t="s">
        <v>4</v>
      </c>
      <c r="D224" s="1">
        <v>6.0</v>
      </c>
      <c r="E224" s="1">
        <v>0.697925384869004</v>
      </c>
    </row>
    <row r="225">
      <c r="A225" s="1">
        <v>223.0</v>
      </c>
      <c r="B225" s="2" t="str">
        <f>HYPERLINK("https://stackoverflow.com/q/22707093", "22707093")</f>
        <v>22707093</v>
      </c>
      <c r="C225" s="1" t="s">
        <v>4</v>
      </c>
      <c r="D225" s="1">
        <v>9.0</v>
      </c>
      <c r="E225" s="1">
        <v>0.446175950486295</v>
      </c>
    </row>
    <row r="226">
      <c r="A226" s="1">
        <v>224.0</v>
      </c>
      <c r="B226" s="2" t="str">
        <f>HYPERLINK("https://stackoverflow.com/q/22861584", "22861584")</f>
        <v>22861584</v>
      </c>
      <c r="C226" s="1" t="s">
        <v>4</v>
      </c>
      <c r="D226" s="1">
        <v>1.0</v>
      </c>
      <c r="E226" s="1">
        <v>0.456586873561043</v>
      </c>
    </row>
    <row r="227">
      <c r="A227" s="1">
        <v>225.0</v>
      </c>
      <c r="B227" s="2" t="str">
        <f>HYPERLINK("https://stackoverflow.com/q/22887879", "22887879")</f>
        <v>22887879</v>
      </c>
      <c r="C227" s="1" t="s">
        <v>4</v>
      </c>
      <c r="D227" s="1">
        <v>5.0</v>
      </c>
      <c r="E227" s="1">
        <v>0.344498930607398</v>
      </c>
    </row>
    <row r="228">
      <c r="A228" s="1">
        <v>226.0</v>
      </c>
      <c r="B228" s="2" t="str">
        <f>HYPERLINK("https://stackoverflow.com/q/22986371", "22986371")</f>
        <v>22986371</v>
      </c>
      <c r="C228" s="1" t="s">
        <v>4</v>
      </c>
      <c r="D228" s="1">
        <v>7.0</v>
      </c>
      <c r="E228" s="1">
        <v>0.455523899968344</v>
      </c>
    </row>
    <row r="229">
      <c r="A229" s="1">
        <v>227.0</v>
      </c>
      <c r="B229" s="2" t="str">
        <f>HYPERLINK("https://stackoverflow.com/q/23062636", "23062636")</f>
        <v>23062636</v>
      </c>
      <c r="C229" s="1" t="s">
        <v>4</v>
      </c>
      <c r="D229" s="1">
        <v>6.0</v>
      </c>
      <c r="E229" s="1">
        <v>0.377195100358942</v>
      </c>
    </row>
    <row r="230">
      <c r="A230" s="1">
        <v>228.0</v>
      </c>
      <c r="B230" s="2" t="str">
        <f>HYPERLINK("https://stackoverflow.com/q/23073453", "23073453")</f>
        <v>23073453</v>
      </c>
      <c r="C230" s="1" t="s">
        <v>4</v>
      </c>
      <c r="D230" s="1">
        <v>12.0</v>
      </c>
      <c r="E230" s="1">
        <v>0.431037790140034</v>
      </c>
    </row>
    <row r="231">
      <c r="A231" s="1">
        <v>229.0</v>
      </c>
      <c r="B231" s="2" t="str">
        <f>HYPERLINK("https://stackoverflow.com/q/23135039", "23135039")</f>
        <v>23135039</v>
      </c>
      <c r="C231" s="1" t="s">
        <v>4</v>
      </c>
      <c r="D231" s="1">
        <v>6.0</v>
      </c>
      <c r="E231" s="1">
        <v>0.595441595441595</v>
      </c>
    </row>
    <row r="232">
      <c r="A232" s="1">
        <v>230.0</v>
      </c>
      <c r="B232" s="2" t="str">
        <f>HYPERLINK("https://stackoverflow.com/q/23145564", "23145564")</f>
        <v>23145564</v>
      </c>
      <c r="C232" s="1" t="s">
        <v>4</v>
      </c>
      <c r="D232" s="1">
        <v>7.0</v>
      </c>
      <c r="E232" s="1">
        <v>0.691026263078664</v>
      </c>
    </row>
    <row r="233">
      <c r="A233" s="1">
        <v>231.0</v>
      </c>
      <c r="B233" s="2" t="str">
        <f>HYPERLINK("https://stackoverflow.com/q/23234021", "23234021")</f>
        <v>23234021</v>
      </c>
      <c r="C233" s="1" t="s">
        <v>4</v>
      </c>
      <c r="D233" s="1">
        <v>7.0</v>
      </c>
      <c r="E233" s="1">
        <v>0.693832916055138</v>
      </c>
    </row>
    <row r="234">
      <c r="A234" s="1">
        <v>232.0</v>
      </c>
      <c r="B234" s="2" t="str">
        <f>HYPERLINK("https://stackoverflow.com/q/23261369", "23261369")</f>
        <v>23261369</v>
      </c>
      <c r="C234" s="1" t="s">
        <v>4</v>
      </c>
      <c r="D234" s="1">
        <v>9.0</v>
      </c>
      <c r="E234" s="1">
        <v>0.234400102821155</v>
      </c>
    </row>
    <row r="235">
      <c r="A235" s="1">
        <v>233.0</v>
      </c>
      <c r="B235" s="2" t="str">
        <f>HYPERLINK("https://stackoverflow.com/q/23265831", "23265831")</f>
        <v>23265831</v>
      </c>
      <c r="C235" s="1" t="s">
        <v>4</v>
      </c>
      <c r="D235" s="1">
        <v>9.0</v>
      </c>
      <c r="E235" s="1">
        <v>0.375362011725648</v>
      </c>
    </row>
    <row r="236">
      <c r="A236" s="1">
        <v>234.0</v>
      </c>
      <c r="B236" s="2" t="str">
        <f>HYPERLINK("https://stackoverflow.com/q/23539254", "23539254")</f>
        <v>23539254</v>
      </c>
      <c r="C236" s="1" t="s">
        <v>4</v>
      </c>
      <c r="D236" s="1">
        <v>6.0</v>
      </c>
      <c r="E236" s="1">
        <v>0.522728065585208</v>
      </c>
    </row>
    <row r="237">
      <c r="A237" s="1">
        <v>235.0</v>
      </c>
      <c r="B237" s="2" t="str">
        <f>HYPERLINK("https://stackoverflow.com/q/23554357", "23554357")</f>
        <v>23554357</v>
      </c>
      <c r="C237" s="1" t="s">
        <v>4</v>
      </c>
      <c r="D237" s="1">
        <v>7.0</v>
      </c>
      <c r="E237" s="1">
        <v>0.260927551196007</v>
      </c>
    </row>
    <row r="238">
      <c r="A238" s="1">
        <v>236.0</v>
      </c>
      <c r="B238" s="2" t="str">
        <f>HYPERLINK("https://stackoverflow.com/q/23665466", "23665466")</f>
        <v>23665466</v>
      </c>
      <c r="C238" s="1" t="s">
        <v>4</v>
      </c>
      <c r="D238" s="1">
        <v>7.0</v>
      </c>
      <c r="E238" s="1">
        <v>0.494392127817162</v>
      </c>
    </row>
    <row r="239">
      <c r="A239" s="1">
        <v>237.0</v>
      </c>
      <c r="B239" s="2" t="str">
        <f>HYPERLINK("https://stackoverflow.com/q/23695745", "23695745")</f>
        <v>23695745</v>
      </c>
      <c r="C239" s="1" t="s">
        <v>4</v>
      </c>
      <c r="D239" s="1">
        <v>0.0</v>
      </c>
      <c r="E239" s="1">
        <v>0.453890669515669</v>
      </c>
    </row>
    <row r="240">
      <c r="A240" s="1">
        <v>238.0</v>
      </c>
      <c r="B240" s="2" t="str">
        <f>HYPERLINK("https://stackoverflow.com/q/23786385", "23786385")</f>
        <v>23786385</v>
      </c>
      <c r="C240" s="1" t="s">
        <v>4</v>
      </c>
      <c r="D240" s="1">
        <v>5.0</v>
      </c>
      <c r="E240" s="1">
        <v>0.578724129846324</v>
      </c>
    </row>
    <row r="241">
      <c r="A241" s="1">
        <v>239.0</v>
      </c>
      <c r="B241" s="2" t="str">
        <f>HYPERLINK("https://stackoverflow.com/q/23813639", "23813639")</f>
        <v>23813639</v>
      </c>
      <c r="C241" s="1" t="s">
        <v>4</v>
      </c>
      <c r="D241" s="1">
        <v>8.0</v>
      </c>
      <c r="E241" s="1">
        <v>0.596835068122196</v>
      </c>
    </row>
    <row r="242">
      <c r="A242" s="1">
        <v>240.0</v>
      </c>
      <c r="B242" s="2" t="str">
        <f>HYPERLINK("https://stackoverflow.com/q/23984516", "23984516")</f>
        <v>23984516</v>
      </c>
      <c r="C242" s="1" t="s">
        <v>4</v>
      </c>
      <c r="D242" s="1">
        <v>5.0</v>
      </c>
      <c r="E242" s="1">
        <v>0.390090336709553</v>
      </c>
    </row>
    <row r="243">
      <c r="A243" s="1">
        <v>241.0</v>
      </c>
      <c r="B243" s="2" t="str">
        <f>HYPERLINK("https://stackoverflow.com/q/24064506", "24064506")</f>
        <v>24064506</v>
      </c>
      <c r="C243" s="1" t="s">
        <v>4</v>
      </c>
      <c r="D243" s="1">
        <v>2.0</v>
      </c>
      <c r="E243" s="1">
        <v>0.330598740736989</v>
      </c>
    </row>
    <row r="244">
      <c r="A244" s="1">
        <v>242.0</v>
      </c>
      <c r="B244" s="2" t="str">
        <f>HYPERLINK("https://stackoverflow.com/q/24135734", "24135734")</f>
        <v>24135734</v>
      </c>
      <c r="C244" s="1" t="s">
        <v>4</v>
      </c>
      <c r="D244" s="1">
        <v>6.0</v>
      </c>
      <c r="E244" s="1">
        <v>0.29503007280785</v>
      </c>
    </row>
    <row r="245">
      <c r="A245" s="1">
        <v>243.0</v>
      </c>
      <c r="B245" s="2" t="str">
        <f>HYPERLINK("https://stackoverflow.com/q/24365142", "24365142")</f>
        <v>24365142</v>
      </c>
      <c r="C245" s="1" t="s">
        <v>4</v>
      </c>
      <c r="D245" s="1">
        <v>7.0</v>
      </c>
      <c r="E245" s="1">
        <v>0.365414047232229</v>
      </c>
    </row>
    <row r="246">
      <c r="A246" s="1">
        <v>244.0</v>
      </c>
      <c r="B246" s="2" t="str">
        <f>HYPERLINK("https://stackoverflow.com/q/24450595", "24450595")</f>
        <v>24450595</v>
      </c>
      <c r="C246" s="1" t="s">
        <v>4</v>
      </c>
      <c r="D246" s="1">
        <v>6.0</v>
      </c>
      <c r="E246" s="1">
        <v>0.397449856619245</v>
      </c>
    </row>
    <row r="247">
      <c r="A247" s="1">
        <v>245.0</v>
      </c>
      <c r="B247" s="2" t="str">
        <f>HYPERLINK("https://stackoverflow.com/q/24559072", "24559072")</f>
        <v>24559072</v>
      </c>
      <c r="C247" s="1" t="s">
        <v>4</v>
      </c>
      <c r="D247" s="1">
        <v>7.0</v>
      </c>
      <c r="E247" s="1">
        <v>0.45843885195737</v>
      </c>
    </row>
    <row r="248">
      <c r="A248" s="1">
        <v>246.0</v>
      </c>
      <c r="B248" s="2" t="str">
        <f>HYPERLINK("https://stackoverflow.com/q/24617605", "24617605")</f>
        <v>24617605</v>
      </c>
      <c r="C248" s="1" t="s">
        <v>4</v>
      </c>
      <c r="D248" s="1">
        <v>6.0</v>
      </c>
      <c r="E248" s="1">
        <v>0.344964314036478</v>
      </c>
    </row>
    <row r="249">
      <c r="A249" s="1">
        <v>247.0</v>
      </c>
      <c r="B249" s="2" t="str">
        <f>HYPERLINK("https://stackoverflow.com/q/24764540", "24764540")</f>
        <v>24764540</v>
      </c>
      <c r="C249" s="1" t="s">
        <v>4</v>
      </c>
      <c r="D249" s="1">
        <v>12.0</v>
      </c>
      <c r="E249" s="1">
        <v>0.409096586549613</v>
      </c>
    </row>
    <row r="250">
      <c r="A250" s="1">
        <v>248.0</v>
      </c>
      <c r="B250" s="2" t="str">
        <f>HYPERLINK("https://stackoverflow.com/q/24808967", "24808967")</f>
        <v>24808967</v>
      </c>
      <c r="C250" s="1" t="s">
        <v>4</v>
      </c>
      <c r="D250" s="1">
        <v>8.0</v>
      </c>
      <c r="E250" s="1">
        <v>0.828967760745139</v>
      </c>
    </row>
    <row r="251">
      <c r="A251" s="1">
        <v>249.0</v>
      </c>
      <c r="B251" s="2" t="str">
        <f>HYPERLINK("https://stackoverflow.com/q/24821180", "24821180")</f>
        <v>24821180</v>
      </c>
      <c r="C251" s="1" t="s">
        <v>4</v>
      </c>
      <c r="D251" s="1">
        <v>8.0</v>
      </c>
      <c r="E251" s="1">
        <v>0.483747223904704</v>
      </c>
    </row>
    <row r="252">
      <c r="A252" s="1">
        <v>250.0</v>
      </c>
      <c r="B252" s="2" t="str">
        <f>HYPERLINK("https://stackoverflow.com/q/25077760", "25077760")</f>
        <v>25077760</v>
      </c>
      <c r="C252" s="1" t="s">
        <v>4</v>
      </c>
      <c r="D252" s="1">
        <v>6.0</v>
      </c>
      <c r="E252" s="1">
        <v>0.404207381284745</v>
      </c>
    </row>
    <row r="253">
      <c r="A253" s="1">
        <v>251.0</v>
      </c>
      <c r="B253" s="2" t="str">
        <f>HYPERLINK("https://stackoverflow.com/q/25262060", "25262060")</f>
        <v>25262060</v>
      </c>
      <c r="C253" s="1" t="s">
        <v>4</v>
      </c>
      <c r="D253" s="1">
        <v>5.0</v>
      </c>
      <c r="E253" s="1">
        <v>0.386918003356359</v>
      </c>
    </row>
    <row r="254">
      <c r="A254" s="1">
        <v>252.0</v>
      </c>
      <c r="B254" s="2" t="str">
        <f>HYPERLINK("https://stackoverflow.com/q/25279217", "25279217")</f>
        <v>25279217</v>
      </c>
      <c r="C254" s="1" t="s">
        <v>4</v>
      </c>
      <c r="D254" s="1">
        <v>6.0</v>
      </c>
      <c r="E254" s="1">
        <v>0.250049691910157</v>
      </c>
    </row>
    <row r="255">
      <c r="A255" s="1">
        <v>253.0</v>
      </c>
      <c r="B255" s="2" t="str">
        <f>HYPERLINK("https://stackoverflow.com/q/25436947", "25436947")</f>
        <v>25436947</v>
      </c>
      <c r="C255" s="1" t="s">
        <v>4</v>
      </c>
      <c r="D255" s="1">
        <v>0.0</v>
      </c>
      <c r="E255" s="1">
        <v>0.427102288392611</v>
      </c>
    </row>
    <row r="256">
      <c r="A256" s="1">
        <v>254.0</v>
      </c>
      <c r="B256" s="2" t="str">
        <f>HYPERLINK("https://stackoverflow.com/q/25451031", "25451031")</f>
        <v>25451031</v>
      </c>
      <c r="C256" s="1" t="s">
        <v>4</v>
      </c>
      <c r="D256" s="1">
        <v>3.0</v>
      </c>
      <c r="E256" s="1">
        <v>0.364481762369086</v>
      </c>
    </row>
    <row r="257">
      <c r="A257" s="1">
        <v>255.0</v>
      </c>
      <c r="B257" s="2" t="str">
        <f>HYPERLINK("https://stackoverflow.com/q/25499141", "25499141")</f>
        <v>25499141</v>
      </c>
      <c r="C257" s="1" t="s">
        <v>4</v>
      </c>
      <c r="D257" s="1">
        <v>6.0</v>
      </c>
      <c r="E257" s="1">
        <v>0.520292252550317</v>
      </c>
    </row>
    <row r="258">
      <c r="A258" s="1">
        <v>256.0</v>
      </c>
      <c r="B258" s="2" t="str">
        <f>HYPERLINK("https://stackoverflow.com/q/25560603", "25560603")</f>
        <v>25560603</v>
      </c>
      <c r="C258" s="1" t="s">
        <v>4</v>
      </c>
      <c r="D258" s="1">
        <v>6.0</v>
      </c>
      <c r="E258" s="1">
        <v>0.422546125175318</v>
      </c>
    </row>
    <row r="259">
      <c r="A259" s="1">
        <v>257.0</v>
      </c>
      <c r="B259" s="2" t="str">
        <f>HYPERLINK("https://stackoverflow.com/q/25615751", "25615751")</f>
        <v>25615751</v>
      </c>
      <c r="C259" s="1" t="s">
        <v>4</v>
      </c>
      <c r="D259" s="1">
        <v>12.0</v>
      </c>
      <c r="E259" s="1">
        <v>0.378802161890397</v>
      </c>
    </row>
    <row r="260">
      <c r="A260" s="1">
        <v>258.0</v>
      </c>
      <c r="B260" s="2" t="str">
        <f>HYPERLINK("https://stackoverflow.com/q/25617442", "25617442")</f>
        <v>25617442</v>
      </c>
      <c r="C260" s="1" t="s">
        <v>4</v>
      </c>
      <c r="D260" s="1">
        <v>2.0</v>
      </c>
      <c r="E260" s="1">
        <v>0.483895485573337</v>
      </c>
    </row>
    <row r="261">
      <c r="A261" s="1">
        <v>259.0</v>
      </c>
      <c r="B261" s="2" t="str">
        <f>HYPERLINK("https://stackoverflow.com/q/25731858", "25731858")</f>
        <v>25731858</v>
      </c>
      <c r="C261" s="1" t="s">
        <v>4</v>
      </c>
      <c r="D261" s="1">
        <v>6.0</v>
      </c>
      <c r="E261" s="1">
        <v>0.436096203538063</v>
      </c>
    </row>
    <row r="262">
      <c r="A262" s="1">
        <v>260.0</v>
      </c>
      <c r="B262" s="2" t="str">
        <f>HYPERLINK("https://stackoverflow.com/q/25801442", "25801442")</f>
        <v>25801442</v>
      </c>
      <c r="C262" s="1" t="s">
        <v>4</v>
      </c>
      <c r="D262" s="1">
        <v>12.0</v>
      </c>
      <c r="E262" s="1">
        <v>0.630331557867789</v>
      </c>
    </row>
    <row r="263">
      <c r="A263" s="1">
        <v>261.0</v>
      </c>
      <c r="B263" s="2" t="str">
        <f>HYPERLINK("https://stackoverflow.com/q/25926998", "25926998")</f>
        <v>25926998</v>
      </c>
      <c r="C263" s="1" t="s">
        <v>4</v>
      </c>
      <c r="D263" s="1">
        <v>7.0</v>
      </c>
      <c r="E263" s="1">
        <v>0.42281679672984</v>
      </c>
    </row>
    <row r="264">
      <c r="A264" s="1">
        <v>262.0</v>
      </c>
      <c r="B264" s="2" t="str">
        <f>HYPERLINK("https://stackoverflow.com/q/25935255", "25935255")</f>
        <v>25935255</v>
      </c>
      <c r="C264" s="1" t="s">
        <v>4</v>
      </c>
      <c r="D264" s="1">
        <v>8.0</v>
      </c>
      <c r="E264" s="1">
        <v>0.278018538581918</v>
      </c>
    </row>
    <row r="265">
      <c r="A265" s="1">
        <v>263.0</v>
      </c>
      <c r="B265" s="2" t="str">
        <f>HYPERLINK("https://stackoverflow.com/q/25950980", "25950980")</f>
        <v>25950980</v>
      </c>
      <c r="C265" s="1" t="s">
        <v>4</v>
      </c>
      <c r="D265" s="1">
        <v>0.0</v>
      </c>
      <c r="E265" s="1">
        <v>0.599372056514913</v>
      </c>
    </row>
    <row r="266">
      <c r="A266" s="1">
        <v>264.0</v>
      </c>
      <c r="B266" s="2" t="str">
        <f>HYPERLINK("https://stackoverflow.com/q/25971699", "25971699")</f>
        <v>25971699</v>
      </c>
      <c r="C266" s="1" t="s">
        <v>4</v>
      </c>
      <c r="D266" s="1">
        <v>5.0</v>
      </c>
      <c r="E266" s="1">
        <v>0.661219373219373</v>
      </c>
    </row>
    <row r="267">
      <c r="A267" s="1">
        <v>265.0</v>
      </c>
      <c r="B267" s="2" t="str">
        <f>HYPERLINK("https://stackoverflow.com/q/26043809", "26043809")</f>
        <v>26043809</v>
      </c>
      <c r="C267" s="1" t="s">
        <v>4</v>
      </c>
      <c r="D267" s="1">
        <v>5.0</v>
      </c>
      <c r="E267" s="1">
        <v>0.507766349574259</v>
      </c>
    </row>
    <row r="268">
      <c r="A268" s="1">
        <v>266.0</v>
      </c>
      <c r="B268" s="2" t="str">
        <f>HYPERLINK("https://stackoverflow.com/q/26226598", "26226598")</f>
        <v>26226598</v>
      </c>
      <c r="C268" s="1" t="s">
        <v>4</v>
      </c>
      <c r="D268" s="1">
        <v>6.0</v>
      </c>
      <c r="E268" s="1">
        <v>0.724810400866739</v>
      </c>
    </row>
    <row r="269">
      <c r="A269" s="1">
        <v>267.0</v>
      </c>
      <c r="B269" s="2" t="str">
        <f>HYPERLINK("https://stackoverflow.com/q/26235358", "26235358")</f>
        <v>26235358</v>
      </c>
      <c r="C269" s="1" t="s">
        <v>4</v>
      </c>
      <c r="D269" s="1">
        <v>5.0</v>
      </c>
      <c r="E269" s="1">
        <v>0.282897001811187</v>
      </c>
    </row>
    <row r="270">
      <c r="A270" s="1">
        <v>268.0</v>
      </c>
      <c r="B270" s="2" t="str">
        <f>HYPERLINK("https://stackoverflow.com/q/26475674", "26475674")</f>
        <v>26475674</v>
      </c>
      <c r="C270" s="1" t="s">
        <v>4</v>
      </c>
      <c r="D270" s="1">
        <v>6.0</v>
      </c>
      <c r="E270" s="1">
        <v>0.643452569378495</v>
      </c>
    </row>
    <row r="271">
      <c r="A271" s="1">
        <v>269.0</v>
      </c>
      <c r="B271" s="2" t="str">
        <f>HYPERLINK("https://stackoverflow.com/q/26585466", "26585466")</f>
        <v>26585466</v>
      </c>
      <c r="C271" s="1" t="s">
        <v>4</v>
      </c>
      <c r="D271" s="1">
        <v>7.0</v>
      </c>
      <c r="E271" s="1">
        <v>0.37087247186257</v>
      </c>
    </row>
    <row r="272">
      <c r="A272" s="1">
        <v>270.0</v>
      </c>
      <c r="B272" s="2" t="str">
        <f>HYPERLINK("https://stackoverflow.com/q/26590629", "26590629")</f>
        <v>26590629</v>
      </c>
      <c r="C272" s="1" t="s">
        <v>4</v>
      </c>
      <c r="D272" s="1">
        <v>6.0</v>
      </c>
      <c r="E272" s="1">
        <v>0.714429986818046</v>
      </c>
    </row>
    <row r="273">
      <c r="A273" s="1">
        <v>271.0</v>
      </c>
      <c r="B273" s="2" t="str">
        <f>HYPERLINK("https://stackoverflow.com/q/26634391", "26634391")</f>
        <v>26634391</v>
      </c>
      <c r="C273" s="1" t="s">
        <v>4</v>
      </c>
      <c r="D273" s="1">
        <v>6.0</v>
      </c>
      <c r="E273" s="1">
        <v>0.563539238539238</v>
      </c>
    </row>
    <row r="274">
      <c r="A274" s="1">
        <v>272.0</v>
      </c>
      <c r="B274" s="2" t="str">
        <f>HYPERLINK("https://stackoverflow.com/q/26642065", "26642065")</f>
        <v>26642065</v>
      </c>
      <c r="C274" s="1" t="s">
        <v>4</v>
      </c>
      <c r="D274" s="1">
        <v>8.0</v>
      </c>
      <c r="E274" s="1">
        <v>0.311249901177958</v>
      </c>
    </row>
    <row r="275">
      <c r="A275" s="1">
        <v>273.0</v>
      </c>
      <c r="B275" s="2" t="str">
        <f>HYPERLINK("https://stackoverflow.com/q/26655087", "26655087")</f>
        <v>26655087</v>
      </c>
      <c r="C275" s="1" t="s">
        <v>4</v>
      </c>
      <c r="D275" s="1">
        <v>0.0</v>
      </c>
      <c r="E275" s="1">
        <v>0.549907283074365</v>
      </c>
    </row>
    <row r="276">
      <c r="A276" s="1">
        <v>274.0</v>
      </c>
      <c r="B276" s="2" t="str">
        <f>HYPERLINK("https://stackoverflow.com/q/26712480", "26712480")</f>
        <v>26712480</v>
      </c>
      <c r="C276" s="1" t="s">
        <v>4</v>
      </c>
      <c r="D276" s="1">
        <v>7.0</v>
      </c>
      <c r="E276" s="1">
        <v>0.670530382859149</v>
      </c>
    </row>
    <row r="277">
      <c r="A277" s="1">
        <v>275.0</v>
      </c>
      <c r="B277" s="2" t="str">
        <f>HYPERLINK("https://stackoverflow.com/q/26779046", "26779046")</f>
        <v>26779046</v>
      </c>
      <c r="C277" s="1" t="s">
        <v>4</v>
      </c>
      <c r="D277" s="1">
        <v>11.0</v>
      </c>
      <c r="E277" s="1">
        <v>0.318630337419481</v>
      </c>
    </row>
    <row r="278">
      <c r="A278" s="1">
        <v>276.0</v>
      </c>
      <c r="B278" s="2" t="str">
        <f>HYPERLINK("https://stackoverflow.com/q/26848897", "26848897")</f>
        <v>26848897</v>
      </c>
      <c r="C278" s="1" t="s">
        <v>4</v>
      </c>
      <c r="D278" s="1">
        <v>7.0</v>
      </c>
      <c r="E278" s="1">
        <v>0.432272234129819</v>
      </c>
    </row>
    <row r="279">
      <c r="A279" s="1">
        <v>277.0</v>
      </c>
      <c r="B279" s="2" t="str">
        <f>HYPERLINK("https://stackoverflow.com/q/27153271", "27153271")</f>
        <v>27153271</v>
      </c>
      <c r="C279" s="1" t="s">
        <v>4</v>
      </c>
      <c r="D279" s="1">
        <v>6.0</v>
      </c>
      <c r="E279" s="1">
        <v>0.480031542531542</v>
      </c>
    </row>
    <row r="280">
      <c r="A280" s="1">
        <v>278.0</v>
      </c>
      <c r="B280" s="2" t="str">
        <f>HYPERLINK("https://stackoverflow.com/q/27223147", "27223147")</f>
        <v>27223147</v>
      </c>
      <c r="C280" s="1" t="s">
        <v>4</v>
      </c>
      <c r="D280" s="1">
        <v>0.0</v>
      </c>
      <c r="E280" s="1">
        <v>0.432637362637362</v>
      </c>
    </row>
    <row r="281">
      <c r="A281" s="1">
        <v>279.0</v>
      </c>
      <c r="B281" s="2" t="str">
        <f>HYPERLINK("https://stackoverflow.com/q/27306044", "27306044")</f>
        <v>27306044</v>
      </c>
      <c r="C281" s="1" t="s">
        <v>4</v>
      </c>
      <c r="D281" s="1">
        <v>3.0</v>
      </c>
      <c r="E281" s="1">
        <v>0.296842478189628</v>
      </c>
    </row>
    <row r="282">
      <c r="A282" s="1">
        <v>280.0</v>
      </c>
      <c r="B282" s="2" t="str">
        <f>HYPERLINK("https://stackoverflow.com/q/27364108", "27364108")</f>
        <v>27364108</v>
      </c>
      <c r="C282" s="1" t="s">
        <v>4</v>
      </c>
      <c r="D282" s="1">
        <v>5.0</v>
      </c>
      <c r="E282" s="1">
        <v>0.341747486825207</v>
      </c>
    </row>
    <row r="283">
      <c r="A283" s="1">
        <v>281.0</v>
      </c>
      <c r="B283" s="2" t="str">
        <f>HYPERLINK("https://stackoverflow.com/q/27398134", "27398134")</f>
        <v>27398134</v>
      </c>
      <c r="C283" s="1" t="s">
        <v>4</v>
      </c>
      <c r="D283" s="1">
        <v>9.0</v>
      </c>
      <c r="E283" s="1">
        <v>0.349223546406645</v>
      </c>
    </row>
    <row r="284">
      <c r="A284" s="1">
        <v>282.0</v>
      </c>
      <c r="B284" s="2" t="str">
        <f>HYPERLINK("https://stackoverflow.com/q/27416913", "27416913")</f>
        <v>27416913</v>
      </c>
      <c r="C284" s="1" t="s">
        <v>4</v>
      </c>
      <c r="D284" s="1">
        <v>6.0</v>
      </c>
      <c r="E284" s="1">
        <v>0.407035798340146</v>
      </c>
    </row>
    <row r="285">
      <c r="A285" s="1">
        <v>283.0</v>
      </c>
      <c r="B285" s="2" t="str">
        <f>HYPERLINK("https://stackoverflow.com/q/27424312", "27424312")</f>
        <v>27424312</v>
      </c>
      <c r="C285" s="1" t="s">
        <v>4</v>
      </c>
      <c r="D285" s="1">
        <v>3.0</v>
      </c>
      <c r="E285" s="1">
        <v>0.55025120598891</v>
      </c>
    </row>
    <row r="286">
      <c r="A286" s="1">
        <v>284.0</v>
      </c>
      <c r="B286" s="2" t="str">
        <f>HYPERLINK("https://stackoverflow.com/q/27426874", "27426874")</f>
        <v>27426874</v>
      </c>
      <c r="C286" s="1" t="s">
        <v>4</v>
      </c>
      <c r="D286" s="1">
        <v>9.0</v>
      </c>
      <c r="E286" s="1">
        <v>0.62169114596299</v>
      </c>
    </row>
    <row r="287">
      <c r="A287" s="1">
        <v>285.0</v>
      </c>
      <c r="B287" s="2" t="str">
        <f>HYPERLINK("https://stackoverflow.com/q/27748865", "27748865")</f>
        <v>27748865</v>
      </c>
      <c r="C287" s="1" t="s">
        <v>4</v>
      </c>
      <c r="D287" s="1">
        <v>10.0</v>
      </c>
      <c r="E287" s="1">
        <v>0.477217410992245</v>
      </c>
    </row>
    <row r="288">
      <c r="A288" s="1">
        <v>286.0</v>
      </c>
      <c r="B288" s="2" t="str">
        <f>HYPERLINK("https://stackoverflow.com/q/27793944", "27793944")</f>
        <v>27793944</v>
      </c>
      <c r="C288" s="1" t="s">
        <v>4</v>
      </c>
      <c r="D288" s="1">
        <v>5.0</v>
      </c>
      <c r="E288" s="1">
        <v>0.485069377837457</v>
      </c>
    </row>
    <row r="289">
      <c r="A289" s="1">
        <v>287.0</v>
      </c>
      <c r="B289" s="2" t="str">
        <f>HYPERLINK("https://stackoverflow.com/q/27922716", "27922716")</f>
        <v>27922716</v>
      </c>
      <c r="C289" s="1" t="s">
        <v>4</v>
      </c>
      <c r="D289" s="1">
        <v>6.0</v>
      </c>
      <c r="E289" s="1">
        <v>0.457524672994286</v>
      </c>
    </row>
    <row r="290">
      <c r="A290" s="1">
        <v>288.0</v>
      </c>
      <c r="B290" s="2" t="str">
        <f>HYPERLINK("https://stackoverflow.com/q/28019888", "28019888")</f>
        <v>28019888</v>
      </c>
      <c r="C290" s="1" t="s">
        <v>4</v>
      </c>
      <c r="D290" s="1">
        <v>6.0</v>
      </c>
      <c r="E290" s="1">
        <v>0.679392212725546</v>
      </c>
    </row>
    <row r="291">
      <c r="A291" s="1">
        <v>289.0</v>
      </c>
      <c r="B291" s="2" t="str">
        <f>HYPERLINK("https://stackoverflow.com/q/28073629", "28073629")</f>
        <v>28073629</v>
      </c>
      <c r="C291" s="1" t="s">
        <v>4</v>
      </c>
      <c r="D291" s="1">
        <v>9.0</v>
      </c>
      <c r="E291" s="1">
        <v>0.339111819337808</v>
      </c>
    </row>
    <row r="292">
      <c r="A292" s="1">
        <v>290.0</v>
      </c>
      <c r="B292" s="2" t="str">
        <f>HYPERLINK("https://stackoverflow.com/q/28083465", "28083465")</f>
        <v>28083465</v>
      </c>
      <c r="C292" s="1" t="s">
        <v>4</v>
      </c>
      <c r="D292" s="1">
        <v>7.0</v>
      </c>
      <c r="E292" s="1">
        <v>0.506275145619407</v>
      </c>
    </row>
    <row r="293">
      <c r="A293" s="1">
        <v>291.0</v>
      </c>
      <c r="B293" s="2" t="str">
        <f>HYPERLINK("https://stackoverflow.com/q/28083664", "28083664")</f>
        <v>28083664</v>
      </c>
      <c r="C293" s="1" t="s">
        <v>4</v>
      </c>
      <c r="D293" s="1">
        <v>7.0</v>
      </c>
      <c r="E293" s="1">
        <v>0.323335541047718</v>
      </c>
    </row>
    <row r="294">
      <c r="A294" s="1">
        <v>292.0</v>
      </c>
      <c r="B294" s="2" t="str">
        <f>HYPERLINK("https://stackoverflow.com/q/28259325", "28259325")</f>
        <v>28259325</v>
      </c>
      <c r="C294" s="1" t="s">
        <v>4</v>
      </c>
      <c r="D294" s="1">
        <v>3.0</v>
      </c>
      <c r="E294" s="1">
        <v>0.295177045177045</v>
      </c>
    </row>
    <row r="295">
      <c r="A295" s="1">
        <v>293.0</v>
      </c>
      <c r="B295" s="2" t="str">
        <f>HYPERLINK("https://stackoverflow.com/q/28393085", "28393085")</f>
        <v>28393085</v>
      </c>
      <c r="C295" s="1" t="s">
        <v>4</v>
      </c>
      <c r="D295" s="1">
        <v>8.0</v>
      </c>
      <c r="E295" s="1">
        <v>0.369263961496971</v>
      </c>
    </row>
    <row r="296">
      <c r="A296" s="1">
        <v>294.0</v>
      </c>
      <c r="B296" s="2" t="str">
        <f>HYPERLINK("https://stackoverflow.com/q/28474243", "28474243")</f>
        <v>28474243</v>
      </c>
      <c r="C296" s="1" t="s">
        <v>4</v>
      </c>
      <c r="D296" s="1">
        <v>7.0</v>
      </c>
      <c r="E296" s="1">
        <v>0.544926897362427</v>
      </c>
    </row>
    <row r="297">
      <c r="A297" s="1">
        <v>295.0</v>
      </c>
      <c r="B297" s="2" t="str">
        <f>HYPERLINK("https://stackoverflow.com/q/28610006", "28610006")</f>
        <v>28610006</v>
      </c>
      <c r="C297" s="1" t="s">
        <v>4</v>
      </c>
      <c r="D297" s="1">
        <v>6.0</v>
      </c>
      <c r="E297" s="1">
        <v>0.436277490625316</v>
      </c>
    </row>
    <row r="298">
      <c r="A298" s="1">
        <v>296.0</v>
      </c>
      <c r="B298" s="2" t="str">
        <f>HYPERLINK("https://stackoverflow.com/q/28769714", "28769714")</f>
        <v>28769714</v>
      </c>
      <c r="C298" s="1" t="s">
        <v>4</v>
      </c>
      <c r="D298" s="1">
        <v>2.0</v>
      </c>
      <c r="E298" s="1">
        <v>0.575495647438093</v>
      </c>
    </row>
    <row r="299">
      <c r="A299" s="1">
        <v>297.0</v>
      </c>
      <c r="B299" s="2" t="str">
        <f>HYPERLINK("https://stackoverflow.com/q/28865644", "28865644")</f>
        <v>28865644</v>
      </c>
      <c r="C299" s="1" t="s">
        <v>4</v>
      </c>
      <c r="D299" s="1">
        <v>11.0</v>
      </c>
      <c r="E299" s="1">
        <v>0.288563288563288</v>
      </c>
    </row>
    <row r="300">
      <c r="A300" s="1">
        <v>298.0</v>
      </c>
      <c r="B300" s="2" t="str">
        <f>HYPERLINK("https://stackoverflow.com/q/28963021", "28963021")</f>
        <v>28963021</v>
      </c>
      <c r="C300" s="1" t="s">
        <v>4</v>
      </c>
      <c r="D300" s="1">
        <v>3.0</v>
      </c>
      <c r="E300" s="1">
        <v>0.739684477779715</v>
      </c>
    </row>
    <row r="301">
      <c r="A301" s="1">
        <v>299.0</v>
      </c>
      <c r="B301" s="2" t="str">
        <f>HYPERLINK("https://stackoverflow.com/q/28991453", "28991453")</f>
        <v>28991453</v>
      </c>
      <c r="C301" s="1" t="s">
        <v>4</v>
      </c>
      <c r="D301" s="1">
        <v>8.0</v>
      </c>
      <c r="E301" s="1">
        <v>0.26609820052443</v>
      </c>
    </row>
    <row r="302">
      <c r="A302" s="1">
        <v>300.0</v>
      </c>
      <c r="B302" s="2" t="str">
        <f>HYPERLINK("https://stackoverflow.com/q/29035915", "29035915")</f>
        <v>29035915</v>
      </c>
      <c r="C302" s="1" t="s">
        <v>4</v>
      </c>
      <c r="D302" s="1">
        <v>3.0</v>
      </c>
      <c r="E302" s="1">
        <v>0.614523909605876</v>
      </c>
    </row>
    <row r="303">
      <c r="A303" s="1">
        <v>301.0</v>
      </c>
      <c r="B303" s="2" t="str">
        <f>HYPERLINK("https://stackoverflow.com/q/29060765", "29060765")</f>
        <v>29060765</v>
      </c>
      <c r="C303" s="1" t="s">
        <v>4</v>
      </c>
      <c r="D303" s="1">
        <v>8.0</v>
      </c>
      <c r="E303" s="1">
        <v>0.412409726363214</v>
      </c>
    </row>
    <row r="304">
      <c r="A304" s="1">
        <v>302.0</v>
      </c>
      <c r="B304" s="2" t="str">
        <f>HYPERLINK("https://stackoverflow.com/q/29287436", "29287436")</f>
        <v>29287436</v>
      </c>
      <c r="C304" s="1" t="s">
        <v>4</v>
      </c>
      <c r="D304" s="1">
        <v>6.0</v>
      </c>
      <c r="E304" s="1">
        <v>0.362909277256172</v>
      </c>
    </row>
    <row r="305">
      <c r="A305" s="1">
        <v>303.0</v>
      </c>
      <c r="B305" s="2" t="str">
        <f>HYPERLINK("https://stackoverflow.com/q/29308113", "29308113")</f>
        <v>29308113</v>
      </c>
      <c r="C305" s="1" t="s">
        <v>4</v>
      </c>
      <c r="D305" s="1">
        <v>5.0</v>
      </c>
      <c r="E305" s="1">
        <v>0.366317386860306</v>
      </c>
    </row>
    <row r="306">
      <c r="A306" s="1">
        <v>304.0</v>
      </c>
      <c r="B306" s="2" t="str">
        <f>HYPERLINK("https://stackoverflow.com/q/29386945", "29386945")</f>
        <v>29386945</v>
      </c>
      <c r="C306" s="1" t="s">
        <v>4</v>
      </c>
      <c r="D306" s="1">
        <v>6.0</v>
      </c>
      <c r="E306" s="1">
        <v>0.230009496676163</v>
      </c>
    </row>
    <row r="307">
      <c r="A307" s="1">
        <v>305.0</v>
      </c>
      <c r="B307" s="2" t="str">
        <f>HYPERLINK("https://stackoverflow.com/q/29395319", "29395319")</f>
        <v>29395319</v>
      </c>
      <c r="C307" s="1" t="s">
        <v>4</v>
      </c>
      <c r="D307" s="1">
        <v>0.0</v>
      </c>
      <c r="E307" s="1">
        <v>0.733077047487527</v>
      </c>
    </row>
    <row r="308">
      <c r="A308" s="1">
        <v>306.0</v>
      </c>
      <c r="B308" s="2" t="str">
        <f>HYPERLINK("https://stackoverflow.com/q/29458112", "29458112")</f>
        <v>29458112</v>
      </c>
      <c r="C308" s="1" t="s">
        <v>4</v>
      </c>
      <c r="D308" s="1">
        <v>4.0</v>
      </c>
      <c r="E308" s="1">
        <v>0.291064491064491</v>
      </c>
    </row>
    <row r="309">
      <c r="A309" s="1">
        <v>307.0</v>
      </c>
      <c r="B309" s="2" t="str">
        <f>HYPERLINK("https://stackoverflow.com/q/29466750", "29466750")</f>
        <v>29466750</v>
      </c>
      <c r="C309" s="1" t="s">
        <v>4</v>
      </c>
      <c r="D309" s="1">
        <v>4.0</v>
      </c>
      <c r="E309" s="1">
        <v>0.320222582517664</v>
      </c>
    </row>
    <row r="310">
      <c r="A310" s="1">
        <v>308.0</v>
      </c>
      <c r="B310" s="2" t="str">
        <f>HYPERLINK("https://stackoverflow.com/q/29606122", "29606122")</f>
        <v>29606122</v>
      </c>
      <c r="C310" s="1" t="s">
        <v>4</v>
      </c>
      <c r="D310" s="1">
        <v>8.0</v>
      </c>
      <c r="E310" s="1">
        <v>0.672994286253954</v>
      </c>
    </row>
    <row r="311">
      <c r="A311" s="1">
        <v>309.0</v>
      </c>
      <c r="B311" s="2" t="str">
        <f>HYPERLINK("https://stackoverflow.com/q/29623135", "29623135")</f>
        <v>29623135</v>
      </c>
      <c r="C311" s="1" t="s">
        <v>4</v>
      </c>
      <c r="D311" s="1">
        <v>0.0</v>
      </c>
      <c r="E311" s="1">
        <v>0.421271735926908</v>
      </c>
    </row>
    <row r="312">
      <c r="A312" s="1">
        <v>310.0</v>
      </c>
      <c r="B312" s="2" t="str">
        <f>HYPERLINK("https://stackoverflow.com/q/29658339", "29658339")</f>
        <v>29658339</v>
      </c>
      <c r="C312" s="1" t="s">
        <v>4</v>
      </c>
      <c r="D312" s="1">
        <v>4.0</v>
      </c>
      <c r="E312" s="1">
        <v>0.324419500385165</v>
      </c>
    </row>
    <row r="313">
      <c r="A313" s="1">
        <v>311.0</v>
      </c>
      <c r="B313" s="2" t="str">
        <f>HYPERLINK("https://stackoverflow.com/q/29800320", "29800320")</f>
        <v>29800320</v>
      </c>
      <c r="C313" s="1" t="s">
        <v>4</v>
      </c>
      <c r="D313" s="1">
        <v>3.0</v>
      </c>
      <c r="E313" s="1">
        <v>0.600336764925293</v>
      </c>
    </row>
    <row r="314">
      <c r="A314" s="1">
        <v>312.0</v>
      </c>
      <c r="B314" s="2" t="str">
        <f>HYPERLINK("https://stackoverflow.com/q/29905159", "29905159")</f>
        <v>29905159</v>
      </c>
      <c r="C314" s="1" t="s">
        <v>4</v>
      </c>
      <c r="D314" s="1">
        <v>9.0</v>
      </c>
      <c r="E314" s="1">
        <v>0.267854126549778</v>
      </c>
    </row>
    <row r="315">
      <c r="A315" s="1">
        <v>313.0</v>
      </c>
      <c r="B315" s="2" t="str">
        <f>HYPERLINK("https://stackoverflow.com/q/30003533", "30003533")</f>
        <v>30003533</v>
      </c>
      <c r="C315" s="1" t="s">
        <v>4</v>
      </c>
      <c r="D315" s="1">
        <v>9.0</v>
      </c>
      <c r="E315" s="1">
        <v>0.47898493259318</v>
      </c>
    </row>
    <row r="316">
      <c r="A316" s="1">
        <v>314.0</v>
      </c>
      <c r="B316" s="2" t="str">
        <f>HYPERLINK("https://stackoverflow.com/q/30025388", "30025388")</f>
        <v>30025388</v>
      </c>
      <c r="C316" s="1" t="s">
        <v>4</v>
      </c>
      <c r="D316" s="1">
        <v>11.0</v>
      </c>
      <c r="E316" s="1">
        <v>0.412409726363214</v>
      </c>
    </row>
    <row r="317">
      <c r="A317" s="1">
        <v>315.0</v>
      </c>
      <c r="B317" s="2" t="str">
        <f>HYPERLINK("https://stackoverflow.com/q/30193726", "30193726")</f>
        <v>30193726</v>
      </c>
      <c r="C317" s="1" t="s">
        <v>4</v>
      </c>
      <c r="D317" s="1">
        <v>6.0</v>
      </c>
      <c r="E317" s="1">
        <v>0.54382002568531</v>
      </c>
    </row>
    <row r="318">
      <c r="A318" s="1">
        <v>316.0</v>
      </c>
      <c r="B318" s="2" t="str">
        <f>HYPERLINK("https://stackoverflow.com/q/30256468", "30256468")</f>
        <v>30256468</v>
      </c>
      <c r="C318" s="1" t="s">
        <v>4</v>
      </c>
      <c r="D318" s="1">
        <v>9.0</v>
      </c>
      <c r="E318" s="1">
        <v>0.341747486825207</v>
      </c>
    </row>
    <row r="319">
      <c r="A319" s="1">
        <v>317.0</v>
      </c>
      <c r="B319" s="2" t="str">
        <f>HYPERLINK("https://stackoverflow.com/q/30295763", "30295763")</f>
        <v>30295763</v>
      </c>
      <c r="C319" s="1" t="s">
        <v>4</v>
      </c>
      <c r="D319" s="1">
        <v>7.0</v>
      </c>
      <c r="E319" s="1">
        <v>0.479593188895514</v>
      </c>
    </row>
    <row r="320">
      <c r="A320" s="1">
        <v>318.0</v>
      </c>
      <c r="B320" s="2" t="str">
        <f>HYPERLINK("https://stackoverflow.com/q/30404878", "30404878")</f>
        <v>30404878</v>
      </c>
      <c r="C320" s="1" t="s">
        <v>4</v>
      </c>
      <c r="D320" s="1">
        <v>8.0</v>
      </c>
      <c r="E320" s="1">
        <v>0.550527412966437</v>
      </c>
    </row>
    <row r="321">
      <c r="A321" s="1">
        <v>319.0</v>
      </c>
      <c r="B321" s="2" t="str">
        <f>HYPERLINK("https://stackoverflow.com/q/30460291", "30460291")</f>
        <v>30460291</v>
      </c>
      <c r="C321" s="1" t="s">
        <v>4</v>
      </c>
      <c r="D321" s="1">
        <v>7.0</v>
      </c>
      <c r="E321" s="1">
        <v>0.401127897918655</v>
      </c>
    </row>
    <row r="322">
      <c r="A322" s="1">
        <v>320.0</v>
      </c>
      <c r="B322" s="2" t="str">
        <f>HYPERLINK("https://stackoverflow.com/q/30487441", "30487441")</f>
        <v>30487441</v>
      </c>
      <c r="C322" s="1" t="s">
        <v>4</v>
      </c>
      <c r="D322" s="1">
        <v>6.0</v>
      </c>
      <c r="E322" s="1">
        <v>0.528997468911631</v>
      </c>
    </row>
    <row r="323">
      <c r="A323" s="1">
        <v>321.0</v>
      </c>
      <c r="B323" s="2" t="str">
        <f>HYPERLINK("https://stackoverflow.com/q/30531307", "30531307")</f>
        <v>30531307</v>
      </c>
      <c r="C323" s="1" t="s">
        <v>4</v>
      </c>
      <c r="D323" s="1">
        <v>2.0</v>
      </c>
      <c r="E323" s="1">
        <v>0.43370347937277</v>
      </c>
    </row>
    <row r="324">
      <c r="A324" s="1">
        <v>322.0</v>
      </c>
      <c r="B324" s="2" t="str">
        <f>HYPERLINK("https://stackoverflow.com/q/30874436", "30874436")</f>
        <v>30874436</v>
      </c>
      <c r="C324" s="1" t="s">
        <v>4</v>
      </c>
      <c r="D324" s="1">
        <v>5.0</v>
      </c>
      <c r="E324" s="1">
        <v>0.452650425219003</v>
      </c>
    </row>
    <row r="325">
      <c r="A325" s="1">
        <v>323.0</v>
      </c>
      <c r="B325" s="2" t="str">
        <f>HYPERLINK("https://stackoverflow.com/q/30877737", "30877737")</f>
        <v>30877737</v>
      </c>
      <c r="C325" s="1" t="s">
        <v>4</v>
      </c>
      <c r="D325" s="1">
        <v>11.0</v>
      </c>
      <c r="E325" s="1">
        <v>0.275365061342921</v>
      </c>
    </row>
    <row r="326">
      <c r="A326" s="1">
        <v>324.0</v>
      </c>
      <c r="B326" s="2" t="str">
        <f>HYPERLINK("https://stackoverflow.com/q/31052944", "31052944")</f>
        <v>31052944</v>
      </c>
      <c r="C326" s="1" t="s">
        <v>4</v>
      </c>
      <c r="D326" s="1">
        <v>3.0</v>
      </c>
      <c r="E326" s="1">
        <v>0.333995647648784</v>
      </c>
    </row>
    <row r="327">
      <c r="A327" s="1">
        <v>325.0</v>
      </c>
      <c r="B327" s="2" t="str">
        <f>HYPERLINK("https://stackoverflow.com/q/31091321", "31091321")</f>
        <v>31091321</v>
      </c>
      <c r="C327" s="1" t="s">
        <v>4</v>
      </c>
      <c r="D327" s="1">
        <v>5.0</v>
      </c>
      <c r="E327" s="1">
        <v>0.323605356392241</v>
      </c>
    </row>
    <row r="328">
      <c r="A328" s="1">
        <v>326.0</v>
      </c>
      <c r="B328" s="2" t="str">
        <f>HYPERLINK("https://stackoverflow.com/q/31101619", "31101619")</f>
        <v>31101619</v>
      </c>
      <c r="C328" s="1" t="s">
        <v>4</v>
      </c>
      <c r="D328" s="1">
        <v>4.0</v>
      </c>
      <c r="E328" s="1">
        <v>0.195145299145299</v>
      </c>
    </row>
    <row r="329">
      <c r="A329" s="1">
        <v>327.0</v>
      </c>
      <c r="B329" s="2" t="str">
        <f>HYPERLINK("https://stackoverflow.com/q/31116437", "31116437")</f>
        <v>31116437</v>
      </c>
      <c r="C329" s="1" t="s">
        <v>4</v>
      </c>
      <c r="D329" s="1">
        <v>3.0</v>
      </c>
      <c r="E329" s="1">
        <v>0.356132698916204</v>
      </c>
    </row>
    <row r="330">
      <c r="A330" s="1">
        <v>328.0</v>
      </c>
      <c r="B330" s="2" t="str">
        <f>HYPERLINK("https://stackoverflow.com/q/31139620", "31139620")</f>
        <v>31139620</v>
      </c>
      <c r="C330" s="1" t="s">
        <v>4</v>
      </c>
      <c r="D330" s="1">
        <v>4.0</v>
      </c>
      <c r="E330" s="1">
        <v>0.282657843948166</v>
      </c>
    </row>
    <row r="331">
      <c r="A331" s="1">
        <v>329.0</v>
      </c>
      <c r="B331" s="2" t="str">
        <f>HYPERLINK("https://stackoverflow.com/q/31145919", "31145919")</f>
        <v>31145919</v>
      </c>
      <c r="C331" s="1" t="s">
        <v>4</v>
      </c>
      <c r="D331" s="1">
        <v>2.0</v>
      </c>
      <c r="E331" s="1">
        <v>0.431458772038482</v>
      </c>
    </row>
    <row r="332">
      <c r="A332" s="1">
        <v>330.0</v>
      </c>
      <c r="B332" s="2" t="str">
        <f>HYPERLINK("https://stackoverflow.com/q/31190469", "31190469")</f>
        <v>31190469</v>
      </c>
      <c r="C332" s="1" t="s">
        <v>4</v>
      </c>
      <c r="D332" s="1">
        <v>8.0</v>
      </c>
      <c r="E332" s="1">
        <v>0.478356768679349</v>
      </c>
    </row>
    <row r="333">
      <c r="A333" s="1">
        <v>331.0</v>
      </c>
      <c r="B333" s="2" t="str">
        <f>HYPERLINK("https://stackoverflow.com/q/31335575", "31335575")</f>
        <v>31335575</v>
      </c>
      <c r="C333" s="1" t="s">
        <v>4</v>
      </c>
      <c r="D333" s="1">
        <v>7.0</v>
      </c>
      <c r="E333" s="1">
        <v>0.262005949851253</v>
      </c>
    </row>
    <row r="334">
      <c r="A334" s="1">
        <v>332.0</v>
      </c>
      <c r="B334" s="2" t="str">
        <f>HYPERLINK("https://stackoverflow.com/q/31386733", "31386733")</f>
        <v>31386733</v>
      </c>
      <c r="C334" s="1" t="s">
        <v>4</v>
      </c>
      <c r="D334" s="1">
        <v>8.0</v>
      </c>
      <c r="E334" s="1">
        <v>0.37257525083612</v>
      </c>
    </row>
    <row r="335">
      <c r="A335" s="1">
        <v>333.0</v>
      </c>
      <c r="B335" s="2" t="str">
        <f>HYPERLINK("https://stackoverflow.com/q/31413681", "31413681")</f>
        <v>31413681</v>
      </c>
      <c r="C335" s="1" t="s">
        <v>4</v>
      </c>
      <c r="D335" s="1">
        <v>2.0</v>
      </c>
      <c r="E335" s="1">
        <v>0.269306855360267</v>
      </c>
    </row>
    <row r="336">
      <c r="A336" s="1">
        <v>334.0</v>
      </c>
      <c r="B336" s="2" t="str">
        <f>HYPERLINK("https://stackoverflow.com/q/31434640", "31434640")</f>
        <v>31434640</v>
      </c>
      <c r="C336" s="1" t="s">
        <v>4</v>
      </c>
      <c r="D336" s="1">
        <v>0.0</v>
      </c>
      <c r="E336" s="1">
        <v>0.302997150997151</v>
      </c>
    </row>
    <row r="337">
      <c r="A337" s="1">
        <v>335.0</v>
      </c>
      <c r="B337" s="2" t="str">
        <f>HYPERLINK("https://stackoverflow.com/q/31481379", "31481379")</f>
        <v>31481379</v>
      </c>
      <c r="C337" s="1" t="s">
        <v>4</v>
      </c>
      <c r="D337" s="1">
        <v>6.0</v>
      </c>
      <c r="E337" s="1">
        <v>0.288190682556879</v>
      </c>
    </row>
    <row r="338">
      <c r="A338" s="1">
        <v>336.0</v>
      </c>
      <c r="B338" s="2" t="str">
        <f>HYPERLINK("https://stackoverflow.com/q/31482020", "31482020")</f>
        <v>31482020</v>
      </c>
      <c r="C338" s="1" t="s">
        <v>4</v>
      </c>
      <c r="D338" s="1">
        <v>11.0</v>
      </c>
      <c r="E338" s="1">
        <v>0.498761138388797</v>
      </c>
    </row>
    <row r="339">
      <c r="A339" s="1">
        <v>337.0</v>
      </c>
      <c r="B339" s="2" t="str">
        <f>HYPERLINK("https://stackoverflow.com/q/31501424", "31501424")</f>
        <v>31501424</v>
      </c>
      <c r="C339" s="1" t="s">
        <v>4</v>
      </c>
      <c r="D339" s="1">
        <v>7.0</v>
      </c>
      <c r="E339" s="1">
        <v>0.850750887617247</v>
      </c>
    </row>
    <row r="340">
      <c r="A340" s="1">
        <v>338.0</v>
      </c>
      <c r="B340" s="2" t="str">
        <f>HYPERLINK("https://stackoverflow.com/q/31545374", "31545374")</f>
        <v>31545374</v>
      </c>
      <c r="C340" s="1" t="s">
        <v>4</v>
      </c>
      <c r="D340" s="1">
        <v>0.0</v>
      </c>
      <c r="E340" s="1">
        <v>0.374346964510899</v>
      </c>
    </row>
    <row r="341">
      <c r="A341" s="1">
        <v>339.0</v>
      </c>
      <c r="B341" s="2" t="str">
        <f>HYPERLINK("https://stackoverflow.com/q/31593793", "31593793")</f>
        <v>31593793</v>
      </c>
      <c r="C341" s="1" t="s">
        <v>4</v>
      </c>
      <c r="D341" s="1">
        <v>12.0</v>
      </c>
      <c r="E341" s="1">
        <v>0.677126019591773</v>
      </c>
    </row>
    <row r="342">
      <c r="A342" s="1">
        <v>340.0</v>
      </c>
      <c r="B342" s="2" t="str">
        <f>HYPERLINK("https://stackoverflow.com/q/31658122", "31658122")</f>
        <v>31658122</v>
      </c>
      <c r="C342" s="1" t="s">
        <v>4</v>
      </c>
      <c r="D342" s="1">
        <v>4.0</v>
      </c>
      <c r="E342" s="1">
        <v>0.261738815354775</v>
      </c>
    </row>
    <row r="343">
      <c r="A343" s="1">
        <v>341.0</v>
      </c>
      <c r="B343" s="2" t="str">
        <f>HYPERLINK("https://stackoverflow.com/q/31725790", "31725790")</f>
        <v>31725790</v>
      </c>
      <c r="C343" s="1" t="s">
        <v>4</v>
      </c>
      <c r="D343" s="1">
        <v>11.0</v>
      </c>
      <c r="E343" s="1">
        <v>0.292796092796092</v>
      </c>
    </row>
    <row r="344">
      <c r="A344" s="1">
        <v>342.0</v>
      </c>
      <c r="B344" s="2" t="str">
        <f>HYPERLINK("https://stackoverflow.com/q/31794085", "31794085")</f>
        <v>31794085</v>
      </c>
      <c r="C344" s="1" t="s">
        <v>4</v>
      </c>
      <c r="D344" s="1">
        <v>3.0</v>
      </c>
      <c r="E344" s="1">
        <v>0.722808363706119</v>
      </c>
    </row>
    <row r="345">
      <c r="A345" s="1">
        <v>343.0</v>
      </c>
      <c r="B345" s="2" t="str">
        <f>HYPERLINK("https://stackoverflow.com/q/31838489", "31838489")</f>
        <v>31838489</v>
      </c>
      <c r="C345" s="1" t="s">
        <v>4</v>
      </c>
      <c r="D345" s="1">
        <v>4.0</v>
      </c>
      <c r="E345" s="1">
        <v>0.630494505494505</v>
      </c>
    </row>
    <row r="346">
      <c r="A346" s="1">
        <v>344.0</v>
      </c>
      <c r="B346" s="2" t="str">
        <f>HYPERLINK("https://stackoverflow.com/q/31838520", "31838520")</f>
        <v>31838520</v>
      </c>
      <c r="C346" s="1" t="s">
        <v>4</v>
      </c>
      <c r="D346" s="1">
        <v>10.0</v>
      </c>
      <c r="E346" s="1">
        <v>0.69067969067969</v>
      </c>
    </row>
    <row r="347">
      <c r="A347" s="1">
        <v>345.0</v>
      </c>
      <c r="B347" s="2" t="str">
        <f>HYPERLINK("https://stackoverflow.com/q/31914821", "31914821")</f>
        <v>31914821</v>
      </c>
      <c r="C347" s="1" t="s">
        <v>4</v>
      </c>
      <c r="D347" s="1">
        <v>6.0</v>
      </c>
      <c r="E347" s="1">
        <v>0.748250033018244</v>
      </c>
    </row>
    <row r="348">
      <c r="A348" s="1">
        <v>346.0</v>
      </c>
      <c r="B348" s="2" t="str">
        <f>HYPERLINK("https://stackoverflow.com/q/31942969", "31942969")</f>
        <v>31942969</v>
      </c>
      <c r="C348" s="1" t="s">
        <v>4</v>
      </c>
      <c r="D348" s="1">
        <v>6.0</v>
      </c>
      <c r="E348" s="1">
        <v>0.661023752183973</v>
      </c>
    </row>
    <row r="349">
      <c r="A349" s="1">
        <v>347.0</v>
      </c>
      <c r="B349" s="2" t="str">
        <f>HYPERLINK("https://stackoverflow.com/q/31967389", "31967389")</f>
        <v>31967389</v>
      </c>
      <c r="C349" s="1" t="s">
        <v>4</v>
      </c>
      <c r="D349" s="1">
        <v>11.0</v>
      </c>
      <c r="E349" s="1">
        <v>0.477555416579806</v>
      </c>
    </row>
    <row r="350">
      <c r="A350" s="1">
        <v>348.0</v>
      </c>
      <c r="B350" s="2" t="str">
        <f>HYPERLINK("https://stackoverflow.com/q/31980317", "31980317")</f>
        <v>31980317</v>
      </c>
      <c r="C350" s="1" t="s">
        <v>4</v>
      </c>
      <c r="D350" s="1">
        <v>2.0</v>
      </c>
      <c r="E350" s="1">
        <v>0.764193128431538</v>
      </c>
    </row>
    <row r="351">
      <c r="A351" s="1">
        <v>349.0</v>
      </c>
      <c r="B351" s="2" t="str">
        <f>HYPERLINK("https://stackoverflow.com/q/31990161", "31990161")</f>
        <v>31990161</v>
      </c>
      <c r="C351" s="1" t="s">
        <v>4</v>
      </c>
      <c r="D351" s="1">
        <v>6.0</v>
      </c>
      <c r="E351" s="1">
        <v>0.637786872314559</v>
      </c>
    </row>
    <row r="352">
      <c r="A352" s="1">
        <v>350.0</v>
      </c>
      <c r="B352" s="2" t="str">
        <f>HYPERLINK("https://stackoverflow.com/q/32040971", "32040971")</f>
        <v>32040971</v>
      </c>
      <c r="C352" s="1" t="s">
        <v>4</v>
      </c>
      <c r="D352" s="1">
        <v>11.0</v>
      </c>
      <c r="E352" s="1">
        <v>0.254936188370378</v>
      </c>
    </row>
    <row r="353">
      <c r="A353" s="1">
        <v>351.0</v>
      </c>
      <c r="B353" s="2" t="str">
        <f>HYPERLINK("https://stackoverflow.com/q/32044225", "32044225")</f>
        <v>32044225</v>
      </c>
      <c r="C353" s="1" t="s">
        <v>4</v>
      </c>
      <c r="D353" s="1">
        <v>7.0</v>
      </c>
      <c r="E353" s="1">
        <v>0.331419630965773</v>
      </c>
    </row>
    <row r="354">
      <c r="A354" s="1">
        <v>352.0</v>
      </c>
      <c r="B354" s="2" t="str">
        <f>HYPERLINK("https://stackoverflow.com/q/32201636", "32201636")</f>
        <v>32201636</v>
      </c>
      <c r="C354" s="1" t="s">
        <v>4</v>
      </c>
      <c r="D354" s="1">
        <v>6.0</v>
      </c>
      <c r="E354" s="1">
        <v>0.505825193325193</v>
      </c>
    </row>
    <row r="355">
      <c r="A355" s="1">
        <v>353.0</v>
      </c>
      <c r="B355" s="2" t="str">
        <f>HYPERLINK("https://stackoverflow.com/q/32225372", "32225372")</f>
        <v>32225372</v>
      </c>
      <c r="C355" s="1" t="s">
        <v>4</v>
      </c>
      <c r="D355" s="1">
        <v>7.0</v>
      </c>
      <c r="E355" s="1">
        <v>0.477351342447702</v>
      </c>
    </row>
    <row r="356">
      <c r="A356" s="1">
        <v>354.0</v>
      </c>
      <c r="B356" s="2" t="str">
        <f>HYPERLINK("https://stackoverflow.com/q/32247953", "32247953")</f>
        <v>32247953</v>
      </c>
      <c r="C356" s="1" t="s">
        <v>4</v>
      </c>
      <c r="D356" s="1">
        <v>1.0</v>
      </c>
      <c r="E356" s="1">
        <v>0.518722018722018</v>
      </c>
    </row>
    <row r="357">
      <c r="A357" s="1">
        <v>355.0</v>
      </c>
      <c r="B357" s="2" t="str">
        <f>HYPERLINK("https://stackoverflow.com/q/32306914", "32306914")</f>
        <v>32306914</v>
      </c>
      <c r="C357" s="1" t="s">
        <v>4</v>
      </c>
      <c r="D357" s="1">
        <v>0.0</v>
      </c>
      <c r="E357" s="1">
        <v>0.708050527903469</v>
      </c>
    </row>
    <row r="358">
      <c r="A358" s="1">
        <v>356.0</v>
      </c>
      <c r="B358" s="2" t="str">
        <f>HYPERLINK("https://stackoverflow.com/q/32380983", "32380983")</f>
        <v>32380983</v>
      </c>
      <c r="C358" s="1" t="s">
        <v>4</v>
      </c>
      <c r="D358" s="1">
        <v>10.0</v>
      </c>
      <c r="E358" s="1">
        <v>0.485455919157576</v>
      </c>
    </row>
    <row r="359">
      <c r="A359" s="1">
        <v>357.0</v>
      </c>
      <c r="B359" s="2" t="str">
        <f>HYPERLINK("https://stackoverflow.com/q/32466898", "32466898")</f>
        <v>32466898</v>
      </c>
      <c r="C359" s="1" t="s">
        <v>4</v>
      </c>
      <c r="D359" s="1">
        <v>7.0</v>
      </c>
      <c r="E359" s="1">
        <v>0.732435732435732</v>
      </c>
    </row>
    <row r="360">
      <c r="A360" s="1">
        <v>358.0</v>
      </c>
      <c r="B360" s="2" t="str">
        <f>HYPERLINK("https://stackoverflow.com/q/32512054", "32512054")</f>
        <v>32512054</v>
      </c>
      <c r="C360" s="1" t="s">
        <v>4</v>
      </c>
      <c r="D360" s="1">
        <v>0.0</v>
      </c>
      <c r="E360" s="1">
        <v>0.394052706552706</v>
      </c>
    </row>
    <row r="361">
      <c r="A361" s="1">
        <v>359.0</v>
      </c>
      <c r="B361" s="2" t="str">
        <f>HYPERLINK("https://stackoverflow.com/q/32523590", "32523590")</f>
        <v>32523590</v>
      </c>
      <c r="C361" s="1" t="s">
        <v>4</v>
      </c>
      <c r="D361" s="1">
        <v>8.0</v>
      </c>
      <c r="E361" s="1">
        <v>0.273397212854415</v>
      </c>
    </row>
    <row r="362">
      <c r="A362" s="1">
        <v>360.0</v>
      </c>
      <c r="B362" s="2" t="str">
        <f>HYPERLINK("https://stackoverflow.com/q/32540747", "32540747")</f>
        <v>32540747</v>
      </c>
      <c r="C362" s="1" t="s">
        <v>4</v>
      </c>
      <c r="D362" s="1">
        <v>7.0</v>
      </c>
      <c r="E362" s="1">
        <v>0.613298738298738</v>
      </c>
    </row>
    <row r="363">
      <c r="A363" s="1">
        <v>361.0</v>
      </c>
      <c r="B363" s="2" t="str">
        <f>HYPERLINK("https://stackoverflow.com/q/32571070", "32571070")</f>
        <v>32571070</v>
      </c>
      <c r="C363" s="1" t="s">
        <v>4</v>
      </c>
      <c r="D363" s="1">
        <v>4.0</v>
      </c>
      <c r="E363" s="1">
        <v>0.508216689376109</v>
      </c>
    </row>
    <row r="364">
      <c r="A364" s="1">
        <v>362.0</v>
      </c>
      <c r="B364" s="2" t="str">
        <f>HYPERLINK("https://stackoverflow.com/q/32662381", "32662381")</f>
        <v>32662381</v>
      </c>
      <c r="C364" s="1" t="s">
        <v>4</v>
      </c>
      <c r="D364" s="1">
        <v>4.0</v>
      </c>
      <c r="E364" s="1">
        <v>0.570903125082691</v>
      </c>
    </row>
    <row r="365">
      <c r="A365" s="1">
        <v>363.0</v>
      </c>
      <c r="B365" s="2" t="str">
        <f>HYPERLINK("https://stackoverflow.com/q/32667656", "32667656")</f>
        <v>32667656</v>
      </c>
      <c r="C365" s="1" t="s">
        <v>4</v>
      </c>
      <c r="D365" s="1">
        <v>7.0</v>
      </c>
      <c r="E365" s="1">
        <v>0.22948496523626</v>
      </c>
    </row>
    <row r="366">
      <c r="A366" s="1">
        <v>364.0</v>
      </c>
      <c r="B366" s="2" t="str">
        <f>HYPERLINK("https://stackoverflow.com/q/32698744", "32698744")</f>
        <v>32698744</v>
      </c>
      <c r="C366" s="1" t="s">
        <v>4</v>
      </c>
      <c r="D366" s="1">
        <v>0.0</v>
      </c>
      <c r="E366" s="1">
        <v>0.250062235499128</v>
      </c>
    </row>
    <row r="367">
      <c r="A367" s="1">
        <v>365.0</v>
      </c>
      <c r="B367" s="2" t="str">
        <f>HYPERLINK("https://stackoverflow.com/q/32706271", "32706271")</f>
        <v>32706271</v>
      </c>
      <c r="C367" s="1" t="s">
        <v>4</v>
      </c>
      <c r="D367" s="1">
        <v>11.0</v>
      </c>
      <c r="E367" s="1">
        <v>0.442325064276283</v>
      </c>
    </row>
    <row r="368">
      <c r="A368" s="1">
        <v>366.0</v>
      </c>
      <c r="B368" s="2" t="str">
        <f>HYPERLINK("https://stackoverflow.com/q/32723648", "32723648")</f>
        <v>32723648</v>
      </c>
      <c r="C368" s="1" t="s">
        <v>4</v>
      </c>
      <c r="D368" s="1">
        <v>9.0</v>
      </c>
      <c r="E368" s="1">
        <v>0.651989214489214</v>
      </c>
    </row>
    <row r="369">
      <c r="A369" s="1">
        <v>367.0</v>
      </c>
      <c r="B369" s="2" t="str">
        <f>HYPERLINK("https://stackoverflow.com/q/32726040", "32726040")</f>
        <v>32726040</v>
      </c>
      <c r="C369" s="1" t="s">
        <v>4</v>
      </c>
      <c r="D369" s="1">
        <v>7.0</v>
      </c>
      <c r="E369" s="1">
        <v>0.519607345349919</v>
      </c>
    </row>
    <row r="370">
      <c r="A370" s="1">
        <v>368.0</v>
      </c>
      <c r="B370" s="2" t="str">
        <f>HYPERLINK("https://stackoverflow.com/q/32738016", "32738016")</f>
        <v>32738016</v>
      </c>
      <c r="C370" s="1" t="s">
        <v>4</v>
      </c>
      <c r="D370" s="1">
        <v>7.0</v>
      </c>
      <c r="E370" s="1">
        <v>0.528623757195185</v>
      </c>
    </row>
    <row r="371">
      <c r="A371" s="1">
        <v>369.0</v>
      </c>
      <c r="B371" s="2" t="str">
        <f>HYPERLINK("https://stackoverflow.com/q/32747702", "32747702")</f>
        <v>32747702</v>
      </c>
      <c r="C371" s="1" t="s">
        <v>4</v>
      </c>
      <c r="D371" s="1">
        <v>4.0</v>
      </c>
      <c r="E371" s="1">
        <v>0.375181600347163</v>
      </c>
    </row>
    <row r="372">
      <c r="A372" s="1">
        <v>370.0</v>
      </c>
      <c r="B372" s="2" t="str">
        <f>HYPERLINK("https://stackoverflow.com/q/32750425", "32750425")</f>
        <v>32750425</v>
      </c>
      <c r="C372" s="1" t="s">
        <v>4</v>
      </c>
      <c r="D372" s="1">
        <v>4.0</v>
      </c>
      <c r="E372" s="1">
        <v>0.3670465337132</v>
      </c>
    </row>
    <row r="373">
      <c r="A373" s="1">
        <v>371.0</v>
      </c>
      <c r="B373" s="2" t="str">
        <f>HYPERLINK("https://stackoverflow.com/q/32772409", "32772409")</f>
        <v>32772409</v>
      </c>
      <c r="C373" s="1" t="s">
        <v>4</v>
      </c>
      <c r="D373" s="1">
        <v>2.0</v>
      </c>
      <c r="E373" s="1">
        <v>0.499509597870253</v>
      </c>
    </row>
    <row r="374">
      <c r="A374" s="1">
        <v>372.0</v>
      </c>
      <c r="B374" s="2" t="str">
        <f>HYPERLINK("https://stackoverflow.com/q/32791968", "32791968")</f>
        <v>32791968</v>
      </c>
      <c r="C374" s="1" t="s">
        <v>4</v>
      </c>
      <c r="D374" s="1">
        <v>3.0</v>
      </c>
      <c r="E374" s="1">
        <v>0.473697270471463</v>
      </c>
    </row>
    <row r="375">
      <c r="A375" s="1">
        <v>373.0</v>
      </c>
      <c r="B375" s="2" t="str">
        <f>HYPERLINK("https://stackoverflow.com/q/32833023", "32833023")</f>
        <v>32833023</v>
      </c>
      <c r="C375" s="1" t="s">
        <v>4</v>
      </c>
      <c r="D375" s="1">
        <v>11.0</v>
      </c>
      <c r="E375" s="1">
        <v>0.229026636793627</v>
      </c>
    </row>
    <row r="376">
      <c r="A376" s="1">
        <v>374.0</v>
      </c>
      <c r="B376" s="2" t="str">
        <f>HYPERLINK("https://stackoverflow.com/q/32837080", "32837080")</f>
        <v>32837080</v>
      </c>
      <c r="C376" s="1" t="s">
        <v>4</v>
      </c>
      <c r="D376" s="1">
        <v>8.0</v>
      </c>
      <c r="E376" s="1">
        <v>0.379915334717594</v>
      </c>
    </row>
    <row r="377">
      <c r="A377" s="1">
        <v>375.0</v>
      </c>
      <c r="B377" s="2" t="str">
        <f>HYPERLINK("https://stackoverflow.com/q/32863735", "32863735")</f>
        <v>32863735</v>
      </c>
      <c r="C377" s="1" t="s">
        <v>4</v>
      </c>
      <c r="D377" s="1">
        <v>8.0</v>
      </c>
      <c r="E377" s="1">
        <v>0.518748740970963</v>
      </c>
    </row>
    <row r="378">
      <c r="A378" s="1">
        <v>376.0</v>
      </c>
      <c r="B378" s="2" t="str">
        <f>HYPERLINK("https://stackoverflow.com/q/32971342", "32971342")</f>
        <v>32971342</v>
      </c>
      <c r="C378" s="1" t="s">
        <v>4</v>
      </c>
      <c r="D378" s="1">
        <v>0.0</v>
      </c>
      <c r="E378" s="1">
        <v>0.24242097313626</v>
      </c>
    </row>
    <row r="379">
      <c r="A379" s="1">
        <v>377.0</v>
      </c>
      <c r="B379" s="2" t="str">
        <f>HYPERLINK("https://stackoverflow.com/q/32987050", "32987050")</f>
        <v>32987050</v>
      </c>
      <c r="C379" s="1" t="s">
        <v>4</v>
      </c>
      <c r="D379" s="1">
        <v>8.0</v>
      </c>
      <c r="E379" s="1">
        <v>0.403065503274271</v>
      </c>
    </row>
    <row r="380">
      <c r="A380" s="1">
        <v>378.0</v>
      </c>
      <c r="B380" s="2" t="str">
        <f>HYPERLINK("https://stackoverflow.com/q/33016067", "33016067")</f>
        <v>33016067</v>
      </c>
      <c r="C380" s="1" t="s">
        <v>4</v>
      </c>
      <c r="D380" s="1">
        <v>0.0</v>
      </c>
      <c r="E380" s="1">
        <v>0.326350339236937</v>
      </c>
    </row>
    <row r="381">
      <c r="A381" s="1">
        <v>379.0</v>
      </c>
      <c r="B381" s="2" t="str">
        <f>HYPERLINK("https://stackoverflow.com/q/33048763", "33048763")</f>
        <v>33048763</v>
      </c>
      <c r="C381" s="1" t="s">
        <v>4</v>
      </c>
      <c r="D381" s="1">
        <v>0.0</v>
      </c>
      <c r="E381" s="1">
        <v>0.467246980162109</v>
      </c>
    </row>
    <row r="382">
      <c r="A382" s="1">
        <v>380.0</v>
      </c>
      <c r="B382" s="2" t="str">
        <f>HYPERLINK("https://stackoverflow.com/q/33082983", "33082983")</f>
        <v>33082983</v>
      </c>
      <c r="C382" s="1" t="s">
        <v>4</v>
      </c>
      <c r="D382" s="1">
        <v>7.0</v>
      </c>
      <c r="E382" s="1">
        <v>0.448903753251579</v>
      </c>
    </row>
    <row r="383">
      <c r="A383" s="1">
        <v>381.0</v>
      </c>
      <c r="B383" s="2" t="str">
        <f>HYPERLINK("https://stackoverflow.com/q/33086501", "33086501")</f>
        <v>33086501</v>
      </c>
      <c r="C383" s="1" t="s">
        <v>4</v>
      </c>
      <c r="D383" s="1">
        <v>11.0</v>
      </c>
      <c r="E383" s="1">
        <v>0.617366822555501</v>
      </c>
    </row>
    <row r="384">
      <c r="A384" s="1">
        <v>382.0</v>
      </c>
      <c r="B384" s="2" t="str">
        <f>HYPERLINK("https://stackoverflow.com/q/33282820", "33282820")</f>
        <v>33282820</v>
      </c>
      <c r="C384" s="1" t="s">
        <v>4</v>
      </c>
      <c r="D384" s="1">
        <v>9.0</v>
      </c>
      <c r="E384" s="1">
        <v>0.563362272023689</v>
      </c>
    </row>
    <row r="385">
      <c r="A385" s="1">
        <v>383.0</v>
      </c>
      <c r="B385" s="2" t="str">
        <f>HYPERLINK("https://stackoverflow.com/q/33401059", "33401059")</f>
        <v>33401059</v>
      </c>
      <c r="C385" s="1" t="s">
        <v>4</v>
      </c>
      <c r="D385" s="1">
        <v>7.0</v>
      </c>
      <c r="E385" s="1">
        <v>0.629153611697252</v>
      </c>
    </row>
    <row r="386">
      <c r="A386" s="1">
        <v>384.0</v>
      </c>
      <c r="B386" s="2" t="str">
        <f>HYPERLINK("https://stackoverflow.com/q/33616877", "33616877")</f>
        <v>33616877</v>
      </c>
      <c r="C386" s="1" t="s">
        <v>4</v>
      </c>
      <c r="D386" s="1">
        <v>6.0</v>
      </c>
      <c r="E386" s="1">
        <v>0.264478632478632</v>
      </c>
    </row>
    <row r="387">
      <c r="A387" s="1">
        <v>385.0</v>
      </c>
      <c r="B387" s="2" t="str">
        <f>HYPERLINK("https://stackoverflow.com/q/33879085", "33879085")</f>
        <v>33879085</v>
      </c>
      <c r="C387" s="1" t="s">
        <v>4</v>
      </c>
      <c r="D387" s="1">
        <v>11.0</v>
      </c>
      <c r="E387" s="1">
        <v>0.41664711468633</v>
      </c>
    </row>
    <row r="388">
      <c r="A388" s="1">
        <v>386.0</v>
      </c>
      <c r="B388" s="2" t="str">
        <f>HYPERLINK("https://stackoverflow.com/q/33952130", "33952130")</f>
        <v>33952130</v>
      </c>
      <c r="C388" s="1" t="s">
        <v>4</v>
      </c>
      <c r="D388" s="1">
        <v>2.0</v>
      </c>
      <c r="E388" s="1">
        <v>0.463575983699822</v>
      </c>
    </row>
    <row r="389">
      <c r="A389" s="1">
        <v>387.0</v>
      </c>
      <c r="B389" s="2" t="str">
        <f>HYPERLINK("https://stackoverflow.com/q/34085695", "34085695")</f>
        <v>34085695</v>
      </c>
      <c r="C389" s="1" t="s">
        <v>4</v>
      </c>
      <c r="D389" s="1">
        <v>7.0</v>
      </c>
      <c r="E389" s="1">
        <v>0.886562410579877</v>
      </c>
    </row>
    <row r="390">
      <c r="A390" s="1">
        <v>388.0</v>
      </c>
      <c r="B390" s="2" t="str">
        <f>HYPERLINK("https://stackoverflow.com/q/34164510", "34164510")</f>
        <v>34164510</v>
      </c>
      <c r="C390" s="1" t="s">
        <v>4</v>
      </c>
      <c r="D390" s="1">
        <v>8.0</v>
      </c>
      <c r="E390" s="1">
        <v>0.42960610106032</v>
      </c>
    </row>
    <row r="391">
      <c r="A391" s="1">
        <v>389.0</v>
      </c>
      <c r="B391" s="2" t="str">
        <f>HYPERLINK("https://stackoverflow.com/q/34172317", "34172317")</f>
        <v>34172317</v>
      </c>
      <c r="C391" s="1" t="s">
        <v>4</v>
      </c>
      <c r="D391" s="1">
        <v>7.0</v>
      </c>
      <c r="E391" s="1">
        <v>0.607758361856722</v>
      </c>
    </row>
    <row r="392">
      <c r="A392" s="1">
        <v>390.0</v>
      </c>
      <c r="B392" s="2" t="str">
        <f>HYPERLINK("https://stackoverflow.com/q/34179466", "34179466")</f>
        <v>34179466</v>
      </c>
      <c r="C392" s="1" t="s">
        <v>4</v>
      </c>
      <c r="D392" s="1">
        <v>12.0</v>
      </c>
      <c r="E392" s="1">
        <v>0.400109276821605</v>
      </c>
    </row>
    <row r="393">
      <c r="A393" s="1">
        <v>391.0</v>
      </c>
      <c r="B393" s="2" t="str">
        <f>HYPERLINK("https://stackoverflow.com/q/34228425", "34228425")</f>
        <v>34228425</v>
      </c>
      <c r="C393" s="1" t="s">
        <v>4</v>
      </c>
      <c r="D393" s="1">
        <v>0.0</v>
      </c>
      <c r="E393" s="1">
        <v>0.379682211896977</v>
      </c>
    </row>
    <row r="394">
      <c r="A394" s="1">
        <v>392.0</v>
      </c>
      <c r="B394" s="2" t="str">
        <f>HYPERLINK("https://stackoverflow.com/q/34292278", "34292278")</f>
        <v>34292278</v>
      </c>
      <c r="C394" s="1" t="s">
        <v>4</v>
      </c>
      <c r="D394" s="1">
        <v>8.0</v>
      </c>
      <c r="E394" s="1">
        <v>0.561071225071225</v>
      </c>
    </row>
    <row r="395">
      <c r="A395" s="1">
        <v>393.0</v>
      </c>
      <c r="B395" s="2" t="str">
        <f>HYPERLINK("https://stackoverflow.com/q/34305838", "34305838")</f>
        <v>34305838</v>
      </c>
      <c r="C395" s="1" t="s">
        <v>4</v>
      </c>
      <c r="D395" s="1">
        <v>6.0</v>
      </c>
      <c r="E395" s="1">
        <v>0.445595474248769</v>
      </c>
    </row>
    <row r="396">
      <c r="A396" s="1">
        <v>394.0</v>
      </c>
      <c r="B396" s="2" t="str">
        <f>HYPERLINK("https://stackoverflow.com/q/34341952", "34341952")</f>
        <v>34341952</v>
      </c>
      <c r="C396" s="1" t="s">
        <v>4</v>
      </c>
      <c r="D396" s="1">
        <v>4.0</v>
      </c>
      <c r="E396" s="1">
        <v>0.411974623314829</v>
      </c>
    </row>
    <row r="397">
      <c r="A397" s="1">
        <v>395.0</v>
      </c>
      <c r="B397" s="2" t="str">
        <f>HYPERLINK("https://stackoverflow.com/q/34445962", "34445962")</f>
        <v>34445962</v>
      </c>
      <c r="C397" s="1" t="s">
        <v>4</v>
      </c>
      <c r="D397" s="1">
        <v>5.0</v>
      </c>
      <c r="E397" s="1">
        <v>0.315428824049513</v>
      </c>
    </row>
    <row r="398">
      <c r="A398" s="1">
        <v>396.0</v>
      </c>
      <c r="B398" s="2" t="str">
        <f>HYPERLINK("https://stackoverflow.com/q/34504198", "34504198")</f>
        <v>34504198</v>
      </c>
      <c r="C398" s="1" t="s">
        <v>4</v>
      </c>
      <c r="D398" s="1">
        <v>6.0</v>
      </c>
      <c r="E398" s="1">
        <v>0.283133654312693</v>
      </c>
    </row>
    <row r="399">
      <c r="A399" s="1">
        <v>397.0</v>
      </c>
      <c r="B399" s="2" t="str">
        <f>HYPERLINK("https://stackoverflow.com/q/34510911", "34510911")</f>
        <v>34510911</v>
      </c>
      <c r="C399" s="1" t="s">
        <v>4</v>
      </c>
      <c r="D399" s="1">
        <v>0.0</v>
      </c>
      <c r="E399" s="1">
        <v>0.417622892761014</v>
      </c>
    </row>
    <row r="400">
      <c r="A400" s="1">
        <v>398.0</v>
      </c>
      <c r="B400" s="2" t="str">
        <f>HYPERLINK("https://stackoverflow.com/q/34515865", "34515865")</f>
        <v>34515865</v>
      </c>
      <c r="C400" s="1" t="s">
        <v>4</v>
      </c>
      <c r="D400" s="1">
        <v>5.0</v>
      </c>
      <c r="E400" s="1">
        <v>0.749811965811965</v>
      </c>
    </row>
    <row r="401">
      <c r="A401" s="1">
        <v>399.0</v>
      </c>
      <c r="B401" s="2" t="str">
        <f>HYPERLINK("https://stackoverflow.com/q/34518419", "34518419")</f>
        <v>34518419</v>
      </c>
      <c r="C401" s="1" t="s">
        <v>4</v>
      </c>
      <c r="D401" s="1">
        <v>5.0</v>
      </c>
      <c r="E401" s="1">
        <v>0.6690911762545</v>
      </c>
    </row>
    <row r="402">
      <c r="A402" s="1">
        <v>400.0</v>
      </c>
      <c r="B402" s="2" t="str">
        <f>HYPERLINK("https://stackoverflow.com/q/34545785", "34545785")</f>
        <v>34545785</v>
      </c>
      <c r="C402" s="1" t="s">
        <v>4</v>
      </c>
      <c r="D402" s="1">
        <v>8.0</v>
      </c>
      <c r="E402" s="1">
        <v>0.608945265526203</v>
      </c>
    </row>
    <row r="403">
      <c r="A403" s="1">
        <v>401.0</v>
      </c>
      <c r="B403" s="2" t="str">
        <f>HYPERLINK("https://stackoverflow.com/q/34596332", "34596332")</f>
        <v>34596332</v>
      </c>
      <c r="C403" s="1" t="s">
        <v>4</v>
      </c>
      <c r="D403" s="1">
        <v>3.0</v>
      </c>
      <c r="E403" s="1">
        <v>0.69588603988604</v>
      </c>
    </row>
    <row r="404">
      <c r="A404" s="1">
        <v>402.0</v>
      </c>
      <c r="B404" s="2" t="str">
        <f>HYPERLINK("https://stackoverflow.com/q/34631941", "34631941")</f>
        <v>34631941</v>
      </c>
      <c r="C404" s="1" t="s">
        <v>4</v>
      </c>
      <c r="D404" s="1">
        <v>2.0</v>
      </c>
      <c r="E404" s="1">
        <v>0.454379311292494</v>
      </c>
    </row>
    <row r="405">
      <c r="A405" s="1">
        <v>403.0</v>
      </c>
      <c r="B405" s="2" t="str">
        <f>HYPERLINK("https://stackoverflow.com/q/34656482", "34656482")</f>
        <v>34656482</v>
      </c>
      <c r="C405" s="1" t="s">
        <v>4</v>
      </c>
      <c r="D405" s="1">
        <v>7.0</v>
      </c>
      <c r="E405" s="1">
        <v>0.498915017049732</v>
      </c>
    </row>
    <row r="406">
      <c r="A406" s="1">
        <v>404.0</v>
      </c>
      <c r="B406" s="2" t="str">
        <f>HYPERLINK("https://stackoverflow.com/q/34679862", "34679862")</f>
        <v>34679862</v>
      </c>
      <c r="C406" s="1" t="s">
        <v>4</v>
      </c>
      <c r="D406" s="1">
        <v>3.0</v>
      </c>
      <c r="E406" s="1">
        <v>0.390141467727674</v>
      </c>
    </row>
    <row r="407">
      <c r="A407" s="1">
        <v>405.0</v>
      </c>
      <c r="B407" s="2" t="str">
        <f>HYPERLINK("https://stackoverflow.com/q/34757888", "34757888")</f>
        <v>34757888</v>
      </c>
      <c r="C407" s="1" t="s">
        <v>4</v>
      </c>
      <c r="D407" s="1">
        <v>3.0</v>
      </c>
      <c r="E407" s="1">
        <v>0.389304029304029</v>
      </c>
    </row>
    <row r="408">
      <c r="A408" s="1">
        <v>406.0</v>
      </c>
      <c r="B408" s="2" t="str">
        <f>HYPERLINK("https://stackoverflow.com/q/34776120", "34776120")</f>
        <v>34776120</v>
      </c>
      <c r="C408" s="1" t="s">
        <v>4</v>
      </c>
      <c r="D408" s="1">
        <v>10.0</v>
      </c>
      <c r="E408" s="1">
        <v>0.250041356492969</v>
      </c>
    </row>
    <row r="409">
      <c r="A409" s="1">
        <v>407.0</v>
      </c>
      <c r="B409" s="2" t="str">
        <f>HYPERLINK("https://stackoverflow.com/q/34814017", "34814017")</f>
        <v>34814017</v>
      </c>
      <c r="C409" s="1" t="s">
        <v>4</v>
      </c>
      <c r="D409" s="1">
        <v>0.0</v>
      </c>
      <c r="E409" s="1">
        <v>0.349992756772417</v>
      </c>
    </row>
    <row r="410">
      <c r="A410" s="1">
        <v>408.0</v>
      </c>
      <c r="B410" s="2" t="str">
        <f>HYPERLINK("https://stackoverflow.com/q/34814468", "34814468")</f>
        <v>34814468</v>
      </c>
      <c r="C410" s="1" t="s">
        <v>4</v>
      </c>
      <c r="D410" s="1">
        <v>1.0</v>
      </c>
      <c r="E410" s="1">
        <v>0.473691479077475</v>
      </c>
    </row>
    <row r="411">
      <c r="A411" s="1">
        <v>409.0</v>
      </c>
      <c r="B411" s="2" t="str">
        <f>HYPERLINK("https://stackoverflow.com/q/34819005", "34819005")</f>
        <v>34819005</v>
      </c>
      <c r="C411" s="1" t="s">
        <v>4</v>
      </c>
      <c r="D411" s="1">
        <v>12.0</v>
      </c>
      <c r="E411" s="1">
        <v>0.325119325119325</v>
      </c>
    </row>
    <row r="412">
      <c r="A412" s="1">
        <v>410.0</v>
      </c>
      <c r="B412" s="2" t="str">
        <f>HYPERLINK("https://stackoverflow.com/q/34823823", "34823823")</f>
        <v>34823823</v>
      </c>
      <c r="C412" s="1" t="s">
        <v>4</v>
      </c>
      <c r="D412" s="1">
        <v>9.0</v>
      </c>
      <c r="E412" s="1">
        <v>0.462150711434379</v>
      </c>
    </row>
    <row r="413">
      <c r="A413" s="1">
        <v>411.0</v>
      </c>
      <c r="B413" s="2" t="str">
        <f>HYPERLINK("https://stackoverflow.com/q/34860991", "34860991")</f>
        <v>34860991</v>
      </c>
      <c r="C413" s="1" t="s">
        <v>4</v>
      </c>
      <c r="D413" s="1">
        <v>0.0</v>
      </c>
      <c r="E413" s="1">
        <v>0.669184981684981</v>
      </c>
    </row>
    <row r="414">
      <c r="A414" s="1">
        <v>412.0</v>
      </c>
      <c r="B414" s="2" t="str">
        <f>HYPERLINK("https://stackoverflow.com/q/34880856", "34880856")</f>
        <v>34880856</v>
      </c>
      <c r="C414" s="1" t="s">
        <v>4</v>
      </c>
      <c r="D414" s="1">
        <v>7.0</v>
      </c>
      <c r="E414" s="1">
        <v>0.593339922033712</v>
      </c>
    </row>
    <row r="415">
      <c r="A415" s="1">
        <v>413.0</v>
      </c>
      <c r="B415" s="2" t="str">
        <f>HYPERLINK("https://stackoverflow.com/q/34881746", "34881746")</f>
        <v>34881746</v>
      </c>
      <c r="C415" s="1" t="s">
        <v>4</v>
      </c>
      <c r="D415" s="1">
        <v>8.0</v>
      </c>
      <c r="E415" s="1">
        <v>0.483260525482747</v>
      </c>
    </row>
    <row r="416">
      <c r="A416" s="1">
        <v>414.0</v>
      </c>
      <c r="B416" s="2" t="str">
        <f>HYPERLINK("https://stackoverflow.com/q/34916160", "34916160")</f>
        <v>34916160</v>
      </c>
      <c r="C416" s="1" t="s">
        <v>4</v>
      </c>
      <c r="D416" s="1">
        <v>2.0</v>
      </c>
      <c r="E416" s="1">
        <v>0.404940909570539</v>
      </c>
    </row>
    <row r="417">
      <c r="A417" s="1">
        <v>415.0</v>
      </c>
      <c r="B417" s="2" t="str">
        <f>HYPERLINK("https://stackoverflow.com/q/34920892", "34920892")</f>
        <v>34920892</v>
      </c>
      <c r="C417" s="1" t="s">
        <v>4</v>
      </c>
      <c r="D417" s="1">
        <v>5.0</v>
      </c>
      <c r="E417" s="1">
        <v>0.596102971102971</v>
      </c>
    </row>
    <row r="418">
      <c r="A418" s="1">
        <v>416.0</v>
      </c>
      <c r="B418" s="2" t="str">
        <f>HYPERLINK("https://stackoverflow.com/q/34963112", "34963112")</f>
        <v>34963112</v>
      </c>
      <c r="C418" s="1" t="s">
        <v>4</v>
      </c>
      <c r="D418" s="1">
        <v>7.0</v>
      </c>
      <c r="E418" s="1">
        <v>0.627703083290475</v>
      </c>
    </row>
    <row r="419">
      <c r="A419" s="1">
        <v>417.0</v>
      </c>
      <c r="B419" s="2" t="str">
        <f>HYPERLINK("https://stackoverflow.com/q/34971515", "34971515")</f>
        <v>34971515</v>
      </c>
      <c r="C419" s="1" t="s">
        <v>4</v>
      </c>
      <c r="D419" s="1">
        <v>6.0</v>
      </c>
      <c r="E419" s="1">
        <v>0.333889021195522</v>
      </c>
    </row>
    <row r="420">
      <c r="A420" s="1">
        <v>418.0</v>
      </c>
      <c r="B420" s="2" t="str">
        <f>HYPERLINK("https://stackoverflow.com/q/35041549", "35041549")</f>
        <v>35041549</v>
      </c>
      <c r="C420" s="1" t="s">
        <v>4</v>
      </c>
      <c r="D420" s="1">
        <v>5.0</v>
      </c>
      <c r="E420" s="1">
        <v>0.307994856667423</v>
      </c>
    </row>
    <row r="421">
      <c r="A421" s="1">
        <v>419.0</v>
      </c>
      <c r="B421" s="2" t="str">
        <f>HYPERLINK("https://stackoverflow.com/q/35066446", "35066446")</f>
        <v>35066446</v>
      </c>
      <c r="C421" s="1" t="s">
        <v>4</v>
      </c>
      <c r="D421" s="1">
        <v>2.0</v>
      </c>
      <c r="E421" s="1">
        <v>0.307722997130537</v>
      </c>
    </row>
    <row r="422">
      <c r="A422" s="1">
        <v>420.0</v>
      </c>
      <c r="B422" s="2" t="str">
        <f>HYPERLINK("https://stackoverflow.com/q/35092415", "35092415")</f>
        <v>35092415</v>
      </c>
      <c r="C422" s="1" t="s">
        <v>4</v>
      </c>
      <c r="D422" s="1">
        <v>3.0</v>
      </c>
      <c r="E422" s="1">
        <v>0.305897908107852</v>
      </c>
    </row>
    <row r="423">
      <c r="A423" s="1">
        <v>421.0</v>
      </c>
      <c r="B423" s="2" t="str">
        <f>HYPERLINK("https://stackoverflow.com/q/35117639", "35117639")</f>
        <v>35117639</v>
      </c>
      <c r="C423" s="1" t="s">
        <v>4</v>
      </c>
      <c r="D423" s="1">
        <v>9.0</v>
      </c>
      <c r="E423" s="1">
        <v>0.660813557661695</v>
      </c>
    </row>
    <row r="424">
      <c r="A424" s="1">
        <v>422.0</v>
      </c>
      <c r="B424" s="2" t="str">
        <f>HYPERLINK("https://stackoverflow.com/q/35250844", "35250844")</f>
        <v>35250844</v>
      </c>
      <c r="C424" s="1" t="s">
        <v>4</v>
      </c>
      <c r="D424" s="1">
        <v>8.0</v>
      </c>
      <c r="E424" s="1">
        <v>0.641965952310779</v>
      </c>
    </row>
    <row r="425">
      <c r="A425" s="1">
        <v>423.0</v>
      </c>
      <c r="B425" s="2" t="str">
        <f>HYPERLINK("https://stackoverflow.com/q/35265813", "35265813")</f>
        <v>35265813</v>
      </c>
      <c r="C425" s="1" t="s">
        <v>4</v>
      </c>
      <c r="D425" s="1">
        <v>6.0</v>
      </c>
      <c r="E425" s="1">
        <v>0.607169990503323</v>
      </c>
    </row>
    <row r="426">
      <c r="A426" s="1">
        <v>424.0</v>
      </c>
      <c r="B426" s="2" t="str">
        <f>HYPERLINK("https://stackoverflow.com/q/35302025", "35302025")</f>
        <v>35302025</v>
      </c>
      <c r="C426" s="1" t="s">
        <v>4</v>
      </c>
      <c r="D426" s="1">
        <v>12.0</v>
      </c>
      <c r="E426" s="1">
        <v>0.731178396072013</v>
      </c>
    </row>
    <row r="427">
      <c r="A427" s="1">
        <v>425.0</v>
      </c>
      <c r="B427" s="2" t="str">
        <f>HYPERLINK("https://stackoverflow.com/q/35343564", "35343564")</f>
        <v>35343564</v>
      </c>
      <c r="C427" s="1" t="s">
        <v>4</v>
      </c>
      <c r="D427" s="1">
        <v>0.0</v>
      </c>
      <c r="E427" s="1">
        <v>0.513499137962657</v>
      </c>
    </row>
    <row r="428">
      <c r="A428" s="1">
        <v>426.0</v>
      </c>
      <c r="B428" s="2" t="str">
        <f>HYPERLINK("https://stackoverflow.com/q/35414315", "35414315")</f>
        <v>35414315</v>
      </c>
      <c r="C428" s="1" t="s">
        <v>4</v>
      </c>
      <c r="D428" s="1">
        <v>6.0</v>
      </c>
      <c r="E428" s="1">
        <v>0.545792808723843</v>
      </c>
    </row>
    <row r="429">
      <c r="A429" s="1">
        <v>427.0</v>
      </c>
      <c r="B429" s="2" t="str">
        <f>HYPERLINK("https://stackoverflow.com/q/35476777", "35476777")</f>
        <v>35476777</v>
      </c>
      <c r="C429" s="1" t="s">
        <v>4</v>
      </c>
      <c r="D429" s="1">
        <v>0.0</v>
      </c>
      <c r="E429" s="1">
        <v>0.396496520335529</v>
      </c>
    </row>
    <row r="430">
      <c r="A430" s="1">
        <v>428.0</v>
      </c>
      <c r="B430" s="2" t="str">
        <f>HYPERLINK("https://stackoverflow.com/q/35482963", "35482963")</f>
        <v>35482963</v>
      </c>
      <c r="C430" s="1" t="s">
        <v>4</v>
      </c>
      <c r="D430" s="1">
        <v>9.0</v>
      </c>
      <c r="E430" s="1">
        <v>0.321858620201161</v>
      </c>
    </row>
    <row r="431">
      <c r="A431" s="1">
        <v>429.0</v>
      </c>
      <c r="B431" s="2" t="str">
        <f>HYPERLINK("https://stackoverflow.com/q/35569887", "35569887")</f>
        <v>35569887</v>
      </c>
      <c r="C431" s="1" t="s">
        <v>4</v>
      </c>
      <c r="D431" s="1">
        <v>6.0</v>
      </c>
      <c r="E431" s="1">
        <v>0.264478632478632</v>
      </c>
    </row>
    <row r="432">
      <c r="A432" s="1">
        <v>430.0</v>
      </c>
      <c r="B432" s="2" t="str">
        <f>HYPERLINK("https://stackoverflow.com/q/35578153", "35578153")</f>
        <v>35578153</v>
      </c>
      <c r="C432" s="1" t="s">
        <v>4</v>
      </c>
      <c r="D432" s="1">
        <v>8.0</v>
      </c>
      <c r="E432" s="1">
        <v>0.422501308215593</v>
      </c>
    </row>
    <row r="433">
      <c r="A433" s="1">
        <v>431.0</v>
      </c>
      <c r="B433" s="2" t="str">
        <f>HYPERLINK("https://stackoverflow.com/q/35609644", "35609644")</f>
        <v>35609644</v>
      </c>
      <c r="C433" s="1" t="s">
        <v>4</v>
      </c>
      <c r="D433" s="1">
        <v>8.0</v>
      </c>
      <c r="E433" s="1">
        <v>0.378608663438384</v>
      </c>
    </row>
    <row r="434">
      <c r="A434" s="1">
        <v>432.0</v>
      </c>
      <c r="B434" s="2" t="str">
        <f>HYPERLINK("https://stackoverflow.com/q/35618897", "35618897")</f>
        <v>35618897</v>
      </c>
      <c r="C434" s="1" t="s">
        <v>4</v>
      </c>
      <c r="D434" s="1">
        <v>6.0</v>
      </c>
      <c r="E434" s="1">
        <v>0.68410601743935</v>
      </c>
    </row>
    <row r="435">
      <c r="A435" s="1">
        <v>433.0</v>
      </c>
      <c r="B435" s="2" t="str">
        <f>HYPERLINK("https://stackoverflow.com/q/35645102", "35645102")</f>
        <v>35645102</v>
      </c>
      <c r="C435" s="1" t="s">
        <v>4</v>
      </c>
      <c r="D435" s="1">
        <v>8.0</v>
      </c>
      <c r="E435" s="1">
        <v>0.68730181724532</v>
      </c>
    </row>
    <row r="436">
      <c r="A436" s="1">
        <v>434.0</v>
      </c>
      <c r="B436" s="2" t="str">
        <f>HYPERLINK("https://stackoverflow.com/q/35660296", "35660296")</f>
        <v>35660296</v>
      </c>
      <c r="C436" s="1" t="s">
        <v>4</v>
      </c>
      <c r="D436" s="1">
        <v>4.0</v>
      </c>
      <c r="E436" s="1">
        <v>0.371188309897987</v>
      </c>
    </row>
    <row r="437">
      <c r="A437" s="1">
        <v>435.0</v>
      </c>
      <c r="B437" s="2" t="str">
        <f>HYPERLINK("https://stackoverflow.com/q/35677362", "35677362")</f>
        <v>35677362</v>
      </c>
      <c r="C437" s="1" t="s">
        <v>4</v>
      </c>
      <c r="D437" s="1">
        <v>6.0</v>
      </c>
      <c r="E437" s="1">
        <v>0.373135198135198</v>
      </c>
    </row>
    <row r="438">
      <c r="A438" s="1">
        <v>436.0</v>
      </c>
      <c r="B438" s="2" t="str">
        <f>HYPERLINK("https://stackoverflow.com/q/35742554", "35742554")</f>
        <v>35742554</v>
      </c>
      <c r="C438" s="1" t="s">
        <v>4</v>
      </c>
      <c r="D438" s="1">
        <v>6.0</v>
      </c>
      <c r="E438" s="1">
        <v>0.736675103627893</v>
      </c>
    </row>
    <row r="439">
      <c r="A439" s="1">
        <v>437.0</v>
      </c>
      <c r="B439" s="2" t="str">
        <f>HYPERLINK("https://stackoverflow.com/q/35764295", "35764295")</f>
        <v>35764295</v>
      </c>
      <c r="C439" s="1" t="s">
        <v>4</v>
      </c>
      <c r="D439" s="1">
        <v>5.0</v>
      </c>
      <c r="E439" s="1">
        <v>0.43093847846323</v>
      </c>
    </row>
    <row r="440">
      <c r="A440" s="1">
        <v>438.0</v>
      </c>
      <c r="B440" s="2" t="str">
        <f>HYPERLINK("https://stackoverflow.com/q/35776176", "35776176")</f>
        <v>35776176</v>
      </c>
      <c r="C440" s="1" t="s">
        <v>4</v>
      </c>
      <c r="D440" s="1">
        <v>3.0</v>
      </c>
      <c r="E440" s="1">
        <v>0.457524672994286</v>
      </c>
    </row>
    <row r="441">
      <c r="A441" s="1">
        <v>439.0</v>
      </c>
      <c r="B441" s="2" t="str">
        <f>HYPERLINK("https://stackoverflow.com/q/35837025", "35837025")</f>
        <v>35837025</v>
      </c>
      <c r="C441" s="1" t="s">
        <v>4</v>
      </c>
      <c r="D441" s="1">
        <v>8.0</v>
      </c>
      <c r="E441" s="1">
        <v>0.336248829965167</v>
      </c>
    </row>
    <row r="442">
      <c r="A442" s="1">
        <v>440.0</v>
      </c>
      <c r="B442" s="2" t="str">
        <f>HYPERLINK("https://stackoverflow.com/q/35859198", "35859198")</f>
        <v>35859198</v>
      </c>
      <c r="C442" s="1" t="s">
        <v>4</v>
      </c>
      <c r="D442" s="1">
        <v>1.0</v>
      </c>
      <c r="E442" s="1">
        <v>0.38244104414605</v>
      </c>
    </row>
    <row r="443">
      <c r="A443" s="1">
        <v>441.0</v>
      </c>
      <c r="B443" s="2" t="str">
        <f>HYPERLINK("https://stackoverflow.com/q/35865098", "35865098")</f>
        <v>35865098</v>
      </c>
      <c r="C443" s="1" t="s">
        <v>4</v>
      </c>
      <c r="D443" s="1">
        <v>0.0</v>
      </c>
      <c r="E443" s="1">
        <v>0.588819078885303</v>
      </c>
    </row>
    <row r="444">
      <c r="A444" s="1">
        <v>442.0</v>
      </c>
      <c r="B444" s="2" t="str">
        <f>HYPERLINK("https://stackoverflow.com/q/35894935", "35894935")</f>
        <v>35894935</v>
      </c>
      <c r="C444" s="1" t="s">
        <v>4</v>
      </c>
      <c r="D444" s="1">
        <v>1.0</v>
      </c>
      <c r="E444" s="1">
        <v>0.586314990326451</v>
      </c>
    </row>
    <row r="445">
      <c r="A445" s="1">
        <v>443.0</v>
      </c>
      <c r="B445" s="2" t="str">
        <f>HYPERLINK("https://stackoverflow.com/q/35974311", "35974311")</f>
        <v>35974311</v>
      </c>
      <c r="C445" s="1" t="s">
        <v>4</v>
      </c>
      <c r="D445" s="1">
        <v>0.0</v>
      </c>
      <c r="E445" s="1">
        <v>0.441080783016266</v>
      </c>
    </row>
    <row r="446">
      <c r="A446" s="1">
        <v>444.0</v>
      </c>
      <c r="B446" s="2" t="str">
        <f>HYPERLINK("https://stackoverflow.com/q/36028847", "36028847")</f>
        <v>36028847</v>
      </c>
      <c r="C446" s="1" t="s">
        <v>4</v>
      </c>
      <c r="D446" s="1">
        <v>2.0</v>
      </c>
      <c r="E446" s="1">
        <v>0.272182336182336</v>
      </c>
    </row>
    <row r="447">
      <c r="A447" s="1">
        <v>445.0</v>
      </c>
      <c r="B447" s="2" t="str">
        <f>HYPERLINK("https://stackoverflow.com/q/36070513", "36070513")</f>
        <v>36070513</v>
      </c>
      <c r="C447" s="1" t="s">
        <v>4</v>
      </c>
      <c r="D447" s="1">
        <v>8.0</v>
      </c>
      <c r="E447" s="1">
        <v>0.427969775795862</v>
      </c>
    </row>
    <row r="448">
      <c r="A448" s="1">
        <v>446.0</v>
      </c>
      <c r="B448" s="2" t="str">
        <f>HYPERLINK("https://stackoverflow.com/q/36089525", "36089525")</f>
        <v>36089525</v>
      </c>
      <c r="C448" s="1" t="s">
        <v>4</v>
      </c>
      <c r="D448" s="1">
        <v>1.0</v>
      </c>
      <c r="E448" s="1">
        <v>0.345857317285888</v>
      </c>
    </row>
    <row r="449">
      <c r="A449" s="1">
        <v>447.0</v>
      </c>
      <c r="B449" s="2" t="str">
        <f>HYPERLINK("https://stackoverflow.com/q/36229215", "36229215")</f>
        <v>36229215</v>
      </c>
      <c r="C449" s="1" t="s">
        <v>4</v>
      </c>
      <c r="D449" s="1">
        <v>12.0</v>
      </c>
      <c r="E449" s="1">
        <v>0.291490462680441</v>
      </c>
    </row>
    <row r="450">
      <c r="A450" s="1">
        <v>448.0</v>
      </c>
      <c r="B450" s="2" t="str">
        <f>HYPERLINK("https://stackoverflow.com/q/36257435", "36257435")</f>
        <v>36257435</v>
      </c>
      <c r="C450" s="1" t="s">
        <v>4</v>
      </c>
      <c r="D450" s="1">
        <v>11.0</v>
      </c>
      <c r="E450" s="1">
        <v>0.328665594348251</v>
      </c>
    </row>
    <row r="451">
      <c r="A451" s="1">
        <v>449.0</v>
      </c>
      <c r="B451" s="2" t="str">
        <f>HYPERLINK("https://stackoverflow.com/q/36287339", "36287339")</f>
        <v>36287339</v>
      </c>
      <c r="C451" s="1" t="s">
        <v>4</v>
      </c>
      <c r="D451" s="1">
        <v>12.0</v>
      </c>
      <c r="E451" s="1">
        <v>0.218184172729627</v>
      </c>
    </row>
    <row r="452">
      <c r="A452" s="1">
        <v>450.0</v>
      </c>
      <c r="B452" s="2" t="str">
        <f>HYPERLINK("https://stackoverflow.com/q/36341976", "36341976")</f>
        <v>36341976</v>
      </c>
      <c r="C452" s="1" t="s">
        <v>4</v>
      </c>
      <c r="D452" s="1">
        <v>7.0</v>
      </c>
      <c r="E452" s="1">
        <v>0.748327039024713</v>
      </c>
    </row>
    <row r="453">
      <c r="A453" s="1">
        <v>451.0</v>
      </c>
      <c r="B453" s="2" t="str">
        <f>HYPERLINK("https://stackoverflow.com/q/36402477", "36402477")</f>
        <v>36402477</v>
      </c>
      <c r="C453" s="1" t="s">
        <v>4</v>
      </c>
      <c r="D453" s="1">
        <v>0.0</v>
      </c>
      <c r="E453" s="1">
        <v>0.243589743589743</v>
      </c>
    </row>
    <row r="454">
      <c r="A454" s="1">
        <v>452.0</v>
      </c>
      <c r="B454" s="2" t="str">
        <f>HYPERLINK("https://stackoverflow.com/q/36528140", "36528140")</f>
        <v>36528140</v>
      </c>
      <c r="C454" s="1" t="s">
        <v>4</v>
      </c>
      <c r="D454" s="1">
        <v>7.0</v>
      </c>
      <c r="E454" s="1">
        <v>0.519304029304029</v>
      </c>
    </row>
    <row r="455">
      <c r="A455" s="1">
        <v>453.0</v>
      </c>
      <c r="B455" s="2" t="str">
        <f>HYPERLINK("https://stackoverflow.com/q/36565321", "36565321")</f>
        <v>36565321</v>
      </c>
      <c r="C455" s="1" t="s">
        <v>4</v>
      </c>
      <c r="D455" s="1">
        <v>6.0</v>
      </c>
      <c r="E455" s="1">
        <v>0.759462759462759</v>
      </c>
    </row>
    <row r="456">
      <c r="A456" s="1">
        <v>454.0</v>
      </c>
      <c r="B456" s="2" t="str">
        <f>HYPERLINK("https://stackoverflow.com/q/36610727", "36610727")</f>
        <v>36610727</v>
      </c>
      <c r="C456" s="1" t="s">
        <v>4</v>
      </c>
      <c r="D456" s="1">
        <v>5.0</v>
      </c>
      <c r="E456" s="1">
        <v>0.554464448081469</v>
      </c>
    </row>
    <row r="457">
      <c r="A457" s="1">
        <v>455.0</v>
      </c>
      <c r="B457" s="2" t="str">
        <f>HYPERLINK("https://stackoverflow.com/q/36643655", "36643655")</f>
        <v>36643655</v>
      </c>
      <c r="C457" s="1" t="s">
        <v>4</v>
      </c>
      <c r="D457" s="1">
        <v>12.0</v>
      </c>
      <c r="E457" s="1">
        <v>0.640641897784754</v>
      </c>
    </row>
    <row r="458">
      <c r="A458" s="1">
        <v>456.0</v>
      </c>
      <c r="B458" s="2" t="str">
        <f>HYPERLINK("https://stackoverflow.com/q/36693712", "36693712")</f>
        <v>36693712</v>
      </c>
      <c r="C458" s="1" t="s">
        <v>4</v>
      </c>
      <c r="D458" s="1">
        <v>8.0</v>
      </c>
      <c r="E458" s="1">
        <v>0.281024173728036</v>
      </c>
    </row>
    <row r="459">
      <c r="A459" s="1">
        <v>457.0</v>
      </c>
      <c r="B459" s="2" t="str">
        <f>HYPERLINK("https://stackoverflow.com/q/36751056", "36751056")</f>
        <v>36751056</v>
      </c>
      <c r="C459" s="1" t="s">
        <v>4</v>
      </c>
      <c r="D459" s="1">
        <v>6.0</v>
      </c>
      <c r="E459" s="1">
        <v>0.356132698916204</v>
      </c>
    </row>
    <row r="460">
      <c r="A460" s="1">
        <v>458.0</v>
      </c>
      <c r="B460" s="2" t="str">
        <f>HYPERLINK("https://stackoverflow.com/q/36760509", "36760509")</f>
        <v>36760509</v>
      </c>
      <c r="C460" s="1" t="s">
        <v>4</v>
      </c>
      <c r="D460" s="1">
        <v>0.0</v>
      </c>
      <c r="E460" s="1">
        <v>0.368327689082406</v>
      </c>
    </row>
    <row r="461">
      <c r="A461" s="1">
        <v>459.0</v>
      </c>
      <c r="B461" s="2" t="str">
        <f>HYPERLINK("https://stackoverflow.com/q/36766698", "36766698")</f>
        <v>36766698</v>
      </c>
      <c r="C461" s="1" t="s">
        <v>4</v>
      </c>
      <c r="D461" s="1">
        <v>0.0</v>
      </c>
      <c r="E461" s="1">
        <v>0.481461418081136</v>
      </c>
    </row>
    <row r="462">
      <c r="A462" s="1">
        <v>460.0</v>
      </c>
      <c r="B462" s="2" t="str">
        <f>HYPERLINK("https://stackoverflow.com/q/36813793", "36813793")</f>
        <v>36813793</v>
      </c>
      <c r="C462" s="1" t="s">
        <v>4</v>
      </c>
      <c r="D462" s="1">
        <v>12.0</v>
      </c>
      <c r="E462" s="1">
        <v>0.506275145619407</v>
      </c>
    </row>
    <row r="463">
      <c r="A463" s="1">
        <v>461.0</v>
      </c>
      <c r="B463" s="2" t="str">
        <f>HYPERLINK("https://stackoverflow.com/q/36936830", "36936830")</f>
        <v>36936830</v>
      </c>
      <c r="C463" s="1" t="s">
        <v>4</v>
      </c>
      <c r="D463" s="1">
        <v>9.0</v>
      </c>
      <c r="E463" s="1">
        <v>0.391463136270257</v>
      </c>
    </row>
    <row r="464">
      <c r="A464" s="1">
        <v>462.0</v>
      </c>
      <c r="B464" s="2" t="str">
        <f>HYPERLINK("https://stackoverflow.com/q/36986164", "36986164")</f>
        <v>36986164</v>
      </c>
      <c r="C464" s="1" t="s">
        <v>4</v>
      </c>
      <c r="D464" s="1">
        <v>12.0</v>
      </c>
      <c r="E464" s="1">
        <v>0.4041588492808</v>
      </c>
    </row>
    <row r="465">
      <c r="A465" s="1">
        <v>463.0</v>
      </c>
      <c r="B465" s="2" t="str">
        <f>HYPERLINK("https://stackoverflow.com/q/37001598", "37001598")</f>
        <v>37001598</v>
      </c>
      <c r="C465" s="1" t="s">
        <v>4</v>
      </c>
      <c r="D465" s="1">
        <v>7.0</v>
      </c>
      <c r="E465" s="1">
        <v>0.504053687109662</v>
      </c>
    </row>
    <row r="466">
      <c r="A466" s="1">
        <v>464.0</v>
      </c>
      <c r="B466" s="2" t="str">
        <f>HYPERLINK("https://stackoverflow.com/q/37020959", "37020959")</f>
        <v>37020959</v>
      </c>
      <c r="C466" s="1" t="s">
        <v>4</v>
      </c>
      <c r="D466" s="1">
        <v>6.0</v>
      </c>
      <c r="E466" s="1">
        <v>0.559980602533794</v>
      </c>
    </row>
    <row r="467">
      <c r="A467" s="1">
        <v>465.0</v>
      </c>
      <c r="B467" s="2" t="str">
        <f>HYPERLINK("https://stackoverflow.com/q/37124035", "37124035")</f>
        <v>37124035</v>
      </c>
      <c r="C467" s="1" t="s">
        <v>4</v>
      </c>
      <c r="D467" s="1">
        <v>11.0</v>
      </c>
      <c r="E467" s="1">
        <v>0.329234389748761</v>
      </c>
    </row>
    <row r="468">
      <c r="A468" s="1">
        <v>466.0</v>
      </c>
      <c r="B468" s="2" t="str">
        <f>HYPERLINK("https://stackoverflow.com/q/37125043", "37125043")</f>
        <v>37125043</v>
      </c>
      <c r="C468" s="1" t="s">
        <v>4</v>
      </c>
      <c r="D468" s="1">
        <v>6.0</v>
      </c>
      <c r="E468" s="1">
        <v>0.381956711810574</v>
      </c>
    </row>
    <row r="469">
      <c r="A469" s="1">
        <v>467.0</v>
      </c>
      <c r="B469" s="2" t="str">
        <f>HYPERLINK("https://stackoverflow.com/q/37159918", "37159918")</f>
        <v>37159918</v>
      </c>
      <c r="C469" s="1" t="s">
        <v>4</v>
      </c>
      <c r="D469" s="1">
        <v>12.0</v>
      </c>
      <c r="E469" s="1">
        <v>0.379874465811965</v>
      </c>
    </row>
    <row r="470">
      <c r="A470" s="1">
        <v>468.0</v>
      </c>
      <c r="B470" s="2" t="str">
        <f>HYPERLINK("https://stackoverflow.com/q/37169827", "37169827")</f>
        <v>37169827</v>
      </c>
      <c r="C470" s="1" t="s">
        <v>4</v>
      </c>
      <c r="D470" s="1">
        <v>6.0</v>
      </c>
      <c r="E470" s="1">
        <v>0.240500312695434</v>
      </c>
    </row>
    <row r="471">
      <c r="A471" s="1">
        <v>469.0</v>
      </c>
      <c r="B471" s="2" t="str">
        <f>HYPERLINK("https://stackoverflow.com/q/37196287", "37196287")</f>
        <v>37196287</v>
      </c>
      <c r="C471" s="1" t="s">
        <v>4</v>
      </c>
      <c r="D471" s="1">
        <v>10.0</v>
      </c>
      <c r="E471" s="1">
        <v>0.519607345349919</v>
      </c>
    </row>
    <row r="472">
      <c r="A472" s="1">
        <v>470.0</v>
      </c>
      <c r="B472" s="2" t="str">
        <f>HYPERLINK("https://stackoverflow.com/q/37306094", "37306094")</f>
        <v>37306094</v>
      </c>
      <c r="C472" s="1" t="s">
        <v>4</v>
      </c>
      <c r="D472" s="1">
        <v>0.0</v>
      </c>
      <c r="E472" s="1">
        <v>0.528623757195185</v>
      </c>
    </row>
    <row r="473">
      <c r="A473" s="1">
        <v>471.0</v>
      </c>
      <c r="B473" s="2" t="str">
        <f>HYPERLINK("https://stackoverflow.com/q/37475065", "37475065")</f>
        <v>37475065</v>
      </c>
      <c r="C473" s="1" t="s">
        <v>4</v>
      </c>
      <c r="D473" s="1">
        <v>8.0</v>
      </c>
      <c r="E473" s="1">
        <v>0.402335618177202</v>
      </c>
    </row>
    <row r="474">
      <c r="A474" s="1">
        <v>472.0</v>
      </c>
      <c r="B474" s="2" t="str">
        <f>HYPERLINK("https://stackoverflow.com/q/37481142", "37481142")</f>
        <v>37481142</v>
      </c>
      <c r="C474" s="1" t="s">
        <v>4</v>
      </c>
      <c r="D474" s="1">
        <v>10.0</v>
      </c>
      <c r="E474" s="1">
        <v>0.461950961950961</v>
      </c>
    </row>
    <row r="475">
      <c r="A475" s="1">
        <v>473.0</v>
      </c>
      <c r="B475" s="2" t="str">
        <f>HYPERLINK("https://stackoverflow.com/q/37484503", "37484503")</f>
        <v>37484503</v>
      </c>
      <c r="C475" s="1" t="s">
        <v>4</v>
      </c>
      <c r="D475" s="1">
        <v>10.0</v>
      </c>
      <c r="E475" s="1">
        <v>0.466883285065103</v>
      </c>
    </row>
    <row r="476">
      <c r="A476" s="1">
        <v>474.0</v>
      </c>
      <c r="B476" s="2" t="str">
        <f>HYPERLINK("https://stackoverflow.com/q/37489706", "37489706")</f>
        <v>37489706</v>
      </c>
      <c r="C476" s="1" t="s">
        <v>4</v>
      </c>
      <c r="D476" s="1">
        <v>10.0</v>
      </c>
      <c r="E476" s="1">
        <v>0.536128659317065</v>
      </c>
    </row>
    <row r="477">
      <c r="A477" s="1">
        <v>475.0</v>
      </c>
      <c r="B477" s="2" t="str">
        <f>HYPERLINK("https://stackoverflow.com/q/37521245", "37521245")</f>
        <v>37521245</v>
      </c>
      <c r="C477" s="1" t="s">
        <v>4</v>
      </c>
      <c r="D477" s="1">
        <v>10.0</v>
      </c>
      <c r="E477" s="1">
        <v>0.499145299145299</v>
      </c>
    </row>
    <row r="478">
      <c r="A478" s="1">
        <v>476.0</v>
      </c>
      <c r="B478" s="2" t="str">
        <f>HYPERLINK("https://stackoverflow.com/q/37604407", "37604407")</f>
        <v>37604407</v>
      </c>
      <c r="C478" s="1" t="s">
        <v>4</v>
      </c>
      <c r="D478" s="1">
        <v>8.0</v>
      </c>
      <c r="E478" s="1">
        <v>0.318707114481762</v>
      </c>
    </row>
    <row r="479">
      <c r="A479" s="1">
        <v>477.0</v>
      </c>
      <c r="B479" s="2" t="str">
        <f>HYPERLINK("https://stackoverflow.com/q/37692232", "37692232")</f>
        <v>37692232</v>
      </c>
      <c r="C479" s="1" t="s">
        <v>4</v>
      </c>
      <c r="D479" s="1">
        <v>7.0</v>
      </c>
      <c r="E479" s="1">
        <v>0.589530447385809</v>
      </c>
    </row>
    <row r="480">
      <c r="A480" s="1">
        <v>478.0</v>
      </c>
      <c r="B480" s="2" t="str">
        <f>HYPERLINK("https://stackoverflow.com/q/37707699", "37707699")</f>
        <v>37707699</v>
      </c>
      <c r="C480" s="1" t="s">
        <v>4</v>
      </c>
      <c r="D480" s="1">
        <v>3.0</v>
      </c>
      <c r="E480" s="1">
        <v>0.75600617147895</v>
      </c>
    </row>
    <row r="481">
      <c r="A481" s="1">
        <v>479.0</v>
      </c>
      <c r="B481" s="2" t="str">
        <f>HYPERLINK("https://stackoverflow.com/q/37723718", "37723718")</f>
        <v>37723718</v>
      </c>
      <c r="C481" s="1" t="s">
        <v>4</v>
      </c>
      <c r="D481" s="1">
        <v>6.0</v>
      </c>
      <c r="E481" s="1">
        <v>0.754627271183562</v>
      </c>
    </row>
    <row r="482">
      <c r="A482" s="1">
        <v>480.0</v>
      </c>
      <c r="B482" s="2" t="str">
        <f>HYPERLINK("https://stackoverflow.com/q/37816734", "37816734")</f>
        <v>37816734</v>
      </c>
      <c r="C482" s="1" t="s">
        <v>4</v>
      </c>
      <c r="D482" s="1">
        <v>7.0</v>
      </c>
      <c r="E482" s="1">
        <v>0.490771708163012</v>
      </c>
    </row>
    <row r="483">
      <c r="A483" s="1">
        <v>481.0</v>
      </c>
      <c r="B483" s="2" t="str">
        <f>HYPERLINK("https://stackoverflow.com/q/37837215", "37837215")</f>
        <v>37837215</v>
      </c>
      <c r="C483" s="1" t="s">
        <v>4</v>
      </c>
      <c r="D483" s="1">
        <v>12.0</v>
      </c>
      <c r="E483" s="1">
        <v>0.423010886587045</v>
      </c>
    </row>
    <row r="484">
      <c r="A484" s="1">
        <v>482.0</v>
      </c>
      <c r="B484" s="2" t="str">
        <f>HYPERLINK("https://stackoverflow.com/q/37915834", "37915834")</f>
        <v>37915834</v>
      </c>
      <c r="C484" s="1" t="s">
        <v>4</v>
      </c>
      <c r="D484" s="1">
        <v>6.0</v>
      </c>
      <c r="E484" s="1">
        <v>0.43093847846323</v>
      </c>
    </row>
    <row r="485">
      <c r="A485" s="1">
        <v>483.0</v>
      </c>
      <c r="B485" s="2" t="str">
        <f>HYPERLINK("https://stackoverflow.com/q/37916645", "37916645")</f>
        <v>37916645</v>
      </c>
      <c r="C485" s="1" t="s">
        <v>4</v>
      </c>
      <c r="D485" s="1">
        <v>9.0</v>
      </c>
      <c r="E485" s="1">
        <v>0.582176181030049</v>
      </c>
    </row>
    <row r="486">
      <c r="A486" s="1">
        <v>484.0</v>
      </c>
      <c r="B486" s="2" t="str">
        <f>HYPERLINK("https://stackoverflow.com/q/37945129", "37945129")</f>
        <v>37945129</v>
      </c>
      <c r="C486" s="1" t="s">
        <v>4</v>
      </c>
      <c r="D486" s="1">
        <v>12.0</v>
      </c>
      <c r="E486" s="1">
        <v>0.31025641025641</v>
      </c>
    </row>
    <row r="487">
      <c r="A487" s="1">
        <v>485.0</v>
      </c>
      <c r="B487" s="2" t="str">
        <f>HYPERLINK("https://stackoverflow.com/q/37973949", "37973949")</f>
        <v>37973949</v>
      </c>
      <c r="C487" s="1" t="s">
        <v>4</v>
      </c>
      <c r="D487" s="1">
        <v>7.0</v>
      </c>
      <c r="E487" s="1">
        <v>0.683510875577681</v>
      </c>
    </row>
    <row r="488">
      <c r="A488" s="1">
        <v>486.0</v>
      </c>
      <c r="B488" s="2" t="str">
        <f>HYPERLINK("https://stackoverflow.com/q/38006238", "38006238")</f>
        <v>38006238</v>
      </c>
      <c r="C488" s="1" t="s">
        <v>4</v>
      </c>
      <c r="D488" s="1">
        <v>6.0</v>
      </c>
      <c r="E488" s="1">
        <v>0.430107881264693</v>
      </c>
    </row>
    <row r="489">
      <c r="A489" s="1">
        <v>487.0</v>
      </c>
      <c r="B489" s="2" t="str">
        <f>HYPERLINK("https://stackoverflow.com/q/38014078", "38014078")</f>
        <v>38014078</v>
      </c>
      <c r="C489" s="1" t="s">
        <v>4</v>
      </c>
      <c r="D489" s="1">
        <v>4.0</v>
      </c>
      <c r="E489" s="1">
        <v>0.452176626618817</v>
      </c>
    </row>
    <row r="490">
      <c r="A490" s="1">
        <v>488.0</v>
      </c>
      <c r="B490" s="2" t="str">
        <f>HYPERLINK("https://stackoverflow.com/q/38071825", "38071825")</f>
        <v>38071825</v>
      </c>
      <c r="C490" s="1" t="s">
        <v>4</v>
      </c>
      <c r="D490" s="1">
        <v>6.0</v>
      </c>
      <c r="E490" s="1">
        <v>0.626885791315321</v>
      </c>
    </row>
    <row r="491">
      <c r="A491" s="1">
        <v>489.0</v>
      </c>
      <c r="B491" s="2" t="str">
        <f>HYPERLINK("https://stackoverflow.com/q/38112943", "38112943")</f>
        <v>38112943</v>
      </c>
      <c r="C491" s="1" t="s">
        <v>4</v>
      </c>
      <c r="D491" s="1">
        <v>11.0</v>
      </c>
      <c r="E491" s="1">
        <v>0.430205378013311</v>
      </c>
    </row>
    <row r="492">
      <c r="A492" s="1">
        <v>490.0</v>
      </c>
      <c r="B492" s="2" t="str">
        <f>HYPERLINK("https://stackoverflow.com/q/38136654", "38136654")</f>
        <v>38136654</v>
      </c>
      <c r="C492" s="1" t="s">
        <v>4</v>
      </c>
      <c r="D492" s="1">
        <v>9.0</v>
      </c>
      <c r="E492" s="1">
        <v>0.603701654061366</v>
      </c>
    </row>
    <row r="493">
      <c r="A493" s="1">
        <v>491.0</v>
      </c>
      <c r="B493" s="2" t="str">
        <f>HYPERLINK("https://stackoverflow.com/q/38168927", "38168927")</f>
        <v>38168927</v>
      </c>
      <c r="C493" s="1" t="s">
        <v>4</v>
      </c>
      <c r="D493" s="1">
        <v>8.0</v>
      </c>
      <c r="E493" s="1">
        <v>0.299145299145299</v>
      </c>
    </row>
    <row r="494">
      <c r="A494" s="1">
        <v>492.0</v>
      </c>
      <c r="B494" s="2" t="str">
        <f>HYPERLINK("https://stackoverflow.com/q/38194847", "38194847")</f>
        <v>38194847</v>
      </c>
      <c r="C494" s="1" t="s">
        <v>4</v>
      </c>
      <c r="D494" s="1">
        <v>3.0</v>
      </c>
      <c r="E494" s="1">
        <v>0.216734475037058</v>
      </c>
    </row>
    <row r="495">
      <c r="A495" s="1">
        <v>493.0</v>
      </c>
      <c r="B495" s="2" t="str">
        <f>HYPERLINK("https://stackoverflow.com/q/38233602", "38233602")</f>
        <v>38233602</v>
      </c>
      <c r="C495" s="1" t="s">
        <v>4</v>
      </c>
      <c r="D495" s="1">
        <v>11.0</v>
      </c>
      <c r="E495" s="1">
        <v>0.366199884903126</v>
      </c>
    </row>
    <row r="496">
      <c r="A496" s="1">
        <v>494.0</v>
      </c>
      <c r="B496" s="2" t="str">
        <f>HYPERLINK("https://stackoverflow.com/q/38264023", "38264023")</f>
        <v>38264023</v>
      </c>
      <c r="C496" s="1" t="s">
        <v>4</v>
      </c>
      <c r="D496" s="1">
        <v>9.0</v>
      </c>
      <c r="E496" s="1">
        <v>0.506914043499409</v>
      </c>
    </row>
    <row r="497">
      <c r="A497" s="1">
        <v>495.0</v>
      </c>
      <c r="B497" s="2" t="str">
        <f>HYPERLINK("https://stackoverflow.com/q/38265464", "38265464")</f>
        <v>38265464</v>
      </c>
      <c r="C497" s="1" t="s">
        <v>4</v>
      </c>
      <c r="D497" s="1">
        <v>8.0</v>
      </c>
      <c r="E497" s="1">
        <v>0.80791722896986</v>
      </c>
    </row>
    <row r="498">
      <c r="A498" s="1">
        <v>496.0</v>
      </c>
      <c r="B498" s="2" t="str">
        <f>HYPERLINK("https://stackoverflow.com/q/38320665", "38320665")</f>
        <v>38320665</v>
      </c>
      <c r="C498" s="1" t="s">
        <v>4</v>
      </c>
      <c r="D498" s="1">
        <v>7.0</v>
      </c>
      <c r="E498" s="1">
        <v>0.452150763626173</v>
      </c>
    </row>
    <row r="499">
      <c r="A499" s="1">
        <v>497.0</v>
      </c>
      <c r="B499" s="2" t="str">
        <f>HYPERLINK("https://stackoverflow.com/q/38327633", "38327633")</f>
        <v>38327633</v>
      </c>
      <c r="C499" s="1" t="s">
        <v>4</v>
      </c>
      <c r="D499" s="1">
        <v>12.0</v>
      </c>
      <c r="E499" s="1">
        <v>0.482356083459024</v>
      </c>
    </row>
    <row r="500">
      <c r="A500" s="1">
        <v>498.0</v>
      </c>
      <c r="B500" s="2" t="str">
        <f>HYPERLINK("https://stackoverflow.com/q/38342186", "38342186")</f>
        <v>38342186</v>
      </c>
      <c r="C500" s="1" t="s">
        <v>4</v>
      </c>
      <c r="D500" s="1">
        <v>6.0</v>
      </c>
      <c r="E500" s="1">
        <v>0.3627291141742</v>
      </c>
    </row>
    <row r="501">
      <c r="A501" s="1">
        <v>499.0</v>
      </c>
      <c r="B501" s="2" t="str">
        <f>HYPERLINK("https://stackoverflow.com/q/38376454", "38376454")</f>
        <v>38376454</v>
      </c>
      <c r="C501" s="1" t="s">
        <v>4</v>
      </c>
      <c r="D501" s="1">
        <v>12.0</v>
      </c>
      <c r="E501" s="1">
        <v>0.382105776401078</v>
      </c>
    </row>
    <row r="502">
      <c r="A502" s="1">
        <v>500.0</v>
      </c>
      <c r="B502" s="2" t="str">
        <f>HYPERLINK("https://stackoverflow.com/q/38434097", "38434097")</f>
        <v>38434097</v>
      </c>
      <c r="C502" s="1" t="s">
        <v>4</v>
      </c>
      <c r="D502" s="1">
        <v>0.0</v>
      </c>
      <c r="E502" s="1">
        <v>0.274453941120607</v>
      </c>
    </row>
    <row r="503">
      <c r="A503" s="1">
        <v>501.0</v>
      </c>
      <c r="B503" s="2" t="str">
        <f>HYPERLINK("https://stackoverflow.com/q/38446394", "38446394")</f>
        <v>38446394</v>
      </c>
      <c r="C503" s="1" t="s">
        <v>4</v>
      </c>
      <c r="D503" s="1">
        <v>7.0</v>
      </c>
      <c r="E503" s="1">
        <v>0.207220900519869</v>
      </c>
    </row>
    <row r="504">
      <c r="A504" s="1">
        <v>502.0</v>
      </c>
      <c r="B504" s="2" t="str">
        <f>HYPERLINK("https://stackoverflow.com/q/38446585", "38446585")</f>
        <v>38446585</v>
      </c>
      <c r="C504" s="1" t="s">
        <v>4</v>
      </c>
      <c r="D504" s="1">
        <v>12.0</v>
      </c>
      <c r="E504" s="1">
        <v>0.398026381632939</v>
      </c>
    </row>
    <row r="505">
      <c r="A505" s="1">
        <v>503.0</v>
      </c>
      <c r="B505" s="2" t="str">
        <f>HYPERLINK("https://stackoverflow.com/q/38532528", "38532528")</f>
        <v>38532528</v>
      </c>
      <c r="C505" s="1" t="s">
        <v>4</v>
      </c>
      <c r="D505" s="1">
        <v>6.0</v>
      </c>
      <c r="E505" s="1">
        <v>0.445640008140008</v>
      </c>
    </row>
    <row r="506">
      <c r="A506" s="1">
        <v>504.0</v>
      </c>
      <c r="B506" s="2" t="str">
        <f>HYPERLINK("https://stackoverflow.com/q/38556074", "38556074")</f>
        <v>38556074</v>
      </c>
      <c r="C506" s="1" t="s">
        <v>4</v>
      </c>
      <c r="D506" s="1">
        <v>6.0</v>
      </c>
      <c r="E506" s="1">
        <v>0.319387323347719</v>
      </c>
    </row>
    <row r="507">
      <c r="A507" s="1">
        <v>505.0</v>
      </c>
      <c r="B507" s="2" t="str">
        <f>HYPERLINK("https://stackoverflow.com/q/38568792", "38568792")</f>
        <v>38568792</v>
      </c>
      <c r="C507" s="1" t="s">
        <v>4</v>
      </c>
      <c r="D507" s="1">
        <v>0.0</v>
      </c>
      <c r="E507" s="1">
        <v>0.414065934065934</v>
      </c>
    </row>
    <row r="508">
      <c r="A508" s="1">
        <v>506.0</v>
      </c>
      <c r="B508" s="2" t="str">
        <f>HYPERLINK("https://stackoverflow.com/q/38688679", "38688679")</f>
        <v>38688679</v>
      </c>
      <c r="C508" s="1" t="s">
        <v>4</v>
      </c>
      <c r="D508" s="1">
        <v>6.0</v>
      </c>
      <c r="E508" s="1">
        <v>0.301218267636178</v>
      </c>
    </row>
    <row r="509">
      <c r="A509" s="1">
        <v>507.0</v>
      </c>
      <c r="B509" s="2" t="str">
        <f>HYPERLINK("https://stackoverflow.com/q/38699998", "38699998")</f>
        <v>38699998</v>
      </c>
      <c r="C509" s="1" t="s">
        <v>4</v>
      </c>
      <c r="D509" s="1">
        <v>9.0</v>
      </c>
      <c r="E509" s="1">
        <v>0.327712431907289</v>
      </c>
    </row>
    <row r="510">
      <c r="A510" s="1">
        <v>508.0</v>
      </c>
      <c r="B510" s="2" t="str">
        <f>HYPERLINK("https://stackoverflow.com/q/38733792", "38733792")</f>
        <v>38733792</v>
      </c>
      <c r="C510" s="1" t="s">
        <v>4</v>
      </c>
      <c r="D510" s="1">
        <v>7.0</v>
      </c>
      <c r="E510" s="1">
        <v>0.419386906112569</v>
      </c>
    </row>
    <row r="511">
      <c r="A511" s="1">
        <v>509.0</v>
      </c>
      <c r="B511" s="2" t="str">
        <f>HYPERLINK("https://stackoverflow.com/q/38736141", "38736141")</f>
        <v>38736141</v>
      </c>
      <c r="C511" s="1" t="s">
        <v>4</v>
      </c>
      <c r="D511" s="1">
        <v>0.0</v>
      </c>
      <c r="E511" s="1">
        <v>0.304551712269833</v>
      </c>
    </row>
    <row r="512">
      <c r="A512" s="1">
        <v>510.0</v>
      </c>
      <c r="B512" s="2" t="str">
        <f>HYPERLINK("https://stackoverflow.com/q/38759959", "38759959")</f>
        <v>38759959</v>
      </c>
      <c r="C512" s="1" t="s">
        <v>4</v>
      </c>
      <c r="D512" s="1">
        <v>1.0</v>
      </c>
      <c r="E512" s="1">
        <v>0.323299888517279</v>
      </c>
    </row>
    <row r="513">
      <c r="A513" s="1">
        <v>511.0</v>
      </c>
      <c r="B513" s="2" t="str">
        <f>HYPERLINK("https://stackoverflow.com/q/38781470", "38781470")</f>
        <v>38781470</v>
      </c>
      <c r="C513" s="1" t="s">
        <v>4</v>
      </c>
      <c r="D513" s="1">
        <v>6.0</v>
      </c>
      <c r="E513" s="1">
        <v>0.536335857579381</v>
      </c>
    </row>
    <row r="514">
      <c r="A514" s="1">
        <v>512.0</v>
      </c>
      <c r="B514" s="2" t="str">
        <f>HYPERLINK("https://stackoverflow.com/q/38842894", "38842894")</f>
        <v>38842894</v>
      </c>
      <c r="C514" s="1" t="s">
        <v>4</v>
      </c>
      <c r="D514" s="1">
        <v>8.0</v>
      </c>
      <c r="E514" s="1">
        <v>0.645992145992145</v>
      </c>
    </row>
    <row r="515">
      <c r="A515" s="1">
        <v>513.0</v>
      </c>
      <c r="B515" s="2" t="str">
        <f>HYPERLINK("https://stackoverflow.com/q/38866325", "38866325")</f>
        <v>38866325</v>
      </c>
      <c r="C515" s="1" t="s">
        <v>4</v>
      </c>
      <c r="D515" s="1">
        <v>3.0</v>
      </c>
      <c r="E515" s="1">
        <v>0.654368352622716</v>
      </c>
    </row>
    <row r="516">
      <c r="A516" s="1">
        <v>514.0</v>
      </c>
      <c r="B516" s="2" t="str">
        <f>HYPERLINK("https://stackoverflow.com/q/38951765", "38951765")</f>
        <v>38951765</v>
      </c>
      <c r="C516" s="1" t="s">
        <v>4</v>
      </c>
      <c r="D516" s="1">
        <v>7.0</v>
      </c>
      <c r="E516" s="1">
        <v>0.470517682907063</v>
      </c>
    </row>
    <row r="517">
      <c r="A517" s="1">
        <v>515.0</v>
      </c>
      <c r="B517" s="2" t="str">
        <f>HYPERLINK("https://stackoverflow.com/q/38968308", "38968308")</f>
        <v>38968308</v>
      </c>
      <c r="C517" s="1" t="s">
        <v>4</v>
      </c>
      <c r="D517" s="1">
        <v>5.0</v>
      </c>
      <c r="E517" s="1">
        <v>0.523612190278856</v>
      </c>
    </row>
    <row r="518">
      <c r="A518" s="1">
        <v>516.0</v>
      </c>
      <c r="B518" s="2" t="str">
        <f>HYPERLINK("https://stackoverflow.com/q/39040345", "39040345")</f>
        <v>39040345</v>
      </c>
      <c r="C518" s="1" t="s">
        <v>4</v>
      </c>
      <c r="D518" s="1">
        <v>5.0</v>
      </c>
      <c r="E518" s="1">
        <v>0.412966437356681</v>
      </c>
    </row>
    <row r="519">
      <c r="A519" s="1">
        <v>517.0</v>
      </c>
      <c r="B519" s="2" t="str">
        <f>HYPERLINK("https://stackoverflow.com/q/39104959", "39104959")</f>
        <v>39104959</v>
      </c>
      <c r="C519" s="1" t="s">
        <v>4</v>
      </c>
      <c r="D519" s="1">
        <v>11.0</v>
      </c>
      <c r="E519" s="1">
        <v>0.420991783310623</v>
      </c>
    </row>
    <row r="520">
      <c r="A520" s="1">
        <v>518.0</v>
      </c>
      <c r="B520" s="2" t="str">
        <f>HYPERLINK("https://stackoverflow.com/q/39108557", "39108557")</f>
        <v>39108557</v>
      </c>
      <c r="C520" s="1" t="s">
        <v>4</v>
      </c>
      <c r="D520" s="1">
        <v>6.0</v>
      </c>
      <c r="E520" s="1">
        <v>0.448008448008447</v>
      </c>
    </row>
    <row r="521">
      <c r="A521" s="1">
        <v>519.0</v>
      </c>
      <c r="B521" s="2" t="str">
        <f>HYPERLINK("https://stackoverflow.com/q/39141990", "39141990")</f>
        <v>39141990</v>
      </c>
      <c r="C521" s="1" t="s">
        <v>4</v>
      </c>
      <c r="D521" s="1">
        <v>8.0</v>
      </c>
      <c r="E521" s="1">
        <v>0.506567006567006</v>
      </c>
    </row>
    <row r="522">
      <c r="A522" s="1">
        <v>520.0</v>
      </c>
      <c r="B522" s="2" t="str">
        <f>HYPERLINK("https://stackoverflow.com/q/39149917", "39149917")</f>
        <v>39149917</v>
      </c>
      <c r="C522" s="1" t="s">
        <v>4</v>
      </c>
      <c r="D522" s="1">
        <v>0.0</v>
      </c>
      <c r="E522" s="1">
        <v>0.476815723192534</v>
      </c>
    </row>
    <row r="523">
      <c r="A523" s="1">
        <v>521.0</v>
      </c>
      <c r="B523" s="2" t="str">
        <f>HYPERLINK("https://stackoverflow.com/q/39232599", "39232599")</f>
        <v>39232599</v>
      </c>
      <c r="C523" s="1" t="s">
        <v>4</v>
      </c>
      <c r="D523" s="1">
        <v>10.0</v>
      </c>
      <c r="E523" s="1">
        <v>0.677782865282865</v>
      </c>
    </row>
    <row r="524">
      <c r="A524" s="1">
        <v>522.0</v>
      </c>
      <c r="B524" s="2" t="str">
        <f>HYPERLINK("https://stackoverflow.com/q/39320810", "39320810")</f>
        <v>39320810</v>
      </c>
      <c r="C524" s="1" t="s">
        <v>4</v>
      </c>
      <c r="D524" s="1">
        <v>6.0</v>
      </c>
      <c r="E524" s="1">
        <v>0.563539238539238</v>
      </c>
    </row>
    <row r="525">
      <c r="A525" s="1">
        <v>523.0</v>
      </c>
      <c r="B525" s="2" t="str">
        <f>HYPERLINK("https://stackoverflow.com/q/39386670", "39386670")</f>
        <v>39386670</v>
      </c>
      <c r="C525" s="1" t="s">
        <v>4</v>
      </c>
      <c r="D525" s="1">
        <v>6.0</v>
      </c>
      <c r="E525" s="1">
        <v>0.432413938964157</v>
      </c>
    </row>
    <row r="526">
      <c r="A526" s="1">
        <v>524.0</v>
      </c>
      <c r="B526" s="2" t="str">
        <f>HYPERLINK("https://stackoverflow.com/q/39471301", "39471301")</f>
        <v>39471301</v>
      </c>
      <c r="C526" s="1" t="s">
        <v>4</v>
      </c>
      <c r="D526" s="1">
        <v>11.0</v>
      </c>
      <c r="E526" s="1">
        <v>0.509103601818833</v>
      </c>
    </row>
    <row r="527">
      <c r="A527" s="1">
        <v>525.0</v>
      </c>
      <c r="B527" s="2" t="str">
        <f>HYPERLINK("https://stackoverflow.com/q/39488461", "39488461")</f>
        <v>39488461</v>
      </c>
      <c r="C527" s="1" t="s">
        <v>4</v>
      </c>
      <c r="D527" s="1">
        <v>1.0</v>
      </c>
      <c r="E527" s="1">
        <v>0.441844107679519</v>
      </c>
    </row>
    <row r="528">
      <c r="A528" s="1">
        <v>526.0</v>
      </c>
      <c r="B528" s="2" t="str">
        <f>HYPERLINK("https://stackoverflow.com/q/39490200", "39490200")</f>
        <v>39490200</v>
      </c>
      <c r="C528" s="1" t="s">
        <v>4</v>
      </c>
      <c r="D528" s="1">
        <v>1.0</v>
      </c>
      <c r="E528" s="1">
        <v>0.385701468574396</v>
      </c>
    </row>
    <row r="529">
      <c r="A529" s="1">
        <v>527.0</v>
      </c>
      <c r="B529" s="2" t="str">
        <f>HYPERLINK("https://stackoverflow.com/q/39493708", "39493708")</f>
        <v>39493708</v>
      </c>
      <c r="C529" s="1" t="s">
        <v>4</v>
      </c>
      <c r="D529" s="1">
        <v>1.0</v>
      </c>
      <c r="E529" s="1">
        <v>0.413123793768955</v>
      </c>
    </row>
    <row r="530">
      <c r="A530" s="1">
        <v>528.0</v>
      </c>
      <c r="B530" s="2" t="str">
        <f>HYPERLINK("https://stackoverflow.com/q/39537567", "39537567")</f>
        <v>39537567</v>
      </c>
      <c r="C530" s="1" t="s">
        <v>4</v>
      </c>
      <c r="D530" s="1">
        <v>6.0</v>
      </c>
      <c r="E530" s="1">
        <v>0.441001691439519</v>
      </c>
    </row>
    <row r="531">
      <c r="A531" s="1">
        <v>529.0</v>
      </c>
      <c r="B531" s="2" t="str">
        <f>HYPERLINK("https://stackoverflow.com/q/39566021", "39566021")</f>
        <v>39566021</v>
      </c>
      <c r="C531" s="1" t="s">
        <v>4</v>
      </c>
      <c r="D531" s="1">
        <v>12.0</v>
      </c>
      <c r="E531" s="1">
        <v>0.222038019451812</v>
      </c>
    </row>
    <row r="532">
      <c r="A532" s="1">
        <v>530.0</v>
      </c>
      <c r="B532" s="2" t="str">
        <f>HYPERLINK("https://stackoverflow.com/q/39590785", "39590785")</f>
        <v>39590785</v>
      </c>
      <c r="C532" s="1" t="s">
        <v>4</v>
      </c>
      <c r="D532" s="1">
        <v>2.0</v>
      </c>
      <c r="E532" s="1">
        <v>0.521172589593642</v>
      </c>
    </row>
    <row r="533">
      <c r="A533" s="1">
        <v>531.0</v>
      </c>
      <c r="B533" s="2" t="str">
        <f>HYPERLINK("https://stackoverflow.com/q/39875139", "39875139")</f>
        <v>39875139</v>
      </c>
      <c r="C533" s="1" t="s">
        <v>4</v>
      </c>
      <c r="D533" s="1">
        <v>12.0</v>
      </c>
      <c r="E533" s="1">
        <v>0.528851689473451</v>
      </c>
    </row>
    <row r="534">
      <c r="A534" s="1">
        <v>532.0</v>
      </c>
      <c r="B534" s="2" t="str">
        <f>HYPERLINK("https://stackoverflow.com/q/39895345", "39895345")</f>
        <v>39895345</v>
      </c>
      <c r="C534" s="1" t="s">
        <v>4</v>
      </c>
      <c r="D534" s="1">
        <v>6.0</v>
      </c>
      <c r="E534" s="1">
        <v>0.678715191618417</v>
      </c>
    </row>
    <row r="535">
      <c r="A535" s="1">
        <v>533.0</v>
      </c>
      <c r="B535" s="2" t="str">
        <f>HYPERLINK("https://stackoverflow.com/q/39919128", "39919128")</f>
        <v>39919128</v>
      </c>
      <c r="C535" s="1" t="s">
        <v>4</v>
      </c>
      <c r="D535" s="1">
        <v>12.0</v>
      </c>
      <c r="E535" s="1">
        <v>0.604762174298598</v>
      </c>
    </row>
    <row r="536">
      <c r="A536" s="1">
        <v>534.0</v>
      </c>
      <c r="B536" s="2" t="str">
        <f>HYPERLINK("https://stackoverflow.com/q/40064989", "40064989")</f>
        <v>40064989</v>
      </c>
      <c r="C536" s="1" t="s">
        <v>4</v>
      </c>
      <c r="D536" s="1">
        <v>6.0</v>
      </c>
      <c r="E536" s="1">
        <v>0.361869313482216</v>
      </c>
    </row>
    <row r="537">
      <c r="A537" s="1">
        <v>535.0</v>
      </c>
      <c r="B537" s="2" t="str">
        <f>HYPERLINK("https://stackoverflow.com/q/40159662", "40159662")</f>
        <v>40159662</v>
      </c>
      <c r="C537" s="1" t="s">
        <v>4</v>
      </c>
      <c r="D537" s="1">
        <v>4.0</v>
      </c>
      <c r="E537" s="1">
        <v>0.196608678923791</v>
      </c>
    </row>
    <row r="538">
      <c r="A538" s="1">
        <v>536.0</v>
      </c>
      <c r="B538" s="2" t="str">
        <f>HYPERLINK("https://stackoverflow.com/q/40233484", "40233484")</f>
        <v>40233484</v>
      </c>
      <c r="C538" s="1" t="s">
        <v>4</v>
      </c>
      <c r="D538" s="1">
        <v>1.0</v>
      </c>
      <c r="E538" s="1">
        <v>0.369567834356566</v>
      </c>
    </row>
    <row r="539">
      <c r="A539" s="1">
        <v>537.0</v>
      </c>
      <c r="B539" s="2" t="str">
        <f>HYPERLINK("https://stackoverflow.com/q/40277399", "40277399")</f>
        <v>40277399</v>
      </c>
      <c r="C539" s="1" t="s">
        <v>4</v>
      </c>
      <c r="D539" s="1">
        <v>3.0</v>
      </c>
      <c r="E539" s="1">
        <v>0.474441955024479</v>
      </c>
    </row>
    <row r="540">
      <c r="A540" s="1">
        <v>538.0</v>
      </c>
      <c r="B540" s="2" t="str">
        <f>HYPERLINK("https://stackoverflow.com/q/40375194", "40375194")</f>
        <v>40375194</v>
      </c>
      <c r="C540" s="1" t="s">
        <v>4</v>
      </c>
      <c r="D540" s="1">
        <v>12.0</v>
      </c>
      <c r="E540" s="1">
        <v>0.524087755726173</v>
      </c>
    </row>
    <row r="541">
      <c r="A541" s="1">
        <v>539.0</v>
      </c>
      <c r="B541" s="2" t="str">
        <f>HYPERLINK("https://stackoverflow.com/q/40395921", "40395921")</f>
        <v>40395921</v>
      </c>
      <c r="C541" s="1" t="s">
        <v>4</v>
      </c>
      <c r="D541" s="1">
        <v>12.0</v>
      </c>
      <c r="E541" s="1">
        <v>0.374453941120607</v>
      </c>
    </row>
    <row r="542">
      <c r="A542" s="1">
        <v>540.0</v>
      </c>
      <c r="B542" s="2" t="str">
        <f>HYPERLINK("https://stackoverflow.com/q/40461083", "40461083")</f>
        <v>40461083</v>
      </c>
      <c r="C542" s="1" t="s">
        <v>4</v>
      </c>
      <c r="D542" s="1">
        <v>5.0</v>
      </c>
      <c r="E542" s="1">
        <v>0.394136663566715</v>
      </c>
    </row>
    <row r="543">
      <c r="A543" s="1">
        <v>541.0</v>
      </c>
      <c r="B543" s="2" t="str">
        <f>HYPERLINK("https://stackoverflow.com/q/40471357", "40471357")</f>
        <v>40471357</v>
      </c>
      <c r="C543" s="1" t="s">
        <v>4</v>
      </c>
      <c r="D543" s="1">
        <v>8.0</v>
      </c>
      <c r="E543" s="1">
        <v>0.331114110061478</v>
      </c>
    </row>
    <row r="544">
      <c r="A544" s="1">
        <v>542.0</v>
      </c>
      <c r="B544" s="2" t="str">
        <f>HYPERLINK("https://stackoverflow.com/q/40484940", "40484940")</f>
        <v>40484940</v>
      </c>
      <c r="C544" s="1" t="s">
        <v>4</v>
      </c>
      <c r="D544" s="1">
        <v>9.0</v>
      </c>
      <c r="E544" s="1">
        <v>0.255601755601755</v>
      </c>
    </row>
    <row r="545">
      <c r="A545" s="1">
        <v>543.0</v>
      </c>
      <c r="B545" s="2" t="str">
        <f>HYPERLINK("https://stackoverflow.com/q/40522198", "40522198")</f>
        <v>40522198</v>
      </c>
      <c r="C545" s="1" t="s">
        <v>4</v>
      </c>
      <c r="D545" s="1">
        <v>6.0</v>
      </c>
      <c r="E545" s="1">
        <v>0.66994633273703</v>
      </c>
    </row>
    <row r="546">
      <c r="A546" s="1">
        <v>544.0</v>
      </c>
      <c r="B546" s="2" t="str">
        <f>HYPERLINK("https://stackoverflow.com/q/40525663", "40525663")</f>
        <v>40525663</v>
      </c>
      <c r="C546" s="1" t="s">
        <v>4</v>
      </c>
      <c r="D546" s="1">
        <v>11.0</v>
      </c>
      <c r="E546" s="1">
        <v>0.528851689473451</v>
      </c>
    </row>
    <row r="547">
      <c r="A547" s="1">
        <v>545.0</v>
      </c>
      <c r="B547" s="2" t="str">
        <f>HYPERLINK("https://stackoverflow.com/q/40555797", "40555797")</f>
        <v>40555797</v>
      </c>
      <c r="C547" s="1" t="s">
        <v>4</v>
      </c>
      <c r="D547" s="1">
        <v>4.0</v>
      </c>
      <c r="E547" s="1">
        <v>0.379915334717594</v>
      </c>
    </row>
    <row r="548">
      <c r="A548" s="1">
        <v>546.0</v>
      </c>
      <c r="B548" s="2" t="str">
        <f>HYPERLINK("https://stackoverflow.com/q/40589959", "40589959")</f>
        <v>40589959</v>
      </c>
      <c r="C548" s="1" t="s">
        <v>4</v>
      </c>
      <c r="D548" s="1">
        <v>1.0</v>
      </c>
      <c r="E548" s="1">
        <v>0.469687934804213</v>
      </c>
    </row>
    <row r="549">
      <c r="A549" s="1">
        <v>547.0</v>
      </c>
      <c r="B549" s="2" t="str">
        <f>HYPERLINK("https://stackoverflow.com/q/40596332", "40596332")</f>
        <v>40596332</v>
      </c>
      <c r="C549" s="1" t="s">
        <v>4</v>
      </c>
      <c r="D549" s="1">
        <v>0.0</v>
      </c>
      <c r="E549" s="1">
        <v>0.416862676772076</v>
      </c>
    </row>
    <row r="550">
      <c r="A550" s="1">
        <v>548.0</v>
      </c>
      <c r="B550" s="2" t="str">
        <f>HYPERLINK("https://stackoverflow.com/q/40605620", "40605620")</f>
        <v>40605620</v>
      </c>
      <c r="C550" s="1" t="s">
        <v>4</v>
      </c>
      <c r="D550" s="1">
        <v>9.0</v>
      </c>
      <c r="E550" s="1">
        <v>0.472577033462642</v>
      </c>
    </row>
    <row r="551">
      <c r="A551" s="1">
        <v>549.0</v>
      </c>
      <c r="B551" s="2" t="str">
        <f>HYPERLINK("https://stackoverflow.com/q/40642721", "40642721")</f>
        <v>40642721</v>
      </c>
      <c r="C551" s="1" t="s">
        <v>4</v>
      </c>
      <c r="D551" s="1">
        <v>9.0</v>
      </c>
      <c r="E551" s="1">
        <v>0.365992634285317</v>
      </c>
    </row>
    <row r="552">
      <c r="A552" s="1">
        <v>550.0</v>
      </c>
      <c r="B552" s="2" t="str">
        <f>HYPERLINK("https://stackoverflow.com/q/40775150", "40775150")</f>
        <v>40775150</v>
      </c>
      <c r="C552" s="1" t="s">
        <v>4</v>
      </c>
      <c r="D552" s="1">
        <v>5.0</v>
      </c>
      <c r="E552" s="1">
        <v>0.343528525346707</v>
      </c>
    </row>
    <row r="553">
      <c r="A553" s="1">
        <v>551.0</v>
      </c>
      <c r="B553" s="2" t="str">
        <f>HYPERLINK("https://stackoverflow.com/q/40777490", "40777490")</f>
        <v>40777490</v>
      </c>
      <c r="C553" s="1" t="s">
        <v>4</v>
      </c>
      <c r="D553" s="1">
        <v>4.0</v>
      </c>
      <c r="E553" s="1">
        <v>0.274453941120607</v>
      </c>
    </row>
    <row r="554">
      <c r="A554" s="1">
        <v>552.0</v>
      </c>
      <c r="B554" s="2" t="str">
        <f>HYPERLINK("https://stackoverflow.com/q/40797686", "40797686")</f>
        <v>40797686</v>
      </c>
      <c r="C554" s="1" t="s">
        <v>4</v>
      </c>
      <c r="D554" s="1">
        <v>6.0</v>
      </c>
      <c r="E554" s="1">
        <v>0.628476345457477</v>
      </c>
    </row>
    <row r="555">
      <c r="A555" s="1">
        <v>553.0</v>
      </c>
      <c r="B555" s="2" t="str">
        <f>HYPERLINK("https://stackoverflow.com/q/40844174", "40844174")</f>
        <v>40844174</v>
      </c>
      <c r="C555" s="1" t="s">
        <v>4</v>
      </c>
      <c r="D555" s="1">
        <v>12.0</v>
      </c>
      <c r="E555" s="1">
        <v>0.402720949263502</v>
      </c>
    </row>
    <row r="556">
      <c r="A556" s="1">
        <v>554.0</v>
      </c>
      <c r="B556" s="2" t="str">
        <f>HYPERLINK("https://stackoverflow.com/q/40871998", "40871998")</f>
        <v>40871998</v>
      </c>
      <c r="C556" s="1" t="s">
        <v>4</v>
      </c>
      <c r="D556" s="1">
        <v>0.0</v>
      </c>
      <c r="E556" s="1">
        <v>0.296636338571822</v>
      </c>
    </row>
    <row r="557">
      <c r="A557" s="1">
        <v>555.0</v>
      </c>
      <c r="B557" s="2" t="str">
        <f>HYPERLINK("https://stackoverflow.com/q/40910294", "40910294")</f>
        <v>40910294</v>
      </c>
      <c r="C557" s="1" t="s">
        <v>4</v>
      </c>
      <c r="D557" s="1">
        <v>6.0</v>
      </c>
      <c r="E557" s="1">
        <v>0.535917785917785</v>
      </c>
    </row>
    <row r="558">
      <c r="A558" s="1">
        <v>556.0</v>
      </c>
      <c r="B558" s="2" t="str">
        <f>HYPERLINK("https://stackoverflow.com/q/40934677", "40934677")</f>
        <v>40934677</v>
      </c>
      <c r="C558" s="1" t="s">
        <v>4</v>
      </c>
      <c r="D558" s="1">
        <v>4.0</v>
      </c>
      <c r="E558" s="1">
        <v>0.480304719435154</v>
      </c>
    </row>
    <row r="559">
      <c r="A559" s="1">
        <v>557.0</v>
      </c>
      <c r="B559" s="2" t="str">
        <f>HYPERLINK("https://stackoverflow.com/q/40935625", "40935625")</f>
        <v>40935625</v>
      </c>
      <c r="C559" s="1" t="s">
        <v>4</v>
      </c>
      <c r="D559" s="1">
        <v>2.0</v>
      </c>
      <c r="E559" s="1">
        <v>0.645785352372178</v>
      </c>
    </row>
    <row r="560">
      <c r="A560" s="1">
        <v>558.0</v>
      </c>
      <c r="B560" s="2" t="str">
        <f>HYPERLINK("https://stackoverflow.com/q/40942931", "40942931")</f>
        <v>40942931</v>
      </c>
      <c r="C560" s="1" t="s">
        <v>4</v>
      </c>
      <c r="D560" s="1">
        <v>6.0</v>
      </c>
      <c r="E560" s="1">
        <v>0.454010008414153</v>
      </c>
    </row>
    <row r="561">
      <c r="A561" s="1">
        <v>559.0</v>
      </c>
      <c r="B561" s="2" t="str">
        <f>HYPERLINK("https://stackoverflow.com/q/41002487", "41002487")</f>
        <v>41002487</v>
      </c>
      <c r="C561" s="1" t="s">
        <v>4</v>
      </c>
      <c r="D561" s="1">
        <v>10.0</v>
      </c>
      <c r="E561" s="1">
        <v>0.54854330396126</v>
      </c>
    </row>
    <row r="562">
      <c r="A562" s="1">
        <v>560.0</v>
      </c>
      <c r="B562" s="2" t="str">
        <f>HYPERLINK("https://stackoverflow.com/q/41036556", "41036556")</f>
        <v>41036556</v>
      </c>
      <c r="C562" s="1" t="s">
        <v>4</v>
      </c>
      <c r="D562" s="1">
        <v>10.0</v>
      </c>
      <c r="E562" s="1">
        <v>0.277887707148157</v>
      </c>
    </row>
    <row r="563">
      <c r="A563" s="1">
        <v>561.0</v>
      </c>
      <c r="B563" s="2" t="str">
        <f>HYPERLINK("https://stackoverflow.com/q/41045890", "41045890")</f>
        <v>41045890</v>
      </c>
      <c r="C563" s="1" t="s">
        <v>4</v>
      </c>
      <c r="D563" s="1">
        <v>1.0</v>
      </c>
      <c r="E563" s="1">
        <v>0.428471346504133</v>
      </c>
    </row>
    <row r="564">
      <c r="A564" s="1">
        <v>562.0</v>
      </c>
      <c r="B564" s="2" t="str">
        <f>HYPERLINK("https://stackoverflow.com/q/41063794", "41063794")</f>
        <v>41063794</v>
      </c>
      <c r="C564" s="1" t="s">
        <v>4</v>
      </c>
      <c r="D564" s="1">
        <v>2.0</v>
      </c>
      <c r="E564" s="1">
        <v>0.453111326884117</v>
      </c>
    </row>
    <row r="565">
      <c r="A565" s="1">
        <v>563.0</v>
      </c>
      <c r="B565" s="2" t="str">
        <f>HYPERLINK("https://stackoverflow.com/q/41088232", "41088232")</f>
        <v>41088232</v>
      </c>
      <c r="C565" s="1" t="s">
        <v>4</v>
      </c>
      <c r="D565" s="1">
        <v>3.0</v>
      </c>
      <c r="E565" s="1">
        <v>0.29420702754036</v>
      </c>
    </row>
    <row r="566">
      <c r="A566" s="1">
        <v>564.0</v>
      </c>
      <c r="B566" s="2" t="str">
        <f>HYPERLINK("https://stackoverflow.com/q/41097730", "41097730")</f>
        <v>41097730</v>
      </c>
      <c r="C566" s="1" t="s">
        <v>4</v>
      </c>
      <c r="D566" s="1">
        <v>2.0</v>
      </c>
      <c r="E566" s="1">
        <v>0.472577033462642</v>
      </c>
    </row>
    <row r="567">
      <c r="A567" s="1">
        <v>565.0</v>
      </c>
      <c r="B567" s="2" t="str">
        <f>HYPERLINK("https://stackoverflow.com/q/41173895", "41173895")</f>
        <v>41173895</v>
      </c>
      <c r="C567" s="1" t="s">
        <v>4</v>
      </c>
      <c r="D567" s="1">
        <v>1.0</v>
      </c>
      <c r="E567" s="1">
        <v>0.474977697199919</v>
      </c>
    </row>
    <row r="568">
      <c r="A568" s="1">
        <v>566.0</v>
      </c>
      <c r="B568" s="2" t="str">
        <f>HYPERLINK("https://stackoverflow.com/q/41174301", "41174301")</f>
        <v>41174301</v>
      </c>
      <c r="C568" s="1" t="s">
        <v>4</v>
      </c>
      <c r="D568" s="1">
        <v>11.0</v>
      </c>
      <c r="E568" s="1">
        <v>0.386918003356359</v>
      </c>
    </row>
    <row r="569">
      <c r="A569" s="1">
        <v>567.0</v>
      </c>
      <c r="B569" s="2" t="str">
        <f>HYPERLINK("https://stackoverflow.com/q/41194285", "41194285")</f>
        <v>41194285</v>
      </c>
      <c r="C569" s="1" t="s">
        <v>4</v>
      </c>
      <c r="D569" s="1">
        <v>1.0</v>
      </c>
      <c r="E569" s="1">
        <v>0.475262137633271</v>
      </c>
    </row>
    <row r="570">
      <c r="A570" s="1">
        <v>568.0</v>
      </c>
      <c r="B570" s="2" t="str">
        <f>HYPERLINK("https://stackoverflow.com/q/41201796", "41201796")</f>
        <v>41201796</v>
      </c>
      <c r="C570" s="1" t="s">
        <v>4</v>
      </c>
      <c r="D570" s="1">
        <v>12.0</v>
      </c>
      <c r="E570" s="1">
        <v>0.559268977581365</v>
      </c>
    </row>
    <row r="571">
      <c r="A571" s="1">
        <v>569.0</v>
      </c>
      <c r="B571" s="2" t="str">
        <f>HYPERLINK("https://stackoverflow.com/q/41233968", "41233968")</f>
        <v>41233968</v>
      </c>
      <c r="C571" s="1" t="s">
        <v>4</v>
      </c>
      <c r="D571" s="1">
        <v>11.0</v>
      </c>
      <c r="E571" s="1">
        <v>0.504685550140095</v>
      </c>
    </row>
    <row r="572">
      <c r="A572" s="1">
        <v>570.0</v>
      </c>
      <c r="B572" s="2" t="str">
        <f>HYPERLINK("https://stackoverflow.com/q/41272558", "41272558")</f>
        <v>41272558</v>
      </c>
      <c r="C572" s="1" t="s">
        <v>4</v>
      </c>
      <c r="D572" s="1">
        <v>0.0</v>
      </c>
      <c r="E572" s="1">
        <v>0.563187939571703</v>
      </c>
    </row>
    <row r="573">
      <c r="A573" s="1">
        <v>571.0</v>
      </c>
      <c r="B573" s="2" t="str">
        <f>HYPERLINK("https://stackoverflow.com/q/41277345", "41277345")</f>
        <v>41277345</v>
      </c>
      <c r="C573" s="1" t="s">
        <v>4</v>
      </c>
      <c r="D573" s="1">
        <v>5.0</v>
      </c>
      <c r="E573" s="1">
        <v>0.196729840208101</v>
      </c>
    </row>
    <row r="574">
      <c r="A574" s="1">
        <v>572.0</v>
      </c>
      <c r="B574" s="2" t="str">
        <f>HYPERLINK("https://stackoverflow.com/q/41281189", "41281189")</f>
        <v>41281189</v>
      </c>
      <c r="C574" s="1" t="s">
        <v>4</v>
      </c>
      <c r="D574" s="1">
        <v>5.0</v>
      </c>
      <c r="E574" s="1">
        <v>0.48997188732288</v>
      </c>
    </row>
    <row r="575">
      <c r="A575" s="1">
        <v>573.0</v>
      </c>
      <c r="B575" s="2" t="str">
        <f>HYPERLINK("https://stackoverflow.com/q/41291090", "41291090")</f>
        <v>41291090</v>
      </c>
      <c r="C575" s="1" t="s">
        <v>4</v>
      </c>
      <c r="D575" s="1">
        <v>3.0</v>
      </c>
      <c r="E575" s="1">
        <v>0.376182336182336</v>
      </c>
    </row>
    <row r="576">
      <c r="A576" s="1">
        <v>574.0</v>
      </c>
      <c r="B576" s="2" t="str">
        <f>HYPERLINK("https://stackoverflow.com/q/41345102", "41345102")</f>
        <v>41345102</v>
      </c>
      <c r="C576" s="1" t="s">
        <v>4</v>
      </c>
      <c r="D576" s="1">
        <v>9.0</v>
      </c>
      <c r="E576" s="1">
        <v>0.635471524360413</v>
      </c>
    </row>
    <row r="577">
      <c r="A577" s="1">
        <v>575.0</v>
      </c>
      <c r="B577" s="2" t="str">
        <f>HYPERLINK("https://stackoverflow.com/q/41351244", "41351244")</f>
        <v>41351244</v>
      </c>
      <c r="C577" s="1" t="s">
        <v>4</v>
      </c>
      <c r="D577" s="1">
        <v>4.0</v>
      </c>
      <c r="E577" s="1">
        <v>0.504058755315036</v>
      </c>
    </row>
    <row r="578">
      <c r="A578" s="1">
        <v>576.0</v>
      </c>
      <c r="B578" s="2" t="str">
        <f>HYPERLINK("https://stackoverflow.com/q/41360274", "41360274")</f>
        <v>41360274</v>
      </c>
      <c r="C578" s="1" t="s">
        <v>4</v>
      </c>
      <c r="D578" s="1">
        <v>2.0</v>
      </c>
      <c r="E578" s="1">
        <v>0.272182336182336</v>
      </c>
    </row>
    <row r="579">
      <c r="A579" s="1">
        <v>577.0</v>
      </c>
      <c r="B579" s="2" t="str">
        <f>HYPERLINK("https://stackoverflow.com/q/41420363", "41420363")</f>
        <v>41420363</v>
      </c>
      <c r="C579" s="1" t="s">
        <v>4</v>
      </c>
      <c r="D579" s="1">
        <v>0.0</v>
      </c>
      <c r="E579" s="1">
        <v>0.36575057845776</v>
      </c>
    </row>
    <row r="580">
      <c r="A580" s="1">
        <v>578.0</v>
      </c>
      <c r="B580" s="2" t="str">
        <f>HYPERLINK("https://stackoverflow.com/q/41438021", "41438021")</f>
        <v>41438021</v>
      </c>
      <c r="C580" s="1" t="s">
        <v>4</v>
      </c>
      <c r="D580" s="1">
        <v>6.0</v>
      </c>
      <c r="E580" s="1">
        <v>0.290555662126734</v>
      </c>
    </row>
    <row r="581">
      <c r="A581" s="1">
        <v>579.0</v>
      </c>
      <c r="B581" s="2" t="str">
        <f>HYPERLINK("https://stackoverflow.com/q/41467659", "41467659")</f>
        <v>41467659</v>
      </c>
      <c r="C581" s="1" t="s">
        <v>4</v>
      </c>
      <c r="D581" s="1">
        <v>9.0</v>
      </c>
      <c r="E581" s="1">
        <v>0.682179387097419</v>
      </c>
    </row>
    <row r="582">
      <c r="A582" s="1">
        <v>580.0</v>
      </c>
      <c r="B582" s="2" t="str">
        <f>HYPERLINK("https://stackoverflow.com/q/41469924", "41469924")</f>
        <v>41469924</v>
      </c>
      <c r="C582" s="1" t="s">
        <v>4</v>
      </c>
      <c r="D582" s="1">
        <v>6.0</v>
      </c>
      <c r="E582" s="1">
        <v>0.313878264154507</v>
      </c>
    </row>
    <row r="583">
      <c r="A583" s="1">
        <v>581.0</v>
      </c>
      <c r="B583" s="2" t="str">
        <f>HYPERLINK("https://stackoverflow.com/q/41484050", "41484050")</f>
        <v>41484050</v>
      </c>
      <c r="C583" s="1" t="s">
        <v>4</v>
      </c>
      <c r="D583" s="1">
        <v>4.0</v>
      </c>
      <c r="E583" s="1">
        <v>0.394643607758361</v>
      </c>
    </row>
    <row r="584">
      <c r="A584" s="1">
        <v>582.0</v>
      </c>
      <c r="B584" s="2" t="str">
        <f>HYPERLINK("https://stackoverflow.com/q/41542609", "41542609")</f>
        <v>41542609</v>
      </c>
      <c r="C584" s="1" t="s">
        <v>4</v>
      </c>
      <c r="D584" s="1">
        <v>10.0</v>
      </c>
      <c r="E584" s="1">
        <v>0.284089076541906</v>
      </c>
    </row>
    <row r="585">
      <c r="A585" s="1">
        <v>583.0</v>
      </c>
      <c r="B585" s="2" t="str">
        <f>HYPERLINK("https://stackoverflow.com/q/41574944", "41574944")</f>
        <v>41574944</v>
      </c>
      <c r="C585" s="1" t="s">
        <v>4</v>
      </c>
      <c r="D585" s="1">
        <v>8.0</v>
      </c>
      <c r="E585" s="1">
        <v>0.637918790737781</v>
      </c>
    </row>
    <row r="586">
      <c r="A586" s="1">
        <v>584.0</v>
      </c>
      <c r="B586" s="2" t="str">
        <f>HYPERLINK("https://stackoverflow.com/q/41577382", "41577382")</f>
        <v>41577382</v>
      </c>
      <c r="C586" s="1" t="s">
        <v>4</v>
      </c>
      <c r="D586" s="1">
        <v>7.0</v>
      </c>
      <c r="E586" s="1">
        <v>0.325269637769637</v>
      </c>
    </row>
    <row r="587">
      <c r="A587" s="1">
        <v>585.0</v>
      </c>
      <c r="B587" s="2" t="str">
        <f>HYPERLINK("https://stackoverflow.com/q/41580358", "41580358")</f>
        <v>41580358</v>
      </c>
      <c r="C587" s="1" t="s">
        <v>4</v>
      </c>
      <c r="D587" s="1">
        <v>5.0</v>
      </c>
      <c r="E587" s="1">
        <v>0.420231472600549</v>
      </c>
    </row>
    <row r="588">
      <c r="A588" s="1">
        <v>586.0</v>
      </c>
      <c r="B588" s="2" t="str">
        <f>HYPERLINK("https://stackoverflow.com/q/41638663", "41638663")</f>
        <v>41638663</v>
      </c>
      <c r="C588" s="1" t="s">
        <v>4</v>
      </c>
      <c r="D588" s="1">
        <v>5.0</v>
      </c>
      <c r="E588" s="1">
        <v>0.730678945467677</v>
      </c>
    </row>
    <row r="589">
      <c r="A589" s="1">
        <v>587.0</v>
      </c>
      <c r="B589" s="2" t="str">
        <f>HYPERLINK("https://stackoverflow.com/q/41639069", "41639069")</f>
        <v>41639069</v>
      </c>
      <c r="C589" s="1" t="s">
        <v>4</v>
      </c>
      <c r="D589" s="1">
        <v>0.0</v>
      </c>
      <c r="E589" s="1">
        <v>0.514423076923077</v>
      </c>
    </row>
    <row r="590">
      <c r="A590" s="1">
        <v>588.0</v>
      </c>
      <c r="B590" s="2" t="str">
        <f>HYPERLINK("https://stackoverflow.com/q/41645111", "41645111")</f>
        <v>41645111</v>
      </c>
      <c r="C590" s="1" t="s">
        <v>4</v>
      </c>
      <c r="D590" s="1">
        <v>9.0</v>
      </c>
      <c r="E590" s="1">
        <v>0.293641343176946</v>
      </c>
    </row>
    <row r="591">
      <c r="A591" s="1">
        <v>589.0</v>
      </c>
      <c r="B591" s="2" t="str">
        <f>HYPERLINK("https://stackoverflow.com/q/41652958", "41652958")</f>
        <v>41652958</v>
      </c>
      <c r="C591" s="1" t="s">
        <v>4</v>
      </c>
      <c r="D591" s="1">
        <v>2.0</v>
      </c>
      <c r="E591" s="1">
        <v>0.274980890834549</v>
      </c>
    </row>
    <row r="592">
      <c r="A592" s="1">
        <v>590.0</v>
      </c>
      <c r="B592" s="2" t="str">
        <f>HYPERLINK("https://stackoverflow.com/q/41679881", "41679881")</f>
        <v>41679881</v>
      </c>
      <c r="C592" s="1" t="s">
        <v>4</v>
      </c>
      <c r="D592" s="1">
        <v>9.0</v>
      </c>
      <c r="E592" s="1">
        <v>0.772739263480004</v>
      </c>
    </row>
    <row r="593">
      <c r="A593" s="1">
        <v>591.0</v>
      </c>
      <c r="B593" s="2" t="str">
        <f>HYPERLINK("https://stackoverflow.com/q/41733883", "41733883")</f>
        <v>41733883</v>
      </c>
      <c r="C593" s="1" t="s">
        <v>4</v>
      </c>
      <c r="D593" s="1">
        <v>2.0</v>
      </c>
      <c r="E593" s="1">
        <v>0.387812519982096</v>
      </c>
    </row>
    <row r="594">
      <c r="A594" s="1">
        <v>592.0</v>
      </c>
      <c r="B594" s="2" t="str">
        <f>HYPERLINK("https://stackoverflow.com/q/41749324", "41749324")</f>
        <v>41749324</v>
      </c>
      <c r="C594" s="1" t="s">
        <v>4</v>
      </c>
      <c r="D594" s="1">
        <v>1.0</v>
      </c>
      <c r="E594" s="1">
        <v>0.322974614745188</v>
      </c>
    </row>
    <row r="595">
      <c r="A595" s="1">
        <v>593.0</v>
      </c>
      <c r="B595" s="2" t="str">
        <f>HYPERLINK("https://stackoverflow.com/q/41755842", "41755842")</f>
        <v>41755842</v>
      </c>
      <c r="C595" s="1" t="s">
        <v>4</v>
      </c>
      <c r="D595" s="1">
        <v>4.0</v>
      </c>
      <c r="E595" s="1">
        <v>0.343231320650675</v>
      </c>
    </row>
    <row r="596">
      <c r="A596" s="1">
        <v>594.0</v>
      </c>
      <c r="B596" s="2" t="str">
        <f>HYPERLINK("https://stackoverflow.com/q/41800137", "41800137")</f>
        <v>41800137</v>
      </c>
      <c r="C596" s="1" t="s">
        <v>4</v>
      </c>
      <c r="D596" s="1">
        <v>11.0</v>
      </c>
      <c r="E596" s="1">
        <v>0.518630794492863</v>
      </c>
    </row>
    <row r="597">
      <c r="A597" s="1">
        <v>595.0</v>
      </c>
      <c r="B597" s="2" t="str">
        <f>HYPERLINK("https://stackoverflow.com/q/41803929", "41803929")</f>
        <v>41803929</v>
      </c>
      <c r="C597" s="1" t="s">
        <v>4</v>
      </c>
      <c r="D597" s="1">
        <v>3.0</v>
      </c>
      <c r="E597" s="1">
        <v>0.477421752316563</v>
      </c>
    </row>
    <row r="598">
      <c r="A598" s="1">
        <v>596.0</v>
      </c>
      <c r="B598" s="2" t="str">
        <f>HYPERLINK("https://stackoverflow.com/q/41806580", "41806580")</f>
        <v>41806580</v>
      </c>
      <c r="C598" s="1" t="s">
        <v>4</v>
      </c>
      <c r="D598" s="1">
        <v>1.0</v>
      </c>
      <c r="E598" s="1">
        <v>0.367301083795929</v>
      </c>
    </row>
    <row r="599">
      <c r="A599" s="1">
        <v>597.0</v>
      </c>
      <c r="B599" s="2" t="str">
        <f>HYPERLINK("https://stackoverflow.com/q/41813166", "41813166")</f>
        <v>41813166</v>
      </c>
      <c r="C599" s="1" t="s">
        <v>4</v>
      </c>
      <c r="D599" s="1">
        <v>9.0</v>
      </c>
      <c r="E599" s="1">
        <v>0.481934177462245</v>
      </c>
    </row>
    <row r="600">
      <c r="A600" s="1">
        <v>598.0</v>
      </c>
      <c r="B600" s="2" t="str">
        <f>HYPERLINK("https://stackoverflow.com/q/41827855", "41827855")</f>
        <v>41827855</v>
      </c>
      <c r="C600" s="1" t="s">
        <v>4</v>
      </c>
      <c r="D600" s="1">
        <v>7.0</v>
      </c>
      <c r="E600" s="1">
        <v>0.407808429840253</v>
      </c>
    </row>
    <row r="601">
      <c r="A601" s="1">
        <v>599.0</v>
      </c>
      <c r="B601" s="2" t="str">
        <f>HYPERLINK("https://stackoverflow.com/q/41838629", "41838629")</f>
        <v>41838629</v>
      </c>
      <c r="C601" s="1" t="s">
        <v>4</v>
      </c>
      <c r="D601" s="1">
        <v>1.0</v>
      </c>
      <c r="E601" s="1">
        <v>0.403145299145299</v>
      </c>
    </row>
    <row r="602">
      <c r="A602" s="1">
        <v>600.0</v>
      </c>
      <c r="B602" s="2" t="str">
        <f>HYPERLINK("https://stackoverflow.com/q/41842171", "41842171")</f>
        <v>41842171</v>
      </c>
      <c r="C602" s="1" t="s">
        <v>4</v>
      </c>
      <c r="D602" s="1">
        <v>5.0</v>
      </c>
      <c r="E602" s="1">
        <v>0.340160595833818</v>
      </c>
    </row>
    <row r="603">
      <c r="A603" s="1">
        <v>601.0</v>
      </c>
      <c r="B603" s="2" t="str">
        <f>HYPERLINK("https://stackoverflow.com/q/41860322", "41860322")</f>
        <v>41860322</v>
      </c>
      <c r="C603" s="1" t="s">
        <v>4</v>
      </c>
      <c r="D603" s="1">
        <v>4.0</v>
      </c>
      <c r="E603" s="1">
        <v>0.325570004653099</v>
      </c>
    </row>
    <row r="604">
      <c r="A604" s="1">
        <v>602.0</v>
      </c>
      <c r="B604" s="2" t="str">
        <f>HYPERLINK("https://stackoverflow.com/q/41867303", "41867303")</f>
        <v>41867303</v>
      </c>
      <c r="C604" s="1" t="s">
        <v>4</v>
      </c>
      <c r="D604" s="1">
        <v>1.0</v>
      </c>
      <c r="E604" s="1">
        <v>0.347272522413765</v>
      </c>
    </row>
    <row r="605">
      <c r="A605" s="1">
        <v>603.0</v>
      </c>
      <c r="B605" s="2" t="str">
        <f>HYPERLINK("https://stackoverflow.com/q/41881534", "41881534")</f>
        <v>41881534</v>
      </c>
      <c r="C605" s="1" t="s">
        <v>4</v>
      </c>
      <c r="D605" s="1">
        <v>1.0</v>
      </c>
      <c r="E605" s="1">
        <v>0.581768311658235</v>
      </c>
    </row>
    <row r="606">
      <c r="A606" s="1">
        <v>604.0</v>
      </c>
      <c r="B606" s="2" t="str">
        <f>HYPERLINK("https://stackoverflow.com/q/41883521", "41883521")</f>
        <v>41883521</v>
      </c>
      <c r="C606" s="1" t="s">
        <v>4</v>
      </c>
      <c r="D606" s="1">
        <v>10.0</v>
      </c>
      <c r="E606" s="1">
        <v>0.458413211917884</v>
      </c>
    </row>
    <row r="607">
      <c r="A607" s="1">
        <v>605.0</v>
      </c>
      <c r="B607" s="2" t="str">
        <f>HYPERLINK("https://stackoverflow.com/q/41886336", "41886336")</f>
        <v>41886336</v>
      </c>
      <c r="C607" s="1" t="s">
        <v>4</v>
      </c>
      <c r="D607" s="1">
        <v>7.0</v>
      </c>
      <c r="E607" s="1">
        <v>0.357346357346357</v>
      </c>
    </row>
    <row r="608">
      <c r="A608" s="1">
        <v>606.0</v>
      </c>
      <c r="B608" s="2" t="str">
        <f>HYPERLINK("https://stackoverflow.com/q/41904477", "41904477")</f>
        <v>41904477</v>
      </c>
      <c r="C608" s="1" t="s">
        <v>4</v>
      </c>
      <c r="D608" s="1">
        <v>2.0</v>
      </c>
      <c r="E608" s="1">
        <v>0.278072502210433</v>
      </c>
    </row>
    <row r="609">
      <c r="A609" s="1">
        <v>607.0</v>
      </c>
      <c r="B609" s="2" t="str">
        <f>HYPERLINK("https://stackoverflow.com/q/41905258", "41905258")</f>
        <v>41905258</v>
      </c>
      <c r="C609" s="1" t="s">
        <v>4</v>
      </c>
      <c r="D609" s="1">
        <v>11.0</v>
      </c>
      <c r="E609" s="1">
        <v>0.266737891737891</v>
      </c>
    </row>
    <row r="610">
      <c r="A610" s="1">
        <v>608.0</v>
      </c>
      <c r="B610" s="2" t="str">
        <f>HYPERLINK("https://stackoverflow.com/q/41920583", "41920583")</f>
        <v>41920583</v>
      </c>
      <c r="C610" s="1" t="s">
        <v>4</v>
      </c>
      <c r="D610" s="1">
        <v>9.0</v>
      </c>
      <c r="E610" s="1">
        <v>0.705833540784997</v>
      </c>
    </row>
    <row r="611">
      <c r="A611" s="1">
        <v>609.0</v>
      </c>
      <c r="B611" s="2" t="str">
        <f>HYPERLINK("https://stackoverflow.com/q/41935351", "41935351")</f>
        <v>41935351</v>
      </c>
      <c r="C611" s="1" t="s">
        <v>4</v>
      </c>
      <c r="D611" s="1">
        <v>10.0</v>
      </c>
      <c r="E611" s="1">
        <v>0.589118198874296</v>
      </c>
    </row>
    <row r="612">
      <c r="A612" s="1">
        <v>610.0</v>
      </c>
      <c r="B612" s="2" t="str">
        <f>HYPERLINK("https://stackoverflow.com/q/41944876", "41944876")</f>
        <v>41944876</v>
      </c>
      <c r="C612" s="1" t="s">
        <v>4</v>
      </c>
      <c r="D612" s="1">
        <v>5.0</v>
      </c>
      <c r="E612" s="1">
        <v>0.509942214312394</v>
      </c>
    </row>
    <row r="613">
      <c r="A613" s="1">
        <v>611.0</v>
      </c>
      <c r="B613" s="2" t="str">
        <f>HYPERLINK("https://stackoverflow.com/q/41945601", "41945601")</f>
        <v>41945601</v>
      </c>
      <c r="C613" s="1" t="s">
        <v>4</v>
      </c>
      <c r="D613" s="1">
        <v>10.0</v>
      </c>
      <c r="E613" s="1">
        <v>0.311810814401487</v>
      </c>
    </row>
    <row r="614">
      <c r="A614" s="1">
        <v>612.0</v>
      </c>
      <c r="B614" s="2" t="str">
        <f>HYPERLINK("https://stackoverflow.com/q/41980071", "41980071")</f>
        <v>41980071</v>
      </c>
      <c r="C614" s="1" t="s">
        <v>4</v>
      </c>
      <c r="D614" s="1">
        <v>11.0</v>
      </c>
      <c r="E614" s="1">
        <v>0.409185091003272</v>
      </c>
    </row>
    <row r="615">
      <c r="A615" s="1">
        <v>613.0</v>
      </c>
      <c r="B615" s="2" t="str">
        <f>HYPERLINK("https://stackoverflow.com/q/41983737", "41983737")</f>
        <v>41983737</v>
      </c>
      <c r="C615" s="1" t="s">
        <v>4</v>
      </c>
      <c r="D615" s="1">
        <v>4.0</v>
      </c>
      <c r="E615" s="1">
        <v>0.36802483787056</v>
      </c>
    </row>
    <row r="616">
      <c r="A616" s="1">
        <v>614.0</v>
      </c>
      <c r="B616" s="2" t="str">
        <f>HYPERLINK("https://stackoverflow.com/q/41984603", "41984603")</f>
        <v>41984603</v>
      </c>
      <c r="C616" s="1" t="s">
        <v>4</v>
      </c>
      <c r="D616" s="1">
        <v>11.0</v>
      </c>
      <c r="E616" s="1">
        <v>0.42718983637564</v>
      </c>
    </row>
    <row r="617">
      <c r="A617" s="1">
        <v>615.0</v>
      </c>
      <c r="B617" s="2" t="str">
        <f>HYPERLINK("https://stackoverflow.com/q/41987911", "41987911")</f>
        <v>41987911</v>
      </c>
      <c r="C617" s="1" t="s">
        <v>4</v>
      </c>
      <c r="D617" s="1">
        <v>8.0</v>
      </c>
      <c r="E617" s="1">
        <v>0.360356210655611</v>
      </c>
    </row>
    <row r="618">
      <c r="A618" s="1">
        <v>616.0</v>
      </c>
      <c r="B618" s="2" t="str">
        <f>HYPERLINK("https://stackoverflow.com/q/41994114", "41994114")</f>
        <v>41994114</v>
      </c>
      <c r="C618" s="1" t="s">
        <v>4</v>
      </c>
      <c r="D618" s="1">
        <v>6.0</v>
      </c>
      <c r="E618" s="1">
        <v>0.587413863275932</v>
      </c>
    </row>
    <row r="619">
      <c r="A619" s="1">
        <v>617.0</v>
      </c>
      <c r="B619" s="2" t="str">
        <f>HYPERLINK("https://stackoverflow.com/q/42006707", "42006707")</f>
        <v>42006707</v>
      </c>
      <c r="C619" s="1" t="s">
        <v>4</v>
      </c>
      <c r="D619" s="1">
        <v>0.0</v>
      </c>
      <c r="E619" s="1">
        <v>0.356721056721056</v>
      </c>
    </row>
    <row r="620">
      <c r="A620" s="1">
        <v>618.0</v>
      </c>
      <c r="B620" s="2" t="str">
        <f>HYPERLINK("https://stackoverflow.com/q/42010994", "42010994")</f>
        <v>42010994</v>
      </c>
      <c r="C620" s="1" t="s">
        <v>4</v>
      </c>
      <c r="D620" s="1">
        <v>4.0</v>
      </c>
      <c r="E620" s="1">
        <v>0.538617648206689</v>
      </c>
    </row>
    <row r="621">
      <c r="A621" s="1">
        <v>619.0</v>
      </c>
      <c r="B621" s="2" t="str">
        <f>HYPERLINK("https://stackoverflow.com/q/42020377", "42020377")</f>
        <v>42020377</v>
      </c>
      <c r="C621" s="1" t="s">
        <v>4</v>
      </c>
      <c r="D621" s="1">
        <v>11.0</v>
      </c>
      <c r="E621" s="1">
        <v>0.308534970506801</v>
      </c>
    </row>
    <row r="622">
      <c r="A622" s="1">
        <v>620.0</v>
      </c>
      <c r="B622" s="2" t="str">
        <f>HYPERLINK("https://stackoverflow.com/q/42024359", "42024359")</f>
        <v>42024359</v>
      </c>
      <c r="C622" s="1" t="s">
        <v>4</v>
      </c>
      <c r="D622" s="1">
        <v>12.0</v>
      </c>
      <c r="E622" s="1">
        <v>0.286990086429076</v>
      </c>
    </row>
    <row r="623">
      <c r="A623" s="1">
        <v>621.0</v>
      </c>
      <c r="B623" s="2" t="str">
        <f>HYPERLINK("https://stackoverflow.com/q/42053998", "42053998")</f>
        <v>42053998</v>
      </c>
      <c r="C623" s="1" t="s">
        <v>4</v>
      </c>
      <c r="D623" s="1">
        <v>8.0</v>
      </c>
      <c r="E623" s="1">
        <v>0.309343903546802</v>
      </c>
    </row>
    <row r="624">
      <c r="A624" s="1">
        <v>622.0</v>
      </c>
      <c r="B624" s="2" t="str">
        <f>HYPERLINK("https://stackoverflow.com/q/42073424", "42073424")</f>
        <v>42073424</v>
      </c>
      <c r="C624" s="1" t="s">
        <v>4</v>
      </c>
      <c r="D624" s="1">
        <v>1.0</v>
      </c>
      <c r="E624" s="1">
        <v>0.592853465142621</v>
      </c>
    </row>
    <row r="625">
      <c r="A625" s="1">
        <v>623.0</v>
      </c>
      <c r="B625" s="2" t="str">
        <f>HYPERLINK("https://stackoverflow.com/q/42106471", "42106471")</f>
        <v>42106471</v>
      </c>
      <c r="C625" s="1" t="s">
        <v>4</v>
      </c>
      <c r="D625" s="1">
        <v>9.0</v>
      </c>
      <c r="E625" s="1">
        <v>0.300437288809381</v>
      </c>
    </row>
    <row r="626">
      <c r="A626" s="1">
        <v>624.0</v>
      </c>
      <c r="B626" s="2" t="str">
        <f>HYPERLINK("https://stackoverflow.com/q/42121564", "42121564")</f>
        <v>42121564</v>
      </c>
      <c r="C626" s="1" t="s">
        <v>4</v>
      </c>
      <c r="D626" s="1">
        <v>3.0</v>
      </c>
      <c r="E626" s="1">
        <v>0.345367521367521</v>
      </c>
    </row>
    <row r="627">
      <c r="A627" s="1">
        <v>625.0</v>
      </c>
      <c r="B627" s="2" t="str">
        <f>HYPERLINK("https://stackoverflow.com/q/42145093", "42145093")</f>
        <v>42145093</v>
      </c>
      <c r="C627" s="1" t="s">
        <v>4</v>
      </c>
      <c r="D627" s="1">
        <v>4.0</v>
      </c>
      <c r="E627" s="1">
        <v>0.291976840363937</v>
      </c>
    </row>
    <row r="628">
      <c r="A628" s="1">
        <v>626.0</v>
      </c>
      <c r="B628" s="2" t="str">
        <f>HYPERLINK("https://stackoverflow.com/q/42148587", "42148587")</f>
        <v>42148587</v>
      </c>
      <c r="C628" s="1" t="s">
        <v>4</v>
      </c>
      <c r="D628" s="1">
        <v>5.0</v>
      </c>
      <c r="E628" s="1">
        <v>0.502095572759384</v>
      </c>
    </row>
    <row r="629">
      <c r="A629" s="1">
        <v>627.0</v>
      </c>
      <c r="B629" s="2" t="str">
        <f>HYPERLINK("https://stackoverflow.com/q/42169656", "42169656")</f>
        <v>42169656</v>
      </c>
      <c r="C629" s="1" t="s">
        <v>4</v>
      </c>
      <c r="D629" s="1">
        <v>12.0</v>
      </c>
      <c r="E629" s="1">
        <v>0.413325071552919</v>
      </c>
    </row>
    <row r="630">
      <c r="A630" s="1">
        <v>628.0</v>
      </c>
      <c r="B630" s="2" t="str">
        <f>HYPERLINK("https://stackoverflow.com/q/42170805", "42170805")</f>
        <v>42170805</v>
      </c>
      <c r="C630" s="1" t="s">
        <v>4</v>
      </c>
      <c r="D630" s="1">
        <v>3.0</v>
      </c>
      <c r="E630" s="1">
        <v>0.324140737933841</v>
      </c>
    </row>
    <row r="631">
      <c r="A631" s="1">
        <v>629.0</v>
      </c>
      <c r="B631" s="2" t="str">
        <f>HYPERLINK("https://stackoverflow.com/q/42215621", "42215621")</f>
        <v>42215621</v>
      </c>
      <c r="C631" s="1" t="s">
        <v>4</v>
      </c>
      <c r="D631" s="1">
        <v>3.0</v>
      </c>
      <c r="E631" s="1">
        <v>0.612161172161172</v>
      </c>
    </row>
    <row r="632">
      <c r="A632" s="1">
        <v>630.0</v>
      </c>
      <c r="B632" s="2" t="str">
        <f>HYPERLINK("https://stackoverflow.com/q/42227249", "42227249")</f>
        <v>42227249</v>
      </c>
      <c r="C632" s="1" t="s">
        <v>4</v>
      </c>
      <c r="D632" s="1">
        <v>4.0</v>
      </c>
      <c r="E632" s="1">
        <v>0.291898922333705</v>
      </c>
    </row>
    <row r="633">
      <c r="A633" s="1">
        <v>631.0</v>
      </c>
      <c r="B633" s="2" t="str">
        <f>HYPERLINK("https://stackoverflow.com/q/42238738", "42238738")</f>
        <v>42238738</v>
      </c>
      <c r="C633" s="1" t="s">
        <v>4</v>
      </c>
      <c r="D633" s="1">
        <v>12.0</v>
      </c>
      <c r="E633" s="1">
        <v>0.487797005038384</v>
      </c>
    </row>
    <row r="634">
      <c r="A634" s="1">
        <v>632.0</v>
      </c>
      <c r="B634" s="2" t="str">
        <f>HYPERLINK("https://stackoverflow.com/q/42239047", "42239047")</f>
        <v>42239047</v>
      </c>
      <c r="C634" s="1" t="s">
        <v>4</v>
      </c>
      <c r="D634" s="1">
        <v>12.0</v>
      </c>
      <c r="E634" s="1">
        <v>0.274389973871839</v>
      </c>
    </row>
    <row r="635">
      <c r="A635" s="1">
        <v>633.0</v>
      </c>
      <c r="B635" s="2" t="str">
        <f>HYPERLINK("https://stackoverflow.com/q/42254535", "42254535")</f>
        <v>42254535</v>
      </c>
      <c r="C635" s="1" t="s">
        <v>4</v>
      </c>
      <c r="D635" s="1">
        <v>5.0</v>
      </c>
      <c r="E635" s="1">
        <v>0.229026636793627</v>
      </c>
    </row>
    <row r="636">
      <c r="A636" s="1">
        <v>634.0</v>
      </c>
      <c r="B636" s="2" t="str">
        <f>HYPERLINK("https://stackoverflow.com/q/42277585", "42277585")</f>
        <v>42277585</v>
      </c>
      <c r="C636" s="1" t="s">
        <v>4</v>
      </c>
      <c r="D636" s="1">
        <v>6.0</v>
      </c>
      <c r="E636" s="1">
        <v>0.655968565364538</v>
      </c>
    </row>
    <row r="637">
      <c r="A637" s="1">
        <v>635.0</v>
      </c>
      <c r="B637" s="2" t="str">
        <f>HYPERLINK("https://stackoverflow.com/q/42295539", "42295539")</f>
        <v>42295539</v>
      </c>
      <c r="C637" s="1" t="s">
        <v>4</v>
      </c>
      <c r="D637" s="1">
        <v>3.0</v>
      </c>
      <c r="E637" s="1">
        <v>0.551670551670551</v>
      </c>
    </row>
    <row r="638">
      <c r="A638" s="1">
        <v>636.0</v>
      </c>
      <c r="B638" s="2" t="str">
        <f>HYPERLINK("https://stackoverflow.com/q/42305224", "42305224")</f>
        <v>42305224</v>
      </c>
      <c r="C638" s="1" t="s">
        <v>4</v>
      </c>
      <c r="D638" s="1">
        <v>3.0</v>
      </c>
      <c r="E638" s="1">
        <v>0.387580673294958</v>
      </c>
    </row>
    <row r="639">
      <c r="A639" s="1">
        <v>637.0</v>
      </c>
      <c r="B639" s="2" t="str">
        <f>HYPERLINK("https://stackoverflow.com/q/42313976", "42313976")</f>
        <v>42313976</v>
      </c>
      <c r="C639" s="1" t="s">
        <v>4</v>
      </c>
      <c r="D639" s="1">
        <v>2.0</v>
      </c>
      <c r="E639" s="1">
        <v>0.508436486884762</v>
      </c>
    </row>
    <row r="640">
      <c r="A640" s="1">
        <v>638.0</v>
      </c>
      <c r="B640" s="2" t="str">
        <f>HYPERLINK("https://stackoverflow.com/q/42375516", "42375516")</f>
        <v>42375516</v>
      </c>
      <c r="C640" s="1" t="s">
        <v>4</v>
      </c>
      <c r="D640" s="1">
        <v>1.0</v>
      </c>
      <c r="E640" s="1">
        <v>0.32165487768936</v>
      </c>
    </row>
    <row r="641">
      <c r="A641" s="1">
        <v>639.0</v>
      </c>
      <c r="B641" s="2" t="str">
        <f>HYPERLINK("https://stackoverflow.com/q/42379606", "42379606")</f>
        <v>42379606</v>
      </c>
      <c r="C641" s="1" t="s">
        <v>4</v>
      </c>
      <c r="D641" s="1">
        <v>5.0</v>
      </c>
      <c r="E641" s="1">
        <v>0.350414909366874</v>
      </c>
    </row>
    <row r="642">
      <c r="A642" s="1">
        <v>640.0</v>
      </c>
      <c r="B642" s="2" t="str">
        <f>HYPERLINK("https://stackoverflow.com/q/42388942", "42388942")</f>
        <v>42388942</v>
      </c>
      <c r="C642" s="1" t="s">
        <v>4</v>
      </c>
      <c r="D642" s="1">
        <v>8.0</v>
      </c>
      <c r="E642" s="1">
        <v>0.367301083795929</v>
      </c>
    </row>
    <row r="643">
      <c r="A643" s="1">
        <v>641.0</v>
      </c>
      <c r="B643" s="2" t="str">
        <f>HYPERLINK("https://stackoverflow.com/q/42405004", "42405004")</f>
        <v>42405004</v>
      </c>
      <c r="C643" s="1" t="s">
        <v>4</v>
      </c>
      <c r="D643" s="1">
        <v>3.0</v>
      </c>
      <c r="E643" s="1">
        <v>0.257674250631997</v>
      </c>
    </row>
    <row r="644">
      <c r="A644" s="1">
        <v>642.0</v>
      </c>
      <c r="B644" s="2" t="str">
        <f>HYPERLINK("https://stackoverflow.com/q/42444198", "42444198")</f>
        <v>42444198</v>
      </c>
      <c r="C644" s="1" t="s">
        <v>4</v>
      </c>
      <c r="D644" s="1">
        <v>6.0</v>
      </c>
      <c r="E644" s="1">
        <v>0.445414757008959</v>
      </c>
    </row>
    <row r="645">
      <c r="A645" s="1">
        <v>643.0</v>
      </c>
      <c r="B645" s="2" t="str">
        <f>HYPERLINK("https://stackoverflow.com/q/42470252", "42470252")</f>
        <v>42470252</v>
      </c>
      <c r="C645" s="1" t="s">
        <v>4</v>
      </c>
      <c r="D645" s="1">
        <v>12.0</v>
      </c>
      <c r="E645" s="1">
        <v>0.360072811725198</v>
      </c>
    </row>
    <row r="646">
      <c r="A646" s="1">
        <v>644.0</v>
      </c>
      <c r="B646" s="2" t="str">
        <f>HYPERLINK("https://stackoverflow.com/q/42483638", "42483638")</f>
        <v>42483638</v>
      </c>
      <c r="C646" s="1" t="s">
        <v>4</v>
      </c>
      <c r="D646" s="1">
        <v>2.0</v>
      </c>
      <c r="E646" s="1">
        <v>0.344833844833844</v>
      </c>
    </row>
    <row r="647">
      <c r="A647" s="1">
        <v>645.0</v>
      </c>
      <c r="B647" s="2" t="str">
        <f>HYPERLINK("https://stackoverflow.com/q/42484228", "42484228")</f>
        <v>42484228</v>
      </c>
      <c r="C647" s="1" t="s">
        <v>4</v>
      </c>
      <c r="D647" s="1">
        <v>6.0</v>
      </c>
      <c r="E647" s="1">
        <v>0.488465687494813</v>
      </c>
    </row>
    <row r="648">
      <c r="A648" s="1">
        <v>646.0</v>
      </c>
      <c r="B648" s="2" t="str">
        <f>HYPERLINK("https://stackoverflow.com/q/42503229", "42503229")</f>
        <v>42503229</v>
      </c>
      <c r="C648" s="1" t="s">
        <v>4</v>
      </c>
      <c r="D648" s="1">
        <v>1.0</v>
      </c>
      <c r="E648" s="1">
        <v>0.628298214436828</v>
      </c>
    </row>
    <row r="649">
      <c r="A649" s="1">
        <v>647.0</v>
      </c>
      <c r="B649" s="2" t="str">
        <f>HYPERLINK("https://stackoverflow.com/q/42506938", "42506938")</f>
        <v>42506938</v>
      </c>
      <c r="C649" s="1" t="s">
        <v>4</v>
      </c>
      <c r="D649" s="1">
        <v>2.0</v>
      </c>
      <c r="E649" s="1">
        <v>0.395711822750449</v>
      </c>
    </row>
    <row r="650">
      <c r="A650" s="1">
        <v>648.0</v>
      </c>
      <c r="B650" s="2" t="str">
        <f>HYPERLINK("https://stackoverflow.com/q/42530654", "42530654")</f>
        <v>42530654</v>
      </c>
      <c r="C650" s="1" t="s">
        <v>4</v>
      </c>
      <c r="D650" s="1">
        <v>0.0</v>
      </c>
      <c r="E650" s="1">
        <v>0.322811296019601</v>
      </c>
    </row>
    <row r="651">
      <c r="A651" s="1">
        <v>649.0</v>
      </c>
      <c r="B651" s="2" t="str">
        <f>HYPERLINK("https://stackoverflow.com/q/42560474", "42560474")</f>
        <v>42560474</v>
      </c>
      <c r="C651" s="1" t="s">
        <v>4</v>
      </c>
      <c r="D651" s="1">
        <v>7.0</v>
      </c>
      <c r="E651" s="1">
        <v>0.756273660383249</v>
      </c>
    </row>
    <row r="652">
      <c r="A652" s="1">
        <v>650.0</v>
      </c>
      <c r="B652" s="2" t="str">
        <f>HYPERLINK("https://stackoverflow.com/q/42577224", "42577224")</f>
        <v>42577224</v>
      </c>
      <c r="C652" s="1" t="s">
        <v>4</v>
      </c>
      <c r="D652" s="1">
        <v>9.0</v>
      </c>
      <c r="E652" s="1">
        <v>0.478681978681978</v>
      </c>
    </row>
    <row r="653">
      <c r="A653" s="1">
        <v>651.0</v>
      </c>
      <c r="B653" s="2" t="str">
        <f>HYPERLINK("https://stackoverflow.com/q/42619631", "42619631")</f>
        <v>42619631</v>
      </c>
      <c r="C653" s="1" t="s">
        <v>4</v>
      </c>
      <c r="D653" s="1">
        <v>9.0</v>
      </c>
      <c r="E653" s="1">
        <v>0.205260716888623</v>
      </c>
    </row>
    <row r="654">
      <c r="A654" s="1">
        <v>652.0</v>
      </c>
      <c r="B654" s="2" t="str">
        <f>HYPERLINK("https://stackoverflow.com/q/42623994", "42623994")</f>
        <v>42623994</v>
      </c>
      <c r="C654" s="1" t="s">
        <v>4</v>
      </c>
      <c r="D654" s="1">
        <v>11.0</v>
      </c>
      <c r="E654" s="1">
        <v>0.327968181433527</v>
      </c>
    </row>
    <row r="655">
      <c r="A655" s="1">
        <v>653.0</v>
      </c>
      <c r="B655" s="2" t="str">
        <f>HYPERLINK("https://stackoverflow.com/q/42638538", "42638538")</f>
        <v>42638538</v>
      </c>
      <c r="C655" s="1" t="s">
        <v>4</v>
      </c>
      <c r="D655" s="1">
        <v>5.0</v>
      </c>
      <c r="E655" s="1">
        <v>0.675171571723295</v>
      </c>
    </row>
    <row r="656">
      <c r="A656" s="1">
        <v>654.0</v>
      </c>
      <c r="B656" s="2" t="str">
        <f>HYPERLINK("https://stackoverflow.com/q/42642927", "42642927")</f>
        <v>42642927</v>
      </c>
      <c r="C656" s="1" t="s">
        <v>4</v>
      </c>
      <c r="D656" s="1">
        <v>8.0</v>
      </c>
      <c r="E656" s="1">
        <v>0.462299085249904</v>
      </c>
    </row>
    <row r="657">
      <c r="A657" s="1">
        <v>655.0</v>
      </c>
      <c r="B657" s="2" t="str">
        <f>HYPERLINK("https://stackoverflow.com/q/42647054", "42647054")</f>
        <v>42647054</v>
      </c>
      <c r="C657" s="1" t="s">
        <v>4</v>
      </c>
      <c r="D657" s="1">
        <v>4.0</v>
      </c>
      <c r="E657" s="1">
        <v>0.588844535548602</v>
      </c>
    </row>
    <row r="658">
      <c r="A658" s="1">
        <v>656.0</v>
      </c>
      <c r="B658" s="2" t="str">
        <f>HYPERLINK("https://stackoverflow.com/q/42658036", "42658036")</f>
        <v>42658036</v>
      </c>
      <c r="C658" s="1" t="s">
        <v>4</v>
      </c>
      <c r="D658" s="1">
        <v>8.0</v>
      </c>
      <c r="E658" s="1">
        <v>0.300437288809381</v>
      </c>
    </row>
    <row r="659">
      <c r="A659" s="1">
        <v>657.0</v>
      </c>
      <c r="B659" s="2" t="str">
        <f>HYPERLINK("https://stackoverflow.com/q/42672196", "42672196")</f>
        <v>42672196</v>
      </c>
      <c r="C659" s="1" t="s">
        <v>4</v>
      </c>
      <c r="D659" s="1">
        <v>1.0</v>
      </c>
      <c r="E659" s="1">
        <v>0.582608295355153</v>
      </c>
    </row>
    <row r="660">
      <c r="A660" s="1">
        <v>658.0</v>
      </c>
      <c r="B660" s="2" t="str">
        <f>HYPERLINK("https://stackoverflow.com/q/42677688", "42677688")</f>
        <v>42677688</v>
      </c>
      <c r="C660" s="1" t="s">
        <v>4</v>
      </c>
      <c r="D660" s="1">
        <v>12.0</v>
      </c>
      <c r="E660" s="1">
        <v>0.380507306313757</v>
      </c>
    </row>
    <row r="661">
      <c r="A661" s="1">
        <v>659.0</v>
      </c>
      <c r="B661" s="2" t="str">
        <f>HYPERLINK("https://stackoverflow.com/q/42705379", "42705379")</f>
        <v>42705379</v>
      </c>
      <c r="C661" s="1" t="s">
        <v>4</v>
      </c>
      <c r="D661" s="1">
        <v>4.0</v>
      </c>
      <c r="E661" s="1">
        <v>0.700162513542795</v>
      </c>
    </row>
    <row r="662">
      <c r="A662" s="1">
        <v>660.0</v>
      </c>
      <c r="B662" s="2" t="str">
        <f>HYPERLINK("https://stackoverflow.com/q/42730602", "42730602")</f>
        <v>42730602</v>
      </c>
      <c r="C662" s="1" t="s">
        <v>4</v>
      </c>
      <c r="D662" s="1">
        <v>9.0</v>
      </c>
      <c r="E662" s="1">
        <v>0.23696913334219</v>
      </c>
    </row>
    <row r="663">
      <c r="A663" s="1">
        <v>661.0</v>
      </c>
      <c r="B663" s="2" t="str">
        <f>HYPERLINK("https://stackoverflow.com/q/42739284", "42739284")</f>
        <v>42739284</v>
      </c>
      <c r="C663" s="1" t="s">
        <v>4</v>
      </c>
      <c r="D663" s="1">
        <v>5.0</v>
      </c>
      <c r="E663" s="1">
        <v>0.430915797967821</v>
      </c>
    </row>
    <row r="664">
      <c r="A664" s="1">
        <v>662.0</v>
      </c>
      <c r="B664" s="2" t="str">
        <f>HYPERLINK("https://stackoverflow.com/q/42756855", "42756855")</f>
        <v>42756855</v>
      </c>
      <c r="C664" s="1" t="s">
        <v>4</v>
      </c>
      <c r="D664" s="1">
        <v>4.0</v>
      </c>
      <c r="E664" s="1">
        <v>0.454379311292494</v>
      </c>
    </row>
    <row r="665">
      <c r="A665" s="1">
        <v>663.0</v>
      </c>
      <c r="B665" s="2" t="str">
        <f>HYPERLINK("https://stackoverflow.com/q/42784576", "42784576")</f>
        <v>42784576</v>
      </c>
      <c r="C665" s="1" t="s">
        <v>4</v>
      </c>
      <c r="D665" s="1">
        <v>9.0</v>
      </c>
      <c r="E665" s="1">
        <v>0.439382623848643</v>
      </c>
    </row>
    <row r="666">
      <c r="A666" s="1">
        <v>664.0</v>
      </c>
      <c r="B666" s="2" t="str">
        <f>HYPERLINK("https://stackoverflow.com/q/42797456", "42797456")</f>
        <v>42797456</v>
      </c>
      <c r="C666" s="1" t="s">
        <v>4</v>
      </c>
      <c r="D666" s="1">
        <v>0.0</v>
      </c>
      <c r="E666" s="1">
        <v>0.40817470325667</v>
      </c>
    </row>
    <row r="667">
      <c r="A667" s="1">
        <v>665.0</v>
      </c>
      <c r="B667" s="2" t="str">
        <f>HYPERLINK("https://stackoverflow.com/q/42809056", "42809056")</f>
        <v>42809056</v>
      </c>
      <c r="C667" s="1" t="s">
        <v>4</v>
      </c>
      <c r="D667" s="1">
        <v>6.0</v>
      </c>
      <c r="E667" s="1">
        <v>0.520094041584013</v>
      </c>
    </row>
    <row r="668">
      <c r="A668" s="1">
        <v>666.0</v>
      </c>
      <c r="B668" s="2" t="str">
        <f>HYPERLINK("https://stackoverflow.com/q/42835744", "42835744")</f>
        <v>42835744</v>
      </c>
      <c r="C668" s="1" t="s">
        <v>4</v>
      </c>
      <c r="D668" s="1">
        <v>3.0</v>
      </c>
      <c r="E668" s="1">
        <v>0.363118363118363</v>
      </c>
    </row>
    <row r="669">
      <c r="A669" s="1">
        <v>667.0</v>
      </c>
      <c r="B669" s="2" t="str">
        <f>HYPERLINK("https://stackoverflow.com/q/42841546", "42841546")</f>
        <v>42841546</v>
      </c>
      <c r="C669" s="1" t="s">
        <v>4</v>
      </c>
      <c r="D669" s="1">
        <v>2.0</v>
      </c>
      <c r="E669" s="1">
        <v>0.416639813408215</v>
      </c>
    </row>
    <row r="670">
      <c r="A670" s="1">
        <v>668.0</v>
      </c>
      <c r="B670" s="2" t="str">
        <f>HYPERLINK("https://stackoverflow.com/q/42859142", "42859142")</f>
        <v>42859142</v>
      </c>
      <c r="C670" s="1" t="s">
        <v>4</v>
      </c>
      <c r="D670" s="1">
        <v>12.0</v>
      </c>
      <c r="E670" s="1">
        <v>0.441456664952366</v>
      </c>
    </row>
    <row r="671">
      <c r="A671" s="1">
        <v>669.0</v>
      </c>
      <c r="B671" s="2" t="str">
        <f>HYPERLINK("https://stackoverflow.com/q/42859891", "42859891")</f>
        <v>42859891</v>
      </c>
      <c r="C671" s="1" t="s">
        <v>4</v>
      </c>
      <c r="D671" s="1">
        <v>10.0</v>
      </c>
      <c r="E671" s="1">
        <v>0.650061872284094</v>
      </c>
    </row>
    <row r="672">
      <c r="A672" s="1">
        <v>670.0</v>
      </c>
      <c r="B672" s="2" t="str">
        <f>HYPERLINK("https://stackoverflow.com/q/42900540", "42900540")</f>
        <v>42900540</v>
      </c>
      <c r="C672" s="1" t="s">
        <v>4</v>
      </c>
      <c r="D672" s="1">
        <v>10.0</v>
      </c>
      <c r="E672" s="1">
        <v>0.364715160852499</v>
      </c>
    </row>
    <row r="673">
      <c r="A673" s="1">
        <v>671.0</v>
      </c>
      <c r="B673" s="2" t="str">
        <f>HYPERLINK("https://stackoverflow.com/q/42908516", "42908516")</f>
        <v>42908516</v>
      </c>
      <c r="C673" s="1" t="s">
        <v>4</v>
      </c>
      <c r="D673" s="1">
        <v>12.0</v>
      </c>
      <c r="E673" s="1">
        <v>0.458011902137976</v>
      </c>
    </row>
    <row r="674">
      <c r="A674" s="1">
        <v>672.0</v>
      </c>
      <c r="B674" s="2" t="str">
        <f>HYPERLINK("https://stackoverflow.com/q/42912565", "42912565")</f>
        <v>42912565</v>
      </c>
      <c r="C674" s="1" t="s">
        <v>4</v>
      </c>
      <c r="D674" s="1">
        <v>1.0</v>
      </c>
      <c r="E674" s="1">
        <v>0.550143587793331</v>
      </c>
    </row>
    <row r="675">
      <c r="A675" s="1">
        <v>673.0</v>
      </c>
      <c r="B675" s="2" t="str">
        <f>HYPERLINK("https://stackoverflow.com/q/42914503", "42914503")</f>
        <v>42914503</v>
      </c>
      <c r="C675" s="1" t="s">
        <v>4</v>
      </c>
      <c r="D675" s="1">
        <v>9.0</v>
      </c>
      <c r="E675" s="1">
        <v>0.418192918192918</v>
      </c>
    </row>
    <row r="676">
      <c r="A676" s="1">
        <v>674.0</v>
      </c>
      <c r="B676" s="2" t="str">
        <f>HYPERLINK("https://stackoverflow.com/q/42938295", "42938295")</f>
        <v>42938295</v>
      </c>
      <c r="C676" s="1" t="s">
        <v>4</v>
      </c>
      <c r="D676" s="1">
        <v>4.0</v>
      </c>
      <c r="E676" s="1">
        <v>0.483616120114636</v>
      </c>
    </row>
    <row r="677">
      <c r="A677" s="1">
        <v>675.0</v>
      </c>
      <c r="B677" s="2" t="str">
        <f>HYPERLINK("https://stackoverflow.com/q/42946766", "42946766")</f>
        <v>42946766</v>
      </c>
      <c r="C677" s="1" t="s">
        <v>4</v>
      </c>
      <c r="D677" s="1">
        <v>0.0</v>
      </c>
      <c r="E677" s="1">
        <v>0.705183169813394</v>
      </c>
    </row>
    <row r="678">
      <c r="A678" s="1">
        <v>676.0</v>
      </c>
      <c r="B678" s="2" t="str">
        <f>HYPERLINK("https://stackoverflow.com/q/42955004", "42955004")</f>
        <v>42955004</v>
      </c>
      <c r="C678" s="1" t="s">
        <v>4</v>
      </c>
      <c r="D678" s="1">
        <v>5.0</v>
      </c>
      <c r="E678" s="1">
        <v>0.57030932030932</v>
      </c>
    </row>
    <row r="679">
      <c r="A679" s="1">
        <v>677.0</v>
      </c>
      <c r="B679" s="2" t="str">
        <f>HYPERLINK("https://stackoverflow.com/q/42959530", "42959530")</f>
        <v>42959530</v>
      </c>
      <c r="C679" s="1" t="s">
        <v>4</v>
      </c>
      <c r="D679" s="1">
        <v>12.0</v>
      </c>
      <c r="E679" s="1">
        <v>0.733817320564308</v>
      </c>
    </row>
    <row r="680">
      <c r="A680" s="1">
        <v>678.0</v>
      </c>
      <c r="B680" s="2" t="str">
        <f>HYPERLINK("https://stackoverflow.com/q/42996482", "42996482")</f>
        <v>42996482</v>
      </c>
      <c r="C680" s="1" t="s">
        <v>4</v>
      </c>
      <c r="D680" s="1">
        <v>11.0</v>
      </c>
      <c r="E680" s="1">
        <v>0.430108262108262</v>
      </c>
    </row>
    <row r="681">
      <c r="A681" s="1">
        <v>679.0</v>
      </c>
      <c r="B681" s="2" t="str">
        <f>HYPERLINK("https://stackoverflow.com/q/43007141", "43007141")</f>
        <v>43007141</v>
      </c>
      <c r="C681" s="1" t="s">
        <v>4</v>
      </c>
      <c r="D681" s="1">
        <v>3.0</v>
      </c>
      <c r="E681" s="1">
        <v>0.499145299145299</v>
      </c>
    </row>
    <row r="682">
      <c r="A682" s="1">
        <v>680.0</v>
      </c>
      <c r="B682" s="2" t="str">
        <f>HYPERLINK("https://stackoverflow.com/q/43008145", "43008145")</f>
        <v>43008145</v>
      </c>
      <c r="C682" s="1" t="s">
        <v>4</v>
      </c>
      <c r="D682" s="1">
        <v>11.0</v>
      </c>
      <c r="E682" s="1">
        <v>0.527428127428127</v>
      </c>
    </row>
    <row r="683">
      <c r="A683" s="1">
        <v>681.0</v>
      </c>
      <c r="B683" s="2" t="str">
        <f>HYPERLINK("https://stackoverflow.com/q/43033640", "43033640")</f>
        <v>43033640</v>
      </c>
      <c r="C683" s="1" t="s">
        <v>4</v>
      </c>
      <c r="D683" s="1">
        <v>4.0</v>
      </c>
      <c r="E683" s="1">
        <v>0.55350938892086</v>
      </c>
    </row>
    <row r="684">
      <c r="A684" s="1">
        <v>682.0</v>
      </c>
      <c r="B684" s="2" t="str">
        <f>HYPERLINK("https://stackoverflow.com/q/43045887", "43045887")</f>
        <v>43045887</v>
      </c>
      <c r="C684" s="1" t="s">
        <v>4</v>
      </c>
      <c r="D684" s="1">
        <v>2.0</v>
      </c>
      <c r="E684" s="1">
        <v>0.678715191618417</v>
      </c>
    </row>
    <row r="685">
      <c r="A685" s="1">
        <v>683.0</v>
      </c>
      <c r="B685" s="2" t="str">
        <f>HYPERLINK("https://stackoverflow.com/q/43061699", "43061699")</f>
        <v>43061699</v>
      </c>
      <c r="C685" s="1" t="s">
        <v>4</v>
      </c>
      <c r="D685" s="1">
        <v>6.0</v>
      </c>
      <c r="E685" s="1">
        <v>0.702954822954822</v>
      </c>
    </row>
    <row r="686">
      <c r="A686" s="1">
        <v>684.0</v>
      </c>
      <c r="B686" s="2" t="str">
        <f>HYPERLINK("https://stackoverflow.com/q/43066045", "43066045")</f>
        <v>43066045</v>
      </c>
      <c r="C686" s="1" t="s">
        <v>4</v>
      </c>
      <c r="D686" s="1">
        <v>5.0</v>
      </c>
      <c r="E686" s="1">
        <v>0.319372508898693</v>
      </c>
    </row>
    <row r="687">
      <c r="A687" s="1">
        <v>685.0</v>
      </c>
      <c r="B687" s="2" t="str">
        <f>HYPERLINK("https://stackoverflow.com/q/43079162", "43079162")</f>
        <v>43079162</v>
      </c>
      <c r="C687" s="1" t="s">
        <v>4</v>
      </c>
      <c r="D687" s="1">
        <v>5.0</v>
      </c>
      <c r="E687" s="1">
        <v>0.482844757916391</v>
      </c>
    </row>
    <row r="688">
      <c r="A688" s="1">
        <v>686.0</v>
      </c>
      <c r="B688" s="2" t="str">
        <f>HYPERLINK("https://stackoverflow.com/q/43096166", "43096166")</f>
        <v>43096166</v>
      </c>
      <c r="C688" s="1" t="s">
        <v>4</v>
      </c>
      <c r="D688" s="1">
        <v>12.0</v>
      </c>
      <c r="E688" s="1">
        <v>0.646537589394732</v>
      </c>
    </row>
    <row r="689">
      <c r="A689" s="1">
        <v>687.0</v>
      </c>
      <c r="B689" s="2" t="str">
        <f>HYPERLINK("https://stackoverflow.com/q/43097927", "43097927")</f>
        <v>43097927</v>
      </c>
      <c r="C689" s="1" t="s">
        <v>4</v>
      </c>
      <c r="D689" s="1">
        <v>3.0</v>
      </c>
      <c r="E689" s="1">
        <v>0.381523050562196</v>
      </c>
    </row>
    <row r="690">
      <c r="A690" s="1">
        <v>688.0</v>
      </c>
      <c r="B690" s="2" t="str">
        <f>HYPERLINK("https://stackoverflow.com/q/43157336", "43157336")</f>
        <v>43157336</v>
      </c>
      <c r="C690" s="1" t="s">
        <v>4</v>
      </c>
      <c r="D690" s="1">
        <v>0.0</v>
      </c>
      <c r="E690" s="1">
        <v>0.537408209943421</v>
      </c>
    </row>
    <row r="691">
      <c r="A691" s="1">
        <v>689.0</v>
      </c>
      <c r="B691" s="2" t="str">
        <f>HYPERLINK("https://stackoverflow.com/q/43164321", "43164321")</f>
        <v>43164321</v>
      </c>
      <c r="C691" s="1" t="s">
        <v>4</v>
      </c>
      <c r="D691" s="1">
        <v>2.0</v>
      </c>
      <c r="E691" s="1">
        <v>0.55660242069638</v>
      </c>
    </row>
    <row r="692">
      <c r="A692" s="1">
        <v>690.0</v>
      </c>
      <c r="B692" s="2" t="str">
        <f>HYPERLINK("https://stackoverflow.com/q/43170471", "43170471")</f>
        <v>43170471</v>
      </c>
      <c r="C692" s="1" t="s">
        <v>4</v>
      </c>
      <c r="D692" s="1">
        <v>7.0</v>
      </c>
      <c r="E692" s="1">
        <v>0.413445029339069</v>
      </c>
    </row>
    <row r="693">
      <c r="A693" s="1">
        <v>691.0</v>
      </c>
      <c r="B693" s="2" t="str">
        <f>HYPERLINK("https://stackoverflow.com/q/43201890", "43201890")</f>
        <v>43201890</v>
      </c>
      <c r="C693" s="1" t="s">
        <v>4</v>
      </c>
      <c r="D693" s="1">
        <v>6.0</v>
      </c>
      <c r="E693" s="1">
        <v>0.521711518615543</v>
      </c>
    </row>
    <row r="694">
      <c r="A694" s="1">
        <v>692.0</v>
      </c>
      <c r="B694" s="2" t="str">
        <f>HYPERLINK("https://stackoverflow.com/q/43207458", "43207458")</f>
        <v>43207458</v>
      </c>
      <c r="C694" s="1" t="s">
        <v>4</v>
      </c>
      <c r="D694" s="1">
        <v>11.0</v>
      </c>
      <c r="E694" s="1">
        <v>0.452402004126142</v>
      </c>
    </row>
    <row r="695">
      <c r="A695" s="1">
        <v>693.0</v>
      </c>
      <c r="B695" s="2" t="str">
        <f>HYPERLINK("https://stackoverflow.com/q/43212275", "43212275")</f>
        <v>43212275</v>
      </c>
      <c r="C695" s="1" t="s">
        <v>4</v>
      </c>
      <c r="D695" s="1">
        <v>11.0</v>
      </c>
      <c r="E695" s="1">
        <v>0.501165501165501</v>
      </c>
    </row>
    <row r="696">
      <c r="A696" s="1">
        <v>694.0</v>
      </c>
      <c r="B696" s="2" t="str">
        <f>HYPERLINK("https://stackoverflow.com/q/43213661", "43213661")</f>
        <v>43213661</v>
      </c>
      <c r="C696" s="1" t="s">
        <v>4</v>
      </c>
      <c r="D696" s="1">
        <v>11.0</v>
      </c>
      <c r="E696" s="1">
        <v>0.274332308815067</v>
      </c>
    </row>
    <row r="697">
      <c r="A697" s="1">
        <v>695.0</v>
      </c>
      <c r="B697" s="2" t="str">
        <f>HYPERLINK("https://stackoverflow.com/q/43241155", "43241155")</f>
        <v>43241155</v>
      </c>
      <c r="C697" s="1" t="s">
        <v>4</v>
      </c>
      <c r="D697" s="1">
        <v>1.0</v>
      </c>
      <c r="E697" s="1">
        <v>0.387296180654114</v>
      </c>
    </row>
    <row r="698">
      <c r="A698" s="1">
        <v>696.0</v>
      </c>
      <c r="B698" s="2" t="str">
        <f>HYPERLINK("https://stackoverflow.com/q/43243120", "43243120")</f>
        <v>43243120</v>
      </c>
      <c r="C698" s="1" t="s">
        <v>4</v>
      </c>
      <c r="D698" s="1">
        <v>6.0</v>
      </c>
      <c r="E698" s="1">
        <v>0.398351648351648</v>
      </c>
    </row>
    <row r="699">
      <c r="A699" s="1">
        <v>697.0</v>
      </c>
      <c r="B699" s="2" t="str">
        <f>HYPERLINK("https://stackoverflow.com/q/43244727", "43244727")</f>
        <v>43244727</v>
      </c>
      <c r="C699" s="1" t="s">
        <v>4</v>
      </c>
      <c r="D699" s="1">
        <v>5.0</v>
      </c>
      <c r="E699" s="1">
        <v>0.389549339549339</v>
      </c>
    </row>
    <row r="700">
      <c r="A700" s="1">
        <v>698.0</v>
      </c>
      <c r="B700" s="2" t="str">
        <f>HYPERLINK("https://stackoverflow.com/q/43261170", "43261170")</f>
        <v>43261170</v>
      </c>
      <c r="C700" s="1" t="s">
        <v>4</v>
      </c>
      <c r="D700" s="1">
        <v>8.0</v>
      </c>
      <c r="E700" s="1">
        <v>0.493960113960114</v>
      </c>
    </row>
    <row r="701">
      <c r="A701" s="1">
        <v>699.0</v>
      </c>
      <c r="B701" s="2" t="str">
        <f>HYPERLINK("https://stackoverflow.com/q/43261740", "43261740")</f>
        <v>43261740</v>
      </c>
      <c r="C701" s="1" t="s">
        <v>4</v>
      </c>
      <c r="D701" s="1">
        <v>10.0</v>
      </c>
      <c r="E701" s="1">
        <v>0.768358262108262</v>
      </c>
    </row>
    <row r="702">
      <c r="A702" s="1">
        <v>700.0</v>
      </c>
      <c r="B702" s="2" t="str">
        <f>HYPERLINK("https://stackoverflow.com/q/43299948", "43299948")</f>
        <v>43299948</v>
      </c>
      <c r="C702" s="1" t="s">
        <v>4</v>
      </c>
      <c r="D702" s="1">
        <v>6.0</v>
      </c>
      <c r="E702" s="1">
        <v>0.62089562089562</v>
      </c>
    </row>
    <row r="703">
      <c r="A703" s="1">
        <v>701.0</v>
      </c>
      <c r="B703" s="2" t="str">
        <f>HYPERLINK("https://stackoverflow.com/q/43317136", "43317136")</f>
        <v>43317136</v>
      </c>
      <c r="C703" s="1" t="s">
        <v>4</v>
      </c>
      <c r="D703" s="1">
        <v>12.0</v>
      </c>
      <c r="E703" s="1">
        <v>0.349792018796226</v>
      </c>
    </row>
    <row r="704">
      <c r="A704" s="1">
        <v>702.0</v>
      </c>
      <c r="B704" s="2" t="str">
        <f>HYPERLINK("https://stackoverflow.com/q/43332875", "43332875")</f>
        <v>43332875</v>
      </c>
      <c r="C704" s="1" t="s">
        <v>4</v>
      </c>
      <c r="D704" s="1">
        <v>6.0</v>
      </c>
      <c r="E704" s="1">
        <v>0.427382171114761</v>
      </c>
    </row>
    <row r="705">
      <c r="A705" s="1">
        <v>703.0</v>
      </c>
      <c r="B705" s="2" t="str">
        <f>HYPERLINK("https://stackoverflow.com/q/43401120", "43401120")</f>
        <v>43401120</v>
      </c>
      <c r="C705" s="1" t="s">
        <v>4</v>
      </c>
      <c r="D705" s="1">
        <v>8.0</v>
      </c>
      <c r="E705" s="1">
        <v>0.368201452072419</v>
      </c>
    </row>
    <row r="706">
      <c r="A706" s="1">
        <v>704.0</v>
      </c>
      <c r="B706" s="2" t="str">
        <f>HYPERLINK("https://stackoverflow.com/q/43454426", "43454426")</f>
        <v>43454426</v>
      </c>
      <c r="C706" s="1" t="s">
        <v>4</v>
      </c>
      <c r="D706" s="1">
        <v>1.0</v>
      </c>
      <c r="E706" s="1">
        <v>0.416616305505194</v>
      </c>
    </row>
    <row r="707">
      <c r="A707" s="1">
        <v>705.0</v>
      </c>
      <c r="B707" s="2" t="str">
        <f>HYPERLINK("https://stackoverflow.com/q/43454540", "43454540")</f>
        <v>43454540</v>
      </c>
      <c r="C707" s="1" t="s">
        <v>4</v>
      </c>
      <c r="D707" s="1">
        <v>2.0</v>
      </c>
      <c r="E707" s="1">
        <v>0.425088572629556</v>
      </c>
    </row>
    <row r="708">
      <c r="A708" s="1">
        <v>706.0</v>
      </c>
      <c r="B708" s="2" t="str">
        <f>HYPERLINK("https://stackoverflow.com/q/43462940", "43462940")</f>
        <v>43462940</v>
      </c>
      <c r="C708" s="1" t="s">
        <v>4</v>
      </c>
      <c r="D708" s="1">
        <v>5.0</v>
      </c>
      <c r="E708" s="1">
        <v>0.461950961950961</v>
      </c>
    </row>
    <row r="709">
      <c r="A709" s="1">
        <v>707.0</v>
      </c>
      <c r="B709" s="2" t="str">
        <f>HYPERLINK("https://stackoverflow.com/q/43480568", "43480568")</f>
        <v>43480568</v>
      </c>
      <c r="C709" s="1" t="s">
        <v>4</v>
      </c>
      <c r="D709" s="1">
        <v>10.0</v>
      </c>
      <c r="E709" s="1">
        <v>0.777051777051777</v>
      </c>
    </row>
    <row r="710">
      <c r="A710" s="1">
        <v>708.0</v>
      </c>
      <c r="B710" s="2" t="str">
        <f>HYPERLINK("https://stackoverflow.com/q/43496400", "43496400")</f>
        <v>43496400</v>
      </c>
      <c r="C710" s="1" t="s">
        <v>4</v>
      </c>
      <c r="D710" s="1">
        <v>5.0</v>
      </c>
      <c r="E710" s="1">
        <v>0.600498312675434</v>
      </c>
    </row>
    <row r="711">
      <c r="A711" s="1">
        <v>709.0</v>
      </c>
      <c r="B711" s="2" t="str">
        <f>HYPERLINK("https://stackoverflow.com/q/43500546", "43500546")</f>
        <v>43500546</v>
      </c>
      <c r="C711" s="1" t="s">
        <v>4</v>
      </c>
      <c r="D711" s="1">
        <v>4.0</v>
      </c>
      <c r="E711" s="1">
        <v>0.368804362181845</v>
      </c>
    </row>
    <row r="712">
      <c r="A712" s="1">
        <v>710.0</v>
      </c>
      <c r="B712" s="2" t="str">
        <f>HYPERLINK("https://stackoverflow.com/q/43529651", "43529651")</f>
        <v>43529651</v>
      </c>
      <c r="C712" s="1" t="s">
        <v>4</v>
      </c>
      <c r="D712" s="1">
        <v>0.0</v>
      </c>
      <c r="E712" s="1">
        <v>0.24118338242632</v>
      </c>
    </row>
    <row r="713">
      <c r="A713" s="1">
        <v>711.0</v>
      </c>
      <c r="B713" s="2" t="str">
        <f>HYPERLINK("https://stackoverflow.com/q/43535377", "43535377")</f>
        <v>43535377</v>
      </c>
      <c r="C713" s="1" t="s">
        <v>4</v>
      </c>
      <c r="D713" s="1">
        <v>5.0</v>
      </c>
      <c r="E713" s="1">
        <v>0.340519225765127</v>
      </c>
    </row>
    <row r="714">
      <c r="A714" s="1">
        <v>712.0</v>
      </c>
      <c r="B714" s="2" t="str">
        <f>HYPERLINK("https://stackoverflow.com/q/43549104", "43549104")</f>
        <v>43549104</v>
      </c>
      <c r="C714" s="1" t="s">
        <v>4</v>
      </c>
      <c r="D714" s="1">
        <v>6.0</v>
      </c>
      <c r="E714" s="1">
        <v>0.405170338268929</v>
      </c>
    </row>
    <row r="715">
      <c r="A715" s="1">
        <v>713.0</v>
      </c>
      <c r="B715" s="2" t="str">
        <f>HYPERLINK("https://stackoverflow.com/q/43549963", "43549963")</f>
        <v>43549963</v>
      </c>
      <c r="C715" s="1" t="s">
        <v>4</v>
      </c>
      <c r="D715" s="1">
        <v>1.0</v>
      </c>
      <c r="E715" s="1">
        <v>0.260581469358065</v>
      </c>
    </row>
    <row r="716">
      <c r="A716" s="1">
        <v>714.0</v>
      </c>
      <c r="B716" s="2" t="str">
        <f>HYPERLINK("https://stackoverflow.com/q/43589592", "43589592")</f>
        <v>43589592</v>
      </c>
      <c r="C716" s="1" t="s">
        <v>4</v>
      </c>
      <c r="D716" s="1">
        <v>0.0</v>
      </c>
      <c r="E716" s="1">
        <v>0.42566045066045</v>
      </c>
    </row>
    <row r="717">
      <c r="A717" s="1">
        <v>715.0</v>
      </c>
      <c r="B717" s="2" t="str">
        <f>HYPERLINK("https://stackoverflow.com/q/43611109", "43611109")</f>
        <v>43611109</v>
      </c>
      <c r="C717" s="1" t="s">
        <v>4</v>
      </c>
      <c r="D717" s="1">
        <v>5.0</v>
      </c>
      <c r="E717" s="1">
        <v>0.685779165483962</v>
      </c>
    </row>
    <row r="718">
      <c r="A718" s="1">
        <v>716.0</v>
      </c>
      <c r="B718" s="2" t="str">
        <f>HYPERLINK("https://stackoverflow.com/q/43612228", "43612228")</f>
        <v>43612228</v>
      </c>
      <c r="C718" s="1" t="s">
        <v>4</v>
      </c>
      <c r="D718" s="1">
        <v>2.0</v>
      </c>
      <c r="E718" s="1">
        <v>0.341216496556302</v>
      </c>
    </row>
    <row r="719">
      <c r="A719" s="1">
        <v>717.0</v>
      </c>
      <c r="B719" s="2" t="str">
        <f>HYPERLINK("https://stackoverflow.com/q/43618424", "43618424")</f>
        <v>43618424</v>
      </c>
      <c r="C719" s="1" t="s">
        <v>4</v>
      </c>
      <c r="D719" s="1">
        <v>1.0</v>
      </c>
      <c r="E719" s="1">
        <v>0.329730405528277</v>
      </c>
    </row>
    <row r="720">
      <c r="A720" s="1">
        <v>718.0</v>
      </c>
      <c r="B720" s="2" t="str">
        <f>HYPERLINK("https://stackoverflow.com/q/43634549", "43634549")</f>
        <v>43634549</v>
      </c>
      <c r="C720" s="1" t="s">
        <v>4</v>
      </c>
      <c r="D720" s="1">
        <v>7.0</v>
      </c>
      <c r="E720" s="1">
        <v>0.489361276246522</v>
      </c>
    </row>
    <row r="721">
      <c r="A721" s="1">
        <v>719.0</v>
      </c>
      <c r="B721" s="2" t="str">
        <f>HYPERLINK("https://stackoverflow.com/q/43642384", "43642384")</f>
        <v>43642384</v>
      </c>
      <c r="C721" s="1" t="s">
        <v>4</v>
      </c>
      <c r="D721" s="1">
        <v>8.0</v>
      </c>
      <c r="E721" s="1">
        <v>0.454605480356553</v>
      </c>
    </row>
    <row r="722">
      <c r="A722" s="1">
        <v>720.0</v>
      </c>
      <c r="B722" s="2" t="str">
        <f>HYPERLINK("https://stackoverflow.com/q/43646460", "43646460")</f>
        <v>43646460</v>
      </c>
      <c r="C722" s="1" t="s">
        <v>4</v>
      </c>
      <c r="D722" s="1">
        <v>1.0</v>
      </c>
      <c r="E722" s="1">
        <v>0.382635569076247</v>
      </c>
    </row>
    <row r="723">
      <c r="A723" s="1">
        <v>721.0</v>
      </c>
      <c r="B723" s="2" t="str">
        <f>HYPERLINK("https://stackoverflow.com/q/43655581", "43655581")</f>
        <v>43655581</v>
      </c>
      <c r="C723" s="1" t="s">
        <v>4</v>
      </c>
      <c r="D723" s="1">
        <v>12.0</v>
      </c>
      <c r="E723" s="1">
        <v>0.698629835227773</v>
      </c>
    </row>
    <row r="724">
      <c r="A724" s="1">
        <v>722.0</v>
      </c>
      <c r="B724" s="2" t="str">
        <f>HYPERLINK("https://stackoverflow.com/q/43667724", "43667724")</f>
        <v>43667724</v>
      </c>
      <c r="C724" s="1" t="s">
        <v>4</v>
      </c>
      <c r="D724" s="1">
        <v>3.0</v>
      </c>
      <c r="E724" s="1">
        <v>0.493852861917814</v>
      </c>
    </row>
    <row r="725">
      <c r="A725" s="1">
        <v>723.0</v>
      </c>
      <c r="B725" s="2" t="str">
        <f>HYPERLINK("https://stackoverflow.com/q/43725028", "43725028")</f>
        <v>43725028</v>
      </c>
      <c r="C725" s="1" t="s">
        <v>4</v>
      </c>
      <c r="D725" s="1">
        <v>3.0</v>
      </c>
      <c r="E725" s="1">
        <v>0.361413222595741</v>
      </c>
    </row>
    <row r="726">
      <c r="A726" s="1">
        <v>724.0</v>
      </c>
      <c r="B726" s="2" t="str">
        <f>HYPERLINK("https://stackoverflow.com/q/43733425", "43733425")</f>
        <v>43733425</v>
      </c>
      <c r="C726" s="1" t="s">
        <v>4</v>
      </c>
      <c r="D726" s="1">
        <v>9.0</v>
      </c>
      <c r="E726" s="1">
        <v>0.289122389637853</v>
      </c>
    </row>
    <row r="727">
      <c r="A727" s="1">
        <v>725.0</v>
      </c>
      <c r="B727" s="2" t="str">
        <f>HYPERLINK("https://stackoverflow.com/q/43734104", "43734104")</f>
        <v>43734104</v>
      </c>
      <c r="C727" s="1" t="s">
        <v>4</v>
      </c>
      <c r="D727" s="1">
        <v>10.0</v>
      </c>
      <c r="E727" s="1">
        <v>0.357433095138013</v>
      </c>
    </row>
    <row r="728">
      <c r="A728" s="1">
        <v>726.0</v>
      </c>
      <c r="B728" s="2" t="str">
        <f>HYPERLINK("https://stackoverflow.com/q/43737787", "43737787")</f>
        <v>43737787</v>
      </c>
      <c r="C728" s="1" t="s">
        <v>4</v>
      </c>
      <c r="D728" s="1">
        <v>7.0</v>
      </c>
      <c r="E728" s="1">
        <v>0.308583308583308</v>
      </c>
    </row>
    <row r="729">
      <c r="A729" s="1">
        <v>727.0</v>
      </c>
      <c r="B729" s="2" t="str">
        <f>HYPERLINK("https://stackoverflow.com/q/43752772", "43752772")</f>
        <v>43752772</v>
      </c>
      <c r="C729" s="1" t="s">
        <v>4</v>
      </c>
      <c r="D729" s="1">
        <v>7.0</v>
      </c>
      <c r="E729" s="1">
        <v>0.634043577705549</v>
      </c>
    </row>
    <row r="730">
      <c r="A730" s="1">
        <v>728.0</v>
      </c>
      <c r="B730" s="2" t="str">
        <f>HYPERLINK("https://stackoverflow.com/q/43764771", "43764771")</f>
        <v>43764771</v>
      </c>
      <c r="C730" s="1" t="s">
        <v>4</v>
      </c>
      <c r="D730" s="1">
        <v>3.0</v>
      </c>
      <c r="E730" s="1">
        <v>0.464328286286743</v>
      </c>
    </row>
    <row r="731">
      <c r="A731" s="1">
        <v>729.0</v>
      </c>
      <c r="B731" s="2" t="str">
        <f>HYPERLINK("https://stackoverflow.com/q/43778494", "43778494")</f>
        <v>43778494</v>
      </c>
      <c r="C731" s="1" t="s">
        <v>4</v>
      </c>
      <c r="D731" s="1">
        <v>2.0</v>
      </c>
      <c r="E731" s="1">
        <v>0.367301083795929</v>
      </c>
    </row>
    <row r="732">
      <c r="A732" s="1">
        <v>730.0</v>
      </c>
      <c r="B732" s="2" t="str">
        <f>HYPERLINK("https://stackoverflow.com/q/43837603", "43837603")</f>
        <v>43837603</v>
      </c>
      <c r="C732" s="1" t="s">
        <v>4</v>
      </c>
      <c r="D732" s="1">
        <v>6.0</v>
      </c>
      <c r="E732" s="1">
        <v>0.729077271934414</v>
      </c>
    </row>
    <row r="733">
      <c r="A733" s="1">
        <v>731.0</v>
      </c>
      <c r="B733" s="2" t="str">
        <f>HYPERLINK("https://stackoverflow.com/q/43849977", "43849977")</f>
        <v>43849977</v>
      </c>
      <c r="C733" s="1" t="s">
        <v>4</v>
      </c>
      <c r="D733" s="1">
        <v>7.0</v>
      </c>
      <c r="E733" s="1">
        <v>0.362090017262431</v>
      </c>
    </row>
    <row r="734">
      <c r="A734" s="1">
        <v>732.0</v>
      </c>
      <c r="B734" s="2" t="str">
        <f>HYPERLINK("https://stackoverflow.com/q/43860043", "43860043")</f>
        <v>43860043</v>
      </c>
      <c r="C734" s="1" t="s">
        <v>4</v>
      </c>
      <c r="D734" s="1">
        <v>2.0</v>
      </c>
      <c r="E734" s="1">
        <v>0.496389054528589</v>
      </c>
    </row>
    <row r="735">
      <c r="A735" s="1">
        <v>733.0</v>
      </c>
      <c r="B735" s="2" t="str">
        <f>HYPERLINK("https://stackoverflow.com/q/43860901", "43860901")</f>
        <v>43860901</v>
      </c>
      <c r="C735" s="1" t="s">
        <v>4</v>
      </c>
      <c r="D735" s="1">
        <v>12.0</v>
      </c>
      <c r="E735" s="1">
        <v>0.325757838613048</v>
      </c>
    </row>
    <row r="736">
      <c r="A736" s="1">
        <v>734.0</v>
      </c>
      <c r="B736" s="2" t="str">
        <f>HYPERLINK("https://stackoverflow.com/q/43861008", "43861008")</f>
        <v>43861008</v>
      </c>
      <c r="C736" s="1" t="s">
        <v>4</v>
      </c>
      <c r="D736" s="1">
        <v>10.0</v>
      </c>
      <c r="E736" s="1">
        <v>0.365140824872368</v>
      </c>
    </row>
    <row r="737">
      <c r="A737" s="1">
        <v>735.0</v>
      </c>
      <c r="B737" s="2" t="str">
        <f>HYPERLINK("https://stackoverflow.com/q/43876357", "43876357")</f>
        <v>43876357</v>
      </c>
      <c r="C737" s="1" t="s">
        <v>4</v>
      </c>
      <c r="D737" s="1">
        <v>1.0</v>
      </c>
      <c r="E737" s="1">
        <v>0.335259705366466</v>
      </c>
    </row>
    <row r="738">
      <c r="A738" s="1">
        <v>736.0</v>
      </c>
      <c r="B738" s="2" t="str">
        <f>HYPERLINK("https://stackoverflow.com/q/43877814", "43877814")</f>
        <v>43877814</v>
      </c>
      <c r="C738" s="1" t="s">
        <v>4</v>
      </c>
      <c r="D738" s="1">
        <v>6.0</v>
      </c>
      <c r="E738" s="1">
        <v>0.404321692155519</v>
      </c>
    </row>
    <row r="739">
      <c r="A739" s="1">
        <v>737.0</v>
      </c>
      <c r="B739" s="2" t="str">
        <f>HYPERLINK("https://stackoverflow.com/q/43906526", "43906526")</f>
        <v>43906526</v>
      </c>
      <c r="C739" s="1" t="s">
        <v>4</v>
      </c>
      <c r="D739" s="1">
        <v>6.0</v>
      </c>
      <c r="E739" s="1">
        <v>0.740892871960833</v>
      </c>
    </row>
    <row r="740">
      <c r="A740" s="1">
        <v>738.0</v>
      </c>
      <c r="B740" s="2" t="str">
        <f>HYPERLINK("https://stackoverflow.com/q/43908577", "43908577")</f>
        <v>43908577</v>
      </c>
      <c r="C740" s="1" t="s">
        <v>4</v>
      </c>
      <c r="D740" s="1">
        <v>4.0</v>
      </c>
      <c r="E740" s="1">
        <v>0.442267544563995</v>
      </c>
    </row>
    <row r="741">
      <c r="A741" s="1">
        <v>739.0</v>
      </c>
      <c r="B741" s="2" t="str">
        <f>HYPERLINK("https://stackoverflow.com/q/43919778", "43919778")</f>
        <v>43919778</v>
      </c>
      <c r="C741" s="1" t="s">
        <v>4</v>
      </c>
      <c r="D741" s="1">
        <v>4.0</v>
      </c>
      <c r="E741" s="1">
        <v>0.239303558294656</v>
      </c>
    </row>
    <row r="742">
      <c r="A742" s="1">
        <v>740.0</v>
      </c>
      <c r="B742" s="2" t="str">
        <f>HYPERLINK("https://stackoverflow.com/q/43924709", "43924709")</f>
        <v>43924709</v>
      </c>
      <c r="C742" s="1" t="s">
        <v>4</v>
      </c>
      <c r="D742" s="1">
        <v>9.0</v>
      </c>
      <c r="E742" s="1">
        <v>0.365975967451982</v>
      </c>
    </row>
    <row r="743">
      <c r="A743" s="1">
        <v>741.0</v>
      </c>
      <c r="B743" s="2" t="str">
        <f>HYPERLINK("https://stackoverflow.com/q/43937563", "43937563")</f>
        <v>43937563</v>
      </c>
      <c r="C743" s="1" t="s">
        <v>4</v>
      </c>
      <c r="D743" s="1">
        <v>6.0</v>
      </c>
      <c r="E743" s="1">
        <v>0.329838976247816</v>
      </c>
    </row>
    <row r="744">
      <c r="A744" s="1">
        <v>742.0</v>
      </c>
      <c r="B744" s="2" t="str">
        <f>HYPERLINK("https://stackoverflow.com/q/43947704", "43947704")</f>
        <v>43947704</v>
      </c>
      <c r="C744" s="1" t="s">
        <v>4</v>
      </c>
      <c r="D744" s="1">
        <v>3.0</v>
      </c>
      <c r="E744" s="1">
        <v>0.304326646295558</v>
      </c>
    </row>
    <row r="745">
      <c r="A745" s="1">
        <v>743.0</v>
      </c>
      <c r="B745" s="2" t="str">
        <f>HYPERLINK("https://stackoverflow.com/q/43965841", "43965841")</f>
        <v>43965841</v>
      </c>
      <c r="C745" s="1" t="s">
        <v>4</v>
      </c>
      <c r="D745" s="1">
        <v>7.0</v>
      </c>
      <c r="E745" s="1">
        <v>0.492624492624492</v>
      </c>
    </row>
    <row r="746">
      <c r="A746" s="1">
        <v>744.0</v>
      </c>
      <c r="B746" s="2" t="str">
        <f>HYPERLINK("https://stackoverflow.com/q/43995641", "43995641")</f>
        <v>43995641</v>
      </c>
      <c r="C746" s="1" t="s">
        <v>4</v>
      </c>
      <c r="D746" s="1">
        <v>0.0</v>
      </c>
      <c r="E746" s="1">
        <v>0.472797993756077</v>
      </c>
    </row>
    <row r="747">
      <c r="A747" s="1">
        <v>745.0</v>
      </c>
      <c r="B747" s="2" t="str">
        <f>HYPERLINK("https://stackoverflow.com/q/43995671", "43995671")</f>
        <v>43995671</v>
      </c>
      <c r="C747" s="1" t="s">
        <v>4</v>
      </c>
      <c r="D747" s="1">
        <v>0.0</v>
      </c>
      <c r="E747" s="1">
        <v>0.333615990308903</v>
      </c>
    </row>
    <row r="748">
      <c r="A748" s="1">
        <v>746.0</v>
      </c>
      <c r="B748" s="2" t="str">
        <f>HYPERLINK("https://stackoverflow.com/q/44005685", "44005685")</f>
        <v>44005685</v>
      </c>
      <c r="C748" s="1" t="s">
        <v>4</v>
      </c>
      <c r="D748" s="1">
        <v>4.0</v>
      </c>
      <c r="E748" s="1">
        <v>0.373726729891113</v>
      </c>
    </row>
    <row r="749">
      <c r="A749" s="1">
        <v>747.0</v>
      </c>
      <c r="B749" s="2" t="str">
        <f>HYPERLINK("https://stackoverflow.com/q/44013975", "44013975")</f>
        <v>44013975</v>
      </c>
      <c r="C749" s="1" t="s">
        <v>4</v>
      </c>
      <c r="D749" s="1">
        <v>1.0</v>
      </c>
      <c r="E749" s="1">
        <v>0.763704686118479</v>
      </c>
    </row>
    <row r="750">
      <c r="A750" s="1">
        <v>748.0</v>
      </c>
      <c r="B750" s="2" t="str">
        <f>HYPERLINK("https://stackoverflow.com/q/44025410", "44025410")</f>
        <v>44025410</v>
      </c>
      <c r="C750" s="1" t="s">
        <v>4</v>
      </c>
      <c r="D750" s="1">
        <v>2.0</v>
      </c>
      <c r="E750" s="1">
        <v>0.415697418274737</v>
      </c>
    </row>
    <row r="751">
      <c r="A751" s="1">
        <v>749.0</v>
      </c>
      <c r="B751" s="2" t="str">
        <f>HYPERLINK("https://stackoverflow.com/q/44041037", "44041037")</f>
        <v>44041037</v>
      </c>
      <c r="C751" s="1" t="s">
        <v>4</v>
      </c>
      <c r="D751" s="1">
        <v>6.0</v>
      </c>
      <c r="E751" s="1">
        <v>0.59601265107873</v>
      </c>
    </row>
    <row r="752">
      <c r="A752" s="1">
        <v>750.0</v>
      </c>
      <c r="B752" s="2" t="str">
        <f>HYPERLINK("https://stackoverflow.com/q/44050836", "44050836")</f>
        <v>44050836</v>
      </c>
      <c r="C752" s="1" t="s">
        <v>4</v>
      </c>
      <c r="D752" s="1">
        <v>0.0</v>
      </c>
      <c r="E752" s="1">
        <v>0.326779150613347</v>
      </c>
    </row>
    <row r="753">
      <c r="A753" s="1">
        <v>751.0</v>
      </c>
      <c r="B753" s="2" t="str">
        <f>HYPERLINK("https://stackoverflow.com/q/44070042", "44070042")</f>
        <v>44070042</v>
      </c>
      <c r="C753" s="1" t="s">
        <v>4</v>
      </c>
      <c r="D753" s="1">
        <v>3.0</v>
      </c>
      <c r="E753" s="1">
        <v>0.523612190278857</v>
      </c>
    </row>
    <row r="754">
      <c r="A754" s="1">
        <v>752.0</v>
      </c>
      <c r="B754" s="2" t="str">
        <f>HYPERLINK("https://stackoverflow.com/q/44073389", "44073389")</f>
        <v>44073389</v>
      </c>
      <c r="C754" s="1" t="s">
        <v>4</v>
      </c>
      <c r="D754" s="1">
        <v>3.0</v>
      </c>
      <c r="E754" s="1">
        <v>0.499227299965307</v>
      </c>
    </row>
    <row r="755">
      <c r="A755" s="1">
        <v>753.0</v>
      </c>
      <c r="B755" s="2" t="str">
        <f>HYPERLINK("https://stackoverflow.com/q/44073502", "44073502")</f>
        <v>44073502</v>
      </c>
      <c r="C755" s="1" t="s">
        <v>4</v>
      </c>
      <c r="D755" s="1">
        <v>10.0</v>
      </c>
      <c r="E755" s="1">
        <v>0.325758738932391</v>
      </c>
    </row>
    <row r="756">
      <c r="A756" s="1">
        <v>754.0</v>
      </c>
      <c r="B756" s="2" t="str">
        <f>HYPERLINK("https://stackoverflow.com/q/44076048", "44076048")</f>
        <v>44076048</v>
      </c>
      <c r="C756" s="1" t="s">
        <v>4</v>
      </c>
      <c r="D756" s="1">
        <v>3.0</v>
      </c>
      <c r="E756" s="1">
        <v>0.680449112183429</v>
      </c>
    </row>
    <row r="757">
      <c r="A757" s="1">
        <v>755.0</v>
      </c>
      <c r="B757" s="2" t="str">
        <f>HYPERLINK("https://stackoverflow.com/q/44078721", "44078721")</f>
        <v>44078721</v>
      </c>
      <c r="C757" s="1" t="s">
        <v>4</v>
      </c>
      <c r="D757" s="1">
        <v>4.0</v>
      </c>
      <c r="E757" s="1">
        <v>0.304551712269833</v>
      </c>
    </row>
    <row r="758">
      <c r="A758" s="1">
        <v>756.0</v>
      </c>
      <c r="B758" s="2" t="str">
        <f>HYPERLINK("https://stackoverflow.com/q/44080566", "44080566")</f>
        <v>44080566</v>
      </c>
      <c r="C758" s="1" t="s">
        <v>4</v>
      </c>
      <c r="D758" s="1">
        <v>1.0</v>
      </c>
      <c r="E758" s="1">
        <v>0.578037371733646</v>
      </c>
    </row>
    <row r="759">
      <c r="A759" s="1">
        <v>757.0</v>
      </c>
      <c r="B759" s="2" t="str">
        <f>HYPERLINK("https://stackoverflow.com/q/44091275", "44091275")</f>
        <v>44091275</v>
      </c>
      <c r="C759" s="1" t="s">
        <v>4</v>
      </c>
      <c r="D759" s="1">
        <v>0.0</v>
      </c>
      <c r="E759" s="1">
        <v>0.499605646498301</v>
      </c>
    </row>
    <row r="760">
      <c r="A760" s="1">
        <v>758.0</v>
      </c>
      <c r="B760" s="2" t="str">
        <f>HYPERLINK("https://stackoverflow.com/q/44102892", "44102892")</f>
        <v>44102892</v>
      </c>
      <c r="C760" s="1" t="s">
        <v>4</v>
      </c>
      <c r="D760" s="1">
        <v>2.0</v>
      </c>
      <c r="E760" s="1">
        <v>0.461849488050361</v>
      </c>
    </row>
    <row r="761">
      <c r="A761" s="1">
        <v>759.0</v>
      </c>
      <c r="B761" s="2" t="str">
        <f>HYPERLINK("https://stackoverflow.com/q/44106979", "44106979")</f>
        <v>44106979</v>
      </c>
      <c r="C761" s="1" t="s">
        <v>4</v>
      </c>
      <c r="D761" s="1">
        <v>2.0</v>
      </c>
      <c r="E761" s="1">
        <v>0.317233154442456</v>
      </c>
    </row>
    <row r="762">
      <c r="A762" s="1">
        <v>760.0</v>
      </c>
      <c r="B762" s="2" t="str">
        <f>HYPERLINK("https://stackoverflow.com/q/44111993", "44111993")</f>
        <v>44111993</v>
      </c>
      <c r="C762" s="1" t="s">
        <v>4</v>
      </c>
      <c r="D762" s="1">
        <v>6.0</v>
      </c>
      <c r="E762" s="1">
        <v>0.811067092182971</v>
      </c>
    </row>
    <row r="763">
      <c r="A763" s="1">
        <v>761.0</v>
      </c>
      <c r="B763" s="2" t="str">
        <f>HYPERLINK("https://stackoverflow.com/q/44131065", "44131065")</f>
        <v>44131065</v>
      </c>
      <c r="C763" s="1" t="s">
        <v>4</v>
      </c>
      <c r="D763" s="1">
        <v>12.0</v>
      </c>
      <c r="E763" s="1">
        <v>0.513883353261591</v>
      </c>
    </row>
    <row r="764">
      <c r="A764" s="1">
        <v>762.0</v>
      </c>
      <c r="B764" s="2" t="str">
        <f>HYPERLINK("https://stackoverflow.com/q/44136328", "44136328")</f>
        <v>44136328</v>
      </c>
      <c r="C764" s="1" t="s">
        <v>4</v>
      </c>
      <c r="D764" s="1">
        <v>2.0</v>
      </c>
      <c r="E764" s="1">
        <v>0.613699289755628</v>
      </c>
    </row>
    <row r="765">
      <c r="A765" s="1">
        <v>763.0</v>
      </c>
      <c r="B765" s="2" t="str">
        <f>HYPERLINK("https://stackoverflow.com/q/44140332", "44140332")</f>
        <v>44140332</v>
      </c>
      <c r="C765" s="1" t="s">
        <v>4</v>
      </c>
      <c r="D765" s="1">
        <v>2.0</v>
      </c>
      <c r="E765" s="1">
        <v>0.320961636030129</v>
      </c>
    </row>
    <row r="766">
      <c r="A766" s="1">
        <v>764.0</v>
      </c>
      <c r="B766" s="2" t="str">
        <f>HYPERLINK("https://stackoverflow.com/q/44145365", "44145365")</f>
        <v>44145365</v>
      </c>
      <c r="C766" s="1" t="s">
        <v>4</v>
      </c>
      <c r="D766" s="1">
        <v>5.0</v>
      </c>
      <c r="E766" s="1">
        <v>0.25813670950828</v>
      </c>
    </row>
    <row r="767">
      <c r="A767" s="1">
        <v>765.0</v>
      </c>
      <c r="B767" s="2" t="str">
        <f>HYPERLINK("https://stackoverflow.com/q/44165995", "44165995")</f>
        <v>44165995</v>
      </c>
      <c r="C767" s="1" t="s">
        <v>4</v>
      </c>
      <c r="D767" s="1">
        <v>3.0</v>
      </c>
      <c r="E767" s="1">
        <v>0.372145835913951</v>
      </c>
    </row>
    <row r="768">
      <c r="A768" s="1">
        <v>766.0</v>
      </c>
      <c r="B768" s="2" t="str">
        <f>HYPERLINK("https://stackoverflow.com/q/44178272", "44178272")</f>
        <v>44178272</v>
      </c>
      <c r="C768" s="1" t="s">
        <v>4</v>
      </c>
      <c r="D768" s="1">
        <v>10.0</v>
      </c>
      <c r="E768" s="1">
        <v>0.394136663566715</v>
      </c>
    </row>
    <row r="769">
      <c r="A769" s="1">
        <v>767.0</v>
      </c>
      <c r="B769" s="2" t="str">
        <f>HYPERLINK("https://stackoverflow.com/q/44178802", "44178802")</f>
        <v>44178802</v>
      </c>
      <c r="C769" s="1" t="s">
        <v>4</v>
      </c>
      <c r="D769" s="1">
        <v>7.0</v>
      </c>
      <c r="E769" s="1">
        <v>0.328823185500709</v>
      </c>
    </row>
    <row r="770">
      <c r="A770" s="1">
        <v>768.0</v>
      </c>
      <c r="B770" s="2" t="str">
        <f>HYPERLINK("https://stackoverflow.com/q/44193732", "44193732")</f>
        <v>44193732</v>
      </c>
      <c r="C770" s="1" t="s">
        <v>4</v>
      </c>
      <c r="D770" s="1">
        <v>1.0</v>
      </c>
      <c r="E770" s="1">
        <v>0.254953379953379</v>
      </c>
    </row>
    <row r="771">
      <c r="A771" s="1">
        <v>769.0</v>
      </c>
      <c r="B771" s="2" t="str">
        <f>HYPERLINK("https://stackoverflow.com/q/44233707", "44233707")</f>
        <v>44233707</v>
      </c>
      <c r="C771" s="1" t="s">
        <v>4</v>
      </c>
      <c r="D771" s="1">
        <v>12.0</v>
      </c>
      <c r="E771" s="1">
        <v>0.429551154102052</v>
      </c>
    </row>
    <row r="772">
      <c r="A772" s="1">
        <v>770.0</v>
      </c>
      <c r="B772" s="2" t="str">
        <f>HYPERLINK("https://stackoverflow.com/q/44240704", "44240704")</f>
        <v>44240704</v>
      </c>
      <c r="C772" s="1" t="s">
        <v>4</v>
      </c>
      <c r="D772" s="1">
        <v>9.0</v>
      </c>
      <c r="E772" s="1">
        <v>0.255303963028388</v>
      </c>
    </row>
    <row r="773">
      <c r="A773" s="1">
        <v>771.0</v>
      </c>
      <c r="B773" s="2" t="str">
        <f>HYPERLINK("https://stackoverflow.com/q/44242378", "44242378")</f>
        <v>44242378</v>
      </c>
      <c r="C773" s="1" t="s">
        <v>4</v>
      </c>
      <c r="D773" s="1">
        <v>3.0</v>
      </c>
      <c r="E773" s="1">
        <v>0.292845184597762</v>
      </c>
    </row>
    <row r="774">
      <c r="A774" s="1">
        <v>772.0</v>
      </c>
      <c r="B774" s="2" t="str">
        <f>HYPERLINK("https://stackoverflow.com/q/44267227", "44267227")</f>
        <v>44267227</v>
      </c>
      <c r="C774" s="1" t="s">
        <v>4</v>
      </c>
      <c r="D774" s="1">
        <v>9.0</v>
      </c>
      <c r="E774" s="1">
        <v>0.479402809874912</v>
      </c>
    </row>
    <row r="775">
      <c r="A775" s="1">
        <v>773.0</v>
      </c>
      <c r="B775" s="2" t="str">
        <f>HYPERLINK("https://stackoverflow.com/q/44267405", "44267405")</f>
        <v>44267405</v>
      </c>
      <c r="C775" s="1" t="s">
        <v>4</v>
      </c>
      <c r="D775" s="1">
        <v>4.0</v>
      </c>
      <c r="E775" s="1">
        <v>0.448347882511583</v>
      </c>
    </row>
    <row r="776">
      <c r="A776" s="1">
        <v>774.0</v>
      </c>
      <c r="B776" s="2" t="str">
        <f>HYPERLINK("https://stackoverflow.com/q/44272066", "44272066")</f>
        <v>44272066</v>
      </c>
      <c r="C776" s="1" t="s">
        <v>4</v>
      </c>
      <c r="D776" s="1">
        <v>3.0</v>
      </c>
      <c r="E776" s="1">
        <v>0.317327117327117</v>
      </c>
    </row>
    <row r="777">
      <c r="A777" s="1">
        <v>775.0</v>
      </c>
      <c r="B777" s="2" t="str">
        <f>HYPERLINK("https://stackoverflow.com/q/44285870", "44285870")</f>
        <v>44285870</v>
      </c>
      <c r="C777" s="1" t="s">
        <v>4</v>
      </c>
      <c r="D777" s="1">
        <v>4.0</v>
      </c>
      <c r="E777" s="1">
        <v>0.57751409347154</v>
      </c>
    </row>
    <row r="778">
      <c r="A778" s="1">
        <v>776.0</v>
      </c>
      <c r="B778" s="2" t="str">
        <f>HYPERLINK("https://stackoverflow.com/q/44293572", "44293572")</f>
        <v>44293572</v>
      </c>
      <c r="C778" s="1" t="s">
        <v>4</v>
      </c>
      <c r="D778" s="1">
        <v>5.0</v>
      </c>
      <c r="E778" s="1">
        <v>0.54084804084804</v>
      </c>
    </row>
    <row r="779">
      <c r="A779" s="1">
        <v>777.0</v>
      </c>
      <c r="B779" s="2" t="str">
        <f>HYPERLINK("https://stackoverflow.com/q/44335833", "44335833")</f>
        <v>44335833</v>
      </c>
      <c r="C779" s="1" t="s">
        <v>4</v>
      </c>
      <c r="D779" s="1">
        <v>11.0</v>
      </c>
      <c r="E779" s="1">
        <v>0.323272283272283</v>
      </c>
    </row>
    <row r="780">
      <c r="A780" s="1">
        <v>778.0</v>
      </c>
      <c r="B780" s="2" t="str">
        <f>HYPERLINK("https://stackoverflow.com/q/44360062", "44360062")</f>
        <v>44360062</v>
      </c>
      <c r="C780" s="1" t="s">
        <v>4</v>
      </c>
      <c r="D780" s="1">
        <v>10.0</v>
      </c>
      <c r="E780" s="1">
        <v>0.229096989966555</v>
      </c>
    </row>
    <row r="781">
      <c r="A781" s="1">
        <v>779.0</v>
      </c>
      <c r="B781" s="2" t="str">
        <f>HYPERLINK("https://stackoverflow.com/q/44366011", "44366011")</f>
        <v>44366011</v>
      </c>
      <c r="C781" s="1" t="s">
        <v>4</v>
      </c>
      <c r="D781" s="1">
        <v>7.0</v>
      </c>
      <c r="E781" s="1">
        <v>0.50123869689087</v>
      </c>
    </row>
    <row r="782">
      <c r="A782" s="1">
        <v>780.0</v>
      </c>
      <c r="B782" s="2" t="str">
        <f>HYPERLINK("https://stackoverflow.com/q/44375912", "44375912")</f>
        <v>44375912</v>
      </c>
      <c r="C782" s="1" t="s">
        <v>4</v>
      </c>
      <c r="D782" s="1">
        <v>3.0</v>
      </c>
      <c r="E782" s="1">
        <v>0.531104062031897</v>
      </c>
    </row>
    <row r="783">
      <c r="A783" s="1">
        <v>781.0</v>
      </c>
      <c r="B783" s="2" t="str">
        <f>HYPERLINK("https://stackoverflow.com/q/44376454", "44376454")</f>
        <v>44376454</v>
      </c>
      <c r="C783" s="1" t="s">
        <v>4</v>
      </c>
      <c r="D783" s="1">
        <v>7.0</v>
      </c>
      <c r="E783" s="1">
        <v>0.333811965811965</v>
      </c>
    </row>
    <row r="784">
      <c r="A784" s="1">
        <v>782.0</v>
      </c>
      <c r="B784" s="2" t="str">
        <f>HYPERLINK("https://stackoverflow.com/q/44394501", "44394501")</f>
        <v>44394501</v>
      </c>
      <c r="C784" s="1" t="s">
        <v>4</v>
      </c>
      <c r="D784" s="1">
        <v>9.0</v>
      </c>
      <c r="E784" s="1">
        <v>0.525877566467972</v>
      </c>
    </row>
    <row r="785">
      <c r="A785" s="1">
        <v>783.0</v>
      </c>
      <c r="B785" s="2" t="str">
        <f>HYPERLINK("https://stackoverflow.com/q/44398453", "44398453")</f>
        <v>44398453</v>
      </c>
      <c r="C785" s="1" t="s">
        <v>4</v>
      </c>
      <c r="D785" s="1">
        <v>7.0</v>
      </c>
      <c r="E785" s="1">
        <v>0.328166858017604</v>
      </c>
    </row>
    <row r="786">
      <c r="A786" s="1">
        <v>784.0</v>
      </c>
      <c r="B786" s="2" t="str">
        <f>HYPERLINK("https://stackoverflow.com/q/44407451", "44407451")</f>
        <v>44407451</v>
      </c>
      <c r="C786" s="1" t="s">
        <v>4</v>
      </c>
      <c r="D786" s="1">
        <v>3.0</v>
      </c>
      <c r="E786" s="1">
        <v>0.34611716371373</v>
      </c>
    </row>
    <row r="787">
      <c r="A787" s="1">
        <v>785.0</v>
      </c>
      <c r="B787" s="2" t="str">
        <f>HYPERLINK("https://stackoverflow.com/q/44416531", "44416531")</f>
        <v>44416531</v>
      </c>
      <c r="C787" s="1" t="s">
        <v>4</v>
      </c>
      <c r="D787" s="1">
        <v>5.0</v>
      </c>
      <c r="E787" s="1">
        <v>0.45125682026051</v>
      </c>
    </row>
    <row r="788">
      <c r="A788" s="1">
        <v>786.0</v>
      </c>
      <c r="B788" s="2" t="str">
        <f>HYPERLINK("https://stackoverflow.com/q/44418891", "44418891")</f>
        <v>44418891</v>
      </c>
      <c r="C788" s="1" t="s">
        <v>4</v>
      </c>
      <c r="D788" s="1">
        <v>7.0</v>
      </c>
      <c r="E788" s="1">
        <v>0.491285037136565</v>
      </c>
    </row>
    <row r="789">
      <c r="A789" s="1">
        <v>787.0</v>
      </c>
      <c r="B789" s="2" t="str">
        <f>HYPERLINK("https://stackoverflow.com/q/44419262", "44419262")</f>
        <v>44419262</v>
      </c>
      <c r="C789" s="1" t="s">
        <v>4</v>
      </c>
      <c r="D789" s="1">
        <v>12.0</v>
      </c>
      <c r="E789" s="1">
        <v>0.339627641953223</v>
      </c>
    </row>
    <row r="790">
      <c r="A790" s="1">
        <v>788.0</v>
      </c>
      <c r="B790" s="2" t="str">
        <f>HYPERLINK("https://stackoverflow.com/q/44421727", "44421727")</f>
        <v>44421727</v>
      </c>
      <c r="C790" s="1" t="s">
        <v>4</v>
      </c>
      <c r="D790" s="1">
        <v>4.0</v>
      </c>
      <c r="E790" s="1">
        <v>0.38033710547677</v>
      </c>
    </row>
    <row r="791">
      <c r="A791" s="1">
        <v>789.0</v>
      </c>
      <c r="B791" s="2" t="str">
        <f>HYPERLINK("https://stackoverflow.com/q/44425720", "44425720")</f>
        <v>44425720</v>
      </c>
      <c r="C791" s="1" t="s">
        <v>4</v>
      </c>
      <c r="D791" s="1">
        <v>11.0</v>
      </c>
      <c r="E791" s="1">
        <v>0.379110303519752</v>
      </c>
    </row>
    <row r="792">
      <c r="A792" s="1">
        <v>790.0</v>
      </c>
      <c r="B792" s="2" t="str">
        <f>HYPERLINK("https://stackoverflow.com/q/44442208", "44442208")</f>
        <v>44442208</v>
      </c>
      <c r="C792" s="1" t="s">
        <v>4</v>
      </c>
      <c r="D792" s="1">
        <v>9.0</v>
      </c>
      <c r="E792" s="1">
        <v>0.271846448570586</v>
      </c>
    </row>
    <row r="793">
      <c r="A793" s="1">
        <v>791.0</v>
      </c>
      <c r="B793" s="2" t="str">
        <f>HYPERLINK("https://stackoverflow.com/q/44446144", "44446144")</f>
        <v>44446144</v>
      </c>
      <c r="C793" s="1" t="s">
        <v>4</v>
      </c>
      <c r="D793" s="1">
        <v>8.0</v>
      </c>
      <c r="E793" s="1">
        <v>0.53232213795594</v>
      </c>
    </row>
    <row r="794">
      <c r="A794" s="1">
        <v>792.0</v>
      </c>
      <c r="B794" s="2" t="str">
        <f>HYPERLINK("https://stackoverflow.com/q/44497664", "44497664")</f>
        <v>44497664</v>
      </c>
      <c r="C794" s="1" t="s">
        <v>4</v>
      </c>
      <c r="D794" s="1">
        <v>12.0</v>
      </c>
      <c r="E794" s="1">
        <v>0.743824402747317</v>
      </c>
    </row>
    <row r="795">
      <c r="A795" s="1">
        <v>793.0</v>
      </c>
      <c r="B795" s="2" t="str">
        <f>HYPERLINK("https://stackoverflow.com/q/44510491", "44510491")</f>
        <v>44510491</v>
      </c>
      <c r="C795" s="1" t="s">
        <v>4</v>
      </c>
      <c r="D795" s="1">
        <v>2.0</v>
      </c>
      <c r="E795" s="1">
        <v>0.458011902137976</v>
      </c>
    </row>
    <row r="796">
      <c r="A796" s="1">
        <v>794.0</v>
      </c>
      <c r="B796" s="2" t="str">
        <f>HYPERLINK("https://stackoverflow.com/q/44525150", "44525150")</f>
        <v>44525150</v>
      </c>
      <c r="C796" s="1" t="s">
        <v>4</v>
      </c>
      <c r="D796" s="1">
        <v>9.0</v>
      </c>
      <c r="E796" s="1">
        <v>0.264085967969463</v>
      </c>
    </row>
    <row r="797">
      <c r="A797" s="1">
        <v>795.0</v>
      </c>
      <c r="B797" s="2" t="str">
        <f>HYPERLINK("https://stackoverflow.com/q/44526400", "44526400")</f>
        <v>44526400</v>
      </c>
      <c r="C797" s="1" t="s">
        <v>4</v>
      </c>
      <c r="D797" s="1">
        <v>4.0</v>
      </c>
      <c r="E797" s="1">
        <v>0.582466034846987</v>
      </c>
    </row>
    <row r="798">
      <c r="A798" s="1">
        <v>796.0</v>
      </c>
      <c r="B798" s="2" t="str">
        <f>HYPERLINK("https://stackoverflow.com/q/44528282", "44528282")</f>
        <v>44528282</v>
      </c>
      <c r="C798" s="1" t="s">
        <v>4</v>
      </c>
      <c r="D798" s="1">
        <v>2.0</v>
      </c>
      <c r="E798" s="1">
        <v>0.571018621743259</v>
      </c>
    </row>
    <row r="799">
      <c r="A799" s="1">
        <v>797.0</v>
      </c>
      <c r="B799" s="2" t="str">
        <f>HYPERLINK("https://stackoverflow.com/q/44532598", "44532598")</f>
        <v>44532598</v>
      </c>
      <c r="C799" s="1" t="s">
        <v>4</v>
      </c>
      <c r="D799" s="1">
        <v>3.0</v>
      </c>
      <c r="E799" s="1">
        <v>0.375335775335775</v>
      </c>
    </row>
    <row r="800">
      <c r="A800" s="1">
        <v>798.0</v>
      </c>
      <c r="B800" s="2" t="str">
        <f>HYPERLINK("https://stackoverflow.com/q/44535351", "44535351")</f>
        <v>44535351</v>
      </c>
      <c r="C800" s="1" t="s">
        <v>4</v>
      </c>
      <c r="D800" s="1">
        <v>5.0</v>
      </c>
      <c r="E800" s="1">
        <v>0.506771644702679</v>
      </c>
    </row>
    <row r="801">
      <c r="A801" s="1">
        <v>799.0</v>
      </c>
      <c r="B801" s="2" t="str">
        <f>HYPERLINK("https://stackoverflow.com/q/44551967", "44551967")</f>
        <v>44551967</v>
      </c>
      <c r="C801" s="1" t="s">
        <v>4</v>
      </c>
      <c r="D801" s="1">
        <v>7.0</v>
      </c>
      <c r="E801" s="1">
        <v>0.572461134665859</v>
      </c>
    </row>
    <row r="802">
      <c r="A802" s="1">
        <v>800.0</v>
      </c>
      <c r="B802" s="2" t="str">
        <f>HYPERLINK("https://stackoverflow.com/q/44560224", "44560224")</f>
        <v>44560224</v>
      </c>
      <c r="C802" s="1" t="s">
        <v>4</v>
      </c>
      <c r="D802" s="1">
        <v>5.0</v>
      </c>
      <c r="E802" s="1">
        <v>0.268198627910858</v>
      </c>
    </row>
    <row r="803">
      <c r="A803" s="1">
        <v>801.0</v>
      </c>
      <c r="B803" s="2" t="str">
        <f>HYPERLINK("https://stackoverflow.com/q/44565423", "44565423")</f>
        <v>44565423</v>
      </c>
      <c r="C803" s="1" t="s">
        <v>4</v>
      </c>
      <c r="D803" s="1">
        <v>5.0</v>
      </c>
      <c r="E803" s="1">
        <v>0.694852369852369</v>
      </c>
    </row>
    <row r="804">
      <c r="A804" s="1">
        <v>802.0</v>
      </c>
      <c r="B804" s="2" t="str">
        <f>HYPERLINK("https://stackoverflow.com/q/44588246", "44588246")</f>
        <v>44588246</v>
      </c>
      <c r="C804" s="1" t="s">
        <v>4</v>
      </c>
      <c r="D804" s="1">
        <v>5.0</v>
      </c>
      <c r="E804" s="1">
        <v>0.771367521367521</v>
      </c>
    </row>
    <row r="805">
      <c r="A805" s="1">
        <v>803.0</v>
      </c>
      <c r="B805" s="2" t="str">
        <f>HYPERLINK("https://stackoverflow.com/q/44588977", "44588977")</f>
        <v>44588977</v>
      </c>
      <c r="C805" s="1" t="s">
        <v>4</v>
      </c>
      <c r="D805" s="1">
        <v>10.0</v>
      </c>
      <c r="E805" s="1">
        <v>0.34275467052085</v>
      </c>
    </row>
    <row r="806">
      <c r="A806" s="1">
        <v>804.0</v>
      </c>
      <c r="B806" s="2" t="str">
        <f>HYPERLINK("https://stackoverflow.com/q/44590497", "44590497")</f>
        <v>44590497</v>
      </c>
      <c r="C806" s="1" t="s">
        <v>4</v>
      </c>
      <c r="D806" s="1">
        <v>3.0</v>
      </c>
      <c r="E806" s="1">
        <v>0.420991783310623</v>
      </c>
    </row>
    <row r="807">
      <c r="A807" s="1">
        <v>805.0</v>
      </c>
      <c r="B807" s="2" t="str">
        <f>HYPERLINK("https://stackoverflow.com/q/44634946", "44634946")</f>
        <v>44634946</v>
      </c>
      <c r="C807" s="1" t="s">
        <v>4</v>
      </c>
      <c r="D807" s="1">
        <v>3.0</v>
      </c>
      <c r="E807" s="1">
        <v>0.640159947233902</v>
      </c>
    </row>
    <row r="808">
      <c r="A808" s="1">
        <v>806.0</v>
      </c>
      <c r="B808" s="2" t="str">
        <f>HYPERLINK("https://stackoverflow.com/q/44638137", "44638137")</f>
        <v>44638137</v>
      </c>
      <c r="C808" s="1" t="s">
        <v>4</v>
      </c>
      <c r="D808" s="1">
        <v>5.0</v>
      </c>
      <c r="E808" s="1">
        <v>0.542972459639126</v>
      </c>
    </row>
    <row r="809">
      <c r="A809" s="1">
        <v>807.0</v>
      </c>
      <c r="B809" s="2" t="str">
        <f>HYPERLINK("https://stackoverflow.com/q/44641222", "44641222")</f>
        <v>44641222</v>
      </c>
      <c r="C809" s="1" t="s">
        <v>4</v>
      </c>
      <c r="D809" s="1">
        <v>1.0</v>
      </c>
      <c r="E809" s="1">
        <v>0.469079939668174</v>
      </c>
    </row>
    <row r="810">
      <c r="A810" s="1">
        <v>808.0</v>
      </c>
      <c r="B810" s="2" t="str">
        <f>HYPERLINK("https://stackoverflow.com/q/44680025", "44680025")</f>
        <v>44680025</v>
      </c>
      <c r="C810" s="1" t="s">
        <v>4</v>
      </c>
      <c r="D810" s="1">
        <v>11.0</v>
      </c>
      <c r="E810" s="1">
        <v>0.294157767973229</v>
      </c>
    </row>
    <row r="811">
      <c r="A811" s="1">
        <v>809.0</v>
      </c>
      <c r="B811" s="2" t="str">
        <f>HYPERLINK("https://stackoverflow.com/q/44694808", "44694808")</f>
        <v>44694808</v>
      </c>
      <c r="C811" s="1" t="s">
        <v>4</v>
      </c>
      <c r="D811" s="1">
        <v>12.0</v>
      </c>
      <c r="E811" s="1">
        <v>0.589200547764083</v>
      </c>
    </row>
    <row r="812">
      <c r="A812" s="1">
        <v>810.0</v>
      </c>
      <c r="B812" s="2" t="str">
        <f>HYPERLINK("https://stackoverflow.com/q/44708936", "44708936")</f>
        <v>44708936</v>
      </c>
      <c r="C812" s="1" t="s">
        <v>4</v>
      </c>
      <c r="D812" s="1">
        <v>7.0</v>
      </c>
      <c r="E812" s="1">
        <v>0.608613217768147</v>
      </c>
    </row>
    <row r="813">
      <c r="A813" s="1">
        <v>811.0</v>
      </c>
      <c r="B813" s="2" t="str">
        <f>HYPERLINK("https://stackoverflow.com/q/44710543", "44710543")</f>
        <v>44710543</v>
      </c>
      <c r="C813" s="1" t="s">
        <v>4</v>
      </c>
      <c r="D813" s="1">
        <v>9.0</v>
      </c>
      <c r="E813" s="1">
        <v>0.497598907392721</v>
      </c>
    </row>
    <row r="814">
      <c r="A814" s="1">
        <v>812.0</v>
      </c>
      <c r="B814" s="2" t="str">
        <f>HYPERLINK("https://stackoverflow.com/q/44727285", "44727285")</f>
        <v>44727285</v>
      </c>
      <c r="C814" s="1" t="s">
        <v>4</v>
      </c>
      <c r="D814" s="1">
        <v>9.0</v>
      </c>
      <c r="E814" s="1">
        <v>0.4001554001554</v>
      </c>
    </row>
    <row r="815">
      <c r="A815" s="1">
        <v>813.0</v>
      </c>
      <c r="B815" s="2" t="str">
        <f>HYPERLINK("https://stackoverflow.com/q/44733222", "44733222")</f>
        <v>44733222</v>
      </c>
      <c r="C815" s="1" t="s">
        <v>4</v>
      </c>
      <c r="D815" s="1">
        <v>2.0</v>
      </c>
      <c r="E815" s="1">
        <v>0.475123537270429</v>
      </c>
    </row>
    <row r="816">
      <c r="A816" s="1">
        <v>814.0</v>
      </c>
      <c r="B816" s="2" t="str">
        <f>HYPERLINK("https://stackoverflow.com/q/44767791", "44767791")</f>
        <v>44767791</v>
      </c>
      <c r="C816" s="1" t="s">
        <v>4</v>
      </c>
      <c r="D816" s="1">
        <v>1.0</v>
      </c>
      <c r="E816" s="1">
        <v>0.420882808466701</v>
      </c>
    </row>
    <row r="817">
      <c r="A817" s="1">
        <v>815.0</v>
      </c>
      <c r="B817" s="2" t="str">
        <f>HYPERLINK("https://stackoverflow.com/q/44789178", "44789178")</f>
        <v>44789178</v>
      </c>
      <c r="C817" s="1" t="s">
        <v>4</v>
      </c>
      <c r="D817" s="1">
        <v>2.0</v>
      </c>
      <c r="E817" s="1">
        <v>0.526923076923076</v>
      </c>
    </row>
    <row r="818">
      <c r="A818" s="1">
        <v>816.0</v>
      </c>
      <c r="B818" s="2" t="str">
        <f>HYPERLINK("https://stackoverflow.com/q/44794852", "44794852")</f>
        <v>44794852</v>
      </c>
      <c r="C818" s="1" t="s">
        <v>4</v>
      </c>
      <c r="D818" s="1">
        <v>8.0</v>
      </c>
      <c r="E818" s="1">
        <v>0.608361492082422</v>
      </c>
    </row>
    <row r="819">
      <c r="A819" s="1">
        <v>817.0</v>
      </c>
      <c r="B819" s="2" t="str">
        <f>HYPERLINK("https://stackoverflow.com/q/44800423", "44800423")</f>
        <v>44800423</v>
      </c>
      <c r="C819" s="1" t="s">
        <v>4</v>
      </c>
      <c r="D819" s="1">
        <v>3.0</v>
      </c>
      <c r="E819" s="1">
        <v>0.529980785794739</v>
      </c>
    </row>
    <row r="820">
      <c r="A820" s="1">
        <v>818.0</v>
      </c>
      <c r="B820" s="2" t="str">
        <f>HYPERLINK("https://stackoverflow.com/q/44806952", "44806952")</f>
        <v>44806952</v>
      </c>
      <c r="C820" s="1" t="s">
        <v>4</v>
      </c>
      <c r="D820" s="1">
        <v>10.0</v>
      </c>
      <c r="E820" s="1">
        <v>0.702722534917656</v>
      </c>
    </row>
    <row r="821">
      <c r="A821" s="1">
        <v>819.0</v>
      </c>
      <c r="B821" s="2" t="str">
        <f>HYPERLINK("https://stackoverflow.com/q/44813180", "44813180")</f>
        <v>44813180</v>
      </c>
      <c r="C821" s="1" t="s">
        <v>4</v>
      </c>
      <c r="D821" s="1">
        <v>6.0</v>
      </c>
      <c r="E821" s="1">
        <v>0.445165646242845</v>
      </c>
    </row>
    <row r="822">
      <c r="A822" s="1">
        <v>820.0</v>
      </c>
      <c r="B822" s="2" t="str">
        <f>HYPERLINK("https://stackoverflow.com/q/44838564", "44838564")</f>
        <v>44838564</v>
      </c>
      <c r="C822" s="1" t="s">
        <v>4</v>
      </c>
      <c r="D822" s="1">
        <v>3.0</v>
      </c>
      <c r="E822" s="1">
        <v>0.781539665342482</v>
      </c>
    </row>
    <row r="823">
      <c r="A823" s="1">
        <v>821.0</v>
      </c>
      <c r="B823" s="2" t="str">
        <f>HYPERLINK("https://stackoverflow.com/q/44851076", "44851076")</f>
        <v>44851076</v>
      </c>
      <c r="C823" s="1" t="s">
        <v>4</v>
      </c>
      <c r="D823" s="1">
        <v>0.0</v>
      </c>
      <c r="E823" s="1">
        <v>0.277942937363227</v>
      </c>
    </row>
    <row r="824">
      <c r="A824" s="1">
        <v>822.0</v>
      </c>
      <c r="B824" s="2" t="str">
        <f>HYPERLINK("https://stackoverflow.com/q/44867066", "44867066")</f>
        <v>44867066</v>
      </c>
      <c r="C824" s="1" t="s">
        <v>4</v>
      </c>
      <c r="D824" s="1">
        <v>3.0</v>
      </c>
      <c r="E824" s="1">
        <v>0.553367521367521</v>
      </c>
    </row>
    <row r="825">
      <c r="A825" s="1">
        <v>823.0</v>
      </c>
      <c r="B825" s="2" t="str">
        <f>HYPERLINK("https://stackoverflow.com/q/44879191", "44879191")</f>
        <v>44879191</v>
      </c>
      <c r="C825" s="1" t="s">
        <v>4</v>
      </c>
      <c r="D825" s="1">
        <v>11.0</v>
      </c>
      <c r="E825" s="1">
        <v>0.27109783420463</v>
      </c>
    </row>
    <row r="826">
      <c r="A826" s="1">
        <v>824.0</v>
      </c>
      <c r="B826" s="2" t="str">
        <f>HYPERLINK("https://stackoverflow.com/q/44889483", "44889483")</f>
        <v>44889483</v>
      </c>
      <c r="C826" s="1" t="s">
        <v>4</v>
      </c>
      <c r="D826" s="1">
        <v>5.0</v>
      </c>
      <c r="E826" s="1">
        <v>0.473697270471464</v>
      </c>
    </row>
    <row r="827">
      <c r="A827" s="1">
        <v>825.0</v>
      </c>
      <c r="B827" s="2" t="str">
        <f>HYPERLINK("https://stackoverflow.com/q/44903106", "44903106")</f>
        <v>44903106</v>
      </c>
      <c r="C827" s="1" t="s">
        <v>4</v>
      </c>
      <c r="D827" s="1">
        <v>1.0</v>
      </c>
      <c r="E827" s="1">
        <v>0.685646413440109</v>
      </c>
    </row>
    <row r="828">
      <c r="A828" s="1">
        <v>826.0</v>
      </c>
      <c r="B828" s="2" t="str">
        <f>HYPERLINK("https://stackoverflow.com/q/44912604", "44912604")</f>
        <v>44912604</v>
      </c>
      <c r="C828" s="1" t="s">
        <v>4</v>
      </c>
      <c r="D828" s="1">
        <v>1.0</v>
      </c>
      <c r="E828" s="1">
        <v>0.207032460918471</v>
      </c>
    </row>
    <row r="829">
      <c r="A829" s="1">
        <v>827.0</v>
      </c>
      <c r="B829" s="2" t="str">
        <f>HYPERLINK("https://stackoverflow.com/q/44920041", "44920041")</f>
        <v>44920041</v>
      </c>
      <c r="C829" s="1" t="s">
        <v>4</v>
      </c>
      <c r="D829" s="1">
        <v>2.0</v>
      </c>
      <c r="E829" s="1">
        <v>0.442431442431442</v>
      </c>
    </row>
    <row r="830">
      <c r="A830" s="1">
        <v>828.0</v>
      </c>
      <c r="B830" s="2" t="str">
        <f>HYPERLINK("https://stackoverflow.com/q/44931104", "44931104")</f>
        <v>44931104</v>
      </c>
      <c r="C830" s="1" t="s">
        <v>4</v>
      </c>
      <c r="D830" s="1">
        <v>11.0</v>
      </c>
      <c r="E830" s="1">
        <v>0.376577264263326</v>
      </c>
    </row>
    <row r="831">
      <c r="A831" s="1">
        <v>829.0</v>
      </c>
      <c r="B831" s="2" t="str">
        <f>HYPERLINK("https://stackoverflow.com/q/44950507", "44950507")</f>
        <v>44950507</v>
      </c>
      <c r="C831" s="1" t="s">
        <v>4</v>
      </c>
      <c r="D831" s="1">
        <v>10.0</v>
      </c>
      <c r="E831" s="1">
        <v>0.326208382812156</v>
      </c>
    </row>
    <row r="832">
      <c r="A832" s="1">
        <v>830.0</v>
      </c>
      <c r="B832" s="2" t="str">
        <f>HYPERLINK("https://stackoverflow.com/q/44952033", "44952033")</f>
        <v>44952033</v>
      </c>
      <c r="C832" s="1" t="s">
        <v>4</v>
      </c>
      <c r="D832" s="1">
        <v>5.0</v>
      </c>
      <c r="E832" s="1">
        <v>0.696935354393917</v>
      </c>
    </row>
    <row r="833">
      <c r="A833" s="1">
        <v>831.0</v>
      </c>
      <c r="B833" s="2" t="str">
        <f>HYPERLINK("https://stackoverflow.com/q/44956629", "44956629")</f>
        <v>44956629</v>
      </c>
      <c r="C833" s="1" t="s">
        <v>4</v>
      </c>
      <c r="D833" s="1">
        <v>9.0</v>
      </c>
      <c r="E833" s="1">
        <v>0.697353184449958</v>
      </c>
    </row>
    <row r="834">
      <c r="A834" s="1">
        <v>832.0</v>
      </c>
      <c r="B834" s="2" t="str">
        <f>HYPERLINK("https://stackoverflow.com/q/44963674", "44963674")</f>
        <v>44963674</v>
      </c>
      <c r="C834" s="1" t="s">
        <v>4</v>
      </c>
      <c r="D834" s="1">
        <v>11.0</v>
      </c>
      <c r="E834" s="1">
        <v>0.374346964510898</v>
      </c>
    </row>
    <row r="835">
      <c r="A835" s="1">
        <v>833.0</v>
      </c>
      <c r="B835" s="2" t="str">
        <f>HYPERLINK("https://stackoverflow.com/q/44974408", "44974408")</f>
        <v>44974408</v>
      </c>
      <c r="C835" s="1" t="s">
        <v>4</v>
      </c>
      <c r="D835" s="1">
        <v>3.0</v>
      </c>
      <c r="E835" s="1">
        <v>0.361890397184514</v>
      </c>
    </row>
    <row r="836">
      <c r="A836" s="1">
        <v>834.0</v>
      </c>
      <c r="B836" s="2" t="str">
        <f>HYPERLINK("https://stackoverflow.com/q/44980903", "44980903")</f>
        <v>44980903</v>
      </c>
      <c r="C836" s="1" t="s">
        <v>4</v>
      </c>
      <c r="D836" s="1">
        <v>9.0</v>
      </c>
      <c r="E836" s="1">
        <v>0.391367521367521</v>
      </c>
    </row>
    <row r="837">
      <c r="A837" s="1">
        <v>835.0</v>
      </c>
      <c r="B837" s="2" t="str">
        <f>HYPERLINK("https://stackoverflow.com/q/45004378", "45004378")</f>
        <v>45004378</v>
      </c>
      <c r="C837" s="1" t="s">
        <v>4</v>
      </c>
      <c r="D837" s="1">
        <v>3.0</v>
      </c>
      <c r="E837" s="1">
        <v>0.486444703088444</v>
      </c>
    </row>
    <row r="838">
      <c r="A838" s="1">
        <v>836.0</v>
      </c>
      <c r="B838" s="2" t="str">
        <f>HYPERLINK("https://stackoverflow.com/q/45019323", "45019323")</f>
        <v>45019323</v>
      </c>
      <c r="C838" s="1" t="s">
        <v>4</v>
      </c>
      <c r="D838" s="1">
        <v>3.0</v>
      </c>
      <c r="E838" s="1">
        <v>0.281874141977768</v>
      </c>
    </row>
    <row r="839">
      <c r="A839" s="1">
        <v>837.0</v>
      </c>
      <c r="B839" s="2" t="str">
        <f>HYPERLINK("https://stackoverflow.com/q/45045407", "45045407")</f>
        <v>45045407</v>
      </c>
      <c r="C839" s="1" t="s">
        <v>4</v>
      </c>
      <c r="D839" s="1">
        <v>8.0</v>
      </c>
      <c r="E839" s="1">
        <v>0.230615691693535</v>
      </c>
    </row>
    <row r="840">
      <c r="A840" s="1">
        <v>838.0</v>
      </c>
      <c r="B840" s="2" t="str">
        <f>HYPERLINK("https://stackoverflow.com/q/45045520", "45045520")</f>
        <v>45045520</v>
      </c>
      <c r="C840" s="1" t="s">
        <v>4</v>
      </c>
      <c r="D840" s="1">
        <v>7.0</v>
      </c>
      <c r="E840" s="1">
        <v>0.227943485086342</v>
      </c>
    </row>
    <row r="841">
      <c r="A841" s="1">
        <v>839.0</v>
      </c>
      <c r="B841" s="2" t="str">
        <f>HYPERLINK("https://stackoverflow.com/q/45068055", "45068055")</f>
        <v>45068055</v>
      </c>
      <c r="C841" s="1" t="s">
        <v>4</v>
      </c>
      <c r="D841" s="1">
        <v>1.0</v>
      </c>
      <c r="E841" s="1">
        <v>0.453219373219373</v>
      </c>
    </row>
    <row r="842">
      <c r="A842" s="1">
        <v>840.0</v>
      </c>
      <c r="B842" s="2" t="str">
        <f>HYPERLINK("https://stackoverflow.com/q/45091910", "45091910")</f>
        <v>45091910</v>
      </c>
      <c r="C842" s="1" t="s">
        <v>4</v>
      </c>
      <c r="D842" s="1">
        <v>4.0</v>
      </c>
      <c r="E842" s="1">
        <v>0.445385215877019</v>
      </c>
    </row>
    <row r="843">
      <c r="A843" s="1">
        <v>841.0</v>
      </c>
      <c r="B843" s="2" t="str">
        <f>HYPERLINK("https://stackoverflow.com/q/45101901", "45101901")</f>
        <v>45101901</v>
      </c>
      <c r="C843" s="1" t="s">
        <v>4</v>
      </c>
      <c r="D843" s="1">
        <v>5.0</v>
      </c>
      <c r="E843" s="1">
        <v>0.498746097548492</v>
      </c>
    </row>
    <row r="844">
      <c r="A844" s="1">
        <v>842.0</v>
      </c>
      <c r="B844" s="2" t="str">
        <f>HYPERLINK("https://stackoverflow.com/q/45120914", "45120914")</f>
        <v>45120914</v>
      </c>
      <c r="C844" s="1" t="s">
        <v>4</v>
      </c>
      <c r="D844" s="1">
        <v>2.0</v>
      </c>
      <c r="E844" s="1">
        <v>0.421867700002748</v>
      </c>
    </row>
    <row r="845">
      <c r="A845" s="1">
        <v>843.0</v>
      </c>
      <c r="B845" s="2" t="str">
        <f>HYPERLINK("https://stackoverflow.com/q/45133010", "45133010")</f>
        <v>45133010</v>
      </c>
      <c r="C845" s="1" t="s">
        <v>4</v>
      </c>
      <c r="D845" s="1">
        <v>12.0</v>
      </c>
      <c r="E845" s="1">
        <v>0.545213284939312</v>
      </c>
    </row>
    <row r="846">
      <c r="A846" s="1">
        <v>844.0</v>
      </c>
      <c r="B846" s="2" t="str">
        <f>HYPERLINK("https://stackoverflow.com/q/45145338", "45145338")</f>
        <v>45145338</v>
      </c>
      <c r="C846" s="1" t="s">
        <v>4</v>
      </c>
      <c r="D846" s="1">
        <v>9.0</v>
      </c>
      <c r="E846" s="1">
        <v>0.461297185848084</v>
      </c>
    </row>
    <row r="847">
      <c r="A847" s="1">
        <v>845.0</v>
      </c>
      <c r="B847" s="2" t="str">
        <f>HYPERLINK("https://stackoverflow.com/q/45171327", "45171327")</f>
        <v>45171327</v>
      </c>
      <c r="C847" s="1" t="s">
        <v>4</v>
      </c>
      <c r="D847" s="1">
        <v>1.0</v>
      </c>
      <c r="E847" s="1">
        <v>0.381231466945752</v>
      </c>
    </row>
    <row r="848">
      <c r="A848" s="1">
        <v>846.0</v>
      </c>
      <c r="B848" s="2" t="str">
        <f>HYPERLINK("https://stackoverflow.com/q/45174597", "45174597")</f>
        <v>45174597</v>
      </c>
      <c r="C848" s="1" t="s">
        <v>4</v>
      </c>
      <c r="D848" s="1">
        <v>6.0</v>
      </c>
      <c r="E848" s="1">
        <v>0.232243890694594</v>
      </c>
    </row>
    <row r="849">
      <c r="A849" s="1">
        <v>847.0</v>
      </c>
      <c r="B849" s="2" t="str">
        <f>HYPERLINK("https://stackoverflow.com/q/45177765", "45177765")</f>
        <v>45177765</v>
      </c>
      <c r="C849" s="1" t="s">
        <v>4</v>
      </c>
      <c r="D849" s="1">
        <v>5.0</v>
      </c>
      <c r="E849" s="1">
        <v>0.505912216438532</v>
      </c>
    </row>
    <row r="850">
      <c r="A850" s="1">
        <v>848.0</v>
      </c>
      <c r="B850" s="2" t="str">
        <f>HYPERLINK("https://stackoverflow.com/q/45195523", "45195523")</f>
        <v>45195523</v>
      </c>
      <c r="C850" s="1" t="s">
        <v>4</v>
      </c>
      <c r="D850" s="1">
        <v>9.0</v>
      </c>
      <c r="E850" s="1">
        <v>0.494599844599844</v>
      </c>
    </row>
    <row r="851">
      <c r="A851" s="1">
        <v>849.0</v>
      </c>
      <c r="B851" s="2" t="str">
        <f>HYPERLINK("https://stackoverflow.com/q/45197195", "45197195")</f>
        <v>45197195</v>
      </c>
      <c r="C851" s="1" t="s">
        <v>4</v>
      </c>
      <c r="D851" s="1">
        <v>5.0</v>
      </c>
      <c r="E851" s="1">
        <v>0.364481762369086</v>
      </c>
    </row>
    <row r="852">
      <c r="A852" s="1">
        <v>850.0</v>
      </c>
      <c r="B852" s="2" t="str">
        <f>HYPERLINK("https://stackoverflow.com/q/45202450", "45202450")</f>
        <v>45202450</v>
      </c>
      <c r="C852" s="1" t="s">
        <v>4</v>
      </c>
      <c r="D852" s="1">
        <v>6.0</v>
      </c>
      <c r="E852" s="1">
        <v>0.588034188034188</v>
      </c>
    </row>
    <row r="853">
      <c r="A853" s="1">
        <v>851.0</v>
      </c>
      <c r="B853" s="2" t="str">
        <f>HYPERLINK("https://stackoverflow.com/q/45209796", "45209796")</f>
        <v>45209796</v>
      </c>
      <c r="C853" s="1" t="s">
        <v>4</v>
      </c>
      <c r="D853" s="1">
        <v>9.0</v>
      </c>
      <c r="E853" s="1">
        <v>0.660813557661695</v>
      </c>
    </row>
    <row r="854">
      <c r="A854" s="1">
        <v>852.0</v>
      </c>
      <c r="B854" s="2" t="str">
        <f>HYPERLINK("https://stackoverflow.com/q/45224565", "45224565")</f>
        <v>45224565</v>
      </c>
      <c r="C854" s="1" t="s">
        <v>4</v>
      </c>
      <c r="D854" s="1">
        <v>7.0</v>
      </c>
      <c r="E854" s="1">
        <v>0.356225909167085</v>
      </c>
    </row>
    <row r="855">
      <c r="A855" s="1">
        <v>853.0</v>
      </c>
      <c r="B855" s="2" t="str">
        <f>HYPERLINK("https://stackoverflow.com/q/45232971", "45232971")</f>
        <v>45232971</v>
      </c>
      <c r="C855" s="1" t="s">
        <v>4</v>
      </c>
      <c r="D855" s="1">
        <v>4.0</v>
      </c>
      <c r="E855" s="1">
        <v>0.620451141069697</v>
      </c>
    </row>
    <row r="856">
      <c r="A856" s="1">
        <v>854.0</v>
      </c>
      <c r="B856" s="2" t="str">
        <f>HYPERLINK("https://stackoverflow.com/q/45238254", "45238254")</f>
        <v>45238254</v>
      </c>
      <c r="C856" s="1" t="s">
        <v>4</v>
      </c>
      <c r="D856" s="1">
        <v>4.0</v>
      </c>
      <c r="E856" s="1">
        <v>0.380507306313757</v>
      </c>
    </row>
    <row r="857">
      <c r="A857" s="1">
        <v>855.0</v>
      </c>
      <c r="B857" s="2" t="str">
        <f>HYPERLINK("https://stackoverflow.com/q/45245708", "45245708")</f>
        <v>45245708</v>
      </c>
      <c r="C857" s="1" t="s">
        <v>4</v>
      </c>
      <c r="D857" s="1">
        <v>5.0</v>
      </c>
      <c r="E857" s="1">
        <v>0.580696170860105</v>
      </c>
    </row>
    <row r="858">
      <c r="A858" s="1">
        <v>856.0</v>
      </c>
      <c r="B858" s="2" t="str">
        <f>HYPERLINK("https://stackoverflow.com/q/45273016", "45273016")</f>
        <v>45273016</v>
      </c>
      <c r="C858" s="1" t="s">
        <v>4</v>
      </c>
      <c r="D858" s="1">
        <v>1.0</v>
      </c>
      <c r="E858" s="1">
        <v>0.706330927887813</v>
      </c>
    </row>
    <row r="859">
      <c r="A859" s="1">
        <v>857.0</v>
      </c>
      <c r="B859" s="2" t="str">
        <f>HYPERLINK("https://stackoverflow.com/q/45281799", "45281799")</f>
        <v>45281799</v>
      </c>
      <c r="C859" s="1" t="s">
        <v>4</v>
      </c>
      <c r="D859" s="1">
        <v>0.0</v>
      </c>
      <c r="E859" s="1">
        <v>0.602870227512061</v>
      </c>
    </row>
    <row r="860">
      <c r="A860" s="1">
        <v>858.0</v>
      </c>
      <c r="B860" s="2" t="str">
        <f>HYPERLINK("https://stackoverflow.com/q/45288895", "45288895")</f>
        <v>45288895</v>
      </c>
      <c r="C860" s="1" t="s">
        <v>4</v>
      </c>
      <c r="D860" s="1">
        <v>4.0</v>
      </c>
      <c r="E860" s="1">
        <v>0.430403483893964</v>
      </c>
    </row>
    <row r="861">
      <c r="A861" s="1">
        <v>859.0</v>
      </c>
      <c r="B861" s="2" t="str">
        <f>HYPERLINK("https://stackoverflow.com/q/45310175", "45310175")</f>
        <v>45310175</v>
      </c>
      <c r="C861" s="1" t="s">
        <v>4</v>
      </c>
      <c r="D861" s="1">
        <v>7.0</v>
      </c>
      <c r="E861" s="1">
        <v>0.254305206827462</v>
      </c>
    </row>
    <row r="862">
      <c r="A862" s="1">
        <v>860.0</v>
      </c>
      <c r="B862" s="2" t="str">
        <f>HYPERLINK("https://stackoverflow.com/q/45310234", "45310234")</f>
        <v>45310234</v>
      </c>
      <c r="C862" s="1" t="s">
        <v>4</v>
      </c>
      <c r="D862" s="1">
        <v>0.0</v>
      </c>
      <c r="E862" s="1">
        <v>0.557279123577466</v>
      </c>
    </row>
    <row r="863">
      <c r="A863" s="1">
        <v>861.0</v>
      </c>
      <c r="B863" s="2" t="str">
        <f>HYPERLINK("https://stackoverflow.com/q/45312549", "45312549")</f>
        <v>45312549</v>
      </c>
      <c r="C863" s="1" t="s">
        <v>4</v>
      </c>
      <c r="D863" s="1">
        <v>3.0</v>
      </c>
      <c r="E863" s="1">
        <v>0.343668267343178</v>
      </c>
    </row>
    <row r="864">
      <c r="A864" s="1">
        <v>862.0</v>
      </c>
      <c r="B864" s="2" t="str">
        <f>HYPERLINK("https://stackoverflow.com/q/45318013", "45318013")</f>
        <v>45318013</v>
      </c>
      <c r="C864" s="1" t="s">
        <v>4</v>
      </c>
      <c r="D864" s="1">
        <v>2.0</v>
      </c>
      <c r="E864" s="1">
        <v>0.548587983646061</v>
      </c>
    </row>
    <row r="865">
      <c r="A865" s="1">
        <v>863.0</v>
      </c>
      <c r="B865" s="2" t="str">
        <f>HYPERLINK("https://stackoverflow.com/q/45324416", "45324416")</f>
        <v>45324416</v>
      </c>
      <c r="C865" s="1" t="s">
        <v>4</v>
      </c>
      <c r="D865" s="1">
        <v>7.0</v>
      </c>
      <c r="E865" s="1">
        <v>0.377740950451902</v>
      </c>
    </row>
    <row r="866">
      <c r="A866" s="1">
        <v>864.0</v>
      </c>
      <c r="B866" s="2" t="str">
        <f>HYPERLINK("https://stackoverflow.com/q/45324749", "45324749")</f>
        <v>45324749</v>
      </c>
      <c r="C866" s="1" t="s">
        <v>4</v>
      </c>
      <c r="D866" s="1">
        <v>1.0</v>
      </c>
      <c r="E866" s="1">
        <v>0.567611505464612</v>
      </c>
    </row>
    <row r="867">
      <c r="A867" s="1">
        <v>865.0</v>
      </c>
      <c r="B867" s="2" t="str">
        <f>HYPERLINK("https://stackoverflow.com/q/45334821", "45334821")</f>
        <v>45334821</v>
      </c>
      <c r="C867" s="1" t="s">
        <v>4</v>
      </c>
      <c r="D867" s="1">
        <v>12.0</v>
      </c>
      <c r="E867" s="1">
        <v>0.458488733488733</v>
      </c>
    </row>
    <row r="868">
      <c r="A868" s="1">
        <v>866.0</v>
      </c>
      <c r="B868" s="2" t="str">
        <f>HYPERLINK("https://stackoverflow.com/q/45336337", "45336337")</f>
        <v>45336337</v>
      </c>
      <c r="C868" s="1" t="s">
        <v>4</v>
      </c>
      <c r="D868" s="1">
        <v>7.0</v>
      </c>
      <c r="E868" s="1">
        <v>0.258690179044161</v>
      </c>
    </row>
    <row r="869">
      <c r="A869" s="1">
        <v>867.0</v>
      </c>
      <c r="B869" s="2" t="str">
        <f>HYPERLINK("https://stackoverflow.com/q/45363366", "45363366")</f>
        <v>45363366</v>
      </c>
      <c r="C869" s="1" t="s">
        <v>4</v>
      </c>
      <c r="D869" s="1">
        <v>5.0</v>
      </c>
      <c r="E869" s="1">
        <v>0.595742098784695</v>
      </c>
    </row>
    <row r="870">
      <c r="A870" s="1">
        <v>868.0</v>
      </c>
      <c r="B870" s="2" t="str">
        <f>HYPERLINK("https://stackoverflow.com/q/45380713", "45380713")</f>
        <v>45380713</v>
      </c>
      <c r="C870" s="1" t="s">
        <v>4</v>
      </c>
      <c r="D870" s="1">
        <v>4.0</v>
      </c>
      <c r="E870" s="1">
        <v>0.306861348528015</v>
      </c>
    </row>
    <row r="871">
      <c r="A871" s="1">
        <v>869.0</v>
      </c>
      <c r="B871" s="2" t="str">
        <f>HYPERLINK("https://stackoverflow.com/q/45418662", "45418662")</f>
        <v>45418662</v>
      </c>
      <c r="C871" s="1" t="s">
        <v>4</v>
      </c>
      <c r="D871" s="1">
        <v>1.0</v>
      </c>
      <c r="E871" s="1">
        <v>0.664814373792702</v>
      </c>
    </row>
    <row r="872">
      <c r="A872" s="1">
        <v>870.0</v>
      </c>
      <c r="B872" s="2" t="str">
        <f>HYPERLINK("https://stackoverflow.com/q/45425713", "45425713")</f>
        <v>45425713</v>
      </c>
      <c r="C872" s="1" t="s">
        <v>4</v>
      </c>
      <c r="D872" s="1">
        <v>2.0</v>
      </c>
      <c r="E872" s="1">
        <v>0.476330484330484</v>
      </c>
    </row>
    <row r="873">
      <c r="A873" s="1">
        <v>871.0</v>
      </c>
      <c r="B873" s="2" t="str">
        <f>HYPERLINK("https://stackoverflow.com/q/45442784", "45442784")</f>
        <v>45442784</v>
      </c>
      <c r="C873" s="1" t="s">
        <v>4</v>
      </c>
      <c r="D873" s="1">
        <v>6.0</v>
      </c>
      <c r="E873" s="1">
        <v>0.463671921299039</v>
      </c>
    </row>
    <row r="874">
      <c r="A874" s="1">
        <v>872.0</v>
      </c>
      <c r="B874" s="2" t="str">
        <f>HYPERLINK("https://stackoverflow.com/q/45470211", "45470211")</f>
        <v>45470211</v>
      </c>
      <c r="C874" s="1" t="s">
        <v>4</v>
      </c>
      <c r="D874" s="1">
        <v>2.0</v>
      </c>
      <c r="E874" s="1">
        <v>0.446942622856019</v>
      </c>
    </row>
    <row r="875">
      <c r="A875" s="1">
        <v>873.0</v>
      </c>
      <c r="B875" s="2" t="str">
        <f>HYPERLINK("https://stackoverflow.com/q/45473657", "45473657")</f>
        <v>45473657</v>
      </c>
      <c r="C875" s="1" t="s">
        <v>4</v>
      </c>
      <c r="D875" s="1">
        <v>0.0</v>
      </c>
      <c r="E875" s="1">
        <v>0.287427366523411</v>
      </c>
    </row>
    <row r="876">
      <c r="A876" s="1">
        <v>874.0</v>
      </c>
      <c r="B876" s="2" t="str">
        <f>HYPERLINK("https://stackoverflow.com/q/45480663", "45480663")</f>
        <v>45480663</v>
      </c>
      <c r="C876" s="1" t="s">
        <v>4</v>
      </c>
      <c r="D876" s="1">
        <v>2.0</v>
      </c>
      <c r="E876" s="1">
        <v>0.542494281930901</v>
      </c>
    </row>
    <row r="877">
      <c r="A877" s="1">
        <v>875.0</v>
      </c>
      <c r="B877" s="2" t="str">
        <f>HYPERLINK("https://stackoverflow.com/q/45483554", "45483554")</f>
        <v>45483554</v>
      </c>
      <c r="C877" s="1" t="s">
        <v>4</v>
      </c>
      <c r="D877" s="1">
        <v>10.0</v>
      </c>
      <c r="E877" s="1">
        <v>0.524232850880415</v>
      </c>
    </row>
    <row r="878">
      <c r="A878" s="1">
        <v>876.0</v>
      </c>
      <c r="B878" s="2" t="str">
        <f>HYPERLINK("https://stackoverflow.com/q/45494320", "45494320")</f>
        <v>45494320</v>
      </c>
      <c r="C878" s="1" t="s">
        <v>4</v>
      </c>
      <c r="D878" s="1">
        <v>7.0</v>
      </c>
      <c r="E878" s="1">
        <v>0.325875799843483</v>
      </c>
    </row>
    <row r="879">
      <c r="A879" s="1">
        <v>877.0</v>
      </c>
      <c r="B879" s="2" t="str">
        <f>HYPERLINK("https://stackoverflow.com/q/45507738", "45507738")</f>
        <v>45507738</v>
      </c>
      <c r="C879" s="1" t="s">
        <v>4</v>
      </c>
      <c r="D879" s="1">
        <v>7.0</v>
      </c>
      <c r="E879" s="1">
        <v>0.469407419303035</v>
      </c>
    </row>
    <row r="880">
      <c r="A880" s="1">
        <v>878.0</v>
      </c>
      <c r="B880" s="2" t="str">
        <f>HYPERLINK("https://stackoverflow.com/q/45511290", "45511290")</f>
        <v>45511290</v>
      </c>
      <c r="C880" s="1" t="s">
        <v>4</v>
      </c>
      <c r="D880" s="1">
        <v>2.0</v>
      </c>
      <c r="E880" s="1">
        <v>0.637552199196034</v>
      </c>
    </row>
    <row r="881">
      <c r="A881" s="1">
        <v>879.0</v>
      </c>
      <c r="B881" s="2" t="str">
        <f>HYPERLINK("https://stackoverflow.com/q/45513359", "45513359")</f>
        <v>45513359</v>
      </c>
      <c r="C881" s="1" t="s">
        <v>4</v>
      </c>
      <c r="D881" s="1">
        <v>11.0</v>
      </c>
      <c r="E881" s="1">
        <v>0.483300377105686</v>
      </c>
    </row>
    <row r="882">
      <c r="A882" s="1">
        <v>880.0</v>
      </c>
      <c r="B882" s="2" t="str">
        <f>HYPERLINK("https://stackoverflow.com/q/45535094", "45535094")</f>
        <v>45535094</v>
      </c>
      <c r="C882" s="1" t="s">
        <v>4</v>
      </c>
      <c r="D882" s="1">
        <v>7.0</v>
      </c>
      <c r="E882" s="1">
        <v>0.684797942079495</v>
      </c>
    </row>
    <row r="883">
      <c r="A883" s="1">
        <v>881.0</v>
      </c>
      <c r="B883" s="2" t="str">
        <f>HYPERLINK("https://stackoverflow.com/q/45545220", "45545220")</f>
        <v>45545220</v>
      </c>
      <c r="C883" s="1" t="s">
        <v>4</v>
      </c>
      <c r="D883" s="1">
        <v>11.0</v>
      </c>
      <c r="E883" s="1">
        <v>0.520094041584012</v>
      </c>
    </row>
    <row r="884">
      <c r="A884" s="1">
        <v>882.0</v>
      </c>
      <c r="B884" s="2" t="str">
        <f>HYPERLINK("https://stackoverflow.com/q/45555483", "45555483")</f>
        <v>45555483</v>
      </c>
      <c r="C884" s="1" t="s">
        <v>4</v>
      </c>
      <c r="D884" s="1">
        <v>3.0</v>
      </c>
      <c r="E884" s="1">
        <v>0.299622170866806</v>
      </c>
    </row>
    <row r="885">
      <c r="A885" s="1">
        <v>883.0</v>
      </c>
      <c r="B885" s="2" t="str">
        <f>HYPERLINK("https://stackoverflow.com/q/45555969", "45555969")</f>
        <v>45555969</v>
      </c>
      <c r="C885" s="1" t="s">
        <v>4</v>
      </c>
      <c r="D885" s="1">
        <v>2.0</v>
      </c>
      <c r="E885" s="1">
        <v>0.421271735926908</v>
      </c>
    </row>
    <row r="886">
      <c r="A886" s="1">
        <v>884.0</v>
      </c>
      <c r="B886" s="2" t="str">
        <f>HYPERLINK("https://stackoverflow.com/q/45556919", "45556919")</f>
        <v>45556919</v>
      </c>
      <c r="C886" s="1" t="s">
        <v>4</v>
      </c>
      <c r="D886" s="1">
        <v>3.0</v>
      </c>
      <c r="E886" s="1">
        <v>0.624360925730788</v>
      </c>
    </row>
    <row r="887">
      <c r="A887" s="1">
        <v>885.0</v>
      </c>
      <c r="B887" s="2" t="str">
        <f>HYPERLINK("https://stackoverflow.com/q/45563892", "45563892")</f>
        <v>45563892</v>
      </c>
      <c r="C887" s="1" t="s">
        <v>4</v>
      </c>
      <c r="D887" s="1">
        <v>6.0</v>
      </c>
      <c r="E887" s="1">
        <v>0.587745587745587</v>
      </c>
    </row>
    <row r="888">
      <c r="A888" s="1">
        <v>886.0</v>
      </c>
      <c r="B888" s="2" t="str">
        <f>HYPERLINK("https://stackoverflow.com/q/45565228", "45565228")</f>
        <v>45565228</v>
      </c>
      <c r="C888" s="1" t="s">
        <v>4</v>
      </c>
      <c r="D888" s="1">
        <v>12.0</v>
      </c>
      <c r="E888" s="1">
        <v>0.383080627662671</v>
      </c>
    </row>
    <row r="889">
      <c r="A889" s="1">
        <v>887.0</v>
      </c>
      <c r="B889" s="2" t="str">
        <f>HYPERLINK("https://stackoverflow.com/q/45572394", "45572394")</f>
        <v>45572394</v>
      </c>
      <c r="C889" s="1" t="s">
        <v>4</v>
      </c>
      <c r="D889" s="1">
        <v>3.0</v>
      </c>
      <c r="E889" s="1">
        <v>0.579043517974815</v>
      </c>
    </row>
    <row r="890">
      <c r="A890" s="1">
        <v>888.0</v>
      </c>
      <c r="B890" s="2" t="str">
        <f>HYPERLINK("https://stackoverflow.com/q/45588139", "45588139")</f>
        <v>45588139</v>
      </c>
      <c r="C890" s="1" t="s">
        <v>4</v>
      </c>
      <c r="D890" s="1">
        <v>7.0</v>
      </c>
      <c r="E890" s="1">
        <v>0.5660673936536</v>
      </c>
    </row>
    <row r="891">
      <c r="A891" s="1">
        <v>889.0</v>
      </c>
      <c r="B891" s="2" t="str">
        <f>HYPERLINK("https://stackoverflow.com/q/45602479", "45602479")</f>
        <v>45602479</v>
      </c>
      <c r="C891" s="1" t="s">
        <v>4</v>
      </c>
      <c r="D891" s="1">
        <v>0.0</v>
      </c>
      <c r="E891" s="1">
        <v>0.565371921807565</v>
      </c>
    </row>
    <row r="892">
      <c r="A892" s="1">
        <v>890.0</v>
      </c>
      <c r="B892" s="2" t="str">
        <f>HYPERLINK("https://stackoverflow.com/q/45662481", "45662481")</f>
        <v>45662481</v>
      </c>
      <c r="C892" s="1" t="s">
        <v>4</v>
      </c>
      <c r="D892" s="1">
        <v>10.0</v>
      </c>
      <c r="E892" s="1">
        <v>0.798641393879489</v>
      </c>
    </row>
    <row r="893">
      <c r="A893" s="1">
        <v>891.0</v>
      </c>
      <c r="B893" s="2" t="str">
        <f>HYPERLINK("https://stackoverflow.com/q/45672938", "45672938")</f>
        <v>45672938</v>
      </c>
      <c r="C893" s="1" t="s">
        <v>4</v>
      </c>
      <c r="D893" s="1">
        <v>2.0</v>
      </c>
      <c r="E893" s="1">
        <v>0.514932514932514</v>
      </c>
    </row>
    <row r="894">
      <c r="A894" s="1">
        <v>892.0</v>
      </c>
      <c r="B894" s="2" t="str">
        <f>HYPERLINK("https://stackoverflow.com/q/45678498", "45678498")</f>
        <v>45678498</v>
      </c>
      <c r="C894" s="1" t="s">
        <v>4</v>
      </c>
      <c r="D894" s="1">
        <v>0.0</v>
      </c>
      <c r="E894" s="1">
        <v>0.672199512779223</v>
      </c>
    </row>
    <row r="895">
      <c r="A895" s="1">
        <v>893.0</v>
      </c>
      <c r="B895" s="2" t="str">
        <f>HYPERLINK("https://stackoverflow.com/q/45686397", "45686397")</f>
        <v>45686397</v>
      </c>
      <c r="C895" s="1" t="s">
        <v>4</v>
      </c>
      <c r="D895" s="1">
        <v>4.0</v>
      </c>
      <c r="E895" s="1">
        <v>0.49699476151089</v>
      </c>
    </row>
    <row r="896">
      <c r="A896" s="1">
        <v>894.0</v>
      </c>
      <c r="B896" s="2" t="str">
        <f>HYPERLINK("https://stackoverflow.com/q/45688074", "45688074")</f>
        <v>45688074</v>
      </c>
      <c r="C896" s="1" t="s">
        <v>4</v>
      </c>
      <c r="D896" s="1">
        <v>4.0</v>
      </c>
      <c r="E896" s="1">
        <v>0.503746375993071</v>
      </c>
    </row>
    <row r="897">
      <c r="A897" s="1">
        <v>895.0</v>
      </c>
      <c r="B897" s="2" t="str">
        <f>HYPERLINK("https://stackoverflow.com/q/45693510", "45693510")</f>
        <v>45693510</v>
      </c>
      <c r="C897" s="1" t="s">
        <v>4</v>
      </c>
      <c r="D897" s="1">
        <v>7.0</v>
      </c>
      <c r="E897" s="1">
        <v>0.400267825781524</v>
      </c>
    </row>
    <row r="898">
      <c r="A898" s="1">
        <v>896.0</v>
      </c>
      <c r="B898" s="2" t="str">
        <f>HYPERLINK("https://stackoverflow.com/q/45697947", "45697947")</f>
        <v>45697947</v>
      </c>
      <c r="C898" s="1" t="s">
        <v>4</v>
      </c>
      <c r="D898" s="1">
        <v>4.0</v>
      </c>
      <c r="E898" s="1">
        <v>0.28138781563439</v>
      </c>
    </row>
    <row r="899">
      <c r="A899" s="1">
        <v>897.0</v>
      </c>
      <c r="B899" s="2" t="str">
        <f>HYPERLINK("https://stackoverflow.com/q/45699468", "45699468")</f>
        <v>45699468</v>
      </c>
      <c r="C899" s="1" t="s">
        <v>4</v>
      </c>
      <c r="D899" s="1">
        <v>5.0</v>
      </c>
      <c r="E899" s="1">
        <v>0.492928367928367</v>
      </c>
    </row>
    <row r="900">
      <c r="A900" s="1">
        <v>898.0</v>
      </c>
      <c r="B900" s="2" t="str">
        <f>HYPERLINK("https://stackoverflow.com/q/45709701", "45709701")</f>
        <v>45709701</v>
      </c>
      <c r="C900" s="1" t="s">
        <v>4</v>
      </c>
      <c r="D900" s="1">
        <v>4.0</v>
      </c>
      <c r="E900" s="1">
        <v>0.473566025290163</v>
      </c>
    </row>
    <row r="901">
      <c r="A901" s="1">
        <v>899.0</v>
      </c>
      <c r="B901" s="2" t="str">
        <f>HYPERLINK("https://stackoverflow.com/q/45711200", "45711200")</f>
        <v>45711200</v>
      </c>
      <c r="C901" s="1" t="s">
        <v>4</v>
      </c>
      <c r="D901" s="1">
        <v>9.0</v>
      </c>
      <c r="E901" s="1">
        <v>0.258236208236208</v>
      </c>
    </row>
    <row r="902">
      <c r="A902" s="1">
        <v>900.0</v>
      </c>
      <c r="B902" s="2" t="str">
        <f>HYPERLINK("https://stackoverflow.com/q/45722513", "45722513")</f>
        <v>45722513</v>
      </c>
      <c r="C902" s="1" t="s">
        <v>4</v>
      </c>
      <c r="D902" s="1">
        <v>11.0</v>
      </c>
      <c r="E902" s="1">
        <v>0.414700854700854</v>
      </c>
    </row>
    <row r="903">
      <c r="A903" s="1">
        <v>901.0</v>
      </c>
      <c r="B903" s="2" t="str">
        <f>HYPERLINK("https://stackoverflow.com/q/45723760", "45723760")</f>
        <v>45723760</v>
      </c>
      <c r="C903" s="1" t="s">
        <v>4</v>
      </c>
      <c r="D903" s="1">
        <v>11.0</v>
      </c>
      <c r="E903" s="1">
        <v>0.604700854700854</v>
      </c>
    </row>
    <row r="904">
      <c r="A904" s="1">
        <v>902.0</v>
      </c>
      <c r="B904" s="2" t="str">
        <f>HYPERLINK("https://stackoverflow.com/q/45724820", "45724820")</f>
        <v>45724820</v>
      </c>
      <c r="C904" s="1" t="s">
        <v>4</v>
      </c>
      <c r="D904" s="1">
        <v>0.0</v>
      </c>
      <c r="E904" s="1">
        <v>0.269957170619422</v>
      </c>
    </row>
    <row r="905">
      <c r="A905" s="1">
        <v>903.0</v>
      </c>
      <c r="B905" s="2" t="str">
        <f>HYPERLINK("https://stackoverflow.com/q/45731288", "45731288")</f>
        <v>45731288</v>
      </c>
      <c r="C905" s="1" t="s">
        <v>4</v>
      </c>
      <c r="D905" s="1">
        <v>2.0</v>
      </c>
      <c r="E905" s="1">
        <v>0.345857317285888</v>
      </c>
    </row>
    <row r="906">
      <c r="A906" s="1">
        <v>904.0</v>
      </c>
      <c r="B906" s="2" t="str">
        <f>HYPERLINK("https://stackoverflow.com/q/45740520", "45740520")</f>
        <v>45740520</v>
      </c>
      <c r="C906" s="1" t="s">
        <v>4</v>
      </c>
      <c r="D906" s="1">
        <v>9.0</v>
      </c>
      <c r="E906" s="1">
        <v>0.799431176789667</v>
      </c>
    </row>
    <row r="907">
      <c r="A907" s="1">
        <v>905.0</v>
      </c>
      <c r="B907" s="2" t="str">
        <f>HYPERLINK("https://stackoverflow.com/q/45748997", "45748997")</f>
        <v>45748997</v>
      </c>
      <c r="C907" s="1" t="s">
        <v>4</v>
      </c>
      <c r="D907" s="1">
        <v>4.0</v>
      </c>
      <c r="E907" s="1">
        <v>0.253437886726114</v>
      </c>
    </row>
    <row r="908">
      <c r="A908" s="1">
        <v>906.0</v>
      </c>
      <c r="B908" s="2" t="str">
        <f>HYPERLINK("https://stackoverflow.com/q/45751896", "45751896")</f>
        <v>45751896</v>
      </c>
      <c r="C908" s="1" t="s">
        <v>4</v>
      </c>
      <c r="D908" s="1">
        <v>9.0</v>
      </c>
      <c r="E908" s="1">
        <v>0.835864421701331</v>
      </c>
    </row>
    <row r="909">
      <c r="A909" s="1">
        <v>907.0</v>
      </c>
      <c r="B909" s="2" t="str">
        <f>HYPERLINK("https://stackoverflow.com/q/45766911", "45766911")</f>
        <v>45766911</v>
      </c>
      <c r="C909" s="1" t="s">
        <v>4</v>
      </c>
      <c r="D909" s="1">
        <v>8.0</v>
      </c>
      <c r="E909" s="1">
        <v>0.386304314448026</v>
      </c>
    </row>
    <row r="910">
      <c r="A910" s="1">
        <v>908.0</v>
      </c>
      <c r="B910" s="2" t="str">
        <f>HYPERLINK("https://stackoverflow.com/q/45767036", "45767036")</f>
        <v>45767036</v>
      </c>
      <c r="C910" s="1" t="s">
        <v>4</v>
      </c>
      <c r="D910" s="1">
        <v>3.0</v>
      </c>
      <c r="E910" s="1">
        <v>0.324419500385165</v>
      </c>
    </row>
    <row r="911">
      <c r="A911" s="1">
        <v>909.0</v>
      </c>
      <c r="B911" s="2" t="str">
        <f>HYPERLINK("https://stackoverflow.com/q/45772221", "45772221")</f>
        <v>45772221</v>
      </c>
      <c r="C911" s="1" t="s">
        <v>4</v>
      </c>
      <c r="D911" s="1">
        <v>7.0</v>
      </c>
      <c r="E911" s="1">
        <v>0.748430227638148</v>
      </c>
    </row>
    <row r="912">
      <c r="A912" s="1">
        <v>910.0</v>
      </c>
      <c r="B912" s="2" t="str">
        <f>HYPERLINK("https://stackoverflow.com/q/45802802", "45802802")</f>
        <v>45802802</v>
      </c>
      <c r="C912" s="1" t="s">
        <v>4</v>
      </c>
      <c r="D912" s="1">
        <v>2.0</v>
      </c>
      <c r="E912" s="1">
        <v>0.393300495634427</v>
      </c>
    </row>
    <row r="913">
      <c r="A913" s="1">
        <v>911.0</v>
      </c>
      <c r="B913" s="2" t="str">
        <f>HYPERLINK("https://stackoverflow.com/q/45805113", "45805113")</f>
        <v>45805113</v>
      </c>
      <c r="C913" s="1" t="s">
        <v>4</v>
      </c>
      <c r="D913" s="1">
        <v>1.0</v>
      </c>
      <c r="E913" s="1">
        <v>0.487479892241796</v>
      </c>
    </row>
    <row r="914">
      <c r="A914" s="1">
        <v>912.0</v>
      </c>
      <c r="B914" s="2" t="str">
        <f>HYPERLINK("https://stackoverflow.com/q/45817120", "45817120")</f>
        <v>45817120</v>
      </c>
      <c r="C914" s="1" t="s">
        <v>4</v>
      </c>
      <c r="D914" s="1">
        <v>9.0</v>
      </c>
      <c r="E914" s="1">
        <v>0.482093028365521</v>
      </c>
    </row>
    <row r="915">
      <c r="A915" s="1">
        <v>913.0</v>
      </c>
      <c r="B915" s="2" t="str">
        <f>HYPERLINK("https://stackoverflow.com/q/45822590", "45822590")</f>
        <v>45822590</v>
      </c>
      <c r="C915" s="1" t="s">
        <v>4</v>
      </c>
      <c r="D915" s="1">
        <v>2.0</v>
      </c>
      <c r="E915" s="1">
        <v>0.475562532705389</v>
      </c>
    </row>
    <row r="916">
      <c r="A916" s="1">
        <v>914.0</v>
      </c>
      <c r="B916" s="2" t="str">
        <f>HYPERLINK("https://stackoverflow.com/q/45824743", "45824743")</f>
        <v>45824743</v>
      </c>
      <c r="C916" s="1" t="s">
        <v>4</v>
      </c>
      <c r="D916" s="1">
        <v>6.0</v>
      </c>
      <c r="E916" s="1">
        <v>0.340519225765127</v>
      </c>
    </row>
    <row r="917">
      <c r="A917" s="1">
        <v>915.0</v>
      </c>
      <c r="B917" s="2" t="str">
        <f>HYPERLINK("https://stackoverflow.com/q/45827341", "45827341")</f>
        <v>45827341</v>
      </c>
      <c r="C917" s="1" t="s">
        <v>4</v>
      </c>
      <c r="D917" s="1">
        <v>11.0</v>
      </c>
      <c r="E917" s="1">
        <v>0.340905179831354</v>
      </c>
    </row>
    <row r="918">
      <c r="A918" s="1">
        <v>916.0</v>
      </c>
      <c r="B918" s="2" t="str">
        <f>HYPERLINK("https://stackoverflow.com/q/45830273", "45830273")</f>
        <v>45830273</v>
      </c>
      <c r="C918" s="1" t="s">
        <v>4</v>
      </c>
      <c r="D918" s="1">
        <v>1.0</v>
      </c>
      <c r="E918" s="1">
        <v>0.439949896846448</v>
      </c>
    </row>
    <row r="919">
      <c r="A919" s="1">
        <v>917.0</v>
      </c>
      <c r="B919" s="2" t="str">
        <f>HYPERLINK("https://stackoverflow.com/q/45834435", "45834435")</f>
        <v>45834435</v>
      </c>
      <c r="C919" s="1" t="s">
        <v>4</v>
      </c>
      <c r="D919" s="1">
        <v>12.0</v>
      </c>
      <c r="E919" s="1">
        <v>0.607540976618283</v>
      </c>
    </row>
    <row r="920">
      <c r="A920" s="1">
        <v>918.0</v>
      </c>
      <c r="B920" s="2" t="str">
        <f>HYPERLINK("https://stackoverflow.com/q/45842944", "45842944")</f>
        <v>45842944</v>
      </c>
      <c r="C920" s="1" t="s">
        <v>4</v>
      </c>
      <c r="D920" s="1">
        <v>0.0</v>
      </c>
      <c r="E920" s="1">
        <v>0.323793186469242</v>
      </c>
    </row>
    <row r="921">
      <c r="A921" s="1">
        <v>919.0</v>
      </c>
      <c r="B921" s="2" t="str">
        <f>HYPERLINK("https://stackoverflow.com/q/45846521", "45846521")</f>
        <v>45846521</v>
      </c>
      <c r="C921" s="1" t="s">
        <v>4</v>
      </c>
      <c r="D921" s="1">
        <v>7.0</v>
      </c>
      <c r="E921" s="1">
        <v>0.472577033462642</v>
      </c>
    </row>
    <row r="922">
      <c r="A922" s="1">
        <v>920.0</v>
      </c>
      <c r="B922" s="2" t="str">
        <f>HYPERLINK("https://stackoverflow.com/q/45853491", "45853491")</f>
        <v>45853491</v>
      </c>
      <c r="C922" s="1" t="s">
        <v>4</v>
      </c>
      <c r="D922" s="1">
        <v>8.0</v>
      </c>
      <c r="E922" s="1">
        <v>0.565000195137181</v>
      </c>
    </row>
    <row r="923">
      <c r="A923" s="1">
        <v>921.0</v>
      </c>
      <c r="B923" s="2" t="str">
        <f>HYPERLINK("https://stackoverflow.com/q/45874369", "45874369")</f>
        <v>45874369</v>
      </c>
      <c r="C923" s="1" t="s">
        <v>4</v>
      </c>
      <c r="D923" s="1">
        <v>6.0</v>
      </c>
      <c r="E923" s="1">
        <v>0.343901999639704</v>
      </c>
    </row>
    <row r="924">
      <c r="A924" s="1">
        <v>922.0</v>
      </c>
      <c r="B924" s="2" t="str">
        <f>HYPERLINK("https://stackoverflow.com/q/45875383", "45875383")</f>
        <v>45875383</v>
      </c>
      <c r="C924" s="1" t="s">
        <v>4</v>
      </c>
      <c r="D924" s="1">
        <v>5.0</v>
      </c>
      <c r="E924" s="1">
        <v>0.42625641025641</v>
      </c>
    </row>
    <row r="925">
      <c r="A925" s="1">
        <v>923.0</v>
      </c>
      <c r="B925" s="2" t="str">
        <f>HYPERLINK("https://stackoverflow.com/q/45896488", "45896488")</f>
        <v>45896488</v>
      </c>
      <c r="C925" s="1" t="s">
        <v>4</v>
      </c>
      <c r="D925" s="1">
        <v>0.0</v>
      </c>
      <c r="E925" s="1">
        <v>0.308827838827838</v>
      </c>
    </row>
    <row r="926">
      <c r="A926" s="1">
        <v>924.0</v>
      </c>
      <c r="B926" s="2" t="str">
        <f>HYPERLINK("https://stackoverflow.com/q/45901296", "45901296")</f>
        <v>45901296</v>
      </c>
      <c r="C926" s="1" t="s">
        <v>4</v>
      </c>
      <c r="D926" s="1">
        <v>3.0</v>
      </c>
      <c r="E926" s="1">
        <v>0.43798857591961</v>
      </c>
    </row>
    <row r="927">
      <c r="A927" s="1">
        <v>925.0</v>
      </c>
      <c r="B927" s="2" t="str">
        <f>HYPERLINK("https://stackoverflow.com/q/45909358", "45909358")</f>
        <v>45909358</v>
      </c>
      <c r="C927" s="1" t="s">
        <v>4</v>
      </c>
      <c r="D927" s="1">
        <v>11.0</v>
      </c>
      <c r="E927" s="1">
        <v>0.333867521367521</v>
      </c>
    </row>
    <row r="928">
      <c r="A928" s="1">
        <v>926.0</v>
      </c>
      <c r="B928" s="2" t="str">
        <f>HYPERLINK("https://stackoverflow.com/q/45921253", "45921253")</f>
        <v>45921253</v>
      </c>
      <c r="C928" s="1" t="s">
        <v>4</v>
      </c>
      <c r="D928" s="1">
        <v>1.0</v>
      </c>
      <c r="E928" s="1">
        <v>0.422501308215593</v>
      </c>
    </row>
    <row r="929">
      <c r="A929" s="1">
        <v>927.0</v>
      </c>
      <c r="B929" s="2" t="str">
        <f>HYPERLINK("https://stackoverflow.com/q/45928071", "45928071")</f>
        <v>45928071</v>
      </c>
      <c r="C929" s="1" t="s">
        <v>4</v>
      </c>
      <c r="D929" s="1">
        <v>5.0</v>
      </c>
      <c r="E929" s="1">
        <v>0.275576275576275</v>
      </c>
    </row>
    <row r="930">
      <c r="A930" s="1">
        <v>928.0</v>
      </c>
      <c r="B930" s="2" t="str">
        <f>HYPERLINK("https://stackoverflow.com/q/45931378", "45931378")</f>
        <v>45931378</v>
      </c>
      <c r="C930" s="1" t="s">
        <v>4</v>
      </c>
      <c r="D930" s="1">
        <v>8.0</v>
      </c>
      <c r="E930" s="1">
        <v>0.31076146076146</v>
      </c>
    </row>
    <row r="931">
      <c r="A931" s="1">
        <v>929.0</v>
      </c>
      <c r="B931" s="2" t="str">
        <f>HYPERLINK("https://stackoverflow.com/q/45933300", "45933300")</f>
        <v>45933300</v>
      </c>
      <c r="C931" s="1" t="s">
        <v>4</v>
      </c>
      <c r="D931" s="1">
        <v>2.0</v>
      </c>
      <c r="E931" s="1">
        <v>0.618141714915908</v>
      </c>
    </row>
    <row r="932">
      <c r="A932" s="1">
        <v>930.0</v>
      </c>
      <c r="B932" s="2" t="str">
        <f>HYPERLINK("https://stackoverflow.com/q/45941854", "45941854")</f>
        <v>45941854</v>
      </c>
      <c r="C932" s="1" t="s">
        <v>4</v>
      </c>
      <c r="D932" s="1">
        <v>11.0</v>
      </c>
      <c r="E932" s="1">
        <v>0.464378274055693</v>
      </c>
    </row>
    <row r="933">
      <c r="A933" s="1">
        <v>931.0</v>
      </c>
      <c r="B933" s="2" t="str">
        <f>HYPERLINK("https://stackoverflow.com/q/45949757", "45949757")</f>
        <v>45949757</v>
      </c>
      <c r="C933" s="1" t="s">
        <v>4</v>
      </c>
      <c r="D933" s="1">
        <v>6.0</v>
      </c>
      <c r="E933" s="1">
        <v>0.419846357346357</v>
      </c>
    </row>
    <row r="934">
      <c r="A934" s="1">
        <v>932.0</v>
      </c>
      <c r="B934" s="2" t="str">
        <f>HYPERLINK("https://stackoverflow.com/q/45954124", "45954124")</f>
        <v>45954124</v>
      </c>
      <c r="C934" s="1" t="s">
        <v>4</v>
      </c>
      <c r="D934" s="1">
        <v>4.0</v>
      </c>
      <c r="E934" s="1">
        <v>0.339325700949317</v>
      </c>
    </row>
    <row r="935">
      <c r="A935" s="1">
        <v>933.0</v>
      </c>
      <c r="B935" s="2" t="str">
        <f>HYPERLINK("https://stackoverflow.com/q/45955538", "45955538")</f>
        <v>45955538</v>
      </c>
      <c r="C935" s="1" t="s">
        <v>4</v>
      </c>
      <c r="D935" s="1">
        <v>12.0</v>
      </c>
      <c r="E935" s="1">
        <v>0.371023878755837</v>
      </c>
    </row>
    <row r="936">
      <c r="A936" s="1">
        <v>934.0</v>
      </c>
      <c r="B936" s="2" t="str">
        <f>HYPERLINK("https://stackoverflow.com/q/45963371", "45963371")</f>
        <v>45963371</v>
      </c>
      <c r="C936" s="1" t="s">
        <v>4</v>
      </c>
      <c r="D936" s="1">
        <v>0.0</v>
      </c>
      <c r="E936" s="1">
        <v>0.371864359669237</v>
      </c>
    </row>
    <row r="937">
      <c r="A937" s="1">
        <v>935.0</v>
      </c>
      <c r="B937" s="2" t="str">
        <f>HYPERLINK("https://stackoverflow.com/q/45967361", "45967361")</f>
        <v>45967361</v>
      </c>
      <c r="C937" s="1" t="s">
        <v>4</v>
      </c>
      <c r="D937" s="1">
        <v>12.0</v>
      </c>
      <c r="E937" s="1">
        <v>0.438252910693855</v>
      </c>
    </row>
    <row r="938">
      <c r="A938" s="1">
        <v>936.0</v>
      </c>
      <c r="B938" s="2" t="str">
        <f>HYPERLINK("https://stackoverflow.com/q/45975826", "45975826")</f>
        <v>45975826</v>
      </c>
      <c r="C938" s="1" t="s">
        <v>4</v>
      </c>
      <c r="D938" s="1">
        <v>2.0</v>
      </c>
      <c r="E938" s="1">
        <v>0.277966661944562</v>
      </c>
    </row>
    <row r="939">
      <c r="A939" s="1">
        <v>937.0</v>
      </c>
      <c r="B939" s="2" t="str">
        <f>HYPERLINK("https://stackoverflow.com/q/45978094", "45978094")</f>
        <v>45978094</v>
      </c>
      <c r="C939" s="1" t="s">
        <v>4</v>
      </c>
      <c r="D939" s="1">
        <v>0.0</v>
      </c>
      <c r="E939" s="1">
        <v>0.703576516076516</v>
      </c>
    </row>
    <row r="940">
      <c r="A940" s="1">
        <v>938.0</v>
      </c>
      <c r="B940" s="2" t="str">
        <f>HYPERLINK("https://stackoverflow.com/q/45980951", "45980951")</f>
        <v>45980951</v>
      </c>
      <c r="C940" s="1" t="s">
        <v>4</v>
      </c>
      <c r="D940" s="1">
        <v>8.0</v>
      </c>
      <c r="E940" s="1">
        <v>0.37937452550633</v>
      </c>
    </row>
    <row r="941">
      <c r="A941" s="1">
        <v>939.0</v>
      </c>
      <c r="B941" s="2" t="str">
        <f>HYPERLINK("https://stackoverflow.com/q/45993730", "45993730")</f>
        <v>45993730</v>
      </c>
      <c r="C941" s="1" t="s">
        <v>4</v>
      </c>
      <c r="D941" s="1">
        <v>7.0</v>
      </c>
      <c r="E941" s="1">
        <v>0.544071339736974</v>
      </c>
    </row>
    <row r="942">
      <c r="A942" s="1">
        <v>940.0</v>
      </c>
      <c r="B942" s="2" t="str">
        <f>HYPERLINK("https://stackoverflow.com/q/45996851", "45996851")</f>
        <v>45996851</v>
      </c>
      <c r="C942" s="1" t="s">
        <v>4</v>
      </c>
      <c r="D942" s="1">
        <v>5.0</v>
      </c>
      <c r="E942" s="1">
        <v>0.659183448883019</v>
      </c>
    </row>
    <row r="943">
      <c r="A943" s="1">
        <v>941.0</v>
      </c>
      <c r="B943" s="2" t="str">
        <f>HYPERLINK("https://stackoverflow.com/q/46001148", "46001148")</f>
        <v>46001148</v>
      </c>
      <c r="C943" s="1" t="s">
        <v>4</v>
      </c>
      <c r="D943" s="1">
        <v>3.0</v>
      </c>
      <c r="E943" s="1">
        <v>0.415975364504776</v>
      </c>
    </row>
    <row r="944">
      <c r="A944" s="1">
        <v>942.0</v>
      </c>
      <c r="B944" s="2" t="str">
        <f>HYPERLINK("https://stackoverflow.com/q/46016491", "46016491")</f>
        <v>46016491</v>
      </c>
      <c r="C944" s="1" t="s">
        <v>4</v>
      </c>
      <c r="D944" s="1">
        <v>7.0</v>
      </c>
      <c r="E944" s="1">
        <v>0.315076671694318</v>
      </c>
    </row>
    <row r="945">
      <c r="A945" s="1">
        <v>943.0</v>
      </c>
      <c r="B945" s="2" t="str">
        <f>HYPERLINK("https://stackoverflow.com/q/46016758", "46016758")</f>
        <v>46016758</v>
      </c>
      <c r="C945" s="1" t="s">
        <v>4</v>
      </c>
      <c r="D945" s="1">
        <v>2.0</v>
      </c>
      <c r="E945" s="1">
        <v>0.339051402431684</v>
      </c>
    </row>
    <row r="946">
      <c r="A946" s="1">
        <v>944.0</v>
      </c>
      <c r="B946" s="2" t="str">
        <f>HYPERLINK("https://stackoverflow.com/q/46038130", "46038130")</f>
        <v>46038130</v>
      </c>
      <c r="C946" s="1" t="s">
        <v>4</v>
      </c>
      <c r="D946" s="1">
        <v>1.0</v>
      </c>
      <c r="E946" s="1">
        <v>0.81510953924747</v>
      </c>
    </row>
    <row r="947">
      <c r="A947" s="1">
        <v>945.0</v>
      </c>
      <c r="B947" s="2" t="str">
        <f>HYPERLINK("https://stackoverflow.com/q/46041253", "46041253")</f>
        <v>46041253</v>
      </c>
      <c r="C947" s="1" t="s">
        <v>4</v>
      </c>
      <c r="D947" s="1">
        <v>0.0</v>
      </c>
      <c r="E947" s="1">
        <v>0.606678838876981</v>
      </c>
    </row>
    <row r="948">
      <c r="A948" s="1">
        <v>946.0</v>
      </c>
      <c r="B948" s="2" t="str">
        <f>HYPERLINK("https://stackoverflow.com/q/46057517", "46057517")</f>
        <v>46057517</v>
      </c>
      <c r="C948" s="1" t="s">
        <v>4</v>
      </c>
      <c r="D948" s="1">
        <v>1.0</v>
      </c>
      <c r="E948" s="1">
        <v>0.403546802097526</v>
      </c>
    </row>
    <row r="949">
      <c r="A949" s="1">
        <v>947.0</v>
      </c>
      <c r="B949" s="2" t="str">
        <f>HYPERLINK("https://stackoverflow.com/q/46058660", "46058660")</f>
        <v>46058660</v>
      </c>
      <c r="C949" s="1" t="s">
        <v>4</v>
      </c>
      <c r="D949" s="1">
        <v>1.0</v>
      </c>
      <c r="E949" s="1">
        <v>0.365975967451982</v>
      </c>
    </row>
    <row r="950">
      <c r="A950" s="1">
        <v>948.0</v>
      </c>
      <c r="B950" s="2" t="str">
        <f>HYPERLINK("https://stackoverflow.com/q/46058884", "46058884")</f>
        <v>46058884</v>
      </c>
      <c r="C950" s="1" t="s">
        <v>4</v>
      </c>
      <c r="D950" s="1">
        <v>8.0</v>
      </c>
      <c r="E950" s="1">
        <v>0.317292386060294</v>
      </c>
    </row>
    <row r="951">
      <c r="A951" s="1">
        <v>949.0</v>
      </c>
      <c r="B951" s="2" t="str">
        <f>HYPERLINK("https://stackoverflow.com/q/46060441", "46060441")</f>
        <v>46060441</v>
      </c>
      <c r="C951" s="1" t="s">
        <v>4</v>
      </c>
      <c r="D951" s="1">
        <v>5.0</v>
      </c>
      <c r="E951" s="1">
        <v>0.408616393856246</v>
      </c>
    </row>
    <row r="952">
      <c r="A952" s="1">
        <v>950.0</v>
      </c>
      <c r="B952" s="2" t="str">
        <f>HYPERLINK("https://stackoverflow.com/q/46061585", "46061585")</f>
        <v>46061585</v>
      </c>
      <c r="C952" s="1" t="s">
        <v>4</v>
      </c>
      <c r="D952" s="1">
        <v>5.0</v>
      </c>
      <c r="E952" s="1">
        <v>0.386918003356359</v>
      </c>
    </row>
    <row r="953">
      <c r="A953" s="1">
        <v>951.0</v>
      </c>
      <c r="B953" s="2" t="str">
        <f>HYPERLINK("https://stackoverflow.com/q/46065546", "46065546")</f>
        <v>46065546</v>
      </c>
      <c r="C953" s="1" t="s">
        <v>4</v>
      </c>
      <c r="D953" s="1">
        <v>8.0</v>
      </c>
      <c r="E953" s="1">
        <v>0.530764158360597</v>
      </c>
    </row>
    <row r="954">
      <c r="A954" s="1">
        <v>952.0</v>
      </c>
      <c r="B954" s="2" t="str">
        <f>HYPERLINK("https://stackoverflow.com/q/46067509", "46067509")</f>
        <v>46067509</v>
      </c>
      <c r="C954" s="1" t="s">
        <v>4</v>
      </c>
      <c r="D954" s="1">
        <v>4.0</v>
      </c>
      <c r="E954" s="1">
        <v>0.425729937474903</v>
      </c>
    </row>
    <row r="955">
      <c r="A955" s="1">
        <v>953.0</v>
      </c>
      <c r="B955" s="2" t="str">
        <f>HYPERLINK("https://stackoverflow.com/q/46067552", "46067552")</f>
        <v>46067552</v>
      </c>
      <c r="C955" s="1" t="s">
        <v>4</v>
      </c>
      <c r="D955" s="1">
        <v>12.0</v>
      </c>
      <c r="E955" s="1">
        <v>0.516423467243139</v>
      </c>
    </row>
    <row r="956">
      <c r="A956" s="1">
        <v>954.0</v>
      </c>
      <c r="B956" s="2" t="str">
        <f>HYPERLINK("https://stackoverflow.com/q/46077840", "46077840")</f>
        <v>46077840</v>
      </c>
      <c r="C956" s="1" t="s">
        <v>4</v>
      </c>
      <c r="D956" s="1">
        <v>3.0</v>
      </c>
      <c r="E956" s="1">
        <v>0.525877566467972</v>
      </c>
    </row>
    <row r="957">
      <c r="A957" s="1">
        <v>955.0</v>
      </c>
      <c r="B957" s="2" t="str">
        <f>HYPERLINK("https://stackoverflow.com/q/46088465", "46088465")</f>
        <v>46088465</v>
      </c>
      <c r="C957" s="1" t="s">
        <v>4</v>
      </c>
      <c r="D957" s="1">
        <v>1.0</v>
      </c>
      <c r="E957" s="1">
        <v>0.54446588855191</v>
      </c>
    </row>
    <row r="958">
      <c r="A958" s="1">
        <v>956.0</v>
      </c>
      <c r="B958" s="2" t="str">
        <f>HYPERLINK("https://stackoverflow.com/q/46090082", "46090082")</f>
        <v>46090082</v>
      </c>
      <c r="C958" s="1" t="s">
        <v>4</v>
      </c>
      <c r="D958" s="1">
        <v>6.0</v>
      </c>
      <c r="E958" s="1">
        <v>0.356132698916204</v>
      </c>
    </row>
    <row r="959">
      <c r="A959" s="1">
        <v>957.0</v>
      </c>
      <c r="B959" s="2" t="str">
        <f>HYPERLINK("https://stackoverflow.com/q/46124156", "46124156")</f>
        <v>46124156</v>
      </c>
      <c r="C959" s="1" t="s">
        <v>4</v>
      </c>
      <c r="D959" s="1">
        <v>11.0</v>
      </c>
      <c r="E959" s="1">
        <v>0.242418783402389</v>
      </c>
    </row>
    <row r="960">
      <c r="A960" s="1">
        <v>958.0</v>
      </c>
      <c r="B960" s="2" t="str">
        <f>HYPERLINK("https://stackoverflow.com/q/46144718", "46144718")</f>
        <v>46144718</v>
      </c>
      <c r="C960" s="1" t="s">
        <v>4</v>
      </c>
      <c r="D960" s="1">
        <v>3.0</v>
      </c>
      <c r="E960" s="1">
        <v>0.429808150838193</v>
      </c>
    </row>
    <row r="961">
      <c r="A961" s="1">
        <v>959.0</v>
      </c>
      <c r="B961" s="2" t="str">
        <f>HYPERLINK("https://stackoverflow.com/q/46158698", "46158698")</f>
        <v>46158698</v>
      </c>
      <c r="C961" s="1" t="s">
        <v>4</v>
      </c>
      <c r="D961" s="1">
        <v>1.0</v>
      </c>
      <c r="E961" s="1">
        <v>0.722712916867405</v>
      </c>
    </row>
    <row r="962">
      <c r="A962" s="1">
        <v>960.0</v>
      </c>
      <c r="B962" s="2" t="str">
        <f>HYPERLINK("https://stackoverflow.com/q/46171283", "46171283")</f>
        <v>46171283</v>
      </c>
      <c r="C962" s="1" t="s">
        <v>4</v>
      </c>
      <c r="D962" s="1">
        <v>7.0</v>
      </c>
      <c r="E962" s="1">
        <v>0.275753486279802</v>
      </c>
    </row>
    <row r="963">
      <c r="A963" s="1">
        <v>961.0</v>
      </c>
      <c r="B963" s="2" t="str">
        <f>HYPERLINK("https://stackoverflow.com/q/46193704", "46193704")</f>
        <v>46193704</v>
      </c>
      <c r="C963" s="1" t="s">
        <v>4</v>
      </c>
      <c r="D963" s="1">
        <v>12.0</v>
      </c>
      <c r="E963" s="1">
        <v>0.333867521367521</v>
      </c>
    </row>
    <row r="964">
      <c r="A964" s="1">
        <v>962.0</v>
      </c>
      <c r="B964" s="2" t="str">
        <f>HYPERLINK("https://stackoverflow.com/q/46195839", "46195839")</f>
        <v>46195839</v>
      </c>
      <c r="C964" s="1" t="s">
        <v>4</v>
      </c>
      <c r="D964" s="1">
        <v>0.0</v>
      </c>
      <c r="E964" s="1">
        <v>0.687461450348048</v>
      </c>
    </row>
    <row r="965">
      <c r="A965" s="1">
        <v>963.0</v>
      </c>
      <c r="B965" s="2" t="str">
        <f>HYPERLINK("https://stackoverflow.com/q/46206200", "46206200")</f>
        <v>46206200</v>
      </c>
      <c r="C965" s="1" t="s">
        <v>4</v>
      </c>
      <c r="D965" s="1">
        <v>4.0</v>
      </c>
      <c r="E965" s="1">
        <v>0.430588598114371</v>
      </c>
    </row>
    <row r="966">
      <c r="A966" s="1">
        <v>964.0</v>
      </c>
      <c r="B966" s="2" t="str">
        <f>HYPERLINK("https://stackoverflow.com/q/46206207", "46206207")</f>
        <v>46206207</v>
      </c>
      <c r="C966" s="1" t="s">
        <v>4</v>
      </c>
      <c r="D966" s="1">
        <v>0.0</v>
      </c>
      <c r="E966" s="1">
        <v>0.169261991179799</v>
      </c>
    </row>
    <row r="967">
      <c r="A967" s="1">
        <v>965.0</v>
      </c>
      <c r="B967" s="2" t="str">
        <f>HYPERLINK("https://stackoverflow.com/q/46211514", "46211514")</f>
        <v>46211514</v>
      </c>
      <c r="C967" s="1" t="s">
        <v>4</v>
      </c>
      <c r="D967" s="1">
        <v>11.0</v>
      </c>
      <c r="E967" s="1">
        <v>0.263487865207062</v>
      </c>
    </row>
    <row r="968">
      <c r="A968" s="1">
        <v>966.0</v>
      </c>
      <c r="B968" s="2" t="str">
        <f>HYPERLINK("https://stackoverflow.com/q/46226398", "46226398")</f>
        <v>46226398</v>
      </c>
      <c r="C968" s="1" t="s">
        <v>4</v>
      </c>
      <c r="D968" s="1">
        <v>11.0</v>
      </c>
      <c r="E968" s="1">
        <v>0.322974614745188</v>
      </c>
    </row>
    <row r="969">
      <c r="A969" s="1">
        <v>967.0</v>
      </c>
      <c r="B969" s="2" t="str">
        <f>HYPERLINK("https://stackoverflow.com/q/46227182", "46227182")</f>
        <v>46227182</v>
      </c>
      <c r="C969" s="1" t="s">
        <v>4</v>
      </c>
      <c r="D969" s="1">
        <v>4.0</v>
      </c>
      <c r="E969" s="1">
        <v>0.393754760091393</v>
      </c>
    </row>
    <row r="970">
      <c r="A970" s="1">
        <v>968.0</v>
      </c>
      <c r="B970" s="2" t="str">
        <f>HYPERLINK("https://stackoverflow.com/q/46236405", "46236405")</f>
        <v>46236405</v>
      </c>
      <c r="C970" s="1" t="s">
        <v>4</v>
      </c>
      <c r="D970" s="1">
        <v>8.0</v>
      </c>
      <c r="E970" s="1">
        <v>0.429808150838193</v>
      </c>
    </row>
    <row r="971">
      <c r="A971" s="1">
        <v>969.0</v>
      </c>
      <c r="B971" s="2" t="str">
        <f>HYPERLINK("https://stackoverflow.com/q/46238759", "46238759")</f>
        <v>46238759</v>
      </c>
      <c r="C971" s="1" t="s">
        <v>4</v>
      </c>
      <c r="D971" s="1">
        <v>6.0</v>
      </c>
      <c r="E971" s="1">
        <v>0.531104062031897</v>
      </c>
    </row>
    <row r="972">
      <c r="A972" s="1">
        <v>970.0</v>
      </c>
      <c r="B972" s="2" t="str">
        <f>HYPERLINK("https://stackoverflow.com/q/46241015", "46241015")</f>
        <v>46241015</v>
      </c>
      <c r="C972" s="1" t="s">
        <v>4</v>
      </c>
      <c r="D972" s="1">
        <v>6.0</v>
      </c>
      <c r="E972" s="1">
        <v>0.549907283074365</v>
      </c>
    </row>
    <row r="973">
      <c r="A973" s="1">
        <v>971.0</v>
      </c>
      <c r="B973" s="2" t="str">
        <f>HYPERLINK("https://stackoverflow.com/q/46250017", "46250017")</f>
        <v>46250017</v>
      </c>
      <c r="C973" s="1" t="s">
        <v>4</v>
      </c>
      <c r="D973" s="1">
        <v>2.0</v>
      </c>
      <c r="E973" s="1">
        <v>0.389912122306488</v>
      </c>
    </row>
    <row r="974">
      <c r="A974" s="1">
        <v>972.0</v>
      </c>
      <c r="B974" s="2" t="str">
        <f>HYPERLINK("https://stackoverflow.com/q/46257017", "46257017")</f>
        <v>46257017</v>
      </c>
      <c r="C974" s="1" t="s">
        <v>4</v>
      </c>
      <c r="D974" s="1">
        <v>1.0</v>
      </c>
      <c r="E974" s="1">
        <v>0.512490087232355</v>
      </c>
    </row>
    <row r="975">
      <c r="A975" s="1">
        <v>973.0</v>
      </c>
      <c r="B975" s="2" t="str">
        <f>HYPERLINK("https://stackoverflow.com/q/46271988", "46271988")</f>
        <v>46271988</v>
      </c>
      <c r="C975" s="1" t="s">
        <v>4</v>
      </c>
      <c r="D975" s="1">
        <v>4.0</v>
      </c>
      <c r="E975" s="1">
        <v>0.334152909495375</v>
      </c>
    </row>
    <row r="976">
      <c r="A976" s="1">
        <v>974.0</v>
      </c>
      <c r="B976" s="2" t="str">
        <f>HYPERLINK("https://stackoverflow.com/q/46275169", "46275169")</f>
        <v>46275169</v>
      </c>
      <c r="C976" s="1" t="s">
        <v>4</v>
      </c>
      <c r="D976" s="1">
        <v>8.0</v>
      </c>
      <c r="E976" s="1">
        <v>0.310939215967148</v>
      </c>
    </row>
    <row r="977">
      <c r="A977" s="1">
        <v>975.0</v>
      </c>
      <c r="B977" s="2" t="str">
        <f>HYPERLINK("https://stackoverflow.com/q/46277360", "46277360")</f>
        <v>46277360</v>
      </c>
      <c r="C977" s="1" t="s">
        <v>4</v>
      </c>
      <c r="D977" s="1">
        <v>1.0</v>
      </c>
      <c r="E977" s="1">
        <v>0.310614833195478</v>
      </c>
    </row>
    <row r="978">
      <c r="A978" s="1">
        <v>976.0</v>
      </c>
      <c r="B978" s="2" t="str">
        <f>HYPERLINK("https://stackoverflow.com/q/46289453", "46289453")</f>
        <v>46289453</v>
      </c>
      <c r="C978" s="1" t="s">
        <v>4</v>
      </c>
      <c r="D978" s="1">
        <v>5.0</v>
      </c>
      <c r="E978" s="1">
        <v>0.349211175298131</v>
      </c>
    </row>
    <row r="979">
      <c r="A979" s="1">
        <v>977.0</v>
      </c>
      <c r="B979" s="2" t="str">
        <f>HYPERLINK("https://stackoverflow.com/q/46295367", "46295367")</f>
        <v>46295367</v>
      </c>
      <c r="C979" s="1" t="s">
        <v>4</v>
      </c>
      <c r="D979" s="1">
        <v>0.0</v>
      </c>
      <c r="E979" s="1">
        <v>0.74765478424015</v>
      </c>
    </row>
    <row r="980">
      <c r="A980" s="1">
        <v>978.0</v>
      </c>
      <c r="B980" s="2" t="str">
        <f>HYPERLINK("https://stackoverflow.com/q/46297894", "46297894")</f>
        <v>46297894</v>
      </c>
      <c r="C980" s="1" t="s">
        <v>4</v>
      </c>
      <c r="D980" s="1">
        <v>12.0</v>
      </c>
      <c r="E980" s="1">
        <v>0.355416162283115</v>
      </c>
    </row>
    <row r="981">
      <c r="A981" s="1">
        <v>979.0</v>
      </c>
      <c r="B981" s="2" t="str">
        <f>HYPERLINK("https://stackoverflow.com/q/46303370", "46303370")</f>
        <v>46303370</v>
      </c>
      <c r="C981" s="1" t="s">
        <v>4</v>
      </c>
      <c r="D981" s="1">
        <v>10.0</v>
      </c>
      <c r="E981" s="1">
        <v>0.487666540975364</v>
      </c>
    </row>
    <row r="982">
      <c r="A982" s="1">
        <v>980.0</v>
      </c>
      <c r="B982" s="2" t="str">
        <f>HYPERLINK("https://stackoverflow.com/q/46314967", "46314967")</f>
        <v>46314967</v>
      </c>
      <c r="C982" s="1" t="s">
        <v>4</v>
      </c>
      <c r="D982" s="1">
        <v>10.0</v>
      </c>
      <c r="E982" s="1">
        <v>0.503597913524384</v>
      </c>
    </row>
    <row r="983">
      <c r="A983" s="1">
        <v>981.0</v>
      </c>
      <c r="B983" s="2" t="str">
        <f>HYPERLINK("https://stackoverflow.com/q/46321865", "46321865")</f>
        <v>46321865</v>
      </c>
      <c r="C983" s="1" t="s">
        <v>4</v>
      </c>
      <c r="D983" s="1">
        <v>0.0</v>
      </c>
      <c r="E983" s="1">
        <v>0.32165487768936</v>
      </c>
    </row>
    <row r="984">
      <c r="A984" s="1">
        <v>982.0</v>
      </c>
      <c r="B984" s="2" t="str">
        <f>HYPERLINK("https://stackoverflow.com/q/46330301", "46330301")</f>
        <v>46330301</v>
      </c>
      <c r="C984" s="1" t="s">
        <v>4</v>
      </c>
      <c r="D984" s="1">
        <v>9.0</v>
      </c>
      <c r="E984" s="1">
        <v>0.482844757916391</v>
      </c>
    </row>
    <row r="985">
      <c r="A985" s="1">
        <v>983.0</v>
      </c>
      <c r="B985" s="2" t="str">
        <f>HYPERLINK("https://stackoverflow.com/q/46336305", "46336305")</f>
        <v>46336305</v>
      </c>
      <c r="C985" s="1" t="s">
        <v>4</v>
      </c>
      <c r="D985" s="1">
        <v>2.0</v>
      </c>
      <c r="E985" s="1">
        <v>0.543426344896933</v>
      </c>
    </row>
    <row r="986">
      <c r="A986" s="1">
        <v>984.0</v>
      </c>
      <c r="B986" s="2" t="str">
        <f>HYPERLINK("https://stackoverflow.com/q/46340789", "46340789")</f>
        <v>46340789</v>
      </c>
      <c r="C986" s="1" t="s">
        <v>4</v>
      </c>
      <c r="D986" s="1">
        <v>2.0</v>
      </c>
      <c r="E986" s="1">
        <v>0.3403330386089</v>
      </c>
    </row>
    <row r="987">
      <c r="A987" s="1">
        <v>985.0</v>
      </c>
      <c r="B987" s="2" t="str">
        <f>HYPERLINK("https://stackoverflow.com/q/46342043", "46342043")</f>
        <v>46342043</v>
      </c>
      <c r="C987" s="1" t="s">
        <v>4</v>
      </c>
      <c r="D987" s="1">
        <v>0.0</v>
      </c>
      <c r="E987" s="1">
        <v>0.599695354150799</v>
      </c>
    </row>
    <row r="988">
      <c r="A988" s="1">
        <v>986.0</v>
      </c>
      <c r="B988" s="2" t="str">
        <f>HYPERLINK("https://stackoverflow.com/q/46348449", "46348449")</f>
        <v>46348449</v>
      </c>
      <c r="C988" s="1" t="s">
        <v>4</v>
      </c>
      <c r="D988" s="1">
        <v>2.0</v>
      </c>
      <c r="E988" s="1">
        <v>0.492234730039608</v>
      </c>
    </row>
    <row r="989">
      <c r="A989" s="1">
        <v>987.0</v>
      </c>
      <c r="B989" s="2" t="str">
        <f>HYPERLINK("https://stackoverflow.com/q/46362311", "46362311")</f>
        <v>46362311</v>
      </c>
      <c r="C989" s="1" t="s">
        <v>4</v>
      </c>
      <c r="D989" s="1">
        <v>6.0</v>
      </c>
      <c r="E989" s="1">
        <v>0.402593575007368</v>
      </c>
    </row>
    <row r="990">
      <c r="A990" s="1">
        <v>988.0</v>
      </c>
      <c r="B990" s="2" t="str">
        <f>HYPERLINK("https://stackoverflow.com/q/46369742", "46369742")</f>
        <v>46369742</v>
      </c>
      <c r="C990" s="1" t="s">
        <v>4</v>
      </c>
      <c r="D990" s="1">
        <v>5.0</v>
      </c>
      <c r="E990" s="1">
        <v>0.38717695097517</v>
      </c>
    </row>
    <row r="991">
      <c r="A991" s="1">
        <v>989.0</v>
      </c>
      <c r="B991" s="2" t="str">
        <f>HYPERLINK("https://stackoverflow.com/q/46378576", "46378576")</f>
        <v>46378576</v>
      </c>
      <c r="C991" s="1" t="s">
        <v>4</v>
      </c>
      <c r="D991" s="1">
        <v>4.0</v>
      </c>
      <c r="E991" s="1">
        <v>0.266230876643803</v>
      </c>
    </row>
    <row r="992">
      <c r="A992" s="1">
        <v>990.0</v>
      </c>
      <c r="B992" s="2" t="str">
        <f>HYPERLINK("https://stackoverflow.com/q/46382002", "46382002")</f>
        <v>46382002</v>
      </c>
      <c r="C992" s="1" t="s">
        <v>4</v>
      </c>
      <c r="D992" s="1">
        <v>5.0</v>
      </c>
      <c r="E992" s="1">
        <v>0.578096785843264</v>
      </c>
    </row>
    <row r="993">
      <c r="A993" s="1">
        <v>991.0</v>
      </c>
      <c r="B993" s="2" t="str">
        <f>HYPERLINK("https://stackoverflow.com/q/46387200", "46387200")</f>
        <v>46387200</v>
      </c>
      <c r="C993" s="1" t="s">
        <v>4</v>
      </c>
      <c r="D993" s="1">
        <v>5.0</v>
      </c>
      <c r="E993" s="1">
        <v>0.468395945140131</v>
      </c>
    </row>
    <row r="994">
      <c r="A994" s="1">
        <v>992.0</v>
      </c>
      <c r="B994" s="2" t="str">
        <f>HYPERLINK("https://stackoverflow.com/q/46417978", "46417978")</f>
        <v>46417978</v>
      </c>
      <c r="C994" s="1" t="s">
        <v>4</v>
      </c>
      <c r="D994" s="1">
        <v>6.0</v>
      </c>
      <c r="E994" s="1">
        <v>0.591886039886039</v>
      </c>
    </row>
    <row r="995">
      <c r="A995" s="1">
        <v>993.0</v>
      </c>
      <c r="B995" s="2" t="str">
        <f>HYPERLINK("https://stackoverflow.com/q/46421271", "46421271")</f>
        <v>46421271</v>
      </c>
      <c r="C995" s="1" t="s">
        <v>4</v>
      </c>
      <c r="D995" s="1">
        <v>8.0</v>
      </c>
      <c r="E995" s="1">
        <v>0.549591887212465</v>
      </c>
    </row>
    <row r="996">
      <c r="A996" s="1">
        <v>994.0</v>
      </c>
      <c r="B996" s="2" t="str">
        <f>HYPERLINK("https://stackoverflow.com/q/46422037", "46422037")</f>
        <v>46422037</v>
      </c>
      <c r="C996" s="1" t="s">
        <v>4</v>
      </c>
      <c r="D996" s="1">
        <v>1.0</v>
      </c>
      <c r="E996" s="1">
        <v>0.369961177860639</v>
      </c>
    </row>
    <row r="997">
      <c r="A997" s="1">
        <v>995.0</v>
      </c>
      <c r="B997" s="2" t="str">
        <f>HYPERLINK("https://stackoverflow.com/q/46429884", "46429884")</f>
        <v>46429884</v>
      </c>
      <c r="C997" s="1" t="s">
        <v>4</v>
      </c>
      <c r="D997" s="1">
        <v>5.0</v>
      </c>
      <c r="E997" s="1">
        <v>0.73779062505576</v>
      </c>
    </row>
    <row r="998">
      <c r="A998" s="1">
        <v>996.0</v>
      </c>
      <c r="B998" s="2" t="str">
        <f>HYPERLINK("https://stackoverflow.com/q/46447525", "46447525")</f>
        <v>46447525</v>
      </c>
      <c r="C998" s="1" t="s">
        <v>4</v>
      </c>
      <c r="D998" s="1">
        <v>0.0</v>
      </c>
      <c r="E998" s="1">
        <v>0.660077198786876</v>
      </c>
    </row>
    <row r="999">
      <c r="A999" s="1">
        <v>997.0</v>
      </c>
      <c r="B999" s="2" t="str">
        <f>HYPERLINK("https://stackoverflow.com/q/46453448", "46453448")</f>
        <v>46453448</v>
      </c>
      <c r="C999" s="1" t="s">
        <v>4</v>
      </c>
      <c r="D999" s="1">
        <v>4.0</v>
      </c>
      <c r="E999" s="1">
        <v>0.521367521367521</v>
      </c>
    </row>
    <row r="1000">
      <c r="A1000" s="1">
        <v>998.0</v>
      </c>
      <c r="B1000" s="2" t="str">
        <f>HYPERLINK("https://stackoverflow.com/q/46463283", "46463283")</f>
        <v>46463283</v>
      </c>
      <c r="C1000" s="1" t="s">
        <v>4</v>
      </c>
      <c r="D1000" s="1">
        <v>10.0</v>
      </c>
      <c r="E1000" s="1">
        <v>0.499537744570857</v>
      </c>
    </row>
    <row r="1001">
      <c r="A1001" s="1">
        <v>999.0</v>
      </c>
      <c r="B1001" s="2" t="str">
        <f>HYPERLINK("https://stackoverflow.com/q/46482177", "46482177")</f>
        <v>46482177</v>
      </c>
      <c r="C1001" s="1" t="s">
        <v>4</v>
      </c>
      <c r="D1001" s="1">
        <v>6.0</v>
      </c>
      <c r="E1001" s="1">
        <v>0.75610930540508</v>
      </c>
    </row>
    <row r="1002">
      <c r="A1002" s="1">
        <v>1000.0</v>
      </c>
      <c r="B1002" s="2" t="str">
        <f>HYPERLINK("https://stackoverflow.com/q/46483388", "46483388")</f>
        <v>46483388</v>
      </c>
      <c r="C1002" s="1" t="s">
        <v>4</v>
      </c>
      <c r="D1002" s="1">
        <v>6.0</v>
      </c>
      <c r="E1002" s="1">
        <v>0.480031542531542</v>
      </c>
    </row>
    <row r="1003">
      <c r="A1003" s="1">
        <v>1001.0</v>
      </c>
      <c r="B1003" s="2" t="str">
        <f>HYPERLINK("https://stackoverflow.com/q/46492413", "46492413")</f>
        <v>46492413</v>
      </c>
      <c r="C1003" s="1" t="s">
        <v>4</v>
      </c>
      <c r="D1003" s="1">
        <v>10.0</v>
      </c>
      <c r="E1003" s="1">
        <v>0.274332308815067</v>
      </c>
    </row>
    <row r="1004">
      <c r="A1004" s="1">
        <v>1002.0</v>
      </c>
      <c r="B1004" s="2" t="str">
        <f>HYPERLINK("https://stackoverflow.com/q/46493441", "46493441")</f>
        <v>46493441</v>
      </c>
      <c r="C1004" s="1" t="s">
        <v>4</v>
      </c>
      <c r="D1004" s="1">
        <v>2.0</v>
      </c>
      <c r="E1004" s="1">
        <v>0.373726729891113</v>
      </c>
    </row>
    <row r="1005">
      <c r="A1005" s="1">
        <v>1003.0</v>
      </c>
      <c r="B1005" s="2" t="str">
        <f>HYPERLINK("https://stackoverflow.com/q/46495006", "46495006")</f>
        <v>46495006</v>
      </c>
      <c r="C1005" s="1" t="s">
        <v>4</v>
      </c>
      <c r="D1005" s="1">
        <v>2.0</v>
      </c>
      <c r="E1005" s="1">
        <v>0.630494505494505</v>
      </c>
    </row>
    <row r="1006">
      <c r="A1006" s="1">
        <v>1004.0</v>
      </c>
      <c r="B1006" s="2" t="str">
        <f>HYPERLINK("https://stackoverflow.com/q/46514457", "46514457")</f>
        <v>46514457</v>
      </c>
      <c r="C1006" s="1" t="s">
        <v>4</v>
      </c>
      <c r="D1006" s="1">
        <v>11.0</v>
      </c>
      <c r="E1006" s="1">
        <v>0.547054498667402</v>
      </c>
    </row>
    <row r="1007">
      <c r="A1007" s="1">
        <v>1005.0</v>
      </c>
      <c r="B1007" s="2" t="str">
        <f>HYPERLINK("https://stackoverflow.com/q/46537440", "46537440")</f>
        <v>46537440</v>
      </c>
      <c r="C1007" s="1" t="s">
        <v>4</v>
      </c>
      <c r="D1007" s="1">
        <v>8.0</v>
      </c>
      <c r="E1007" s="1">
        <v>0.26599612787458</v>
      </c>
    </row>
    <row r="1008">
      <c r="A1008" s="1">
        <v>1006.0</v>
      </c>
      <c r="B1008" s="2" t="str">
        <f>HYPERLINK("https://stackoverflow.com/q/46541679", "46541679")</f>
        <v>46541679</v>
      </c>
      <c r="C1008" s="1" t="s">
        <v>4</v>
      </c>
      <c r="D1008" s="1">
        <v>6.0</v>
      </c>
      <c r="E1008" s="1">
        <v>0.368839672181574</v>
      </c>
    </row>
    <row r="1009">
      <c r="A1009" s="1">
        <v>1007.0</v>
      </c>
      <c r="B1009" s="2" t="str">
        <f>HYPERLINK("https://stackoverflow.com/q/46550925", "46550925")</f>
        <v>46550925</v>
      </c>
      <c r="C1009" s="1" t="s">
        <v>4</v>
      </c>
      <c r="D1009" s="1">
        <v>9.0</v>
      </c>
      <c r="E1009" s="1">
        <v>0.580015037824732</v>
      </c>
    </row>
    <row r="1010">
      <c r="A1010" s="1">
        <v>1008.0</v>
      </c>
      <c r="B1010" s="2" t="str">
        <f>HYPERLINK("https://stackoverflow.com/q/46558510", "46558510")</f>
        <v>46558510</v>
      </c>
      <c r="C1010" s="1" t="s">
        <v>4</v>
      </c>
      <c r="D1010" s="1">
        <v>2.0</v>
      </c>
      <c r="E1010" s="1">
        <v>0.424145299145299</v>
      </c>
    </row>
    <row r="1011">
      <c r="A1011" s="1">
        <v>1009.0</v>
      </c>
      <c r="B1011" s="2" t="str">
        <f>HYPERLINK("https://stackoverflow.com/q/46565154", "46565154")</f>
        <v>46565154</v>
      </c>
      <c r="C1011" s="1" t="s">
        <v>4</v>
      </c>
      <c r="D1011" s="1">
        <v>9.0</v>
      </c>
      <c r="E1011" s="1">
        <v>0.663342830009496</v>
      </c>
    </row>
    <row r="1012">
      <c r="A1012" s="1">
        <v>1010.0</v>
      </c>
      <c r="B1012" s="2" t="str">
        <f>HYPERLINK("https://stackoverflow.com/q/46574894", "46574894")</f>
        <v>46574894</v>
      </c>
      <c r="C1012" s="1" t="s">
        <v>4</v>
      </c>
      <c r="D1012" s="1">
        <v>0.0</v>
      </c>
      <c r="E1012" s="1">
        <v>0.24869595274007</v>
      </c>
    </row>
    <row r="1013">
      <c r="A1013" s="1">
        <v>1011.0</v>
      </c>
      <c r="B1013" s="2" t="str">
        <f>HYPERLINK("https://stackoverflow.com/q/46595947", "46595947")</f>
        <v>46595947</v>
      </c>
      <c r="C1013" s="1" t="s">
        <v>4</v>
      </c>
      <c r="D1013" s="1">
        <v>4.0</v>
      </c>
      <c r="E1013" s="1">
        <v>0.379682211896977</v>
      </c>
    </row>
    <row r="1014">
      <c r="A1014" s="1">
        <v>1012.0</v>
      </c>
      <c r="B1014" s="2" t="str">
        <f>HYPERLINK("https://stackoverflow.com/q/46600731", "46600731")</f>
        <v>46600731</v>
      </c>
      <c r="C1014" s="1" t="s">
        <v>4</v>
      </c>
      <c r="D1014" s="1">
        <v>9.0</v>
      </c>
      <c r="E1014" s="1">
        <v>0.470096100693115</v>
      </c>
    </row>
    <row r="1015">
      <c r="A1015" s="1">
        <v>1013.0</v>
      </c>
      <c r="B1015" s="2" t="str">
        <f>HYPERLINK("https://stackoverflow.com/q/46606062", "46606062")</f>
        <v>46606062</v>
      </c>
      <c r="C1015" s="1" t="s">
        <v>4</v>
      </c>
      <c r="D1015" s="1">
        <v>3.0</v>
      </c>
      <c r="E1015" s="1">
        <v>0.743948166528811</v>
      </c>
    </row>
    <row r="1016">
      <c r="A1016" s="1">
        <v>1014.0</v>
      </c>
      <c r="B1016" s="2" t="str">
        <f>HYPERLINK("https://stackoverflow.com/q/46608926", "46608926")</f>
        <v>46608926</v>
      </c>
      <c r="C1016" s="1" t="s">
        <v>4</v>
      </c>
      <c r="D1016" s="1">
        <v>0.0</v>
      </c>
      <c r="E1016" s="1">
        <v>0.40122298658884</v>
      </c>
    </row>
    <row r="1017">
      <c r="A1017" s="1">
        <v>1015.0</v>
      </c>
      <c r="B1017" s="2" t="str">
        <f>HYPERLINK("https://stackoverflow.com/q/46612266", "46612266")</f>
        <v>46612266</v>
      </c>
      <c r="C1017" s="1" t="s">
        <v>4</v>
      </c>
      <c r="D1017" s="1">
        <v>3.0</v>
      </c>
      <c r="E1017" s="1">
        <v>0.454379311292494</v>
      </c>
    </row>
    <row r="1018">
      <c r="A1018" s="1">
        <v>1016.0</v>
      </c>
      <c r="B1018" s="2" t="str">
        <f>HYPERLINK("https://stackoverflow.com/q/46612872", "46612872")</f>
        <v>46612872</v>
      </c>
      <c r="C1018" s="1" t="s">
        <v>4</v>
      </c>
      <c r="D1018" s="1">
        <v>2.0</v>
      </c>
      <c r="E1018" s="1">
        <v>0.308594118042936</v>
      </c>
    </row>
    <row r="1019">
      <c r="A1019" s="1">
        <v>1017.0</v>
      </c>
      <c r="B1019" s="2" t="str">
        <f>HYPERLINK("https://stackoverflow.com/q/46614237", "46614237")</f>
        <v>46614237</v>
      </c>
      <c r="C1019" s="1" t="s">
        <v>4</v>
      </c>
      <c r="D1019" s="1">
        <v>9.0</v>
      </c>
      <c r="E1019" s="1">
        <v>0.511563599798893</v>
      </c>
    </row>
    <row r="1020">
      <c r="A1020" s="1">
        <v>1018.0</v>
      </c>
      <c r="B1020" s="2" t="str">
        <f>HYPERLINK("https://stackoverflow.com/q/46627009", "46627009")</f>
        <v>46627009</v>
      </c>
      <c r="C1020" s="1" t="s">
        <v>4</v>
      </c>
      <c r="D1020" s="1">
        <v>10.0</v>
      </c>
      <c r="E1020" s="1">
        <v>0.31345703476851</v>
      </c>
    </row>
    <row r="1021">
      <c r="A1021" s="1">
        <v>1019.0</v>
      </c>
      <c r="B1021" s="2" t="str">
        <f>HYPERLINK("https://stackoverflow.com/q/46636237", "46636237")</f>
        <v>46636237</v>
      </c>
      <c r="C1021" s="1" t="s">
        <v>4</v>
      </c>
      <c r="D1021" s="1">
        <v>9.0</v>
      </c>
      <c r="E1021" s="1">
        <v>0.282657843948166</v>
      </c>
    </row>
    <row r="1022">
      <c r="A1022" s="1">
        <v>1020.0</v>
      </c>
      <c r="B1022" s="2" t="str">
        <f>HYPERLINK("https://stackoverflow.com/q/46647666", "46647666")</f>
        <v>46647666</v>
      </c>
      <c r="C1022" s="1" t="s">
        <v>4</v>
      </c>
      <c r="D1022" s="1">
        <v>9.0</v>
      </c>
      <c r="E1022" s="1">
        <v>0.380507306313757</v>
      </c>
    </row>
    <row r="1023">
      <c r="A1023" s="1">
        <v>1021.0</v>
      </c>
      <c r="B1023" s="2" t="str">
        <f>HYPERLINK("https://stackoverflow.com/q/46647682", "46647682")</f>
        <v>46647682</v>
      </c>
      <c r="C1023" s="1" t="s">
        <v>4</v>
      </c>
      <c r="D1023" s="1">
        <v>9.0</v>
      </c>
      <c r="E1023" s="1">
        <v>0.523525018670649</v>
      </c>
    </row>
    <row r="1024">
      <c r="A1024" s="1">
        <v>1022.0</v>
      </c>
      <c r="B1024" s="2" t="str">
        <f>HYPERLINK("https://stackoverflow.com/q/46655042", "46655042")</f>
        <v>46655042</v>
      </c>
      <c r="C1024" s="1" t="s">
        <v>4</v>
      </c>
      <c r="D1024" s="1">
        <v>0.0</v>
      </c>
      <c r="E1024" s="1">
        <v>0.425603248807668</v>
      </c>
    </row>
    <row r="1025">
      <c r="A1025" s="1">
        <v>1023.0</v>
      </c>
      <c r="B1025" s="2" t="str">
        <f>HYPERLINK("https://stackoverflow.com/q/46669690", "46669690")</f>
        <v>46669690</v>
      </c>
      <c r="C1025" s="1" t="s">
        <v>4</v>
      </c>
      <c r="D1025" s="1">
        <v>9.0</v>
      </c>
      <c r="E1025" s="1">
        <v>0.597164248327039</v>
      </c>
    </row>
    <row r="1026">
      <c r="A1026" s="1">
        <v>1024.0</v>
      </c>
      <c r="B1026" s="2" t="str">
        <f>HYPERLINK("https://stackoverflow.com/q/46681967", "46681967")</f>
        <v>46681967</v>
      </c>
      <c r="C1026" s="1" t="s">
        <v>4</v>
      </c>
      <c r="D1026" s="1">
        <v>6.0</v>
      </c>
      <c r="E1026" s="1">
        <v>0.510739502043849</v>
      </c>
    </row>
    <row r="1027">
      <c r="A1027" s="1">
        <v>1025.0</v>
      </c>
      <c r="B1027" s="2" t="str">
        <f>HYPERLINK("https://stackoverflow.com/q/46684369", "46684369")</f>
        <v>46684369</v>
      </c>
      <c r="C1027" s="1" t="s">
        <v>4</v>
      </c>
      <c r="D1027" s="1">
        <v>9.0</v>
      </c>
      <c r="E1027" s="1">
        <v>0.438200522032857</v>
      </c>
    </row>
    <row r="1028">
      <c r="A1028" s="1">
        <v>1026.0</v>
      </c>
      <c r="B1028" s="2" t="str">
        <f>HYPERLINK("https://stackoverflow.com/q/46703013", "46703013")</f>
        <v>46703013</v>
      </c>
      <c r="C1028" s="1" t="s">
        <v>4</v>
      </c>
      <c r="D1028" s="1">
        <v>1.0</v>
      </c>
      <c r="E1028" s="1">
        <v>0.347722862215615</v>
      </c>
    </row>
    <row r="1029">
      <c r="A1029" s="1">
        <v>1027.0</v>
      </c>
      <c r="B1029" s="2" t="str">
        <f>HYPERLINK("https://stackoverflow.com/q/46705213", "46705213")</f>
        <v>46705213</v>
      </c>
      <c r="C1029" s="1" t="s">
        <v>4</v>
      </c>
      <c r="D1029" s="1">
        <v>2.0</v>
      </c>
      <c r="E1029" s="1">
        <v>0.45734525275235</v>
      </c>
    </row>
    <row r="1030">
      <c r="A1030" s="1">
        <v>1028.0</v>
      </c>
      <c r="B1030" s="2" t="str">
        <f>HYPERLINK("https://stackoverflow.com/q/46717398", "46717398")</f>
        <v>46717398</v>
      </c>
      <c r="C1030" s="1" t="s">
        <v>4</v>
      </c>
      <c r="D1030" s="1">
        <v>10.0</v>
      </c>
      <c r="E1030" s="1">
        <v>0.524981979198846</v>
      </c>
    </row>
    <row r="1031">
      <c r="A1031" s="1">
        <v>1029.0</v>
      </c>
      <c r="B1031" s="2" t="str">
        <f>HYPERLINK("https://stackoverflow.com/q/46732318", "46732318")</f>
        <v>46732318</v>
      </c>
      <c r="C1031" s="1" t="s">
        <v>4</v>
      </c>
      <c r="D1031" s="1">
        <v>2.0</v>
      </c>
      <c r="E1031" s="1">
        <v>0.640061883385325</v>
      </c>
    </row>
    <row r="1032">
      <c r="A1032" s="1">
        <v>1030.0</v>
      </c>
      <c r="B1032" s="2" t="str">
        <f>HYPERLINK("https://stackoverflow.com/q/46733068", "46733068")</f>
        <v>46733068</v>
      </c>
      <c r="C1032" s="1" t="s">
        <v>4</v>
      </c>
      <c r="D1032" s="1">
        <v>12.0</v>
      </c>
      <c r="E1032" s="1">
        <v>0.57262678062678</v>
      </c>
    </row>
    <row r="1033">
      <c r="A1033" s="1">
        <v>1031.0</v>
      </c>
      <c r="B1033" s="2" t="str">
        <f>HYPERLINK("https://stackoverflow.com/q/46738962", "46738962")</f>
        <v>46738962</v>
      </c>
      <c r="C1033" s="1" t="s">
        <v>4</v>
      </c>
      <c r="D1033" s="1">
        <v>7.0</v>
      </c>
      <c r="E1033" s="1">
        <v>0.601427379205156</v>
      </c>
    </row>
    <row r="1034">
      <c r="A1034" s="1">
        <v>1032.0</v>
      </c>
      <c r="B1034" s="2" t="str">
        <f>HYPERLINK("https://stackoverflow.com/q/46739891", "46739891")</f>
        <v>46739891</v>
      </c>
      <c r="C1034" s="1" t="s">
        <v>4</v>
      </c>
      <c r="D1034" s="1">
        <v>4.0</v>
      </c>
      <c r="E1034" s="1">
        <v>0.216457960644007</v>
      </c>
    </row>
    <row r="1035">
      <c r="A1035" s="1">
        <v>1033.0</v>
      </c>
      <c r="B1035" s="2" t="str">
        <f>HYPERLINK("https://stackoverflow.com/q/46767048", "46767048")</f>
        <v>46767048</v>
      </c>
      <c r="C1035" s="1" t="s">
        <v>4</v>
      </c>
      <c r="D1035" s="1">
        <v>4.0</v>
      </c>
      <c r="E1035" s="1">
        <v>0.380671947745118</v>
      </c>
    </row>
    <row r="1036">
      <c r="A1036" s="1">
        <v>1034.0</v>
      </c>
      <c r="B1036" s="2" t="str">
        <f>HYPERLINK("https://stackoverflow.com/q/46776819", "46776819")</f>
        <v>46776819</v>
      </c>
      <c r="C1036" s="1" t="s">
        <v>4</v>
      </c>
      <c r="D1036" s="1">
        <v>6.0</v>
      </c>
      <c r="E1036" s="1">
        <v>0.659456583191991</v>
      </c>
    </row>
    <row r="1037">
      <c r="A1037" s="1">
        <v>1035.0</v>
      </c>
      <c r="B1037" s="2" t="str">
        <f>HYPERLINK("https://stackoverflow.com/q/46776955", "46776955")</f>
        <v>46776955</v>
      </c>
      <c r="C1037" s="1" t="s">
        <v>4</v>
      </c>
      <c r="D1037" s="1">
        <v>7.0</v>
      </c>
      <c r="E1037" s="1">
        <v>0.222174473571121</v>
      </c>
    </row>
    <row r="1038">
      <c r="A1038" s="1">
        <v>1036.0</v>
      </c>
      <c r="B1038" s="2" t="str">
        <f>HYPERLINK("https://stackoverflow.com/q/46779664", "46779664")</f>
        <v>46779664</v>
      </c>
      <c r="C1038" s="1" t="s">
        <v>4</v>
      </c>
      <c r="D1038" s="1">
        <v>5.0</v>
      </c>
      <c r="E1038" s="1">
        <v>0.413776762291613</v>
      </c>
    </row>
    <row r="1039">
      <c r="A1039" s="1">
        <v>1037.0</v>
      </c>
      <c r="B1039" s="2" t="str">
        <f>HYPERLINK("https://stackoverflow.com/q/46798235", "46798235")</f>
        <v>46798235</v>
      </c>
      <c r="C1039" s="1" t="s">
        <v>4</v>
      </c>
      <c r="D1039" s="1">
        <v>3.0</v>
      </c>
      <c r="E1039" s="1">
        <v>0.394643607758361</v>
      </c>
    </row>
    <row r="1040">
      <c r="A1040" s="1">
        <v>1038.0</v>
      </c>
      <c r="B1040" s="2" t="str">
        <f>HYPERLINK("https://stackoverflow.com/q/46798556", "46798556")</f>
        <v>46798556</v>
      </c>
      <c r="C1040" s="1" t="s">
        <v>4</v>
      </c>
      <c r="D1040" s="1">
        <v>7.0</v>
      </c>
      <c r="E1040" s="1">
        <v>0.557656335434113</v>
      </c>
    </row>
    <row r="1041">
      <c r="A1041" s="1">
        <v>1039.0</v>
      </c>
      <c r="B1041" s="2" t="str">
        <f>HYPERLINK("https://stackoverflow.com/q/46801400", "46801400")</f>
        <v>46801400</v>
      </c>
      <c r="C1041" s="1" t="s">
        <v>4</v>
      </c>
      <c r="D1041" s="1">
        <v>3.0</v>
      </c>
      <c r="E1041" s="1">
        <v>0.519041694113054</v>
      </c>
    </row>
    <row r="1042">
      <c r="A1042" s="1">
        <v>1040.0</v>
      </c>
      <c r="B1042" s="2" t="str">
        <f>HYPERLINK("https://stackoverflow.com/q/46803436", "46803436")</f>
        <v>46803436</v>
      </c>
      <c r="C1042" s="1" t="s">
        <v>4</v>
      </c>
      <c r="D1042" s="1">
        <v>11.0</v>
      </c>
      <c r="E1042" s="1">
        <v>0.543388029015865</v>
      </c>
    </row>
    <row r="1043">
      <c r="A1043" s="1">
        <v>1041.0</v>
      </c>
      <c r="B1043" s="2" t="str">
        <f>HYPERLINK("https://stackoverflow.com/q/46837399", "46837399")</f>
        <v>46837399</v>
      </c>
      <c r="C1043" s="1" t="s">
        <v>4</v>
      </c>
      <c r="D1043" s="1">
        <v>4.0</v>
      </c>
      <c r="E1043" s="1">
        <v>0.273338847532395</v>
      </c>
    </row>
    <row r="1044">
      <c r="A1044" s="1">
        <v>1042.0</v>
      </c>
      <c r="B1044" s="2" t="str">
        <f>HYPERLINK("https://stackoverflow.com/q/46866935", "46866935")</f>
        <v>46866935</v>
      </c>
      <c r="C1044" s="1" t="s">
        <v>4</v>
      </c>
      <c r="D1044" s="1">
        <v>4.0</v>
      </c>
      <c r="E1044" s="1">
        <v>0.337518724116662</v>
      </c>
    </row>
    <row r="1045">
      <c r="A1045" s="1">
        <v>1043.0</v>
      </c>
      <c r="B1045" s="2" t="str">
        <f>HYPERLINK("https://stackoverflow.com/q/46874301", "46874301")</f>
        <v>46874301</v>
      </c>
      <c r="C1045" s="1" t="s">
        <v>4</v>
      </c>
      <c r="D1045" s="1">
        <v>6.0</v>
      </c>
      <c r="E1045" s="1">
        <v>0.402025957581513</v>
      </c>
    </row>
    <row r="1046">
      <c r="A1046" s="1">
        <v>1044.0</v>
      </c>
      <c r="B1046" s="2" t="str">
        <f>HYPERLINK("https://stackoverflow.com/q/46882235", "46882235")</f>
        <v>46882235</v>
      </c>
      <c r="C1046" s="1" t="s">
        <v>4</v>
      </c>
      <c r="D1046" s="1">
        <v>3.0</v>
      </c>
      <c r="E1046" s="1">
        <v>0.472809966383231</v>
      </c>
    </row>
    <row r="1047">
      <c r="A1047" s="1">
        <v>1045.0</v>
      </c>
      <c r="B1047" s="2" t="str">
        <f>HYPERLINK("https://stackoverflow.com/q/46894604", "46894604")</f>
        <v>46894604</v>
      </c>
      <c r="C1047" s="1" t="s">
        <v>4</v>
      </c>
      <c r="D1047" s="1">
        <v>1.0</v>
      </c>
      <c r="E1047" s="1">
        <v>0.52050952050952</v>
      </c>
    </row>
    <row r="1048">
      <c r="A1048" s="1">
        <v>1046.0</v>
      </c>
      <c r="B1048" s="2" t="str">
        <f>HYPERLINK("https://stackoverflow.com/q/46921029", "46921029")</f>
        <v>46921029</v>
      </c>
      <c r="C1048" s="1" t="s">
        <v>4</v>
      </c>
      <c r="D1048" s="1">
        <v>3.0</v>
      </c>
      <c r="E1048" s="1">
        <v>0.479350125183458</v>
      </c>
    </row>
    <row r="1049">
      <c r="A1049" s="1">
        <v>1047.0</v>
      </c>
      <c r="B1049" s="2" t="str">
        <f>HYPERLINK("https://stackoverflow.com/q/46945536", "46945536")</f>
        <v>46945536</v>
      </c>
      <c r="C1049" s="1" t="s">
        <v>4</v>
      </c>
      <c r="D1049" s="1">
        <v>1.0</v>
      </c>
      <c r="E1049" s="1">
        <v>0.40631629993332</v>
      </c>
    </row>
    <row r="1050">
      <c r="A1050" s="1">
        <v>1048.0</v>
      </c>
      <c r="B1050" s="2" t="str">
        <f>HYPERLINK("https://stackoverflow.com/q/46966587", "46966587")</f>
        <v>46966587</v>
      </c>
      <c r="C1050" s="1" t="s">
        <v>4</v>
      </c>
      <c r="D1050" s="1">
        <v>2.0</v>
      </c>
      <c r="E1050" s="1">
        <v>0.461916926861576</v>
      </c>
    </row>
    <row r="1051">
      <c r="A1051" s="1">
        <v>1049.0</v>
      </c>
      <c r="B1051" s="2" t="str">
        <f>HYPERLINK("https://stackoverflow.com/q/46970906", "46970906")</f>
        <v>46970906</v>
      </c>
      <c r="C1051" s="1" t="s">
        <v>4</v>
      </c>
      <c r="D1051" s="1">
        <v>6.0</v>
      </c>
      <c r="E1051" s="1">
        <v>0.364481762369086</v>
      </c>
    </row>
    <row r="1052">
      <c r="A1052" s="1">
        <v>1050.0</v>
      </c>
      <c r="B1052" s="2" t="str">
        <f>HYPERLINK("https://stackoverflow.com/q/46974480", "46974480")</f>
        <v>46974480</v>
      </c>
      <c r="C1052" s="1" t="s">
        <v>4</v>
      </c>
      <c r="D1052" s="1">
        <v>3.0</v>
      </c>
      <c r="E1052" s="1">
        <v>0.499124413598097</v>
      </c>
    </row>
    <row r="1053">
      <c r="A1053" s="1">
        <v>1051.0</v>
      </c>
      <c r="B1053" s="2" t="str">
        <f>HYPERLINK("https://stackoverflow.com/q/46976184", "46976184")</f>
        <v>46976184</v>
      </c>
      <c r="C1053" s="1" t="s">
        <v>4</v>
      </c>
      <c r="D1053" s="1">
        <v>2.0</v>
      </c>
      <c r="E1053" s="1">
        <v>0.479841146507813</v>
      </c>
    </row>
    <row r="1054">
      <c r="A1054" s="1">
        <v>1052.0</v>
      </c>
      <c r="B1054" s="2" t="str">
        <f>HYPERLINK("https://stackoverflow.com/q/46976482", "46976482")</f>
        <v>46976482</v>
      </c>
      <c r="C1054" s="1" t="s">
        <v>4</v>
      </c>
      <c r="D1054" s="1">
        <v>2.0</v>
      </c>
      <c r="E1054" s="1">
        <v>0.588268929818225</v>
      </c>
    </row>
    <row r="1055">
      <c r="A1055" s="1">
        <v>1053.0</v>
      </c>
      <c r="B1055" s="2" t="str">
        <f>HYPERLINK("https://stackoverflow.com/q/46978495", "46978495")</f>
        <v>46978495</v>
      </c>
      <c r="C1055" s="1" t="s">
        <v>4</v>
      </c>
      <c r="D1055" s="1">
        <v>5.0</v>
      </c>
      <c r="E1055" s="1">
        <v>0.513885291663069</v>
      </c>
    </row>
    <row r="1056">
      <c r="A1056" s="1">
        <v>1054.0</v>
      </c>
      <c r="B1056" s="2" t="str">
        <f>HYPERLINK("https://stackoverflow.com/q/46978829", "46978829")</f>
        <v>46978829</v>
      </c>
      <c r="C1056" s="1" t="s">
        <v>4</v>
      </c>
      <c r="D1056" s="1">
        <v>3.0</v>
      </c>
      <c r="E1056" s="1">
        <v>0.585393924007785</v>
      </c>
    </row>
    <row r="1057">
      <c r="A1057" s="1">
        <v>1055.0</v>
      </c>
      <c r="B1057" s="2" t="str">
        <f>HYPERLINK("https://stackoverflow.com/q/46989444", "46989444")</f>
        <v>46989444</v>
      </c>
      <c r="C1057" s="1" t="s">
        <v>4</v>
      </c>
      <c r="D1057" s="1">
        <v>8.0</v>
      </c>
      <c r="E1057" s="1">
        <v>0.282203604975882</v>
      </c>
    </row>
    <row r="1058">
      <c r="A1058" s="1">
        <v>1056.0</v>
      </c>
      <c r="B1058" s="2" t="str">
        <f>HYPERLINK("https://stackoverflow.com/q/47005811", "47005811")</f>
        <v>47005811</v>
      </c>
      <c r="C1058" s="1" t="s">
        <v>4</v>
      </c>
      <c r="D1058" s="1">
        <v>6.0</v>
      </c>
      <c r="E1058" s="1">
        <v>0.622577642379622</v>
      </c>
    </row>
    <row r="1059">
      <c r="A1059" s="1">
        <v>1057.0</v>
      </c>
      <c r="B1059" s="2" t="str">
        <f>HYPERLINK("https://stackoverflow.com/q/47013133", "47013133")</f>
        <v>47013133</v>
      </c>
      <c r="C1059" s="1" t="s">
        <v>4</v>
      </c>
      <c r="D1059" s="1">
        <v>11.0</v>
      </c>
      <c r="E1059" s="1">
        <v>0.403014176599082</v>
      </c>
    </row>
    <row r="1060">
      <c r="A1060" s="1">
        <v>1058.0</v>
      </c>
      <c r="B1060" s="2" t="str">
        <f>HYPERLINK("https://stackoverflow.com/q/47013716", "47013716")</f>
        <v>47013716</v>
      </c>
      <c r="C1060" s="1" t="s">
        <v>4</v>
      </c>
      <c r="D1060" s="1">
        <v>4.0</v>
      </c>
      <c r="E1060" s="1">
        <v>0.403603050309637</v>
      </c>
    </row>
    <row r="1061">
      <c r="A1061" s="1">
        <v>1059.0</v>
      </c>
      <c r="B1061" s="2" t="str">
        <f>HYPERLINK("https://stackoverflow.com/q/47025667", "47025667")</f>
        <v>47025667</v>
      </c>
      <c r="C1061" s="1" t="s">
        <v>4</v>
      </c>
      <c r="D1061" s="1">
        <v>3.0</v>
      </c>
      <c r="E1061" s="1">
        <v>0.612781662781662</v>
      </c>
    </row>
    <row r="1062">
      <c r="A1062" s="1">
        <v>1060.0</v>
      </c>
      <c r="B1062" s="2" t="str">
        <f>HYPERLINK("https://stackoverflow.com/q/47048165", "47048165")</f>
        <v>47048165</v>
      </c>
      <c r="C1062" s="1" t="s">
        <v>4</v>
      </c>
      <c r="D1062" s="1">
        <v>10.0</v>
      </c>
      <c r="E1062" s="1">
        <v>0.410030574664721</v>
      </c>
    </row>
    <row r="1063">
      <c r="A1063" s="1">
        <v>1061.0</v>
      </c>
      <c r="B1063" s="2" t="str">
        <f>HYPERLINK("https://stackoverflow.com/q/47057239", "47057239")</f>
        <v>47057239</v>
      </c>
      <c r="C1063" s="1" t="s">
        <v>4</v>
      </c>
      <c r="D1063" s="1">
        <v>10.0</v>
      </c>
      <c r="E1063" s="1">
        <v>0.350402860431513</v>
      </c>
    </row>
    <row r="1064">
      <c r="A1064" s="1">
        <v>1062.0</v>
      </c>
      <c r="B1064" s="2" t="str">
        <f>HYPERLINK("https://stackoverflow.com/q/47060216", "47060216")</f>
        <v>47060216</v>
      </c>
      <c r="C1064" s="1" t="s">
        <v>4</v>
      </c>
      <c r="D1064" s="1">
        <v>5.0</v>
      </c>
      <c r="E1064" s="1">
        <v>0.339961625675911</v>
      </c>
    </row>
    <row r="1065">
      <c r="A1065" s="1">
        <v>1063.0</v>
      </c>
      <c r="B1065" s="2" t="str">
        <f>HYPERLINK("https://stackoverflow.com/q/47084869", "47084869")</f>
        <v>47084869</v>
      </c>
      <c r="C1065" s="1" t="s">
        <v>4</v>
      </c>
      <c r="D1065" s="1">
        <v>0.0</v>
      </c>
      <c r="E1065" s="1">
        <v>0.290140215630411</v>
      </c>
    </row>
    <row r="1066">
      <c r="A1066" s="1">
        <v>1064.0</v>
      </c>
      <c r="B1066" s="2" t="str">
        <f>HYPERLINK("https://stackoverflow.com/q/47087186", "47087186")</f>
        <v>47087186</v>
      </c>
      <c r="C1066" s="1" t="s">
        <v>4</v>
      </c>
      <c r="D1066" s="1">
        <v>11.0</v>
      </c>
      <c r="E1066" s="1">
        <v>0.344833844833844</v>
      </c>
    </row>
    <row r="1067">
      <c r="A1067" s="1">
        <v>1065.0</v>
      </c>
      <c r="B1067" s="2" t="str">
        <f>HYPERLINK("https://stackoverflow.com/q/47104623", "47104623")</f>
        <v>47104623</v>
      </c>
      <c r="C1067" s="1" t="s">
        <v>4</v>
      </c>
      <c r="D1067" s="1">
        <v>12.0</v>
      </c>
      <c r="E1067" s="1">
        <v>0.550951983878813</v>
      </c>
    </row>
    <row r="1068">
      <c r="A1068" s="1">
        <v>1066.0</v>
      </c>
      <c r="B1068" s="2" t="str">
        <f>HYPERLINK("https://stackoverflow.com/q/47107774", "47107774")</f>
        <v>47107774</v>
      </c>
      <c r="C1068" s="1" t="s">
        <v>4</v>
      </c>
      <c r="D1068" s="1">
        <v>6.0</v>
      </c>
      <c r="E1068" s="1">
        <v>0.306157165380466</v>
      </c>
    </row>
    <row r="1069">
      <c r="A1069" s="1">
        <v>1067.0</v>
      </c>
      <c r="B1069" s="2" t="str">
        <f>HYPERLINK("https://stackoverflow.com/q/47174045", "47174045")</f>
        <v>47174045</v>
      </c>
      <c r="C1069" s="1" t="s">
        <v>4</v>
      </c>
      <c r="D1069" s="1">
        <v>6.0</v>
      </c>
      <c r="E1069" s="1">
        <v>0.439979131182003</v>
      </c>
    </row>
    <row r="1070">
      <c r="A1070" s="1">
        <v>1068.0</v>
      </c>
      <c r="B1070" s="2" t="str">
        <f>HYPERLINK("https://stackoverflow.com/q/47178776", "47178776")</f>
        <v>47178776</v>
      </c>
      <c r="C1070" s="1" t="s">
        <v>4</v>
      </c>
      <c r="D1070" s="1">
        <v>10.0</v>
      </c>
      <c r="E1070" s="1">
        <v>0.328977382032044</v>
      </c>
    </row>
    <row r="1071">
      <c r="A1071" s="1">
        <v>1069.0</v>
      </c>
      <c r="B1071" s="2" t="str">
        <f>HYPERLINK("https://stackoverflow.com/q/47178968", "47178968")</f>
        <v>47178968</v>
      </c>
      <c r="C1071" s="1" t="s">
        <v>4</v>
      </c>
      <c r="D1071" s="1">
        <v>0.0</v>
      </c>
      <c r="E1071" s="1">
        <v>0.435236894253287</v>
      </c>
    </row>
    <row r="1072">
      <c r="A1072" s="1">
        <v>1070.0</v>
      </c>
      <c r="B1072" s="2" t="str">
        <f>HYPERLINK("https://stackoverflow.com/q/47189669", "47189669")</f>
        <v>47189669</v>
      </c>
      <c r="C1072" s="1" t="s">
        <v>4</v>
      </c>
      <c r="D1072" s="1">
        <v>2.0</v>
      </c>
      <c r="E1072" s="1">
        <v>0.284298555850279</v>
      </c>
    </row>
    <row r="1073">
      <c r="A1073" s="1">
        <v>1071.0</v>
      </c>
      <c r="B1073" s="2" t="str">
        <f>HYPERLINK("https://stackoverflow.com/q/47194231", "47194231")</f>
        <v>47194231</v>
      </c>
      <c r="C1073" s="1" t="s">
        <v>4</v>
      </c>
      <c r="D1073" s="1">
        <v>2.0</v>
      </c>
      <c r="E1073" s="1">
        <v>0.375235716209928</v>
      </c>
    </row>
    <row r="1074">
      <c r="A1074" s="1">
        <v>1072.0</v>
      </c>
      <c r="B1074" s="2" t="str">
        <f>HYPERLINK("https://stackoverflow.com/q/47194805", "47194805")</f>
        <v>47194805</v>
      </c>
      <c r="C1074" s="1" t="s">
        <v>4</v>
      </c>
      <c r="D1074" s="1">
        <v>0.0</v>
      </c>
      <c r="E1074" s="1">
        <v>0.303308713144778</v>
      </c>
    </row>
    <row r="1075">
      <c r="A1075" s="1">
        <v>1073.0</v>
      </c>
      <c r="B1075" s="2" t="str">
        <f>HYPERLINK("https://stackoverflow.com/q/47213805", "47213805")</f>
        <v>47213805</v>
      </c>
      <c r="C1075" s="1" t="s">
        <v>4</v>
      </c>
      <c r="D1075" s="1">
        <v>5.0</v>
      </c>
      <c r="E1075" s="1">
        <v>0.238034188034188</v>
      </c>
    </row>
    <row r="1076">
      <c r="A1076" s="1">
        <v>1074.0</v>
      </c>
      <c r="B1076" s="2" t="str">
        <f>HYPERLINK("https://stackoverflow.com/q/47236477", "47236477")</f>
        <v>47236477</v>
      </c>
      <c r="C1076" s="1" t="s">
        <v>4</v>
      </c>
      <c r="D1076" s="1">
        <v>6.0</v>
      </c>
      <c r="E1076" s="1">
        <v>0.25400641025641</v>
      </c>
    </row>
    <row r="1077">
      <c r="A1077" s="1">
        <v>1075.0</v>
      </c>
      <c r="B1077" s="2" t="str">
        <f>HYPERLINK("https://stackoverflow.com/q/47254010", "47254010")</f>
        <v>47254010</v>
      </c>
      <c r="C1077" s="1" t="s">
        <v>4</v>
      </c>
      <c r="D1077" s="1">
        <v>11.0</v>
      </c>
      <c r="E1077" s="1">
        <v>0.322072988739655</v>
      </c>
    </row>
    <row r="1078">
      <c r="A1078" s="1">
        <v>1076.0</v>
      </c>
      <c r="B1078" s="2" t="str">
        <f>HYPERLINK("https://stackoverflow.com/q/47258597", "47258597")</f>
        <v>47258597</v>
      </c>
      <c r="C1078" s="1" t="s">
        <v>4</v>
      </c>
      <c r="D1078" s="1">
        <v>12.0</v>
      </c>
      <c r="E1078" s="1">
        <v>0.515480839984151</v>
      </c>
    </row>
    <row r="1079">
      <c r="A1079" s="1">
        <v>1077.0</v>
      </c>
      <c r="B1079" s="2" t="str">
        <f>HYPERLINK("https://stackoverflow.com/q/47258899", "47258899")</f>
        <v>47258899</v>
      </c>
      <c r="C1079" s="1" t="s">
        <v>4</v>
      </c>
      <c r="D1079" s="1">
        <v>12.0</v>
      </c>
      <c r="E1079" s="1">
        <v>0.719515669515669</v>
      </c>
    </row>
    <row r="1080">
      <c r="A1080" s="1">
        <v>1078.0</v>
      </c>
      <c r="B1080" s="2" t="str">
        <f>HYPERLINK("https://stackoverflow.com/q/47293778", "47293778")</f>
        <v>47293778</v>
      </c>
      <c r="C1080" s="1" t="s">
        <v>4</v>
      </c>
      <c r="D1080" s="1">
        <v>12.0</v>
      </c>
      <c r="E1080" s="1">
        <v>0.390483881822464</v>
      </c>
    </row>
    <row r="1081">
      <c r="A1081" s="1">
        <v>1079.0</v>
      </c>
      <c r="B1081" s="2" t="str">
        <f>HYPERLINK("https://stackoverflow.com/q/47296300", "47296300")</f>
        <v>47296300</v>
      </c>
      <c r="C1081" s="1" t="s">
        <v>4</v>
      </c>
      <c r="D1081" s="1">
        <v>3.0</v>
      </c>
      <c r="E1081" s="1">
        <v>0.395351261204919</v>
      </c>
    </row>
    <row r="1082">
      <c r="A1082" s="1">
        <v>1080.0</v>
      </c>
      <c r="B1082" s="2" t="str">
        <f>HYPERLINK("https://stackoverflow.com/q/47305630", "47305630")</f>
        <v>47305630</v>
      </c>
      <c r="C1082" s="1" t="s">
        <v>4</v>
      </c>
      <c r="D1082" s="1">
        <v>0.0</v>
      </c>
      <c r="E1082" s="1">
        <v>0.478681978681978</v>
      </c>
    </row>
    <row r="1083">
      <c r="A1083" s="1">
        <v>1081.0</v>
      </c>
      <c r="B1083" s="2" t="str">
        <f>HYPERLINK("https://stackoverflow.com/q/47317006", "47317006")</f>
        <v>47317006</v>
      </c>
      <c r="C1083" s="1" t="s">
        <v>4</v>
      </c>
      <c r="D1083" s="1">
        <v>5.0</v>
      </c>
      <c r="E1083" s="1">
        <v>0.707875457875457</v>
      </c>
    </row>
    <row r="1084">
      <c r="A1084" s="1">
        <v>1082.0</v>
      </c>
      <c r="B1084" s="2" t="str">
        <f>HYPERLINK("https://stackoverflow.com/q/47333242", "47333242")</f>
        <v>47333242</v>
      </c>
      <c r="C1084" s="1" t="s">
        <v>4</v>
      </c>
      <c r="D1084" s="1">
        <v>1.0</v>
      </c>
      <c r="E1084" s="1">
        <v>0.242416034669555</v>
      </c>
    </row>
    <row r="1085">
      <c r="A1085" s="1">
        <v>1083.0</v>
      </c>
      <c r="B1085" s="2" t="str">
        <f>HYPERLINK("https://stackoverflow.com/q/47336062", "47336062")</f>
        <v>47336062</v>
      </c>
      <c r="C1085" s="1" t="s">
        <v>4</v>
      </c>
      <c r="D1085" s="1">
        <v>1.0</v>
      </c>
      <c r="E1085" s="1">
        <v>0.300912975912975</v>
      </c>
    </row>
    <row r="1086">
      <c r="A1086" s="1">
        <v>1084.0</v>
      </c>
      <c r="B1086" s="2" t="str">
        <f>HYPERLINK("https://stackoverflow.com/q/47345382", "47345382")</f>
        <v>47345382</v>
      </c>
      <c r="C1086" s="1" t="s">
        <v>4</v>
      </c>
      <c r="D1086" s="1">
        <v>6.0</v>
      </c>
      <c r="E1086" s="1">
        <v>0.238463148067667</v>
      </c>
    </row>
    <row r="1087">
      <c r="A1087" s="1">
        <v>1085.0</v>
      </c>
      <c r="B1087" s="2" t="str">
        <f>HYPERLINK("https://stackoverflow.com/q/47358219", "47358219")</f>
        <v>47358219</v>
      </c>
      <c r="C1087" s="1" t="s">
        <v>4</v>
      </c>
      <c r="D1087" s="1">
        <v>6.0</v>
      </c>
      <c r="E1087" s="1">
        <v>0.522728065585208</v>
      </c>
    </row>
    <row r="1088">
      <c r="A1088" s="1">
        <v>1086.0</v>
      </c>
      <c r="B1088" s="2" t="str">
        <f>HYPERLINK("https://stackoverflow.com/q/47378071", "47378071")</f>
        <v>47378071</v>
      </c>
      <c r="C1088" s="1" t="s">
        <v>4</v>
      </c>
      <c r="D1088" s="1">
        <v>6.0</v>
      </c>
      <c r="E1088" s="1">
        <v>0.496719634043577</v>
      </c>
    </row>
    <row r="1089">
      <c r="A1089" s="1">
        <v>1087.0</v>
      </c>
      <c r="B1089" s="2" t="str">
        <f>HYPERLINK("https://stackoverflow.com/q/47388164", "47388164")</f>
        <v>47388164</v>
      </c>
      <c r="C1089" s="1" t="s">
        <v>4</v>
      </c>
      <c r="D1089" s="1">
        <v>8.0</v>
      </c>
      <c r="E1089" s="1">
        <v>0.492161913890885</v>
      </c>
    </row>
    <row r="1090">
      <c r="A1090" s="1">
        <v>1088.0</v>
      </c>
      <c r="B1090" s="2" t="str">
        <f>HYPERLINK("https://stackoverflow.com/q/47393775", "47393775")</f>
        <v>47393775</v>
      </c>
      <c r="C1090" s="1" t="s">
        <v>4</v>
      </c>
      <c r="D1090" s="1">
        <v>7.0</v>
      </c>
      <c r="E1090" s="1">
        <v>0.764451421594278</v>
      </c>
    </row>
    <row r="1091">
      <c r="A1091" s="1">
        <v>1089.0</v>
      </c>
      <c r="B1091" s="2" t="str">
        <f>HYPERLINK("https://stackoverflow.com/q/47430596", "47430596")</f>
        <v>47430596</v>
      </c>
      <c r="C1091" s="1" t="s">
        <v>4</v>
      </c>
      <c r="D1091" s="1">
        <v>0.0</v>
      </c>
      <c r="E1091" s="1">
        <v>0.473326726949915</v>
      </c>
    </row>
    <row r="1092">
      <c r="A1092" s="1">
        <v>1090.0</v>
      </c>
      <c r="B1092" s="2" t="str">
        <f>HYPERLINK("https://stackoverflow.com/q/47432384", "47432384")</f>
        <v>47432384</v>
      </c>
      <c r="C1092" s="1" t="s">
        <v>4</v>
      </c>
      <c r="D1092" s="1">
        <v>4.0</v>
      </c>
      <c r="E1092" s="1">
        <v>0.612088561556646</v>
      </c>
    </row>
    <row r="1093">
      <c r="A1093" s="1">
        <v>1091.0</v>
      </c>
      <c r="B1093" s="2" t="str">
        <f>HYPERLINK("https://stackoverflow.com/q/47437912", "47437912")</f>
        <v>47437912</v>
      </c>
      <c r="C1093" s="1" t="s">
        <v>4</v>
      </c>
      <c r="D1093" s="1">
        <v>10.0</v>
      </c>
      <c r="E1093" s="1">
        <v>0.351831346750906</v>
      </c>
    </row>
    <row r="1094">
      <c r="A1094" s="1">
        <v>1092.0</v>
      </c>
      <c r="B1094" s="2" t="str">
        <f>HYPERLINK("https://stackoverflow.com/q/47442099", "47442099")</f>
        <v>47442099</v>
      </c>
      <c r="C1094" s="1" t="s">
        <v>4</v>
      </c>
      <c r="D1094" s="1">
        <v>2.0</v>
      </c>
      <c r="E1094" s="1">
        <v>0.449847725709794</v>
      </c>
    </row>
    <row r="1095">
      <c r="A1095" s="1">
        <v>1093.0</v>
      </c>
      <c r="B1095" s="2" t="str">
        <f>HYPERLINK("https://stackoverflow.com/q/47451392", "47451392")</f>
        <v>47451392</v>
      </c>
      <c r="C1095" s="1" t="s">
        <v>4</v>
      </c>
      <c r="D1095" s="1">
        <v>3.0</v>
      </c>
      <c r="E1095" s="1">
        <v>0.313621042494281</v>
      </c>
    </row>
    <row r="1096">
      <c r="A1096" s="1">
        <v>1094.0</v>
      </c>
      <c r="B1096" s="2" t="str">
        <f>HYPERLINK("https://stackoverflow.com/q/47497901", "47497901")</f>
        <v>47497901</v>
      </c>
      <c r="C1096" s="1" t="s">
        <v>4</v>
      </c>
      <c r="D1096" s="1">
        <v>6.0</v>
      </c>
      <c r="E1096" s="1">
        <v>0.509657919493985</v>
      </c>
    </row>
    <row r="1097">
      <c r="A1097" s="1">
        <v>1095.0</v>
      </c>
      <c r="B1097" s="2" t="str">
        <f>HYPERLINK("https://stackoverflow.com/q/47505898", "47505898")</f>
        <v>47505898</v>
      </c>
      <c r="C1097" s="1" t="s">
        <v>4</v>
      </c>
      <c r="D1097" s="1">
        <v>0.0</v>
      </c>
      <c r="E1097" s="1">
        <v>0.316378859236002</v>
      </c>
    </row>
    <row r="1098">
      <c r="A1098" s="1">
        <v>1096.0</v>
      </c>
      <c r="B1098" s="2" t="str">
        <f>HYPERLINK("https://stackoverflow.com/q/47515082", "47515082")</f>
        <v>47515082</v>
      </c>
      <c r="C1098" s="1" t="s">
        <v>4</v>
      </c>
      <c r="D1098" s="1">
        <v>12.0</v>
      </c>
      <c r="E1098" s="1">
        <v>0.356715823037066</v>
      </c>
    </row>
    <row r="1099">
      <c r="A1099" s="1">
        <v>1097.0</v>
      </c>
      <c r="B1099" s="2" t="str">
        <f>HYPERLINK("https://stackoverflow.com/q/47518599", "47518599")</f>
        <v>47518599</v>
      </c>
      <c r="C1099" s="1" t="s">
        <v>4</v>
      </c>
      <c r="D1099" s="1">
        <v>3.0</v>
      </c>
      <c r="E1099" s="1">
        <v>0.524016734395416</v>
      </c>
    </row>
    <row r="1100">
      <c r="A1100" s="1">
        <v>1098.0</v>
      </c>
      <c r="B1100" s="2" t="str">
        <f>HYPERLINK("https://stackoverflow.com/q/47520197", "47520197")</f>
        <v>47520197</v>
      </c>
      <c r="C1100" s="1" t="s">
        <v>4</v>
      </c>
      <c r="D1100" s="1">
        <v>4.0</v>
      </c>
      <c r="E1100" s="1">
        <v>0.37937452550633</v>
      </c>
    </row>
    <row r="1101">
      <c r="A1101" s="1">
        <v>1099.0</v>
      </c>
      <c r="B1101" s="2" t="str">
        <f>HYPERLINK("https://stackoverflow.com/q/47522277", "47522277")</f>
        <v>47522277</v>
      </c>
      <c r="C1101" s="1" t="s">
        <v>4</v>
      </c>
      <c r="D1101" s="1">
        <v>3.0</v>
      </c>
      <c r="E1101" s="1">
        <v>0.411974623314829</v>
      </c>
    </row>
    <row r="1102">
      <c r="A1102" s="1">
        <v>1100.0</v>
      </c>
      <c r="B1102" s="2" t="str">
        <f>HYPERLINK("https://stackoverflow.com/q/47564757", "47564757")</f>
        <v>47564757</v>
      </c>
      <c r="C1102" s="1" t="s">
        <v>4</v>
      </c>
      <c r="D1102" s="1">
        <v>10.0</v>
      </c>
      <c r="E1102" s="1">
        <v>0.419094794094794</v>
      </c>
    </row>
    <row r="1103">
      <c r="A1103" s="1">
        <v>1101.0</v>
      </c>
      <c r="B1103" s="2" t="str">
        <f>HYPERLINK("https://stackoverflow.com/q/47617463", "47617463")</f>
        <v>47617463</v>
      </c>
      <c r="C1103" s="1" t="s">
        <v>4</v>
      </c>
      <c r="D1103" s="1">
        <v>8.0</v>
      </c>
      <c r="E1103" s="1">
        <v>0.526183482839829</v>
      </c>
    </row>
    <row r="1104">
      <c r="A1104" s="1">
        <v>1102.0</v>
      </c>
      <c r="B1104" s="2" t="str">
        <f>HYPERLINK("https://stackoverflow.com/q/47628734", "47628734")</f>
        <v>47628734</v>
      </c>
      <c r="C1104" s="1" t="s">
        <v>4</v>
      </c>
      <c r="D1104" s="1">
        <v>0.0</v>
      </c>
      <c r="E1104" s="1">
        <v>0.37087247186257</v>
      </c>
    </row>
    <row r="1105">
      <c r="A1105" s="1">
        <v>1103.0</v>
      </c>
      <c r="B1105" s="2" t="str">
        <f>HYPERLINK("https://stackoverflow.com/q/47688993", "47688993")</f>
        <v>47688993</v>
      </c>
      <c r="C1105" s="1" t="s">
        <v>4</v>
      </c>
      <c r="D1105" s="1">
        <v>0.0</v>
      </c>
      <c r="E1105" s="1">
        <v>0.339989495296757</v>
      </c>
    </row>
    <row r="1106">
      <c r="A1106" s="1">
        <v>1104.0</v>
      </c>
      <c r="B1106" s="2" t="str">
        <f>HYPERLINK("https://stackoverflow.com/q/47704069", "47704069")</f>
        <v>47704069</v>
      </c>
      <c r="C1106" s="1" t="s">
        <v>4</v>
      </c>
      <c r="D1106" s="1">
        <v>9.0</v>
      </c>
      <c r="E1106" s="1">
        <v>0.486799620132953</v>
      </c>
    </row>
    <row r="1107">
      <c r="A1107" s="1">
        <v>1105.0</v>
      </c>
      <c r="B1107" s="2" t="str">
        <f>HYPERLINK("https://stackoverflow.com/q/47705174", "47705174")</f>
        <v>47705174</v>
      </c>
      <c r="C1107" s="1" t="s">
        <v>4</v>
      </c>
      <c r="D1107" s="1">
        <v>1.0</v>
      </c>
      <c r="E1107" s="1">
        <v>0.590959719949081</v>
      </c>
    </row>
    <row r="1108">
      <c r="A1108" s="1">
        <v>1106.0</v>
      </c>
      <c r="B1108" s="2" t="str">
        <f>HYPERLINK("https://stackoverflow.com/q/47706182", "47706182")</f>
        <v>47706182</v>
      </c>
      <c r="C1108" s="1" t="s">
        <v>4</v>
      </c>
      <c r="D1108" s="1">
        <v>3.0</v>
      </c>
      <c r="E1108" s="1">
        <v>0.551155316279871</v>
      </c>
    </row>
    <row r="1109">
      <c r="A1109" s="1">
        <v>1107.0</v>
      </c>
      <c r="B1109" s="2" t="str">
        <f>HYPERLINK("https://stackoverflow.com/q/47731051", "47731051")</f>
        <v>47731051</v>
      </c>
      <c r="C1109" s="1" t="s">
        <v>4</v>
      </c>
      <c r="D1109" s="1">
        <v>11.0</v>
      </c>
      <c r="E1109" s="1">
        <v>0.472422960940706</v>
      </c>
    </row>
    <row r="1110">
      <c r="A1110" s="1">
        <v>1108.0</v>
      </c>
      <c r="B1110" s="2" t="str">
        <f>HYPERLINK("https://stackoverflow.com/q/47732539", "47732539")</f>
        <v>47732539</v>
      </c>
      <c r="C1110" s="1" t="s">
        <v>4</v>
      </c>
      <c r="D1110" s="1">
        <v>12.0</v>
      </c>
      <c r="E1110" s="1">
        <v>0.452840844911329</v>
      </c>
    </row>
    <row r="1111">
      <c r="A1111" s="1">
        <v>1109.0</v>
      </c>
      <c r="B1111" s="2" t="str">
        <f>HYPERLINK("https://stackoverflow.com/q/47737631", "47737631")</f>
        <v>47737631</v>
      </c>
      <c r="C1111" s="1" t="s">
        <v>4</v>
      </c>
      <c r="D1111" s="1">
        <v>1.0</v>
      </c>
      <c r="E1111" s="1">
        <v>0.306568170868797</v>
      </c>
    </row>
    <row r="1112">
      <c r="A1112" s="1">
        <v>1110.0</v>
      </c>
      <c r="B1112" s="2" t="str">
        <f>HYPERLINK("https://stackoverflow.com/q/47742984", "47742984")</f>
        <v>47742984</v>
      </c>
      <c r="C1112" s="1" t="s">
        <v>4</v>
      </c>
      <c r="D1112" s="1">
        <v>6.0</v>
      </c>
      <c r="E1112" s="1">
        <v>0.397672002644378</v>
      </c>
    </row>
    <row r="1113">
      <c r="A1113" s="1">
        <v>1111.0</v>
      </c>
      <c r="B1113" s="2" t="str">
        <f>HYPERLINK("https://stackoverflow.com/q/47749485", "47749485")</f>
        <v>47749485</v>
      </c>
      <c r="C1113" s="1" t="s">
        <v>4</v>
      </c>
      <c r="D1113" s="1">
        <v>3.0</v>
      </c>
      <c r="E1113" s="1">
        <v>0.6111321628563</v>
      </c>
    </row>
    <row r="1114">
      <c r="A1114" s="1">
        <v>1112.0</v>
      </c>
      <c r="B1114" s="2" t="str">
        <f>HYPERLINK("https://stackoverflow.com/q/47762700", "47762700")</f>
        <v>47762700</v>
      </c>
      <c r="C1114" s="1" t="s">
        <v>4</v>
      </c>
      <c r="D1114" s="1">
        <v>2.0</v>
      </c>
      <c r="E1114" s="1">
        <v>0.251670551670551</v>
      </c>
    </row>
    <row r="1115">
      <c r="A1115" s="1">
        <v>1113.0</v>
      </c>
      <c r="B1115" s="2" t="str">
        <f>HYPERLINK("https://stackoverflow.com/q/47764200", "47764200")</f>
        <v>47764200</v>
      </c>
      <c r="C1115" s="1" t="s">
        <v>4</v>
      </c>
      <c r="D1115" s="1">
        <v>11.0</v>
      </c>
      <c r="E1115" s="1">
        <v>0.383313157991269</v>
      </c>
    </row>
    <row r="1116">
      <c r="A1116" s="1">
        <v>1114.0</v>
      </c>
      <c r="B1116" s="2" t="str">
        <f>HYPERLINK("https://stackoverflow.com/q/47772835", "47772835")</f>
        <v>47772835</v>
      </c>
      <c r="C1116" s="1" t="s">
        <v>4</v>
      </c>
      <c r="D1116" s="1">
        <v>10.0</v>
      </c>
      <c r="E1116" s="1">
        <v>0.485425175080347</v>
      </c>
    </row>
    <row r="1117">
      <c r="A1117" s="1">
        <v>1115.0</v>
      </c>
      <c r="B1117" s="2" t="str">
        <f>HYPERLINK("https://stackoverflow.com/q/47795639", "47795639")</f>
        <v>47795639</v>
      </c>
      <c r="C1117" s="1" t="s">
        <v>4</v>
      </c>
      <c r="D1117" s="1">
        <v>2.0</v>
      </c>
      <c r="E1117" s="1">
        <v>0.428396999825571</v>
      </c>
    </row>
    <row r="1118">
      <c r="A1118" s="1">
        <v>1116.0</v>
      </c>
      <c r="B1118" s="2" t="str">
        <f>HYPERLINK("https://stackoverflow.com/q/47800766", "47800766")</f>
        <v>47800766</v>
      </c>
      <c r="C1118" s="1" t="s">
        <v>4</v>
      </c>
      <c r="D1118" s="1">
        <v>11.0</v>
      </c>
      <c r="E1118" s="1">
        <v>0.394223598921585</v>
      </c>
    </row>
    <row r="1119">
      <c r="A1119" s="1">
        <v>1117.0</v>
      </c>
      <c r="B1119" s="2" t="str">
        <f>HYPERLINK("https://stackoverflow.com/q/47801654", "47801654")</f>
        <v>47801654</v>
      </c>
      <c r="C1119" s="1" t="s">
        <v>4</v>
      </c>
      <c r="D1119" s="1">
        <v>8.0</v>
      </c>
      <c r="E1119" s="1">
        <v>0.542489633578742</v>
      </c>
    </row>
    <row r="1120">
      <c r="A1120" s="1">
        <v>1118.0</v>
      </c>
      <c r="B1120" s="2" t="str">
        <f>HYPERLINK("https://stackoverflow.com/q/47802967", "47802967")</f>
        <v>47802967</v>
      </c>
      <c r="C1120" s="1" t="s">
        <v>4</v>
      </c>
      <c r="D1120" s="1">
        <v>1.0</v>
      </c>
      <c r="E1120" s="1">
        <v>0.300348125787909</v>
      </c>
    </row>
    <row r="1121">
      <c r="A1121" s="1">
        <v>1119.0</v>
      </c>
      <c r="B1121" s="2" t="str">
        <f>HYPERLINK("https://stackoverflow.com/q/47803698", "47803698")</f>
        <v>47803698</v>
      </c>
      <c r="C1121" s="1" t="s">
        <v>4</v>
      </c>
      <c r="D1121" s="1">
        <v>10.0</v>
      </c>
      <c r="E1121" s="1">
        <v>0.654953699201486</v>
      </c>
    </row>
    <row r="1122">
      <c r="A1122" s="1">
        <v>1120.0</v>
      </c>
      <c r="B1122" s="2" t="str">
        <f>HYPERLINK("https://stackoverflow.com/q/47817723", "47817723")</f>
        <v>47817723</v>
      </c>
      <c r="C1122" s="1" t="s">
        <v>4</v>
      </c>
      <c r="D1122" s="1">
        <v>1.0</v>
      </c>
      <c r="E1122" s="1">
        <v>0.333937667271</v>
      </c>
    </row>
    <row r="1123">
      <c r="A1123" s="1">
        <v>1121.0</v>
      </c>
      <c r="B1123" s="2" t="str">
        <f>HYPERLINK("https://stackoverflow.com/q/47820165", "47820165")</f>
        <v>47820165</v>
      </c>
      <c r="C1123" s="1" t="s">
        <v>4</v>
      </c>
      <c r="D1123" s="1">
        <v>3.0</v>
      </c>
      <c r="E1123" s="1">
        <v>0.476831249558522</v>
      </c>
    </row>
    <row r="1124">
      <c r="A1124" s="1">
        <v>1122.0</v>
      </c>
      <c r="B1124" s="2" t="str">
        <f>HYPERLINK("https://stackoverflow.com/q/47820479", "47820479")</f>
        <v>47820479</v>
      </c>
      <c r="C1124" s="1" t="s">
        <v>4</v>
      </c>
      <c r="D1124" s="1">
        <v>6.0</v>
      </c>
      <c r="E1124" s="1">
        <v>0.269213326356183</v>
      </c>
    </row>
    <row r="1125">
      <c r="A1125" s="1">
        <v>1123.0</v>
      </c>
      <c r="B1125" s="2" t="str">
        <f>HYPERLINK("https://stackoverflow.com/q/47820964", "47820964")</f>
        <v>47820964</v>
      </c>
      <c r="C1125" s="1" t="s">
        <v>4</v>
      </c>
      <c r="D1125" s="1">
        <v>9.0</v>
      </c>
      <c r="E1125" s="1">
        <v>0.531423935397445</v>
      </c>
    </row>
    <row r="1126">
      <c r="A1126" s="1">
        <v>1124.0</v>
      </c>
      <c r="B1126" s="2" t="str">
        <f>HYPERLINK("https://stackoverflow.com/q/47823345", "47823345")</f>
        <v>47823345</v>
      </c>
      <c r="C1126" s="1" t="s">
        <v>4</v>
      </c>
      <c r="D1126" s="1">
        <v>4.0</v>
      </c>
      <c r="E1126" s="1">
        <v>0.554208243863416</v>
      </c>
    </row>
    <row r="1127">
      <c r="A1127" s="1">
        <v>1125.0</v>
      </c>
      <c r="B1127" s="2" t="str">
        <f>HYPERLINK("https://stackoverflow.com/q/47830107", "47830107")</f>
        <v>47830107</v>
      </c>
      <c r="C1127" s="1" t="s">
        <v>4</v>
      </c>
      <c r="D1127" s="1">
        <v>7.0</v>
      </c>
      <c r="E1127" s="1">
        <v>0.379700854700854</v>
      </c>
    </row>
    <row r="1128">
      <c r="A1128" s="1">
        <v>1126.0</v>
      </c>
      <c r="B1128" s="2" t="str">
        <f>HYPERLINK("https://stackoverflow.com/q/47886587", "47886587")</f>
        <v>47886587</v>
      </c>
      <c r="C1128" s="1" t="s">
        <v>4</v>
      </c>
      <c r="D1128" s="1">
        <v>11.0</v>
      </c>
      <c r="E1128" s="1">
        <v>0.256461030718456</v>
      </c>
    </row>
    <row r="1129">
      <c r="A1129" s="1">
        <v>1127.0</v>
      </c>
      <c r="B1129" s="2" t="str">
        <f>HYPERLINK("https://stackoverflow.com/q/47910518", "47910518")</f>
        <v>47910518</v>
      </c>
      <c r="C1129" s="1" t="s">
        <v>4</v>
      </c>
      <c r="D1129" s="1">
        <v>0.0</v>
      </c>
      <c r="E1129" s="1">
        <v>0.405963480963481</v>
      </c>
    </row>
    <row r="1130">
      <c r="A1130" s="1">
        <v>1128.0</v>
      </c>
      <c r="B1130" s="2" t="str">
        <f>HYPERLINK("https://stackoverflow.com/q/47943399", "47943399")</f>
        <v>47943399</v>
      </c>
      <c r="C1130" s="1" t="s">
        <v>4</v>
      </c>
      <c r="D1130" s="1">
        <v>3.0</v>
      </c>
      <c r="E1130" s="1">
        <v>0.384879181175477</v>
      </c>
    </row>
    <row r="1131">
      <c r="A1131" s="1">
        <v>1129.0</v>
      </c>
      <c r="B1131" s="2" t="str">
        <f>HYPERLINK("https://stackoverflow.com/q/48001643", "48001643")</f>
        <v>48001643</v>
      </c>
      <c r="C1131" s="1" t="s">
        <v>4</v>
      </c>
      <c r="D1131" s="1">
        <v>12.0</v>
      </c>
      <c r="E1131" s="1">
        <v>0.442431442431442</v>
      </c>
    </row>
    <row r="1132">
      <c r="A1132" s="1">
        <v>1130.0</v>
      </c>
      <c r="B1132" s="2" t="str">
        <f>HYPERLINK("https://stackoverflow.com/q/48026832", "48026832")</f>
        <v>48026832</v>
      </c>
      <c r="C1132" s="1" t="s">
        <v>4</v>
      </c>
      <c r="D1132" s="1">
        <v>3.0</v>
      </c>
      <c r="E1132" s="1">
        <v>0.447542018011816</v>
      </c>
    </row>
    <row r="1133">
      <c r="A1133" s="1">
        <v>1131.0</v>
      </c>
      <c r="B1133" s="2" t="str">
        <f>HYPERLINK("https://stackoverflow.com/q/48054534", "48054534")</f>
        <v>48054534</v>
      </c>
      <c r="C1133" s="1" t="s">
        <v>4</v>
      </c>
      <c r="D1133" s="1">
        <v>3.0</v>
      </c>
      <c r="E1133" s="1">
        <v>0.773514281711003</v>
      </c>
    </row>
    <row r="1134">
      <c r="A1134" s="1">
        <v>1132.0</v>
      </c>
      <c r="B1134" s="2" t="str">
        <f>HYPERLINK("https://stackoverflow.com/q/48082476", "48082476")</f>
        <v>48082476</v>
      </c>
      <c r="C1134" s="1" t="s">
        <v>4</v>
      </c>
      <c r="D1134" s="1">
        <v>3.0</v>
      </c>
      <c r="E1134" s="1">
        <v>0.31080646526191</v>
      </c>
    </row>
    <row r="1135">
      <c r="A1135" s="1">
        <v>1133.0</v>
      </c>
      <c r="B1135" s="2" t="str">
        <f>HYPERLINK("https://stackoverflow.com/q/48089860", "48089860")</f>
        <v>48089860</v>
      </c>
      <c r="C1135" s="1" t="s">
        <v>4</v>
      </c>
      <c r="D1135" s="1">
        <v>8.0</v>
      </c>
      <c r="E1135" s="1">
        <v>0.695085723555474</v>
      </c>
    </row>
    <row r="1136">
      <c r="A1136" s="1">
        <v>1134.0</v>
      </c>
      <c r="B1136" s="2" t="str">
        <f>HYPERLINK("https://stackoverflow.com/q/48091397", "48091397")</f>
        <v>48091397</v>
      </c>
      <c r="C1136" s="1" t="s">
        <v>4</v>
      </c>
      <c r="D1136" s="1">
        <v>1.0</v>
      </c>
      <c r="E1136" s="1">
        <v>0.364481762369086</v>
      </c>
    </row>
    <row r="1137">
      <c r="A1137" s="1">
        <v>1135.0</v>
      </c>
      <c r="B1137" s="2" t="str">
        <f>HYPERLINK("https://stackoverflow.com/q/48105880", "48105880")</f>
        <v>48105880</v>
      </c>
      <c r="C1137" s="1" t="s">
        <v>4</v>
      </c>
      <c r="D1137" s="1">
        <v>6.0</v>
      </c>
      <c r="E1137" s="1">
        <v>0.394223598921585</v>
      </c>
    </row>
    <row r="1138">
      <c r="A1138" s="1">
        <v>1136.0</v>
      </c>
      <c r="B1138" s="2" t="str">
        <f>HYPERLINK("https://stackoverflow.com/q/48119162", "48119162")</f>
        <v>48119162</v>
      </c>
      <c r="C1138" s="1" t="s">
        <v>4</v>
      </c>
      <c r="D1138" s="1">
        <v>10.0</v>
      </c>
      <c r="E1138" s="1">
        <v>0.601376101376101</v>
      </c>
    </row>
    <row r="1139">
      <c r="A1139" s="1">
        <v>1137.0</v>
      </c>
      <c r="B1139" s="2" t="str">
        <f>HYPERLINK("https://stackoverflow.com/q/48158928", "48158928")</f>
        <v>48158928</v>
      </c>
      <c r="C1139" s="1" t="s">
        <v>4</v>
      </c>
      <c r="D1139" s="1">
        <v>10.0</v>
      </c>
      <c r="E1139" s="1">
        <v>0.43308746048472</v>
      </c>
    </row>
    <row r="1140">
      <c r="A1140" s="1">
        <v>1138.0</v>
      </c>
      <c r="B1140" s="2" t="str">
        <f>HYPERLINK("https://stackoverflow.com/q/48168891", "48168891")</f>
        <v>48168891</v>
      </c>
      <c r="C1140" s="1" t="s">
        <v>4</v>
      </c>
      <c r="D1140" s="1">
        <v>12.0</v>
      </c>
      <c r="E1140" s="1">
        <v>0.627703083290475</v>
      </c>
    </row>
    <row r="1141">
      <c r="A1141" s="1">
        <v>1139.0</v>
      </c>
      <c r="B1141" s="2" t="str">
        <f>HYPERLINK("https://stackoverflow.com/q/48185677", "48185677")</f>
        <v>48185677</v>
      </c>
      <c r="C1141" s="1" t="s">
        <v>4</v>
      </c>
      <c r="D1141" s="1">
        <v>12.0</v>
      </c>
      <c r="E1141" s="1">
        <v>0.422602089268755</v>
      </c>
    </row>
    <row r="1142">
      <c r="A1142" s="1">
        <v>1140.0</v>
      </c>
      <c r="B1142" s="2" t="str">
        <f>HYPERLINK("https://stackoverflow.com/q/48190454", "48190454")</f>
        <v>48190454</v>
      </c>
      <c r="C1142" s="1" t="s">
        <v>4</v>
      </c>
      <c r="D1142" s="1">
        <v>4.0</v>
      </c>
      <c r="E1142" s="1">
        <v>0.299893522115744</v>
      </c>
    </row>
    <row r="1143">
      <c r="A1143" s="1">
        <v>1141.0</v>
      </c>
      <c r="B1143" s="2" t="str">
        <f>HYPERLINK("https://stackoverflow.com/q/48267239", "48267239")</f>
        <v>48267239</v>
      </c>
      <c r="C1143" s="1" t="s">
        <v>4</v>
      </c>
      <c r="D1143" s="1">
        <v>3.0</v>
      </c>
      <c r="E1143" s="1">
        <v>0.466525741686341</v>
      </c>
    </row>
    <row r="1144">
      <c r="A1144" s="1">
        <v>1142.0</v>
      </c>
      <c r="B1144" s="2" t="str">
        <f>HYPERLINK("https://stackoverflow.com/q/48279047", "48279047")</f>
        <v>48279047</v>
      </c>
      <c r="C1144" s="1" t="s">
        <v>4</v>
      </c>
      <c r="D1144" s="1">
        <v>4.0</v>
      </c>
      <c r="E1144" s="1">
        <v>0.291441595441595</v>
      </c>
    </row>
    <row r="1145">
      <c r="A1145" s="1">
        <v>1143.0</v>
      </c>
      <c r="B1145" s="2" t="str">
        <f>HYPERLINK("https://stackoverflow.com/q/48284673", "48284673")</f>
        <v>48284673</v>
      </c>
      <c r="C1145" s="1" t="s">
        <v>4</v>
      </c>
      <c r="D1145" s="1">
        <v>2.0</v>
      </c>
      <c r="E1145" s="1">
        <v>0.395613860730139</v>
      </c>
    </row>
    <row r="1146">
      <c r="A1146" s="1">
        <v>1144.0</v>
      </c>
      <c r="B1146" s="2" t="str">
        <f>HYPERLINK("https://stackoverflow.com/q/48287957", "48287957")</f>
        <v>48287957</v>
      </c>
      <c r="C1146" s="1" t="s">
        <v>4</v>
      </c>
      <c r="D1146" s="1">
        <v>8.0</v>
      </c>
      <c r="E1146" s="1">
        <v>0.32165487768936</v>
      </c>
    </row>
    <row r="1147">
      <c r="A1147" s="1">
        <v>1145.0</v>
      </c>
      <c r="B1147" s="2" t="str">
        <f>HYPERLINK("https://stackoverflow.com/q/48291882", "48291882")</f>
        <v>48291882</v>
      </c>
      <c r="C1147" s="1" t="s">
        <v>4</v>
      </c>
      <c r="D1147" s="1">
        <v>3.0</v>
      </c>
      <c r="E1147" s="1">
        <v>0.259374901441322</v>
      </c>
    </row>
    <row r="1148">
      <c r="A1148" s="1">
        <v>1146.0</v>
      </c>
      <c r="B1148" s="2" t="str">
        <f>HYPERLINK("https://stackoverflow.com/q/48315396", "48315396")</f>
        <v>48315396</v>
      </c>
      <c r="C1148" s="1" t="s">
        <v>4</v>
      </c>
      <c r="D1148" s="1">
        <v>9.0</v>
      </c>
      <c r="E1148" s="1">
        <v>0.35461998780776</v>
      </c>
    </row>
    <row r="1149">
      <c r="A1149" s="1">
        <v>1147.0</v>
      </c>
      <c r="B1149" s="2" t="str">
        <f>HYPERLINK("https://stackoverflow.com/q/48324549", "48324549")</f>
        <v>48324549</v>
      </c>
      <c r="C1149" s="1" t="s">
        <v>4</v>
      </c>
      <c r="D1149" s="1">
        <v>9.0</v>
      </c>
      <c r="E1149" s="1">
        <v>0.554082462520523</v>
      </c>
    </row>
    <row r="1150">
      <c r="A1150" s="1">
        <v>1148.0</v>
      </c>
      <c r="B1150" s="2" t="str">
        <f>HYPERLINK("https://stackoverflow.com/q/48342522", "48342522")</f>
        <v>48342522</v>
      </c>
      <c r="C1150" s="1" t="s">
        <v>4</v>
      </c>
      <c r="D1150" s="1">
        <v>9.0</v>
      </c>
      <c r="E1150" s="1">
        <v>0.635471524360413</v>
      </c>
    </row>
    <row r="1151">
      <c r="A1151" s="1">
        <v>1149.0</v>
      </c>
      <c r="B1151" s="2" t="str">
        <f>HYPERLINK("https://stackoverflow.com/q/48383905", "48383905")</f>
        <v>48383905</v>
      </c>
      <c r="C1151" s="1" t="s">
        <v>4</v>
      </c>
      <c r="D1151" s="1">
        <v>1.0</v>
      </c>
      <c r="E1151" s="1">
        <v>0.707099378686094</v>
      </c>
    </row>
    <row r="1152">
      <c r="A1152" s="1">
        <v>1150.0</v>
      </c>
      <c r="B1152" s="2" t="str">
        <f>HYPERLINK("https://stackoverflow.com/q/48385134", "48385134")</f>
        <v>48385134</v>
      </c>
      <c r="C1152" s="1" t="s">
        <v>4</v>
      </c>
      <c r="D1152" s="1">
        <v>2.0</v>
      </c>
      <c r="E1152" s="1">
        <v>0.5662725300031</v>
      </c>
    </row>
    <row r="1153">
      <c r="A1153" s="1">
        <v>1151.0</v>
      </c>
      <c r="B1153" s="2" t="str">
        <f>HYPERLINK("https://stackoverflow.com/q/48392222", "48392222")</f>
        <v>48392222</v>
      </c>
      <c r="C1153" s="1" t="s">
        <v>4</v>
      </c>
      <c r="D1153" s="1">
        <v>8.0</v>
      </c>
      <c r="E1153" s="1">
        <v>0.426596279537456</v>
      </c>
    </row>
    <row r="1154">
      <c r="A1154" s="1">
        <v>1152.0</v>
      </c>
      <c r="B1154" s="2" t="str">
        <f>HYPERLINK("https://stackoverflow.com/q/48404730", "48404730")</f>
        <v>48404730</v>
      </c>
      <c r="C1154" s="1" t="s">
        <v>4</v>
      </c>
      <c r="D1154" s="1">
        <v>9.0</v>
      </c>
      <c r="E1154" s="1">
        <v>0.691569541569541</v>
      </c>
    </row>
    <row r="1155">
      <c r="A1155" s="1">
        <v>1153.0</v>
      </c>
      <c r="B1155" s="2" t="str">
        <f>HYPERLINK("https://stackoverflow.com/q/48413268", "48413268")</f>
        <v>48413268</v>
      </c>
      <c r="C1155" s="1" t="s">
        <v>4</v>
      </c>
      <c r="D1155" s="1">
        <v>3.0</v>
      </c>
      <c r="E1155" s="1">
        <v>0.238409322010608</v>
      </c>
    </row>
    <row r="1156">
      <c r="A1156" s="1">
        <v>1154.0</v>
      </c>
      <c r="B1156" s="2" t="str">
        <f>HYPERLINK("https://stackoverflow.com/q/48426028", "48426028")</f>
        <v>48426028</v>
      </c>
      <c r="C1156" s="1" t="s">
        <v>4</v>
      </c>
      <c r="D1156" s="1">
        <v>7.0</v>
      </c>
      <c r="E1156" s="1">
        <v>0.223965641876089</v>
      </c>
    </row>
    <row r="1157">
      <c r="A1157" s="1">
        <v>1155.0</v>
      </c>
      <c r="B1157" s="2" t="str">
        <f>HYPERLINK("https://stackoverflow.com/q/48439073", "48439073")</f>
        <v>48439073</v>
      </c>
      <c r="C1157" s="1" t="s">
        <v>4</v>
      </c>
      <c r="D1157" s="1">
        <v>10.0</v>
      </c>
      <c r="E1157" s="1">
        <v>0.347722862215615</v>
      </c>
    </row>
    <row r="1158">
      <c r="A1158" s="1">
        <v>1156.0</v>
      </c>
      <c r="B1158" s="2" t="str">
        <f>HYPERLINK("https://stackoverflow.com/q/48439782", "48439782")</f>
        <v>48439782</v>
      </c>
      <c r="C1158" s="1" t="s">
        <v>4</v>
      </c>
      <c r="D1158" s="1">
        <v>12.0</v>
      </c>
      <c r="E1158" s="1">
        <v>0.706672180865729</v>
      </c>
    </row>
    <row r="1159">
      <c r="A1159" s="1">
        <v>1157.0</v>
      </c>
      <c r="B1159" s="2" t="str">
        <f>HYPERLINK("https://stackoverflow.com/q/48439868", "48439868")</f>
        <v>48439868</v>
      </c>
      <c r="C1159" s="1" t="s">
        <v>4</v>
      </c>
      <c r="D1159" s="1">
        <v>3.0</v>
      </c>
      <c r="E1159" s="1">
        <v>0.518783542039356</v>
      </c>
    </row>
    <row r="1160">
      <c r="A1160" s="1">
        <v>1158.0</v>
      </c>
      <c r="B1160" s="2" t="str">
        <f>HYPERLINK("https://stackoverflow.com/q/48443288", "48443288")</f>
        <v>48443288</v>
      </c>
      <c r="C1160" s="1" t="s">
        <v>4</v>
      </c>
      <c r="D1160" s="1">
        <v>2.0</v>
      </c>
      <c r="E1160" s="1">
        <v>0.449544316947631</v>
      </c>
    </row>
    <row r="1161">
      <c r="A1161" s="1">
        <v>1159.0</v>
      </c>
      <c r="B1161" s="2" t="str">
        <f>HYPERLINK("https://stackoverflow.com/q/48452352", "48452352")</f>
        <v>48452352</v>
      </c>
      <c r="C1161" s="1" t="s">
        <v>4</v>
      </c>
      <c r="D1161" s="1">
        <v>2.0</v>
      </c>
      <c r="E1161" s="1">
        <v>0.67087732528909</v>
      </c>
    </row>
    <row r="1162">
      <c r="A1162" s="1">
        <v>1160.0</v>
      </c>
      <c r="B1162" s="2" t="str">
        <f>HYPERLINK("https://stackoverflow.com/q/48454558", "48454558")</f>
        <v>48454558</v>
      </c>
      <c r="C1162" s="1" t="s">
        <v>4</v>
      </c>
      <c r="D1162" s="1">
        <v>6.0</v>
      </c>
      <c r="E1162" s="1">
        <v>0.472373645601992</v>
      </c>
    </row>
    <row r="1163">
      <c r="A1163" s="1">
        <v>1161.0</v>
      </c>
      <c r="B1163" s="2" t="str">
        <f>HYPERLINK("https://stackoverflow.com/q/48466362", "48466362")</f>
        <v>48466362</v>
      </c>
      <c r="C1163" s="1" t="s">
        <v>4</v>
      </c>
      <c r="D1163" s="1">
        <v>10.0</v>
      </c>
      <c r="E1163" s="1">
        <v>0.317349944468588</v>
      </c>
    </row>
    <row r="1164">
      <c r="A1164" s="1">
        <v>1162.0</v>
      </c>
      <c r="B1164" s="2" t="str">
        <f>HYPERLINK("https://stackoverflow.com/q/48482803", "48482803")</f>
        <v>48482803</v>
      </c>
      <c r="C1164" s="1" t="s">
        <v>4</v>
      </c>
      <c r="D1164" s="1">
        <v>1.0</v>
      </c>
      <c r="E1164" s="1">
        <v>0.44889721615026</v>
      </c>
    </row>
    <row r="1165">
      <c r="A1165" s="1">
        <v>1163.0</v>
      </c>
      <c r="B1165" s="2" t="str">
        <f>HYPERLINK("https://stackoverflow.com/q/48520584", "48520584")</f>
        <v>48520584</v>
      </c>
      <c r="C1165" s="1" t="s">
        <v>4</v>
      </c>
      <c r="D1165" s="1">
        <v>6.0</v>
      </c>
      <c r="E1165" s="1">
        <v>0.334152909495375</v>
      </c>
    </row>
    <row r="1166">
      <c r="A1166" s="1">
        <v>1164.0</v>
      </c>
      <c r="B1166" s="2" t="str">
        <f>HYPERLINK("https://stackoverflow.com/q/48525962", "48525962")</f>
        <v>48525962</v>
      </c>
      <c r="C1166" s="1" t="s">
        <v>4</v>
      </c>
      <c r="D1166" s="1">
        <v>2.0</v>
      </c>
      <c r="E1166" s="1">
        <v>0.553440831791347</v>
      </c>
    </row>
    <row r="1167">
      <c r="A1167" s="1">
        <v>1165.0</v>
      </c>
      <c r="B1167" s="2" t="str">
        <f>HYPERLINK("https://stackoverflow.com/q/48528931", "48528931")</f>
        <v>48528931</v>
      </c>
      <c r="C1167" s="1" t="s">
        <v>4</v>
      </c>
      <c r="D1167" s="1">
        <v>8.0</v>
      </c>
      <c r="E1167" s="1">
        <v>0.244457799145299</v>
      </c>
    </row>
    <row r="1168">
      <c r="A1168" s="1">
        <v>1166.0</v>
      </c>
      <c r="B1168" s="2" t="str">
        <f>HYPERLINK("https://stackoverflow.com/q/48556498", "48556498")</f>
        <v>48556498</v>
      </c>
      <c r="C1168" s="1" t="s">
        <v>4</v>
      </c>
      <c r="D1168" s="1">
        <v>6.0</v>
      </c>
      <c r="E1168" s="1">
        <v>0.42281679672984</v>
      </c>
    </row>
    <row r="1169">
      <c r="A1169" s="1">
        <v>1167.0</v>
      </c>
      <c r="B1169" s="2" t="str">
        <f>HYPERLINK("https://stackoverflow.com/q/48591858", "48591858")</f>
        <v>48591858</v>
      </c>
      <c r="C1169" s="1" t="s">
        <v>4</v>
      </c>
      <c r="D1169" s="1">
        <v>4.0</v>
      </c>
      <c r="E1169" s="1">
        <v>0.355901129049277</v>
      </c>
    </row>
    <row r="1170">
      <c r="A1170" s="1">
        <v>1168.0</v>
      </c>
      <c r="B1170" s="2" t="str">
        <f>HYPERLINK("https://stackoverflow.com/q/48601226", "48601226")</f>
        <v>48601226</v>
      </c>
      <c r="C1170" s="1" t="s">
        <v>4</v>
      </c>
      <c r="D1170" s="1">
        <v>1.0</v>
      </c>
      <c r="E1170" s="1">
        <v>0.226094347641308</v>
      </c>
    </row>
    <row r="1171">
      <c r="A1171" s="1">
        <v>1169.0</v>
      </c>
      <c r="B1171" s="2" t="str">
        <f>HYPERLINK("https://stackoverflow.com/q/48602318", "48602318")</f>
        <v>48602318</v>
      </c>
      <c r="C1171" s="1" t="s">
        <v>4</v>
      </c>
      <c r="D1171" s="1">
        <v>3.0</v>
      </c>
      <c r="E1171" s="1">
        <v>0.776970764095227</v>
      </c>
    </row>
    <row r="1172">
      <c r="A1172" s="1">
        <v>1170.0</v>
      </c>
      <c r="B1172" s="2" t="str">
        <f>HYPERLINK("https://stackoverflow.com/q/48611208", "48611208")</f>
        <v>48611208</v>
      </c>
      <c r="C1172" s="1" t="s">
        <v>4</v>
      </c>
      <c r="D1172" s="1">
        <v>12.0</v>
      </c>
      <c r="E1172" s="1">
        <v>0.305821503246395</v>
      </c>
    </row>
    <row r="1173">
      <c r="A1173" s="1">
        <v>1171.0</v>
      </c>
      <c r="B1173" s="2" t="str">
        <f>HYPERLINK("https://stackoverflow.com/q/48611557", "48611557")</f>
        <v>48611557</v>
      </c>
      <c r="C1173" s="1" t="s">
        <v>4</v>
      </c>
      <c r="D1173" s="1">
        <v>6.0</v>
      </c>
      <c r="E1173" s="1">
        <v>0.452874370682589</v>
      </c>
    </row>
    <row r="1174">
      <c r="A1174" s="1">
        <v>1172.0</v>
      </c>
      <c r="B1174" s="2" t="str">
        <f>HYPERLINK("https://stackoverflow.com/q/48621279", "48621279")</f>
        <v>48621279</v>
      </c>
      <c r="C1174" s="1" t="s">
        <v>4</v>
      </c>
      <c r="D1174" s="1">
        <v>0.0</v>
      </c>
      <c r="E1174" s="1">
        <v>0.27510901796616</v>
      </c>
    </row>
    <row r="1175">
      <c r="A1175" s="1">
        <v>1173.0</v>
      </c>
      <c r="B1175" s="2" t="str">
        <f>HYPERLINK("https://stackoverflow.com/q/48628269", "48628269")</f>
        <v>48628269</v>
      </c>
      <c r="C1175" s="1" t="s">
        <v>4</v>
      </c>
      <c r="D1175" s="1">
        <v>6.0</v>
      </c>
      <c r="E1175" s="1">
        <v>0.777277686852154</v>
      </c>
    </row>
    <row r="1176">
      <c r="A1176" s="1">
        <v>1174.0</v>
      </c>
      <c r="B1176" s="2" t="str">
        <f>HYPERLINK("https://stackoverflow.com/q/48633390", "48633390")</f>
        <v>48633390</v>
      </c>
      <c r="C1176" s="1" t="s">
        <v>4</v>
      </c>
      <c r="D1176" s="1">
        <v>3.0</v>
      </c>
      <c r="E1176" s="1">
        <v>0.427231718898385</v>
      </c>
    </row>
    <row r="1177">
      <c r="A1177" s="1">
        <v>1175.0</v>
      </c>
      <c r="B1177" s="2" t="str">
        <f>HYPERLINK("https://stackoverflow.com/q/48641569", "48641569")</f>
        <v>48641569</v>
      </c>
      <c r="C1177" s="1" t="s">
        <v>4</v>
      </c>
      <c r="D1177" s="1">
        <v>7.0</v>
      </c>
      <c r="E1177" s="1">
        <v>0.565620943844439</v>
      </c>
    </row>
    <row r="1178">
      <c r="A1178" s="1">
        <v>1176.0</v>
      </c>
      <c r="B1178" s="2" t="str">
        <f>HYPERLINK("https://stackoverflow.com/q/48642274", "48642274")</f>
        <v>48642274</v>
      </c>
      <c r="C1178" s="1" t="s">
        <v>4</v>
      </c>
      <c r="D1178" s="1">
        <v>9.0</v>
      </c>
      <c r="E1178" s="1">
        <v>0.357742443775963</v>
      </c>
    </row>
    <row r="1179">
      <c r="A1179" s="1">
        <v>1177.0</v>
      </c>
      <c r="B1179" s="2" t="str">
        <f>HYPERLINK("https://stackoverflow.com/q/48646795", "48646795")</f>
        <v>48646795</v>
      </c>
      <c r="C1179" s="1" t="s">
        <v>4</v>
      </c>
      <c r="D1179" s="1">
        <v>4.0</v>
      </c>
      <c r="E1179" s="1">
        <v>0.338068481587</v>
      </c>
    </row>
    <row r="1180">
      <c r="A1180" s="1">
        <v>1178.0</v>
      </c>
      <c r="B1180" s="2" t="str">
        <f>HYPERLINK("https://stackoverflow.com/q/48647359", "48647359")</f>
        <v>48647359</v>
      </c>
      <c r="C1180" s="1" t="s">
        <v>4</v>
      </c>
      <c r="D1180" s="1">
        <v>0.0</v>
      </c>
      <c r="E1180" s="1">
        <v>0.349672647685892</v>
      </c>
    </row>
    <row r="1181">
      <c r="A1181" s="1">
        <v>1179.0</v>
      </c>
      <c r="B1181" s="2" t="str">
        <f>HYPERLINK("https://stackoverflow.com/q/48649652", "48649652")</f>
        <v>48649652</v>
      </c>
      <c r="C1181" s="1" t="s">
        <v>4</v>
      </c>
      <c r="D1181" s="1">
        <v>2.0</v>
      </c>
      <c r="E1181" s="1">
        <v>0.359588147738955</v>
      </c>
    </row>
    <row r="1182">
      <c r="A1182" s="1">
        <v>1180.0</v>
      </c>
      <c r="B1182" s="2" t="str">
        <f>HYPERLINK("https://stackoverflow.com/q/48651904", "48651904")</f>
        <v>48651904</v>
      </c>
      <c r="C1182" s="1" t="s">
        <v>4</v>
      </c>
      <c r="D1182" s="1">
        <v>1.0</v>
      </c>
      <c r="E1182" s="1">
        <v>0.584463190326382</v>
      </c>
    </row>
    <row r="1183">
      <c r="A1183" s="1">
        <v>1181.0</v>
      </c>
      <c r="B1183" s="2" t="str">
        <f>HYPERLINK("https://stackoverflow.com/q/48672445", "48672445")</f>
        <v>48672445</v>
      </c>
      <c r="C1183" s="1" t="s">
        <v>4</v>
      </c>
      <c r="D1183" s="1">
        <v>8.0</v>
      </c>
      <c r="E1183" s="1">
        <v>0.481463840596967</v>
      </c>
    </row>
    <row r="1184">
      <c r="A1184" s="1">
        <v>1182.0</v>
      </c>
      <c r="B1184" s="2" t="str">
        <f>HYPERLINK("https://stackoverflow.com/q/48736701", "48736701")</f>
        <v>48736701</v>
      </c>
      <c r="C1184" s="1" t="s">
        <v>4</v>
      </c>
      <c r="D1184" s="1">
        <v>4.0</v>
      </c>
      <c r="E1184" s="1">
        <v>0.336331453593657</v>
      </c>
    </row>
    <row r="1185">
      <c r="A1185" s="1">
        <v>1183.0</v>
      </c>
      <c r="B1185" s="2" t="str">
        <f>HYPERLINK("https://stackoverflow.com/q/48752410", "48752410")</f>
        <v>48752410</v>
      </c>
      <c r="C1185" s="1" t="s">
        <v>4</v>
      </c>
      <c r="D1185" s="1">
        <v>5.0</v>
      </c>
      <c r="E1185" s="1">
        <v>0.575289089994972</v>
      </c>
    </row>
    <row r="1186">
      <c r="A1186" s="1">
        <v>1184.0</v>
      </c>
      <c r="B1186" s="2" t="str">
        <f>HYPERLINK("https://stackoverflow.com/q/48757984", "48757984")</f>
        <v>48757984</v>
      </c>
      <c r="C1186" s="1" t="s">
        <v>4</v>
      </c>
      <c r="D1186" s="1">
        <v>10.0</v>
      </c>
      <c r="E1186" s="1">
        <v>0.827691312407469</v>
      </c>
    </row>
    <row r="1187">
      <c r="A1187" s="1">
        <v>1185.0</v>
      </c>
      <c r="B1187" s="2" t="str">
        <f>HYPERLINK("https://stackoverflow.com/q/48761222", "48761222")</f>
        <v>48761222</v>
      </c>
      <c r="C1187" s="1" t="s">
        <v>4</v>
      </c>
      <c r="D1187" s="1">
        <v>6.0</v>
      </c>
      <c r="E1187" s="1">
        <v>0.599503722084367</v>
      </c>
    </row>
    <row r="1188">
      <c r="A1188" s="1">
        <v>1186.0</v>
      </c>
      <c r="B1188" s="2" t="str">
        <f>HYPERLINK("https://stackoverflow.com/q/48773927", "48773927")</f>
        <v>48773927</v>
      </c>
      <c r="C1188" s="1" t="s">
        <v>4</v>
      </c>
      <c r="D1188" s="1">
        <v>8.0</v>
      </c>
      <c r="E1188" s="1">
        <v>0.291064491064491</v>
      </c>
    </row>
    <row r="1189">
      <c r="A1189" s="1">
        <v>1187.0</v>
      </c>
      <c r="B1189" s="2" t="str">
        <f>HYPERLINK("https://stackoverflow.com/q/48775484", "48775484")</f>
        <v>48775484</v>
      </c>
      <c r="C1189" s="1" t="s">
        <v>4</v>
      </c>
      <c r="D1189" s="1">
        <v>1.0</v>
      </c>
      <c r="E1189" s="1">
        <v>0.269370426233171</v>
      </c>
    </row>
    <row r="1190">
      <c r="A1190" s="1">
        <v>1188.0</v>
      </c>
      <c r="B1190" s="2" t="str">
        <f>HYPERLINK("https://stackoverflow.com/q/48785562", "48785562")</f>
        <v>48785562</v>
      </c>
      <c r="C1190" s="1" t="s">
        <v>4</v>
      </c>
      <c r="D1190" s="1">
        <v>7.0</v>
      </c>
      <c r="E1190" s="1">
        <v>0.375728892084032</v>
      </c>
    </row>
    <row r="1191">
      <c r="A1191" s="1">
        <v>1189.0</v>
      </c>
      <c r="B1191" s="2" t="str">
        <f>HYPERLINK("https://stackoverflow.com/q/48791497", "48791497")</f>
        <v>48791497</v>
      </c>
      <c r="C1191" s="1" t="s">
        <v>4</v>
      </c>
      <c r="D1191" s="1">
        <v>0.0</v>
      </c>
      <c r="E1191" s="1">
        <v>0.228164088289349</v>
      </c>
    </row>
    <row r="1192">
      <c r="A1192" s="1">
        <v>1190.0</v>
      </c>
      <c r="B1192" s="2" t="str">
        <f>HYPERLINK("https://stackoverflow.com/q/48794510", "48794510")</f>
        <v>48794510</v>
      </c>
      <c r="C1192" s="1" t="s">
        <v>4</v>
      </c>
      <c r="D1192" s="1">
        <v>7.0</v>
      </c>
      <c r="E1192" s="1">
        <v>0.744718921548189</v>
      </c>
    </row>
    <row r="1193">
      <c r="A1193" s="1">
        <v>1191.0</v>
      </c>
      <c r="B1193" s="2" t="str">
        <f>HYPERLINK("https://stackoverflow.com/q/48805877", "48805877")</f>
        <v>48805877</v>
      </c>
      <c r="C1193" s="1" t="s">
        <v>4</v>
      </c>
      <c r="D1193" s="1">
        <v>3.0</v>
      </c>
      <c r="E1193" s="1">
        <v>0.547511312217194</v>
      </c>
    </row>
    <row r="1194">
      <c r="A1194" s="1">
        <v>1192.0</v>
      </c>
      <c r="B1194" s="2" t="str">
        <f>HYPERLINK("https://stackoverflow.com/q/48813443", "48813443")</f>
        <v>48813443</v>
      </c>
      <c r="C1194" s="1" t="s">
        <v>4</v>
      </c>
      <c r="D1194" s="1">
        <v>12.0</v>
      </c>
      <c r="E1194" s="1">
        <v>0.321954693905913</v>
      </c>
    </row>
    <row r="1195">
      <c r="A1195" s="1">
        <v>1193.0</v>
      </c>
      <c r="B1195" s="2" t="str">
        <f>HYPERLINK("https://stackoverflow.com/q/48817664", "48817664")</f>
        <v>48817664</v>
      </c>
      <c r="C1195" s="1" t="s">
        <v>4</v>
      </c>
      <c r="D1195" s="1">
        <v>3.0</v>
      </c>
      <c r="E1195" s="1">
        <v>0.76119537739256</v>
      </c>
    </row>
    <row r="1196">
      <c r="A1196" s="1">
        <v>1194.0</v>
      </c>
      <c r="B1196" s="2" t="str">
        <f>HYPERLINK("https://stackoverflow.com/q/48837776", "48837776")</f>
        <v>48837776</v>
      </c>
      <c r="C1196" s="1" t="s">
        <v>4</v>
      </c>
      <c r="D1196" s="1">
        <v>6.0</v>
      </c>
      <c r="E1196" s="1">
        <v>0.537980597466128</v>
      </c>
    </row>
    <row r="1197">
      <c r="A1197" s="1">
        <v>1195.0</v>
      </c>
      <c r="B1197" s="2" t="str">
        <f>HYPERLINK("https://stackoverflow.com/q/48842439", "48842439")</f>
        <v>48842439</v>
      </c>
      <c r="C1197" s="1" t="s">
        <v>4</v>
      </c>
      <c r="D1197" s="1">
        <v>2.0</v>
      </c>
      <c r="E1197" s="1">
        <v>0.292796092796092</v>
      </c>
    </row>
    <row r="1198">
      <c r="A1198" s="1">
        <v>1196.0</v>
      </c>
      <c r="B1198" s="2" t="str">
        <f>HYPERLINK("https://stackoverflow.com/q/48865565", "48865565")</f>
        <v>48865565</v>
      </c>
      <c r="C1198" s="1" t="s">
        <v>4</v>
      </c>
      <c r="D1198" s="1">
        <v>6.0</v>
      </c>
      <c r="E1198" s="1">
        <v>0.590453799622854</v>
      </c>
    </row>
    <row r="1199">
      <c r="A1199" s="1">
        <v>1197.0</v>
      </c>
      <c r="B1199" s="2" t="str">
        <f>HYPERLINK("https://stackoverflow.com/q/48866981", "48866981")</f>
        <v>48866981</v>
      </c>
      <c r="C1199" s="1" t="s">
        <v>4</v>
      </c>
      <c r="D1199" s="1">
        <v>3.0</v>
      </c>
      <c r="E1199" s="1">
        <v>0.688319673931184</v>
      </c>
    </row>
    <row r="1200">
      <c r="A1200" s="1">
        <v>1198.0</v>
      </c>
      <c r="B1200" s="2" t="str">
        <f>HYPERLINK("https://stackoverflow.com/q/48869897", "48869897")</f>
        <v>48869897</v>
      </c>
      <c r="C1200" s="1" t="s">
        <v>4</v>
      </c>
      <c r="D1200" s="1">
        <v>10.0</v>
      </c>
      <c r="E1200" s="1">
        <v>0.449048319372508</v>
      </c>
    </row>
    <row r="1201">
      <c r="A1201" s="1">
        <v>1199.0</v>
      </c>
      <c r="B1201" s="2" t="str">
        <f>HYPERLINK("https://stackoverflow.com/q/48870896", "48870896")</f>
        <v>48870896</v>
      </c>
      <c r="C1201" s="1" t="s">
        <v>4</v>
      </c>
      <c r="D1201" s="1">
        <v>4.0</v>
      </c>
      <c r="E1201" s="1">
        <v>0.29483866693169</v>
      </c>
    </row>
    <row r="1202">
      <c r="A1202" s="1">
        <v>1200.0</v>
      </c>
      <c r="B1202" s="2" t="str">
        <f>HYPERLINK("https://stackoverflow.com/q/48871444", "48871444")</f>
        <v>48871444</v>
      </c>
      <c r="C1202" s="1" t="s">
        <v>4</v>
      </c>
      <c r="D1202" s="1">
        <v>6.0</v>
      </c>
      <c r="E1202" s="1">
        <v>0.590184725668596</v>
      </c>
    </row>
    <row r="1203">
      <c r="A1203" s="1">
        <v>1201.0</v>
      </c>
      <c r="B1203" s="2" t="str">
        <f>HYPERLINK("https://stackoverflow.com/q/48875608", "48875608")</f>
        <v>48875608</v>
      </c>
      <c r="C1203" s="1" t="s">
        <v>4</v>
      </c>
      <c r="D1203" s="1">
        <v>11.0</v>
      </c>
      <c r="E1203" s="1">
        <v>0.483160893687209</v>
      </c>
    </row>
    <row r="1204">
      <c r="A1204" s="1">
        <v>1202.0</v>
      </c>
      <c r="B1204" s="2" t="str">
        <f>HYPERLINK("https://stackoverflow.com/q/48880561", "48880561")</f>
        <v>48880561</v>
      </c>
      <c r="C1204" s="1" t="s">
        <v>4</v>
      </c>
      <c r="D1204" s="1">
        <v>1.0</v>
      </c>
      <c r="E1204" s="1">
        <v>0.510284118762921</v>
      </c>
    </row>
    <row r="1205">
      <c r="A1205" s="1">
        <v>1203.0</v>
      </c>
      <c r="B1205" s="2" t="str">
        <f>HYPERLINK("https://stackoverflow.com/q/48881818", "48881818")</f>
        <v>48881818</v>
      </c>
      <c r="C1205" s="1" t="s">
        <v>4</v>
      </c>
      <c r="D1205" s="1">
        <v>6.0</v>
      </c>
      <c r="E1205" s="1">
        <v>0.520370114625051</v>
      </c>
    </row>
    <row r="1206">
      <c r="A1206" s="1">
        <v>1204.0</v>
      </c>
      <c r="B1206" s="2" t="str">
        <f>HYPERLINK("https://stackoverflow.com/q/48881877", "48881877")</f>
        <v>48881877</v>
      </c>
      <c r="C1206" s="1" t="s">
        <v>4</v>
      </c>
      <c r="D1206" s="1">
        <v>8.0</v>
      </c>
      <c r="E1206" s="1">
        <v>0.524951750758202</v>
      </c>
    </row>
    <row r="1207">
      <c r="A1207" s="1">
        <v>1205.0</v>
      </c>
      <c r="B1207" s="2" t="str">
        <f>HYPERLINK("https://stackoverflow.com/q/48891615", "48891615")</f>
        <v>48891615</v>
      </c>
      <c r="C1207" s="1" t="s">
        <v>4</v>
      </c>
      <c r="D1207" s="1">
        <v>2.0</v>
      </c>
      <c r="E1207" s="1">
        <v>0.51883073800882</v>
      </c>
    </row>
    <row r="1208">
      <c r="A1208" s="1">
        <v>1206.0</v>
      </c>
      <c r="B1208" s="2" t="str">
        <f>HYPERLINK("https://stackoverflow.com/q/48897493", "48897493")</f>
        <v>48897493</v>
      </c>
      <c r="C1208" s="1" t="s">
        <v>4</v>
      </c>
      <c r="D1208" s="1">
        <v>12.0</v>
      </c>
      <c r="E1208" s="1">
        <v>0.343231320650675</v>
      </c>
    </row>
    <row r="1209">
      <c r="A1209" s="1">
        <v>1207.0</v>
      </c>
      <c r="B1209" s="2" t="str">
        <f>HYPERLINK("https://stackoverflow.com/q/48904349", "48904349")</f>
        <v>48904349</v>
      </c>
      <c r="C1209" s="1" t="s">
        <v>4</v>
      </c>
      <c r="D1209" s="1">
        <v>6.0</v>
      </c>
      <c r="E1209" s="1">
        <v>0.429040237063159</v>
      </c>
    </row>
    <row r="1210">
      <c r="A1210" s="1">
        <v>1208.0</v>
      </c>
      <c r="B1210" s="2" t="str">
        <f>HYPERLINK("https://stackoverflow.com/q/48906831", "48906831")</f>
        <v>48906831</v>
      </c>
      <c r="C1210" s="1" t="s">
        <v>4</v>
      </c>
      <c r="D1210" s="1">
        <v>2.0</v>
      </c>
      <c r="E1210" s="1">
        <v>0.322974614745188</v>
      </c>
    </row>
    <row r="1211">
      <c r="A1211" s="1">
        <v>1209.0</v>
      </c>
      <c r="B1211" s="2" t="str">
        <f>HYPERLINK("https://stackoverflow.com/q/48913880", "48913880")</f>
        <v>48913880</v>
      </c>
      <c r="C1211" s="1" t="s">
        <v>4</v>
      </c>
      <c r="D1211" s="1">
        <v>0.0</v>
      </c>
      <c r="E1211" s="1">
        <v>0.317731900452488</v>
      </c>
    </row>
    <row r="1212">
      <c r="A1212" s="1">
        <v>1210.0</v>
      </c>
      <c r="B1212" s="2" t="str">
        <f>HYPERLINK("https://stackoverflow.com/q/48914817", "48914817")</f>
        <v>48914817</v>
      </c>
      <c r="C1212" s="1" t="s">
        <v>4</v>
      </c>
      <c r="D1212" s="1">
        <v>6.0</v>
      </c>
      <c r="E1212" s="1">
        <v>0.369275614645985</v>
      </c>
    </row>
    <row r="1213">
      <c r="A1213" s="1">
        <v>1211.0</v>
      </c>
      <c r="B1213" s="2" t="str">
        <f>HYPERLINK("https://stackoverflow.com/q/48926866", "48926866")</f>
        <v>48926866</v>
      </c>
      <c r="C1213" s="1" t="s">
        <v>4</v>
      </c>
      <c r="D1213" s="1">
        <v>1.0</v>
      </c>
      <c r="E1213" s="1">
        <v>0.419792065314453</v>
      </c>
    </row>
    <row r="1214">
      <c r="A1214" s="1">
        <v>1212.0</v>
      </c>
      <c r="B1214" s="2" t="str">
        <f>HYPERLINK("https://stackoverflow.com/q/48933290", "48933290")</f>
        <v>48933290</v>
      </c>
      <c r="C1214" s="1" t="s">
        <v>4</v>
      </c>
      <c r="D1214" s="1">
        <v>3.0</v>
      </c>
      <c r="E1214" s="1">
        <v>0.735857784826856</v>
      </c>
    </row>
    <row r="1215">
      <c r="A1215" s="1">
        <v>1213.0</v>
      </c>
      <c r="B1215" s="2" t="str">
        <f>HYPERLINK("https://stackoverflow.com/q/48950826", "48950826")</f>
        <v>48950826</v>
      </c>
      <c r="C1215" s="1" t="s">
        <v>4</v>
      </c>
      <c r="D1215" s="1">
        <v>9.0</v>
      </c>
      <c r="E1215" s="1">
        <v>0.593875691302161</v>
      </c>
    </row>
    <row r="1216">
      <c r="A1216" s="1">
        <v>1214.0</v>
      </c>
      <c r="B1216" s="2" t="str">
        <f>HYPERLINK("https://stackoverflow.com/q/48952883", "48952883")</f>
        <v>48952883</v>
      </c>
      <c r="C1216" s="1" t="s">
        <v>4</v>
      </c>
      <c r="D1216" s="1">
        <v>0.0</v>
      </c>
      <c r="E1216" s="1">
        <v>0.469495207064267</v>
      </c>
    </row>
    <row r="1217">
      <c r="A1217" s="1">
        <v>1215.0</v>
      </c>
      <c r="B1217" s="2" t="str">
        <f>HYPERLINK("https://stackoverflow.com/q/48979623", "48979623")</f>
        <v>48979623</v>
      </c>
      <c r="C1217" s="1" t="s">
        <v>4</v>
      </c>
      <c r="D1217" s="1">
        <v>9.0</v>
      </c>
      <c r="E1217" s="1">
        <v>0.296980796980796</v>
      </c>
    </row>
    <row r="1218">
      <c r="A1218" s="1">
        <v>1216.0</v>
      </c>
      <c r="B1218" s="2" t="str">
        <f>HYPERLINK("https://stackoverflow.com/q/48981236", "48981236")</f>
        <v>48981236</v>
      </c>
      <c r="C1218" s="1" t="s">
        <v>4</v>
      </c>
      <c r="D1218" s="1">
        <v>3.0</v>
      </c>
      <c r="E1218" s="1">
        <v>0.790670722874112</v>
      </c>
    </row>
    <row r="1219">
      <c r="A1219" s="1">
        <v>1217.0</v>
      </c>
      <c r="B1219" s="2" t="str">
        <f>HYPERLINK("https://stackoverflow.com/q/48997601", "48997601")</f>
        <v>48997601</v>
      </c>
      <c r="C1219" s="1" t="s">
        <v>4</v>
      </c>
      <c r="D1219" s="1">
        <v>3.0</v>
      </c>
      <c r="E1219" s="1">
        <v>0.346264051135111</v>
      </c>
    </row>
    <row r="1220">
      <c r="A1220" s="1">
        <v>1218.0</v>
      </c>
      <c r="B1220" s="2" t="str">
        <f>HYPERLINK("https://stackoverflow.com/q/49002928", "49002928")</f>
        <v>49002928</v>
      </c>
      <c r="C1220" s="1" t="s">
        <v>4</v>
      </c>
      <c r="D1220" s="1">
        <v>6.0</v>
      </c>
      <c r="E1220" s="1">
        <v>0.36281928832072</v>
      </c>
    </row>
    <row r="1221">
      <c r="A1221" s="1">
        <v>1219.0</v>
      </c>
      <c r="B1221" s="2" t="str">
        <f>HYPERLINK("https://stackoverflow.com/q/49006215", "49006215")</f>
        <v>49006215</v>
      </c>
      <c r="C1221" s="1" t="s">
        <v>4</v>
      </c>
      <c r="D1221" s="1">
        <v>10.0</v>
      </c>
      <c r="E1221" s="1">
        <v>0.415669130148155</v>
      </c>
    </row>
    <row r="1222">
      <c r="A1222" s="1">
        <v>1220.0</v>
      </c>
      <c r="B1222" s="2" t="str">
        <f>HYPERLINK("https://stackoverflow.com/q/49020892", "49020892")</f>
        <v>49020892</v>
      </c>
      <c r="C1222" s="1" t="s">
        <v>4</v>
      </c>
      <c r="D1222" s="1">
        <v>11.0</v>
      </c>
      <c r="E1222" s="1">
        <v>0.420423440031283</v>
      </c>
    </row>
    <row r="1223">
      <c r="A1223" s="1">
        <v>1221.0</v>
      </c>
      <c r="B1223" s="2" t="str">
        <f>HYPERLINK("https://stackoverflow.com/q/49033921", "49033921")</f>
        <v>49033921</v>
      </c>
      <c r="C1223" s="1" t="s">
        <v>4</v>
      </c>
      <c r="D1223" s="1">
        <v>5.0</v>
      </c>
      <c r="E1223" s="1">
        <v>0.376593043919776</v>
      </c>
    </row>
    <row r="1224">
      <c r="A1224" s="1">
        <v>1222.0</v>
      </c>
      <c r="B1224" s="2" t="str">
        <f>HYPERLINK("https://stackoverflow.com/q/49035373", "49035373")</f>
        <v>49035373</v>
      </c>
      <c r="C1224" s="1" t="s">
        <v>4</v>
      </c>
      <c r="D1224" s="1">
        <v>2.0</v>
      </c>
      <c r="E1224" s="1">
        <v>0.320975075941963</v>
      </c>
    </row>
    <row r="1225">
      <c r="A1225" s="1">
        <v>1223.0</v>
      </c>
      <c r="B1225" s="2" t="str">
        <f>HYPERLINK("https://stackoverflow.com/q/49042255", "49042255")</f>
        <v>49042255</v>
      </c>
      <c r="C1225" s="1" t="s">
        <v>4</v>
      </c>
      <c r="D1225" s="1">
        <v>4.0</v>
      </c>
      <c r="E1225" s="1">
        <v>0.389912122306488</v>
      </c>
    </row>
    <row r="1226">
      <c r="A1226" s="1">
        <v>1224.0</v>
      </c>
      <c r="B1226" s="2" t="str">
        <f>HYPERLINK("https://stackoverflow.com/q/49051500", "49051500")</f>
        <v>49051500</v>
      </c>
      <c r="C1226" s="1" t="s">
        <v>4</v>
      </c>
      <c r="D1226" s="1">
        <v>3.0</v>
      </c>
      <c r="E1226" s="1">
        <v>0.861676762647636</v>
      </c>
    </row>
    <row r="1227">
      <c r="A1227" s="1">
        <v>1225.0</v>
      </c>
      <c r="B1227" s="2" t="str">
        <f>HYPERLINK("https://stackoverflow.com/q/49097763", "49097763")</f>
        <v>49097763</v>
      </c>
      <c r="C1227" s="1" t="s">
        <v>4</v>
      </c>
      <c r="D1227" s="1">
        <v>8.0</v>
      </c>
      <c r="E1227" s="1">
        <v>0.495203025298062</v>
      </c>
    </row>
    <row r="1228">
      <c r="A1228" s="1">
        <v>1226.0</v>
      </c>
      <c r="B1228" s="2" t="str">
        <f>HYPERLINK("https://stackoverflow.com/q/49103880", "49103880")</f>
        <v>49103880</v>
      </c>
      <c r="C1228" s="1" t="s">
        <v>4</v>
      </c>
      <c r="D1228" s="1">
        <v>1.0</v>
      </c>
      <c r="E1228" s="1">
        <v>0.56525947962412</v>
      </c>
    </row>
    <row r="1229">
      <c r="A1229" s="1">
        <v>1227.0</v>
      </c>
      <c r="B1229" s="2" t="str">
        <f>HYPERLINK("https://stackoverflow.com/q/49106800", "49106800")</f>
        <v>49106800</v>
      </c>
      <c r="C1229" s="1" t="s">
        <v>4</v>
      </c>
      <c r="D1229" s="1">
        <v>4.0</v>
      </c>
      <c r="E1229" s="1">
        <v>0.311409218693986</v>
      </c>
    </row>
    <row r="1230">
      <c r="A1230" s="1">
        <v>1228.0</v>
      </c>
      <c r="B1230" s="2" t="str">
        <f>HYPERLINK("https://stackoverflow.com/q/49138059", "49138059")</f>
        <v>49138059</v>
      </c>
      <c r="C1230" s="1" t="s">
        <v>4</v>
      </c>
      <c r="D1230" s="1">
        <v>3.0</v>
      </c>
      <c r="E1230" s="1">
        <v>0.711651602725732</v>
      </c>
    </row>
    <row r="1231">
      <c r="A1231" s="1">
        <v>1229.0</v>
      </c>
      <c r="B1231" s="2" t="str">
        <f>HYPERLINK("https://stackoverflow.com/q/49143658", "49143658")</f>
        <v>49143658</v>
      </c>
      <c r="C1231" s="1" t="s">
        <v>4</v>
      </c>
      <c r="D1231" s="1">
        <v>4.0</v>
      </c>
      <c r="E1231" s="1">
        <v>0.425013354700854</v>
      </c>
    </row>
    <row r="1232">
      <c r="A1232" s="1">
        <v>1230.0</v>
      </c>
      <c r="B1232" s="2" t="str">
        <f>HYPERLINK("https://stackoverflow.com/q/49146043", "49146043")</f>
        <v>49146043</v>
      </c>
      <c r="C1232" s="1" t="s">
        <v>4</v>
      </c>
      <c r="D1232" s="1">
        <v>8.0</v>
      </c>
      <c r="E1232" s="1">
        <v>0.418143211462626</v>
      </c>
    </row>
    <row r="1233">
      <c r="A1233" s="1">
        <v>1231.0</v>
      </c>
      <c r="B1233" s="2" t="str">
        <f>HYPERLINK("https://stackoverflow.com/q/49148407", "49148407")</f>
        <v>49148407</v>
      </c>
      <c r="C1233" s="1" t="s">
        <v>4</v>
      </c>
      <c r="D1233" s="1">
        <v>0.0</v>
      </c>
      <c r="E1233" s="1">
        <v>0.698696365363031</v>
      </c>
    </row>
    <row r="1234">
      <c r="A1234" s="1">
        <v>1232.0</v>
      </c>
      <c r="B1234" s="2" t="str">
        <f>HYPERLINK("https://stackoverflow.com/q/49157019", "49157019")</f>
        <v>49157019</v>
      </c>
      <c r="C1234" s="1" t="s">
        <v>4</v>
      </c>
      <c r="D1234" s="1">
        <v>10.0</v>
      </c>
      <c r="E1234" s="1">
        <v>0.32165487768936</v>
      </c>
    </row>
    <row r="1235">
      <c r="A1235" s="1">
        <v>1233.0</v>
      </c>
      <c r="B1235" s="2" t="str">
        <f>HYPERLINK("https://stackoverflow.com/q/49164897", "49164897")</f>
        <v>49164897</v>
      </c>
      <c r="C1235" s="1" t="s">
        <v>4</v>
      </c>
      <c r="D1235" s="1">
        <v>4.0</v>
      </c>
      <c r="E1235" s="1">
        <v>0.632897130072271</v>
      </c>
    </row>
    <row r="1236">
      <c r="A1236" s="1">
        <v>1234.0</v>
      </c>
      <c r="B1236" s="2" t="str">
        <f>HYPERLINK("https://stackoverflow.com/q/49172417", "49172417")</f>
        <v>49172417</v>
      </c>
      <c r="C1236" s="1" t="s">
        <v>4</v>
      </c>
      <c r="D1236" s="1">
        <v>1.0</v>
      </c>
      <c r="E1236" s="1">
        <v>0.250049691910157</v>
      </c>
    </row>
    <row r="1237">
      <c r="A1237" s="1">
        <v>1235.0</v>
      </c>
      <c r="B1237" s="2" t="str">
        <f>HYPERLINK("https://stackoverflow.com/q/49175094", "49175094")</f>
        <v>49175094</v>
      </c>
      <c r="C1237" s="1" t="s">
        <v>4</v>
      </c>
      <c r="D1237" s="1">
        <v>2.0</v>
      </c>
      <c r="E1237" s="1">
        <v>0.357648700505843</v>
      </c>
    </row>
    <row r="1238">
      <c r="A1238" s="1">
        <v>1236.0</v>
      </c>
      <c r="B1238" s="2" t="str">
        <f>HYPERLINK("https://stackoverflow.com/q/49192135", "49192135")</f>
        <v>49192135</v>
      </c>
      <c r="C1238" s="1" t="s">
        <v>4</v>
      </c>
      <c r="D1238" s="1">
        <v>4.0</v>
      </c>
      <c r="E1238" s="1">
        <v>0.468900452825436</v>
      </c>
    </row>
    <row r="1239">
      <c r="A1239" s="1">
        <v>1237.0</v>
      </c>
      <c r="B1239" s="2" t="str">
        <f>HYPERLINK("https://stackoverflow.com/q/49200336", "49200336")</f>
        <v>49200336</v>
      </c>
      <c r="C1239" s="1" t="s">
        <v>4</v>
      </c>
      <c r="D1239" s="1">
        <v>8.0</v>
      </c>
      <c r="E1239" s="1">
        <v>0.36354439211582</v>
      </c>
    </row>
    <row r="1240">
      <c r="A1240" s="1">
        <v>1238.0</v>
      </c>
      <c r="B1240" s="2" t="str">
        <f>HYPERLINK("https://stackoverflow.com/q/49220818", "49220818")</f>
        <v>49220818</v>
      </c>
      <c r="C1240" s="1" t="s">
        <v>4</v>
      </c>
      <c r="D1240" s="1">
        <v>8.0</v>
      </c>
      <c r="E1240" s="1">
        <v>0.322974614745188</v>
      </c>
    </row>
    <row r="1241">
      <c r="A1241" s="1">
        <v>1239.0</v>
      </c>
      <c r="B1241" s="2" t="str">
        <f>HYPERLINK("https://stackoverflow.com/q/49223721", "49223721")</f>
        <v>49223721</v>
      </c>
      <c r="C1241" s="1" t="s">
        <v>4</v>
      </c>
      <c r="D1241" s="1">
        <v>1.0</v>
      </c>
      <c r="E1241" s="1">
        <v>0.484330484330484</v>
      </c>
    </row>
    <row r="1242">
      <c r="A1242" s="1">
        <v>1240.0</v>
      </c>
      <c r="B1242" s="2" t="str">
        <f>HYPERLINK("https://stackoverflow.com/q/49229199", "49229199")</f>
        <v>49229199</v>
      </c>
      <c r="C1242" s="1" t="s">
        <v>4</v>
      </c>
      <c r="D1242" s="1">
        <v>11.0</v>
      </c>
      <c r="E1242" s="1">
        <v>0.239265059624341</v>
      </c>
    </row>
    <row r="1243">
      <c r="A1243" s="1">
        <v>1241.0</v>
      </c>
      <c r="B1243" s="2" t="str">
        <f>HYPERLINK("https://stackoverflow.com/q/49242888", "49242888")</f>
        <v>49242888</v>
      </c>
      <c r="C1243" s="1" t="s">
        <v>4</v>
      </c>
      <c r="D1243" s="1">
        <v>4.0</v>
      </c>
      <c r="E1243" s="1">
        <v>0.491942839768926</v>
      </c>
    </row>
    <row r="1244">
      <c r="A1244" s="1">
        <v>1242.0</v>
      </c>
      <c r="B1244" s="2" t="str">
        <f>HYPERLINK("https://stackoverflow.com/q/49249899", "49249899")</f>
        <v>49249899</v>
      </c>
      <c r="C1244" s="1" t="s">
        <v>4</v>
      </c>
      <c r="D1244" s="1">
        <v>0.0</v>
      </c>
      <c r="E1244" s="1">
        <v>0.262337593606943</v>
      </c>
    </row>
    <row r="1245">
      <c r="A1245" s="1">
        <v>1243.0</v>
      </c>
      <c r="B1245" s="2" t="str">
        <f>HYPERLINK("https://stackoverflow.com/q/49261726", "49261726")</f>
        <v>49261726</v>
      </c>
      <c r="C1245" s="1" t="s">
        <v>4</v>
      </c>
      <c r="D1245" s="1">
        <v>6.0</v>
      </c>
      <c r="E1245" s="1">
        <v>0.362870789341377</v>
      </c>
    </row>
    <row r="1246">
      <c r="A1246" s="1">
        <v>1244.0</v>
      </c>
      <c r="B1246" s="2" t="str">
        <f>HYPERLINK("https://stackoverflow.com/q/49263074", "49263074")</f>
        <v>49263074</v>
      </c>
      <c r="C1246" s="1" t="s">
        <v>4</v>
      </c>
      <c r="D1246" s="1">
        <v>12.0</v>
      </c>
      <c r="E1246" s="1">
        <v>0.381385019180294</v>
      </c>
    </row>
    <row r="1247">
      <c r="A1247" s="1">
        <v>1245.0</v>
      </c>
      <c r="B1247" s="2" t="str">
        <f>HYPERLINK("https://stackoverflow.com/q/49286426", "49286426")</f>
        <v>49286426</v>
      </c>
      <c r="C1247" s="1" t="s">
        <v>4</v>
      </c>
      <c r="D1247" s="1">
        <v>2.0</v>
      </c>
      <c r="E1247" s="1">
        <v>0.308617065994115</v>
      </c>
    </row>
    <row r="1248">
      <c r="A1248" s="1">
        <v>1246.0</v>
      </c>
      <c r="B1248" s="2" t="str">
        <f>HYPERLINK("https://stackoverflow.com/q/49288450", "49288450")</f>
        <v>49288450</v>
      </c>
      <c r="C1248" s="1" t="s">
        <v>4</v>
      </c>
      <c r="D1248" s="1">
        <v>7.0</v>
      </c>
      <c r="E1248" s="1">
        <v>0.672570270508414</v>
      </c>
    </row>
    <row r="1249">
      <c r="A1249" s="1">
        <v>1247.0</v>
      </c>
      <c r="B1249" s="2" t="str">
        <f>HYPERLINK("https://stackoverflow.com/q/49298407", "49298407")</f>
        <v>49298407</v>
      </c>
      <c r="C1249" s="1" t="s">
        <v>4</v>
      </c>
      <c r="D1249" s="1">
        <v>6.0</v>
      </c>
      <c r="E1249" s="1">
        <v>0.493876112432813</v>
      </c>
    </row>
    <row r="1250">
      <c r="A1250" s="1">
        <v>1248.0</v>
      </c>
      <c r="B1250" s="2" t="str">
        <f>HYPERLINK("https://stackoverflow.com/q/49301986", "49301986")</f>
        <v>49301986</v>
      </c>
      <c r="C1250" s="1" t="s">
        <v>4</v>
      </c>
      <c r="D1250" s="1">
        <v>1.0</v>
      </c>
      <c r="E1250" s="1">
        <v>0.374346964510899</v>
      </c>
    </row>
    <row r="1251">
      <c r="A1251" s="1">
        <v>1249.0</v>
      </c>
      <c r="B1251" s="2" t="str">
        <f>HYPERLINK("https://stackoverflow.com/q/49311336", "49311336")</f>
        <v>49311336</v>
      </c>
      <c r="C1251" s="1" t="s">
        <v>4</v>
      </c>
      <c r="D1251" s="1">
        <v>6.0</v>
      </c>
      <c r="E1251" s="1">
        <v>0.489758325965222</v>
      </c>
    </row>
    <row r="1252">
      <c r="A1252" s="1">
        <v>1250.0</v>
      </c>
      <c r="B1252" s="2" t="str">
        <f>HYPERLINK("https://stackoverflow.com/q/49320948", "49320948")</f>
        <v>49320948</v>
      </c>
      <c r="C1252" s="1" t="s">
        <v>4</v>
      </c>
      <c r="D1252" s="1">
        <v>10.0</v>
      </c>
      <c r="E1252" s="1">
        <v>0.433723843206601</v>
      </c>
    </row>
    <row r="1253">
      <c r="A1253" s="1">
        <v>1251.0</v>
      </c>
      <c r="B1253" s="2" t="str">
        <f>HYPERLINK("https://stackoverflow.com/q/49326074", "49326074")</f>
        <v>49326074</v>
      </c>
      <c r="C1253" s="1" t="s">
        <v>4</v>
      </c>
      <c r="D1253" s="1">
        <v>12.0</v>
      </c>
      <c r="E1253" s="1">
        <v>0.383080627662671</v>
      </c>
    </row>
    <row r="1254">
      <c r="A1254" s="1">
        <v>1252.0</v>
      </c>
      <c r="B1254" s="2" t="str">
        <f>HYPERLINK("https://stackoverflow.com/q/49372027", "49372027")</f>
        <v>49372027</v>
      </c>
      <c r="C1254" s="1" t="s">
        <v>4</v>
      </c>
      <c r="D1254" s="1">
        <v>10.0</v>
      </c>
      <c r="E1254" s="1">
        <v>0.481467271990962</v>
      </c>
    </row>
    <row r="1255">
      <c r="A1255" s="1">
        <v>1253.0</v>
      </c>
      <c r="B1255" s="2" t="str">
        <f>HYPERLINK("https://stackoverflow.com/q/49375184", "49375184")</f>
        <v>49375184</v>
      </c>
      <c r="C1255" s="1" t="s">
        <v>4</v>
      </c>
      <c r="D1255" s="1">
        <v>0.0</v>
      </c>
      <c r="E1255" s="1">
        <v>0.276656257788333</v>
      </c>
    </row>
    <row r="1256">
      <c r="A1256" s="1">
        <v>1254.0</v>
      </c>
      <c r="B1256" s="2" t="str">
        <f>HYPERLINK("https://stackoverflow.com/q/49379459", "49379459")</f>
        <v>49379459</v>
      </c>
      <c r="C1256" s="1" t="s">
        <v>4</v>
      </c>
      <c r="D1256" s="1">
        <v>10.0</v>
      </c>
      <c r="E1256" s="1">
        <v>0.565596216081652</v>
      </c>
    </row>
    <row r="1257">
      <c r="A1257" s="1">
        <v>1255.0</v>
      </c>
      <c r="B1257" s="2" t="str">
        <f>HYPERLINK("https://stackoverflow.com/q/49400625", "49400625")</f>
        <v>49400625</v>
      </c>
      <c r="C1257" s="1" t="s">
        <v>4</v>
      </c>
      <c r="D1257" s="1">
        <v>12.0</v>
      </c>
      <c r="E1257" s="1">
        <v>0.518898385565052</v>
      </c>
    </row>
    <row r="1258">
      <c r="A1258" s="1">
        <v>1256.0</v>
      </c>
      <c r="B1258" s="2" t="str">
        <f>HYPERLINK("https://stackoverflow.com/q/49409218", "49409218")</f>
        <v>49409218</v>
      </c>
      <c r="C1258" s="1" t="s">
        <v>4</v>
      </c>
      <c r="D1258" s="1">
        <v>8.0</v>
      </c>
      <c r="E1258" s="1">
        <v>0.481467271990962</v>
      </c>
    </row>
    <row r="1259">
      <c r="A1259" s="1">
        <v>1257.0</v>
      </c>
      <c r="B1259" s="2" t="str">
        <f>HYPERLINK("https://stackoverflow.com/q/49412482", "49412482")</f>
        <v>49412482</v>
      </c>
      <c r="C1259" s="1" t="s">
        <v>4</v>
      </c>
      <c r="D1259" s="1">
        <v>3.0</v>
      </c>
      <c r="E1259" s="1">
        <v>0.654718505393644</v>
      </c>
    </row>
    <row r="1260">
      <c r="A1260" s="1">
        <v>1258.0</v>
      </c>
      <c r="B1260" s="2" t="str">
        <f>HYPERLINK("https://stackoverflow.com/q/49419372", "49419372")</f>
        <v>49419372</v>
      </c>
      <c r="C1260" s="1" t="s">
        <v>4</v>
      </c>
      <c r="D1260" s="1">
        <v>4.0</v>
      </c>
      <c r="E1260" s="1">
        <v>0.447921193683905</v>
      </c>
    </row>
    <row r="1261">
      <c r="A1261" s="1">
        <v>1259.0</v>
      </c>
      <c r="B1261" s="2" t="str">
        <f>HYPERLINK("https://stackoverflow.com/q/49424033", "49424033")</f>
        <v>49424033</v>
      </c>
      <c r="C1261" s="1" t="s">
        <v>4</v>
      </c>
      <c r="D1261" s="1">
        <v>10.0</v>
      </c>
      <c r="E1261" s="1">
        <v>0.370805295333597</v>
      </c>
    </row>
    <row r="1262">
      <c r="A1262" s="1">
        <v>1260.0</v>
      </c>
      <c r="B1262" s="2" t="str">
        <f>HYPERLINK("https://stackoverflow.com/q/49428459", "49428459")</f>
        <v>49428459</v>
      </c>
      <c r="C1262" s="1" t="s">
        <v>4</v>
      </c>
      <c r="D1262" s="1">
        <v>10.0</v>
      </c>
      <c r="E1262" s="1">
        <v>0.404791929382093</v>
      </c>
    </row>
    <row r="1263">
      <c r="A1263" s="1">
        <v>1261.0</v>
      </c>
      <c r="B1263" s="2" t="str">
        <f>HYPERLINK("https://stackoverflow.com/q/49434916", "49434916")</f>
        <v>49434916</v>
      </c>
      <c r="C1263" s="1" t="s">
        <v>4</v>
      </c>
      <c r="D1263" s="1">
        <v>5.0</v>
      </c>
      <c r="E1263" s="1">
        <v>0.273145789702081</v>
      </c>
    </row>
    <row r="1264">
      <c r="A1264" s="1">
        <v>1262.0</v>
      </c>
      <c r="B1264" s="2" t="str">
        <f>HYPERLINK("https://stackoverflow.com/q/49439737", "49439737")</f>
        <v>49439737</v>
      </c>
      <c r="C1264" s="1" t="s">
        <v>4</v>
      </c>
      <c r="D1264" s="1">
        <v>7.0</v>
      </c>
      <c r="E1264" s="1">
        <v>0.695076441555314</v>
      </c>
    </row>
    <row r="1265">
      <c r="A1265" s="1">
        <v>1263.0</v>
      </c>
      <c r="B1265" s="2" t="str">
        <f>HYPERLINK("https://stackoverflow.com/q/49444662", "49444662")</f>
        <v>49444662</v>
      </c>
      <c r="C1265" s="1" t="s">
        <v>4</v>
      </c>
      <c r="D1265" s="1">
        <v>3.0</v>
      </c>
      <c r="E1265" s="1">
        <v>0.442527652086475</v>
      </c>
    </row>
    <row r="1266">
      <c r="A1266" s="1">
        <v>1264.0</v>
      </c>
      <c r="B1266" s="2" t="str">
        <f>HYPERLINK("https://stackoverflow.com/q/49447462", "49447462")</f>
        <v>49447462</v>
      </c>
      <c r="C1266" s="1" t="s">
        <v>4</v>
      </c>
      <c r="D1266" s="1">
        <v>5.0</v>
      </c>
      <c r="E1266" s="1">
        <v>0.501654259718775</v>
      </c>
    </row>
    <row r="1267">
      <c r="A1267" s="1">
        <v>1265.0</v>
      </c>
      <c r="B1267" s="2" t="str">
        <f>HYPERLINK("https://stackoverflow.com/q/49449205", "49449205")</f>
        <v>49449205</v>
      </c>
      <c r="C1267" s="1" t="s">
        <v>4</v>
      </c>
      <c r="D1267" s="1">
        <v>1.0</v>
      </c>
      <c r="E1267" s="1">
        <v>0.588725034320889</v>
      </c>
    </row>
    <row r="1268">
      <c r="A1268" s="1">
        <v>1266.0</v>
      </c>
      <c r="B1268" s="2" t="str">
        <f>HYPERLINK("https://stackoverflow.com/q/49467664", "49467664")</f>
        <v>49467664</v>
      </c>
      <c r="C1268" s="1" t="s">
        <v>4</v>
      </c>
      <c r="D1268" s="1">
        <v>0.0</v>
      </c>
      <c r="E1268" s="1">
        <v>0.488701808444297</v>
      </c>
    </row>
    <row r="1269">
      <c r="A1269" s="1">
        <v>1267.0</v>
      </c>
      <c r="B1269" s="2" t="str">
        <f>HYPERLINK("https://stackoverflow.com/q/49488781", "49488781")</f>
        <v>49488781</v>
      </c>
      <c r="C1269" s="1" t="s">
        <v>4</v>
      </c>
      <c r="D1269" s="1">
        <v>2.0</v>
      </c>
      <c r="E1269" s="1">
        <v>0.393989162616613</v>
      </c>
    </row>
    <row r="1270">
      <c r="A1270" s="1">
        <v>1268.0</v>
      </c>
      <c r="B1270" s="2" t="str">
        <f>HYPERLINK("https://stackoverflow.com/q/49493225", "49493225")</f>
        <v>49493225</v>
      </c>
      <c r="C1270" s="1" t="s">
        <v>4</v>
      </c>
      <c r="D1270" s="1">
        <v>11.0</v>
      </c>
      <c r="E1270" s="1">
        <v>0.36072080654124</v>
      </c>
    </row>
    <row r="1271">
      <c r="A1271" s="1">
        <v>1269.0</v>
      </c>
      <c r="B1271" s="2" t="str">
        <f>HYPERLINK("https://stackoverflow.com/q/49496987", "49496987")</f>
        <v>49496987</v>
      </c>
      <c r="C1271" s="1" t="s">
        <v>4</v>
      </c>
      <c r="D1271" s="1">
        <v>1.0</v>
      </c>
      <c r="E1271" s="1">
        <v>0.366199884903126</v>
      </c>
    </row>
    <row r="1272">
      <c r="A1272" s="1">
        <v>1270.0</v>
      </c>
      <c r="B1272" s="2" t="str">
        <f>HYPERLINK("https://stackoverflow.com/q/49503406", "49503406")</f>
        <v>49503406</v>
      </c>
      <c r="C1272" s="1" t="s">
        <v>4</v>
      </c>
      <c r="D1272" s="1">
        <v>3.0</v>
      </c>
      <c r="E1272" s="1">
        <v>0.345857317285888</v>
      </c>
    </row>
    <row r="1273">
      <c r="A1273" s="1">
        <v>1271.0</v>
      </c>
      <c r="B1273" s="2" t="str">
        <f>HYPERLINK("https://stackoverflow.com/q/49504777", "49504777")</f>
        <v>49504777</v>
      </c>
      <c r="C1273" s="1" t="s">
        <v>4</v>
      </c>
      <c r="D1273" s="1">
        <v>0.0</v>
      </c>
      <c r="E1273" s="1">
        <v>0.371306020752515</v>
      </c>
    </row>
    <row r="1274">
      <c r="A1274" s="1">
        <v>1272.0</v>
      </c>
      <c r="B1274" s="2" t="str">
        <f>HYPERLINK("https://stackoverflow.com/q/49506812", "49506812")</f>
        <v>49506812</v>
      </c>
      <c r="C1274" s="1" t="s">
        <v>4</v>
      </c>
      <c r="D1274" s="1">
        <v>7.0</v>
      </c>
      <c r="E1274" s="1">
        <v>0.251610607677923</v>
      </c>
    </row>
    <row r="1275">
      <c r="A1275" s="1">
        <v>1273.0</v>
      </c>
      <c r="B1275" s="2" t="str">
        <f>HYPERLINK("https://stackoverflow.com/q/49509195", "49509195")</f>
        <v>49509195</v>
      </c>
      <c r="C1275" s="1" t="s">
        <v>4</v>
      </c>
      <c r="D1275" s="1">
        <v>9.0</v>
      </c>
      <c r="E1275" s="1">
        <v>0.325758738932391</v>
      </c>
    </row>
    <row r="1276">
      <c r="A1276" s="1">
        <v>1274.0</v>
      </c>
      <c r="B1276" s="2" t="str">
        <f>HYPERLINK("https://stackoverflow.com/q/49511434", "49511434")</f>
        <v>49511434</v>
      </c>
      <c r="C1276" s="1" t="s">
        <v>4</v>
      </c>
      <c r="D1276" s="1">
        <v>9.0</v>
      </c>
      <c r="E1276" s="1">
        <v>0.633671044402751</v>
      </c>
    </row>
    <row r="1277">
      <c r="A1277" s="1">
        <v>1275.0</v>
      </c>
      <c r="B1277" s="2" t="str">
        <f>HYPERLINK("https://stackoverflow.com/q/49517238", "49517238")</f>
        <v>49517238</v>
      </c>
      <c r="C1277" s="1" t="s">
        <v>4</v>
      </c>
      <c r="D1277" s="1">
        <v>11.0</v>
      </c>
      <c r="E1277" s="1">
        <v>0.397665548366482</v>
      </c>
    </row>
    <row r="1278">
      <c r="A1278" s="1">
        <v>1276.0</v>
      </c>
      <c r="B1278" s="2" t="str">
        <f>HYPERLINK("https://stackoverflow.com/q/49528679", "49528679")</f>
        <v>49528679</v>
      </c>
      <c r="C1278" s="1" t="s">
        <v>4</v>
      </c>
      <c r="D1278" s="1">
        <v>1.0</v>
      </c>
      <c r="E1278" s="1">
        <v>0.386050661391054</v>
      </c>
    </row>
    <row r="1279">
      <c r="A1279" s="1">
        <v>1277.0</v>
      </c>
      <c r="B1279" s="2" t="str">
        <f>HYPERLINK("https://stackoverflow.com/q/49544447", "49544447")</f>
        <v>49544447</v>
      </c>
      <c r="C1279" s="1" t="s">
        <v>4</v>
      </c>
      <c r="D1279" s="1">
        <v>11.0</v>
      </c>
      <c r="E1279" s="1">
        <v>0.477045625942684</v>
      </c>
    </row>
    <row r="1280">
      <c r="A1280" s="1">
        <v>1278.0</v>
      </c>
      <c r="B1280" s="2" t="str">
        <f>HYPERLINK("https://stackoverflow.com/q/49544718", "49544718")</f>
        <v>49544718</v>
      </c>
      <c r="C1280" s="1" t="s">
        <v>4</v>
      </c>
      <c r="D1280" s="1">
        <v>4.0</v>
      </c>
      <c r="E1280" s="1">
        <v>0.195414261834926</v>
      </c>
    </row>
    <row r="1281">
      <c r="A1281" s="1">
        <v>1279.0</v>
      </c>
      <c r="B1281" s="2" t="str">
        <f>HYPERLINK("https://stackoverflow.com/q/49550965", "49550965")</f>
        <v>49550965</v>
      </c>
      <c r="C1281" s="1" t="s">
        <v>4</v>
      </c>
      <c r="D1281" s="1">
        <v>10.0</v>
      </c>
      <c r="E1281" s="1">
        <v>0.262875392121456</v>
      </c>
    </row>
    <row r="1282">
      <c r="A1282" s="1">
        <v>1280.0</v>
      </c>
      <c r="B1282" s="2" t="str">
        <f>HYPERLINK("https://stackoverflow.com/q/49553459", "49553459")</f>
        <v>49553459</v>
      </c>
      <c r="C1282" s="1" t="s">
        <v>4</v>
      </c>
      <c r="D1282" s="1">
        <v>9.0</v>
      </c>
      <c r="E1282" s="1">
        <v>0.31436397526823</v>
      </c>
    </row>
    <row r="1283">
      <c r="A1283" s="1">
        <v>1281.0</v>
      </c>
      <c r="B1283" s="2" t="str">
        <f>HYPERLINK("https://stackoverflow.com/q/49563870", "49563870")</f>
        <v>49563870</v>
      </c>
      <c r="C1283" s="1" t="s">
        <v>4</v>
      </c>
      <c r="D1283" s="1">
        <v>8.0</v>
      </c>
      <c r="E1283" s="1">
        <v>0.48062678062678</v>
      </c>
    </row>
    <row r="1284">
      <c r="A1284" s="1">
        <v>1282.0</v>
      </c>
      <c r="B1284" s="2" t="str">
        <f>HYPERLINK("https://stackoverflow.com/q/49565318", "49565318")</f>
        <v>49565318</v>
      </c>
      <c r="C1284" s="1" t="s">
        <v>4</v>
      </c>
      <c r="D1284" s="1">
        <v>12.0</v>
      </c>
      <c r="E1284" s="1">
        <v>0.629102327997355</v>
      </c>
    </row>
    <row r="1285">
      <c r="A1285" s="1">
        <v>1283.0</v>
      </c>
      <c r="B1285" s="2" t="str">
        <f>HYPERLINK("https://stackoverflow.com/q/49573392", "49573392")</f>
        <v>49573392</v>
      </c>
      <c r="C1285" s="1" t="s">
        <v>4</v>
      </c>
      <c r="D1285" s="1">
        <v>2.0</v>
      </c>
      <c r="E1285" s="1">
        <v>0.665827549418012</v>
      </c>
    </row>
    <row r="1286">
      <c r="A1286" s="1">
        <v>1284.0</v>
      </c>
      <c r="B1286" s="2" t="str">
        <f>HYPERLINK("https://stackoverflow.com/q/49580441", "49580441")</f>
        <v>49580441</v>
      </c>
      <c r="C1286" s="1" t="s">
        <v>4</v>
      </c>
      <c r="D1286" s="1">
        <v>11.0</v>
      </c>
      <c r="E1286" s="1">
        <v>0.303014840328273</v>
      </c>
    </row>
    <row r="1287">
      <c r="A1287" s="1">
        <v>1285.0</v>
      </c>
      <c r="B1287" s="2" t="str">
        <f>HYPERLINK("https://stackoverflow.com/q/49615281", "49615281")</f>
        <v>49615281</v>
      </c>
      <c r="C1287" s="1" t="s">
        <v>4</v>
      </c>
      <c r="D1287" s="1">
        <v>1.0</v>
      </c>
      <c r="E1287" s="1">
        <v>0.700590087586991</v>
      </c>
    </row>
    <row r="1288">
      <c r="A1288" s="1">
        <v>1286.0</v>
      </c>
      <c r="B1288" s="2" t="str">
        <f>HYPERLINK("https://stackoverflow.com/q/49642849", "49642849")</f>
        <v>49642849</v>
      </c>
      <c r="C1288" s="1" t="s">
        <v>4</v>
      </c>
      <c r="D1288" s="1">
        <v>9.0</v>
      </c>
      <c r="E1288" s="1">
        <v>0.710104203254888</v>
      </c>
    </row>
    <row r="1289">
      <c r="A1289" s="1">
        <v>1287.0</v>
      </c>
      <c r="B1289" s="2" t="str">
        <f>HYPERLINK("https://stackoverflow.com/q/49644610", "49644610")</f>
        <v>49644610</v>
      </c>
      <c r="C1289" s="1" t="s">
        <v>4</v>
      </c>
      <c r="D1289" s="1">
        <v>12.0</v>
      </c>
      <c r="E1289" s="1">
        <v>0.410664906988436</v>
      </c>
    </row>
    <row r="1290">
      <c r="A1290" s="1">
        <v>1288.0</v>
      </c>
      <c r="B1290" s="2" t="str">
        <f>HYPERLINK("https://stackoverflow.com/q/49659166", "49659166")</f>
        <v>49659166</v>
      </c>
      <c r="C1290" s="1" t="s">
        <v>4</v>
      </c>
      <c r="D1290" s="1">
        <v>1.0</v>
      </c>
      <c r="E1290" s="1">
        <v>0.507791244125649</v>
      </c>
    </row>
    <row r="1291">
      <c r="A1291" s="1">
        <v>1289.0</v>
      </c>
      <c r="B1291" s="2" t="str">
        <f>HYPERLINK("https://stackoverflow.com/q/49660802", "49660802")</f>
        <v>49660802</v>
      </c>
      <c r="C1291" s="1" t="s">
        <v>4</v>
      </c>
      <c r="D1291" s="1">
        <v>7.0</v>
      </c>
      <c r="E1291" s="1">
        <v>0.449847725709794</v>
      </c>
    </row>
    <row r="1292">
      <c r="A1292" s="1">
        <v>1290.0</v>
      </c>
      <c r="B1292" s="2" t="str">
        <f>HYPERLINK("https://stackoverflow.com/q/49666940", "49666940")</f>
        <v>49666940</v>
      </c>
      <c r="C1292" s="1" t="s">
        <v>4</v>
      </c>
      <c r="D1292" s="1">
        <v>0.0</v>
      </c>
      <c r="E1292" s="1">
        <v>0.703600478962797</v>
      </c>
    </row>
    <row r="1293">
      <c r="A1293" s="1">
        <v>1291.0</v>
      </c>
      <c r="B1293" s="2" t="str">
        <f>HYPERLINK("https://stackoverflow.com/q/49669653", "49669653")</f>
        <v>49669653</v>
      </c>
      <c r="C1293" s="1" t="s">
        <v>4</v>
      </c>
      <c r="D1293" s="1">
        <v>6.0</v>
      </c>
      <c r="E1293" s="1">
        <v>0.323730776560965</v>
      </c>
    </row>
    <row r="1294">
      <c r="A1294" s="1">
        <v>1292.0</v>
      </c>
      <c r="B1294" s="2" t="str">
        <f>HYPERLINK("https://stackoverflow.com/q/49670353", "49670353")</f>
        <v>49670353</v>
      </c>
      <c r="C1294" s="1" t="s">
        <v>4</v>
      </c>
      <c r="D1294" s="1">
        <v>0.0</v>
      </c>
      <c r="E1294" s="1">
        <v>0.511059623107815</v>
      </c>
    </row>
    <row r="1295">
      <c r="A1295" s="1">
        <v>1293.0</v>
      </c>
      <c r="B1295" s="2" t="str">
        <f>HYPERLINK("https://stackoverflow.com/q/49675462", "49675462")</f>
        <v>49675462</v>
      </c>
      <c r="C1295" s="1" t="s">
        <v>4</v>
      </c>
      <c r="D1295" s="1">
        <v>0.0</v>
      </c>
      <c r="E1295" s="1">
        <v>0.381835958956781</v>
      </c>
    </row>
    <row r="1296">
      <c r="A1296" s="1">
        <v>1294.0</v>
      </c>
      <c r="B1296" s="2" t="str">
        <f>HYPERLINK("https://stackoverflow.com/q/49689289", "49689289")</f>
        <v>49689289</v>
      </c>
      <c r="C1296" s="1" t="s">
        <v>4</v>
      </c>
      <c r="D1296" s="1">
        <v>3.0</v>
      </c>
      <c r="E1296" s="1">
        <v>0.675544954614722</v>
      </c>
    </row>
    <row r="1297">
      <c r="A1297" s="1">
        <v>1295.0</v>
      </c>
      <c r="B1297" s="2" t="str">
        <f>HYPERLINK("https://stackoverflow.com/q/49692206", "49692206")</f>
        <v>49692206</v>
      </c>
      <c r="C1297" s="1" t="s">
        <v>4</v>
      </c>
      <c r="D1297" s="1">
        <v>10.0</v>
      </c>
      <c r="E1297" s="1">
        <v>0.265849376960488</v>
      </c>
    </row>
    <row r="1298">
      <c r="A1298" s="1">
        <v>1296.0</v>
      </c>
      <c r="B1298" s="2" t="str">
        <f>HYPERLINK("https://stackoverflow.com/q/49701465", "49701465")</f>
        <v>49701465</v>
      </c>
      <c r="C1298" s="1" t="s">
        <v>4</v>
      </c>
      <c r="D1298" s="1">
        <v>12.0</v>
      </c>
      <c r="E1298" s="1">
        <v>0.425217906406025</v>
      </c>
    </row>
    <row r="1299">
      <c r="A1299" s="1">
        <v>1297.0</v>
      </c>
      <c r="B1299" s="2" t="str">
        <f>HYPERLINK("https://stackoverflow.com/q/49715967", "49715967")</f>
        <v>49715967</v>
      </c>
      <c r="C1299" s="1" t="s">
        <v>4</v>
      </c>
      <c r="D1299" s="1">
        <v>5.0</v>
      </c>
      <c r="E1299" s="1">
        <v>0.407137501874343</v>
      </c>
    </row>
    <row r="1300">
      <c r="A1300" s="1">
        <v>1298.0</v>
      </c>
      <c r="B1300" s="2" t="str">
        <f>HYPERLINK("https://stackoverflow.com/q/49717039", "49717039")</f>
        <v>49717039</v>
      </c>
      <c r="C1300" s="1" t="s">
        <v>4</v>
      </c>
      <c r="D1300" s="1">
        <v>9.0</v>
      </c>
      <c r="E1300" s="1">
        <v>0.379682211896977</v>
      </c>
    </row>
    <row r="1301">
      <c r="A1301" s="1">
        <v>1299.0</v>
      </c>
      <c r="B1301" s="2" t="str">
        <f>HYPERLINK("https://stackoverflow.com/q/49718975", "49718975")</f>
        <v>49718975</v>
      </c>
      <c r="C1301" s="1" t="s">
        <v>4</v>
      </c>
      <c r="D1301" s="1">
        <v>10.0</v>
      </c>
      <c r="E1301" s="1">
        <v>0.309398841278035</v>
      </c>
    </row>
    <row r="1302">
      <c r="A1302" s="1">
        <v>1300.0</v>
      </c>
      <c r="B1302" s="2" t="str">
        <f>HYPERLINK("https://stackoverflow.com/q/49738995", "49738995")</f>
        <v>49738995</v>
      </c>
      <c r="C1302" s="1" t="s">
        <v>4</v>
      </c>
      <c r="D1302" s="1">
        <v>10.0</v>
      </c>
      <c r="E1302" s="1">
        <v>0.529150666831826</v>
      </c>
    </row>
    <row r="1303">
      <c r="A1303" s="1">
        <v>1301.0</v>
      </c>
      <c r="B1303" s="2" t="str">
        <f>HYPERLINK("https://stackoverflow.com/q/49740870", "49740870")</f>
        <v>49740870</v>
      </c>
      <c r="C1303" s="1" t="s">
        <v>4</v>
      </c>
      <c r="D1303" s="1">
        <v>2.0</v>
      </c>
      <c r="E1303" s="1">
        <v>0.231403363661428</v>
      </c>
    </row>
    <row r="1304">
      <c r="A1304" s="1">
        <v>1302.0</v>
      </c>
      <c r="B1304" s="2" t="str">
        <f>HYPERLINK("https://stackoverflow.com/q/49747691", "49747691")</f>
        <v>49747691</v>
      </c>
      <c r="C1304" s="1" t="s">
        <v>4</v>
      </c>
      <c r="D1304" s="1">
        <v>2.0</v>
      </c>
      <c r="E1304" s="1">
        <v>0.494431494431494</v>
      </c>
    </row>
    <row r="1305">
      <c r="A1305" s="1">
        <v>1303.0</v>
      </c>
      <c r="B1305" s="2" t="str">
        <f>HYPERLINK("https://stackoverflow.com/q/49763535", "49763535")</f>
        <v>49763535</v>
      </c>
      <c r="C1305" s="1" t="s">
        <v>4</v>
      </c>
      <c r="D1305" s="1">
        <v>9.0</v>
      </c>
      <c r="E1305" s="1">
        <v>0.485978502371944</v>
      </c>
    </row>
    <row r="1306">
      <c r="A1306" s="1">
        <v>1304.0</v>
      </c>
      <c r="B1306" s="2" t="str">
        <f>HYPERLINK("https://stackoverflow.com/q/49770636", "49770636")</f>
        <v>49770636</v>
      </c>
      <c r="C1306" s="1" t="s">
        <v>4</v>
      </c>
      <c r="D1306" s="1">
        <v>11.0</v>
      </c>
      <c r="E1306" s="1">
        <v>0.356912021091125</v>
      </c>
    </row>
    <row r="1307">
      <c r="A1307" s="1">
        <v>1305.0</v>
      </c>
      <c r="B1307" s="2" t="str">
        <f>HYPERLINK("https://stackoverflow.com/q/49772445", "49772445")</f>
        <v>49772445</v>
      </c>
      <c r="C1307" s="1" t="s">
        <v>4</v>
      </c>
      <c r="D1307" s="1">
        <v>9.0</v>
      </c>
      <c r="E1307" s="1">
        <v>0.322627544277028</v>
      </c>
    </row>
    <row r="1308">
      <c r="A1308" s="1">
        <v>1306.0</v>
      </c>
      <c r="B1308" s="2" t="str">
        <f>HYPERLINK("https://stackoverflow.com/q/49789544", "49789544")</f>
        <v>49789544</v>
      </c>
      <c r="C1308" s="1" t="s">
        <v>4</v>
      </c>
      <c r="D1308" s="1">
        <v>2.0</v>
      </c>
      <c r="E1308" s="1">
        <v>0.27196047885703</v>
      </c>
    </row>
    <row r="1309">
      <c r="A1309" s="1">
        <v>1307.0</v>
      </c>
      <c r="B1309" s="2" t="str">
        <f>HYPERLINK("https://stackoverflow.com/q/49803583", "49803583")</f>
        <v>49803583</v>
      </c>
      <c r="C1309" s="1" t="s">
        <v>4</v>
      </c>
      <c r="D1309" s="1">
        <v>11.0</v>
      </c>
      <c r="E1309" s="1">
        <v>0.210640571012911</v>
      </c>
    </row>
    <row r="1310">
      <c r="A1310" s="1">
        <v>1308.0</v>
      </c>
      <c r="B1310" s="2" t="str">
        <f>HYPERLINK("https://stackoverflow.com/q/49809115", "49809115")</f>
        <v>49809115</v>
      </c>
      <c r="C1310" s="1" t="s">
        <v>4</v>
      </c>
      <c r="D1310" s="1">
        <v>1.0</v>
      </c>
      <c r="E1310" s="1">
        <v>0.700162513542795</v>
      </c>
    </row>
    <row r="1311">
      <c r="A1311" s="1">
        <v>1309.0</v>
      </c>
      <c r="B1311" s="2" t="str">
        <f>HYPERLINK("https://stackoverflow.com/q/49838965", "49838965")</f>
        <v>49838965</v>
      </c>
      <c r="C1311" s="1" t="s">
        <v>4</v>
      </c>
      <c r="D1311" s="1">
        <v>12.0</v>
      </c>
      <c r="E1311" s="1">
        <v>0.556675720050944</v>
      </c>
    </row>
    <row r="1312">
      <c r="A1312" s="1">
        <v>1310.0</v>
      </c>
      <c r="B1312" s="2" t="str">
        <f>HYPERLINK("https://stackoverflow.com/q/49848538", "49848538")</f>
        <v>49848538</v>
      </c>
      <c r="C1312" s="1" t="s">
        <v>4</v>
      </c>
      <c r="D1312" s="1">
        <v>8.0</v>
      </c>
      <c r="E1312" s="1">
        <v>0.550951983878813</v>
      </c>
    </row>
    <row r="1313">
      <c r="A1313" s="1">
        <v>1311.0</v>
      </c>
      <c r="B1313" s="2" t="str">
        <f>HYPERLINK("https://stackoverflow.com/q/49865996", "49865996")</f>
        <v>49865996</v>
      </c>
      <c r="C1313" s="1" t="s">
        <v>4</v>
      </c>
      <c r="D1313" s="1">
        <v>3.0</v>
      </c>
      <c r="E1313" s="1">
        <v>0.381385019180294</v>
      </c>
    </row>
    <row r="1314">
      <c r="A1314" s="1">
        <v>1312.0</v>
      </c>
      <c r="B1314" s="2" t="str">
        <f>HYPERLINK("https://stackoverflow.com/q/49891856", "49891856")</f>
        <v>49891856</v>
      </c>
      <c r="C1314" s="1" t="s">
        <v>4</v>
      </c>
      <c r="D1314" s="1">
        <v>1.0</v>
      </c>
      <c r="E1314" s="1">
        <v>0.436182336182336</v>
      </c>
    </row>
    <row r="1315">
      <c r="A1315" s="1">
        <v>1313.0</v>
      </c>
      <c r="B1315" s="2" t="str">
        <f>HYPERLINK("https://stackoverflow.com/q/49895043", "49895043")</f>
        <v>49895043</v>
      </c>
      <c r="C1315" s="1" t="s">
        <v>4</v>
      </c>
      <c r="D1315" s="1">
        <v>7.0</v>
      </c>
      <c r="E1315" s="1">
        <v>0.307736364437395</v>
      </c>
    </row>
    <row r="1316">
      <c r="A1316" s="1">
        <v>1314.0</v>
      </c>
      <c r="B1316" s="2" t="str">
        <f>HYPERLINK("https://stackoverflow.com/q/49897894", "49897894")</f>
        <v>49897894</v>
      </c>
      <c r="C1316" s="1" t="s">
        <v>4</v>
      </c>
      <c r="D1316" s="1">
        <v>4.0</v>
      </c>
      <c r="E1316" s="1">
        <v>0.668847475548506</v>
      </c>
    </row>
    <row r="1317">
      <c r="A1317" s="1">
        <v>1315.0</v>
      </c>
      <c r="B1317" s="2" t="str">
        <f>HYPERLINK("https://stackoverflow.com/q/49913681", "49913681")</f>
        <v>49913681</v>
      </c>
      <c r="C1317" s="1" t="s">
        <v>4</v>
      </c>
      <c r="D1317" s="1">
        <v>9.0</v>
      </c>
      <c r="E1317" s="1">
        <v>0.373219373219373</v>
      </c>
    </row>
    <row r="1318">
      <c r="A1318" s="1">
        <v>1316.0</v>
      </c>
      <c r="B1318" s="2" t="str">
        <f>HYPERLINK("https://stackoverflow.com/q/49914445", "49914445")</f>
        <v>49914445</v>
      </c>
      <c r="C1318" s="1" t="s">
        <v>4</v>
      </c>
      <c r="D1318" s="1">
        <v>3.0</v>
      </c>
      <c r="E1318" s="1">
        <v>0.303448898519321</v>
      </c>
    </row>
    <row r="1319">
      <c r="A1319" s="1">
        <v>1317.0</v>
      </c>
      <c r="B1319" s="2" t="str">
        <f>HYPERLINK("https://stackoverflow.com/q/49920361", "49920361")</f>
        <v>49920361</v>
      </c>
      <c r="C1319" s="1" t="s">
        <v>4</v>
      </c>
      <c r="D1319" s="1">
        <v>1.0</v>
      </c>
      <c r="E1319" s="1">
        <v>0.359238504933869</v>
      </c>
    </row>
    <row r="1320">
      <c r="A1320" s="1">
        <v>1318.0</v>
      </c>
      <c r="B1320" s="2" t="str">
        <f>HYPERLINK("https://stackoverflow.com/q/49921038", "49921038")</f>
        <v>49921038</v>
      </c>
      <c r="C1320" s="1" t="s">
        <v>4</v>
      </c>
      <c r="D1320" s="1">
        <v>12.0</v>
      </c>
      <c r="E1320" s="1">
        <v>0.266905805765909</v>
      </c>
    </row>
    <row r="1321">
      <c r="A1321" s="1">
        <v>1319.0</v>
      </c>
      <c r="B1321" s="2" t="str">
        <f>HYPERLINK("https://stackoverflow.com/q/49925236", "49925236")</f>
        <v>49925236</v>
      </c>
      <c r="C1321" s="1" t="s">
        <v>4</v>
      </c>
      <c r="D1321" s="1">
        <v>11.0</v>
      </c>
      <c r="E1321" s="1">
        <v>0.576478632478632</v>
      </c>
    </row>
    <row r="1322">
      <c r="A1322" s="1">
        <v>1320.0</v>
      </c>
      <c r="B1322" s="2" t="str">
        <f>HYPERLINK("https://stackoverflow.com/q/49928032", "49928032")</f>
        <v>49928032</v>
      </c>
      <c r="C1322" s="1" t="s">
        <v>4</v>
      </c>
      <c r="D1322" s="1">
        <v>2.0</v>
      </c>
      <c r="E1322" s="1">
        <v>0.434804213873981</v>
      </c>
    </row>
    <row r="1323">
      <c r="A1323" s="1">
        <v>1321.0</v>
      </c>
      <c r="B1323" s="2" t="str">
        <f>HYPERLINK("https://stackoverflow.com/q/49929362", "49929362")</f>
        <v>49929362</v>
      </c>
      <c r="C1323" s="1" t="s">
        <v>4</v>
      </c>
      <c r="D1323" s="1">
        <v>12.0</v>
      </c>
      <c r="E1323" s="1">
        <v>0.326350339236937</v>
      </c>
    </row>
    <row r="1324">
      <c r="A1324" s="1">
        <v>1322.0</v>
      </c>
      <c r="B1324" s="2" t="str">
        <f>HYPERLINK("https://stackoverflow.com/q/49933936", "49933936")</f>
        <v>49933936</v>
      </c>
      <c r="C1324" s="1" t="s">
        <v>4</v>
      </c>
      <c r="D1324" s="1">
        <v>1.0</v>
      </c>
      <c r="E1324" s="1">
        <v>0.628138354700854</v>
      </c>
    </row>
    <row r="1325">
      <c r="A1325" s="1">
        <v>1323.0</v>
      </c>
      <c r="B1325" s="2" t="str">
        <f>HYPERLINK("https://stackoverflow.com/q/49944261", "49944261")</f>
        <v>49944261</v>
      </c>
      <c r="C1325" s="1" t="s">
        <v>4</v>
      </c>
      <c r="D1325" s="1">
        <v>0.0</v>
      </c>
      <c r="E1325" s="1">
        <v>0.357832378709205</v>
      </c>
    </row>
    <row r="1326">
      <c r="A1326" s="1">
        <v>1324.0</v>
      </c>
      <c r="B1326" s="2" t="str">
        <f>HYPERLINK("https://stackoverflow.com/q/49954489", "49954489")</f>
        <v>49954489</v>
      </c>
      <c r="C1326" s="1" t="s">
        <v>4</v>
      </c>
      <c r="D1326" s="1">
        <v>10.0</v>
      </c>
      <c r="E1326" s="1">
        <v>0.549907283074365</v>
      </c>
    </row>
    <row r="1327">
      <c r="A1327" s="1">
        <v>1325.0</v>
      </c>
      <c r="B1327" s="2" t="str">
        <f>HYPERLINK("https://stackoverflow.com/q/49956884", "49956884")</f>
        <v>49956884</v>
      </c>
      <c r="C1327" s="1" t="s">
        <v>4</v>
      </c>
      <c r="D1327" s="1">
        <v>0.0</v>
      </c>
      <c r="E1327" s="1">
        <v>0.304756971423638</v>
      </c>
    </row>
    <row r="1328">
      <c r="A1328" s="1">
        <v>1326.0</v>
      </c>
      <c r="B1328" s="2" t="str">
        <f>HYPERLINK("https://stackoverflow.com/q/49957580", "49957580")</f>
        <v>49957580</v>
      </c>
      <c r="C1328" s="1" t="s">
        <v>4</v>
      </c>
      <c r="D1328" s="1">
        <v>1.0</v>
      </c>
      <c r="E1328" s="1">
        <v>0.699277574277574</v>
      </c>
    </row>
    <row r="1329">
      <c r="A1329" s="1">
        <v>1327.0</v>
      </c>
      <c r="B1329" s="2" t="str">
        <f>HYPERLINK("https://stackoverflow.com/q/49958989", "49958989")</f>
        <v>49958989</v>
      </c>
      <c r="C1329" s="1" t="s">
        <v>4</v>
      </c>
      <c r="D1329" s="1">
        <v>5.0</v>
      </c>
      <c r="E1329" s="1">
        <v>0.503829091572824</v>
      </c>
    </row>
    <row r="1330">
      <c r="A1330" s="1">
        <v>1328.0</v>
      </c>
      <c r="B1330" s="2" t="str">
        <f>HYPERLINK("https://stackoverflow.com/q/49969127", "49969127")</f>
        <v>49969127</v>
      </c>
      <c r="C1330" s="1" t="s">
        <v>4</v>
      </c>
      <c r="D1330" s="1">
        <v>10.0</v>
      </c>
      <c r="E1330" s="1">
        <v>0.282625475356752</v>
      </c>
    </row>
    <row r="1331">
      <c r="A1331" s="1">
        <v>1329.0</v>
      </c>
      <c r="B1331" s="2" t="str">
        <f>HYPERLINK("https://stackoverflow.com/q/49984925", "49984925")</f>
        <v>49984925</v>
      </c>
      <c r="C1331" s="1" t="s">
        <v>4</v>
      </c>
      <c r="D1331" s="1">
        <v>11.0</v>
      </c>
      <c r="E1331" s="1">
        <v>0.452084575631087</v>
      </c>
    </row>
    <row r="1332">
      <c r="A1332" s="1">
        <v>1330.0</v>
      </c>
      <c r="B1332" s="2" t="str">
        <f>HYPERLINK("https://stackoverflow.com/q/49986234", "49986234")</f>
        <v>49986234</v>
      </c>
      <c r="C1332" s="1" t="s">
        <v>4</v>
      </c>
      <c r="D1332" s="1">
        <v>3.0</v>
      </c>
      <c r="E1332" s="1">
        <v>0.504810569442526</v>
      </c>
    </row>
    <row r="1333">
      <c r="A1333" s="1">
        <v>1331.0</v>
      </c>
      <c r="B1333" s="2" t="str">
        <f>HYPERLINK("https://stackoverflow.com/q/49988947", "49988947")</f>
        <v>49988947</v>
      </c>
      <c r="C1333" s="1" t="s">
        <v>4</v>
      </c>
      <c r="D1333" s="1">
        <v>3.0</v>
      </c>
      <c r="E1333" s="1">
        <v>0.694978632478632</v>
      </c>
    </row>
    <row r="1334">
      <c r="A1334" s="1">
        <v>1332.0</v>
      </c>
      <c r="B1334" s="2" t="str">
        <f>HYPERLINK("https://stackoverflow.com/q/49994108", "49994108")</f>
        <v>49994108</v>
      </c>
      <c r="C1334" s="1" t="s">
        <v>4</v>
      </c>
      <c r="D1334" s="1">
        <v>9.0</v>
      </c>
      <c r="E1334" s="1">
        <v>0.585967004571655</v>
      </c>
    </row>
    <row r="1335">
      <c r="A1335" s="1">
        <v>1333.0</v>
      </c>
      <c r="B1335" s="2" t="str">
        <f>HYPERLINK("https://stackoverflow.com/q/49997339", "49997339")</f>
        <v>49997339</v>
      </c>
      <c r="C1335" s="1" t="s">
        <v>4</v>
      </c>
      <c r="D1335" s="1">
        <v>0.0</v>
      </c>
      <c r="E1335" s="1">
        <v>0.523189014992293</v>
      </c>
    </row>
    <row r="1336">
      <c r="A1336" s="1">
        <v>1334.0</v>
      </c>
      <c r="B1336" s="2" t="str">
        <f>HYPERLINK("https://stackoverflow.com/q/50005890", "50005890")</f>
        <v>50005890</v>
      </c>
      <c r="C1336" s="1" t="s">
        <v>4</v>
      </c>
      <c r="D1336" s="1">
        <v>3.0</v>
      </c>
      <c r="E1336" s="1">
        <v>0.574976686087797</v>
      </c>
    </row>
    <row r="1337">
      <c r="A1337" s="1">
        <v>1335.0</v>
      </c>
      <c r="B1337" s="2" t="str">
        <f>HYPERLINK("https://stackoverflow.com/q/50013399", "50013399")</f>
        <v>50013399</v>
      </c>
      <c r="C1337" s="1" t="s">
        <v>4</v>
      </c>
      <c r="D1337" s="1">
        <v>3.0</v>
      </c>
      <c r="E1337" s="1">
        <v>0.537875457875457</v>
      </c>
    </row>
    <row r="1338">
      <c r="A1338" s="1">
        <v>1336.0</v>
      </c>
      <c r="B1338" s="2" t="str">
        <f>HYPERLINK("https://stackoverflow.com/q/50018204", "50018204")</f>
        <v>50018204</v>
      </c>
      <c r="C1338" s="1" t="s">
        <v>4</v>
      </c>
      <c r="D1338" s="1">
        <v>11.0</v>
      </c>
      <c r="E1338" s="1">
        <v>0.468978344626012</v>
      </c>
    </row>
    <row r="1339">
      <c r="A1339" s="1">
        <v>1337.0</v>
      </c>
      <c r="B1339" s="2" t="str">
        <f>HYPERLINK("https://stackoverflow.com/q/50024563", "50024563")</f>
        <v>50024563</v>
      </c>
      <c r="C1339" s="1" t="s">
        <v>4</v>
      </c>
      <c r="D1339" s="1">
        <v>9.0</v>
      </c>
      <c r="E1339" s="1">
        <v>0.342074592074592</v>
      </c>
    </row>
    <row r="1340">
      <c r="A1340" s="1">
        <v>1338.0</v>
      </c>
      <c r="B1340" s="2" t="str">
        <f>HYPERLINK("https://stackoverflow.com/q/50027522", "50027522")</f>
        <v>50027522</v>
      </c>
      <c r="C1340" s="1" t="s">
        <v>4</v>
      </c>
      <c r="D1340" s="1">
        <v>0.0</v>
      </c>
      <c r="E1340" s="1">
        <v>0.29327675454436</v>
      </c>
    </row>
    <row r="1341">
      <c r="A1341" s="1">
        <v>1339.0</v>
      </c>
      <c r="B1341" s="2" t="str">
        <f>HYPERLINK("https://stackoverflow.com/q/50028775", "50028775")</f>
        <v>50028775</v>
      </c>
      <c r="C1341" s="1" t="s">
        <v>4</v>
      </c>
      <c r="D1341" s="1">
        <v>8.0</v>
      </c>
      <c r="E1341" s="1">
        <v>0.437700664115758</v>
      </c>
    </row>
    <row r="1342">
      <c r="A1342" s="1">
        <v>1340.0</v>
      </c>
      <c r="B1342" s="2" t="str">
        <f>HYPERLINK("https://stackoverflow.com/q/50031163", "50031163")</f>
        <v>50031163</v>
      </c>
      <c r="C1342" s="1" t="s">
        <v>4</v>
      </c>
      <c r="D1342" s="1">
        <v>4.0</v>
      </c>
      <c r="E1342" s="1">
        <v>0.473203477495322</v>
      </c>
    </row>
    <row r="1343">
      <c r="A1343" s="1">
        <v>1341.0</v>
      </c>
      <c r="B1343" s="2" t="str">
        <f>HYPERLINK("https://stackoverflow.com/q/50036821", "50036821")</f>
        <v>50036821</v>
      </c>
      <c r="C1343" s="1" t="s">
        <v>4</v>
      </c>
      <c r="D1343" s="1">
        <v>10.0</v>
      </c>
      <c r="E1343" s="1">
        <v>0.315352249433595</v>
      </c>
    </row>
    <row r="1344">
      <c r="A1344" s="1">
        <v>1342.0</v>
      </c>
      <c r="B1344" s="2" t="str">
        <f>HYPERLINK("https://stackoverflow.com/q/50038246", "50038246")</f>
        <v>50038246</v>
      </c>
      <c r="C1344" s="1" t="s">
        <v>4</v>
      </c>
      <c r="D1344" s="1">
        <v>3.0</v>
      </c>
      <c r="E1344" s="1">
        <v>0.335944155879847</v>
      </c>
    </row>
    <row r="1345">
      <c r="A1345" s="1">
        <v>1343.0</v>
      </c>
      <c r="B1345" s="2" t="str">
        <f>HYPERLINK("https://stackoverflow.com/q/50038740", "50038740")</f>
        <v>50038740</v>
      </c>
      <c r="C1345" s="1" t="s">
        <v>4</v>
      </c>
      <c r="D1345" s="1">
        <v>4.0</v>
      </c>
      <c r="E1345" s="1">
        <v>0.663934746126526</v>
      </c>
    </row>
    <row r="1346">
      <c r="A1346" s="1">
        <v>1344.0</v>
      </c>
      <c r="B1346" s="2" t="str">
        <f>HYPERLINK("https://stackoverflow.com/q/50084095", "50084095")</f>
        <v>50084095</v>
      </c>
      <c r="C1346" s="1" t="s">
        <v>4</v>
      </c>
      <c r="D1346" s="1">
        <v>2.0</v>
      </c>
      <c r="E1346" s="1">
        <v>0.5673832340499</v>
      </c>
    </row>
    <row r="1347">
      <c r="A1347" s="1">
        <v>1345.0</v>
      </c>
      <c r="B1347" s="2" t="str">
        <f>HYPERLINK("https://stackoverflow.com/q/50102219", "50102219")</f>
        <v>50102219</v>
      </c>
      <c r="C1347" s="1" t="s">
        <v>4</v>
      </c>
      <c r="D1347" s="1">
        <v>2.0</v>
      </c>
      <c r="E1347" s="1">
        <v>0.552908740005514</v>
      </c>
    </row>
    <row r="1348">
      <c r="A1348" s="1">
        <v>1346.0</v>
      </c>
      <c r="B1348" s="2" t="str">
        <f>HYPERLINK("https://stackoverflow.com/q/50104914", "50104914")</f>
        <v>50104914</v>
      </c>
      <c r="C1348" s="1" t="s">
        <v>4</v>
      </c>
      <c r="D1348" s="1">
        <v>5.0</v>
      </c>
      <c r="E1348" s="1">
        <v>0.310939215967148</v>
      </c>
    </row>
    <row r="1349">
      <c r="A1349" s="1">
        <v>1347.0</v>
      </c>
      <c r="B1349" s="2" t="str">
        <f>HYPERLINK("https://stackoverflow.com/q/50115856", "50115856")</f>
        <v>50115856</v>
      </c>
      <c r="C1349" s="1" t="s">
        <v>4</v>
      </c>
      <c r="D1349" s="1">
        <v>4.0</v>
      </c>
      <c r="E1349" s="1">
        <v>0.261076589767397</v>
      </c>
    </row>
    <row r="1350">
      <c r="A1350" s="1">
        <v>1348.0</v>
      </c>
      <c r="B1350" s="2" t="str">
        <f>HYPERLINK("https://stackoverflow.com/q/50116681", "50116681")</f>
        <v>50116681</v>
      </c>
      <c r="C1350" s="1" t="s">
        <v>4</v>
      </c>
      <c r="D1350" s="1">
        <v>12.0</v>
      </c>
      <c r="E1350" s="1">
        <v>0.792322687059529</v>
      </c>
    </row>
    <row r="1351">
      <c r="A1351" s="1">
        <v>1349.0</v>
      </c>
      <c r="B1351" s="2" t="str">
        <f>HYPERLINK("https://stackoverflow.com/q/50121723", "50121723")</f>
        <v>50121723</v>
      </c>
      <c r="C1351" s="1" t="s">
        <v>4</v>
      </c>
      <c r="D1351" s="1">
        <v>12.0</v>
      </c>
      <c r="E1351" s="1">
        <v>0.321431195356696</v>
      </c>
    </row>
    <row r="1352">
      <c r="A1352" s="1">
        <v>1350.0</v>
      </c>
      <c r="B1352" s="2" t="str">
        <f>HYPERLINK("https://stackoverflow.com/q/50125193", "50125193")</f>
        <v>50125193</v>
      </c>
      <c r="C1352" s="1" t="s">
        <v>4</v>
      </c>
      <c r="D1352" s="1">
        <v>8.0</v>
      </c>
      <c r="E1352" s="1">
        <v>0.269905533063427</v>
      </c>
    </row>
    <row r="1353">
      <c r="A1353" s="1">
        <v>1351.0</v>
      </c>
      <c r="B1353" s="2" t="str">
        <f>HYPERLINK("https://stackoverflow.com/q/50128461", "50128461")</f>
        <v>50128461</v>
      </c>
      <c r="C1353" s="1" t="s">
        <v>4</v>
      </c>
      <c r="D1353" s="1">
        <v>1.0</v>
      </c>
      <c r="E1353" s="1">
        <v>0.681911739054596</v>
      </c>
    </row>
    <row r="1354">
      <c r="A1354" s="1">
        <v>1352.0</v>
      </c>
      <c r="B1354" s="2" t="str">
        <f>HYPERLINK("https://stackoverflow.com/q/50130057", "50130057")</f>
        <v>50130057</v>
      </c>
      <c r="C1354" s="1" t="s">
        <v>4</v>
      </c>
      <c r="D1354" s="1">
        <v>3.0</v>
      </c>
      <c r="E1354" s="1">
        <v>0.448903753251579</v>
      </c>
    </row>
    <row r="1355">
      <c r="A1355" s="1">
        <v>1353.0</v>
      </c>
      <c r="B1355" s="2" t="str">
        <f>HYPERLINK("https://stackoverflow.com/q/50130081", "50130081")</f>
        <v>50130081</v>
      </c>
      <c r="C1355" s="1" t="s">
        <v>4</v>
      </c>
      <c r="D1355" s="1">
        <v>0.0</v>
      </c>
      <c r="E1355" s="1">
        <v>0.371188309897987</v>
      </c>
    </row>
    <row r="1356">
      <c r="A1356" s="1">
        <v>1354.0</v>
      </c>
      <c r="B1356" s="2" t="str">
        <f>HYPERLINK("https://stackoverflow.com/q/50130435", "50130435")</f>
        <v>50130435</v>
      </c>
      <c r="C1356" s="1" t="s">
        <v>4</v>
      </c>
      <c r="D1356" s="1">
        <v>9.0</v>
      </c>
      <c r="E1356" s="1">
        <v>0.475123537270429</v>
      </c>
    </row>
    <row r="1357">
      <c r="A1357" s="1">
        <v>1355.0</v>
      </c>
      <c r="B1357" s="2" t="str">
        <f>HYPERLINK("https://stackoverflow.com/q/50142255", "50142255")</f>
        <v>50142255</v>
      </c>
      <c r="C1357" s="1" t="s">
        <v>4</v>
      </c>
      <c r="D1357" s="1">
        <v>0.0</v>
      </c>
      <c r="E1357" s="1">
        <v>0.391800034417484</v>
      </c>
    </row>
    <row r="1358">
      <c r="A1358" s="1">
        <v>1356.0</v>
      </c>
      <c r="B1358" s="2" t="str">
        <f>HYPERLINK("https://stackoverflow.com/q/50149635", "50149635")</f>
        <v>50149635</v>
      </c>
      <c r="C1358" s="1" t="s">
        <v>4</v>
      </c>
      <c r="D1358" s="1">
        <v>2.0</v>
      </c>
      <c r="E1358" s="1">
        <v>0.348228362791469</v>
      </c>
    </row>
    <row r="1359">
      <c r="A1359" s="1">
        <v>1357.0</v>
      </c>
      <c r="B1359" s="2" t="str">
        <f>HYPERLINK("https://stackoverflow.com/q/50152309", "50152309")</f>
        <v>50152309</v>
      </c>
      <c r="C1359" s="1" t="s">
        <v>4</v>
      </c>
      <c r="D1359" s="1">
        <v>11.0</v>
      </c>
      <c r="E1359" s="1">
        <v>0.266845557543231</v>
      </c>
    </row>
    <row r="1360">
      <c r="A1360" s="1">
        <v>1358.0</v>
      </c>
      <c r="B1360" s="2" t="str">
        <f>HYPERLINK("https://stackoverflow.com/q/50156366", "50156366")</f>
        <v>50156366</v>
      </c>
      <c r="C1360" s="1" t="s">
        <v>4</v>
      </c>
      <c r="D1360" s="1">
        <v>11.0</v>
      </c>
      <c r="E1360" s="1">
        <v>0.467816547713454</v>
      </c>
    </row>
    <row r="1361">
      <c r="A1361" s="1">
        <v>1359.0</v>
      </c>
      <c r="B1361" s="2" t="str">
        <f>HYPERLINK("https://stackoverflow.com/q/50164098", "50164098")</f>
        <v>50164098</v>
      </c>
      <c r="C1361" s="1" t="s">
        <v>4</v>
      </c>
      <c r="D1361" s="1">
        <v>1.0</v>
      </c>
      <c r="E1361" s="1">
        <v>0.365151899805365</v>
      </c>
    </row>
    <row r="1362">
      <c r="A1362" s="1">
        <v>1360.0</v>
      </c>
      <c r="B1362" s="2" t="str">
        <f>HYPERLINK("https://stackoverflow.com/q/50167772", "50167772")</f>
        <v>50167772</v>
      </c>
      <c r="C1362" s="1" t="s">
        <v>4</v>
      </c>
      <c r="D1362" s="1">
        <v>12.0</v>
      </c>
      <c r="E1362" s="1">
        <v>0.41885634145696</v>
      </c>
    </row>
    <row r="1363">
      <c r="A1363" s="1">
        <v>1361.0</v>
      </c>
      <c r="B1363" s="2" t="str">
        <f>HYPERLINK("https://stackoverflow.com/q/50168257", "50168257")</f>
        <v>50168257</v>
      </c>
      <c r="C1363" s="1" t="s">
        <v>4</v>
      </c>
      <c r="D1363" s="1">
        <v>12.0</v>
      </c>
      <c r="E1363" s="1">
        <v>0.557219373219373</v>
      </c>
    </row>
    <row r="1364">
      <c r="A1364" s="1">
        <v>1362.0</v>
      </c>
      <c r="B1364" s="2" t="str">
        <f>HYPERLINK("https://stackoverflow.com/q/50168921", "50168921")</f>
        <v>50168921</v>
      </c>
      <c r="C1364" s="1" t="s">
        <v>4</v>
      </c>
      <c r="D1364" s="1">
        <v>7.0</v>
      </c>
      <c r="E1364" s="1">
        <v>0.58800184127695</v>
      </c>
    </row>
    <row r="1365">
      <c r="A1365" s="1">
        <v>1363.0</v>
      </c>
      <c r="B1365" s="2" t="str">
        <f>HYPERLINK("https://stackoverflow.com/q/50170184", "50170184")</f>
        <v>50170184</v>
      </c>
      <c r="C1365" s="1" t="s">
        <v>4</v>
      </c>
      <c r="D1365" s="1">
        <v>10.0</v>
      </c>
      <c r="E1365" s="1">
        <v>0.560214639162007</v>
      </c>
    </row>
    <row r="1366">
      <c r="A1366" s="1">
        <v>1364.0</v>
      </c>
      <c r="B1366" s="2" t="str">
        <f>HYPERLINK("https://stackoverflow.com/q/50171963", "50171963")</f>
        <v>50171963</v>
      </c>
      <c r="C1366" s="1" t="s">
        <v>4</v>
      </c>
      <c r="D1366" s="1">
        <v>2.0</v>
      </c>
      <c r="E1366" s="1">
        <v>0.298876914818943</v>
      </c>
    </row>
    <row r="1367">
      <c r="A1367" s="1">
        <v>1365.0</v>
      </c>
      <c r="B1367" s="2" t="str">
        <f>HYPERLINK("https://stackoverflow.com/q/50184405", "50184405")</f>
        <v>50184405</v>
      </c>
      <c r="C1367" s="1" t="s">
        <v>4</v>
      </c>
      <c r="D1367" s="1">
        <v>2.0</v>
      </c>
      <c r="E1367" s="1">
        <v>0.709986604026339</v>
      </c>
    </row>
    <row r="1368">
      <c r="A1368" s="1">
        <v>1366.0</v>
      </c>
      <c r="B1368" s="2" t="str">
        <f>HYPERLINK("https://stackoverflow.com/q/50191802", "50191802")</f>
        <v>50191802</v>
      </c>
      <c r="C1368" s="1" t="s">
        <v>4</v>
      </c>
      <c r="D1368" s="1">
        <v>5.0</v>
      </c>
      <c r="E1368" s="1">
        <v>0.450399779432037</v>
      </c>
    </row>
    <row r="1369">
      <c r="A1369" s="1">
        <v>1367.0</v>
      </c>
      <c r="B1369" s="2" t="str">
        <f>HYPERLINK("https://stackoverflow.com/q/50194352", "50194352")</f>
        <v>50194352</v>
      </c>
      <c r="C1369" s="1" t="s">
        <v>4</v>
      </c>
      <c r="D1369" s="1">
        <v>9.0</v>
      </c>
      <c r="E1369" s="1">
        <v>0.445688126802677</v>
      </c>
    </row>
    <row r="1370">
      <c r="A1370" s="1">
        <v>1368.0</v>
      </c>
      <c r="B1370" s="2" t="str">
        <f>HYPERLINK("https://stackoverflow.com/q/50197317", "50197317")</f>
        <v>50197317</v>
      </c>
      <c r="C1370" s="1" t="s">
        <v>4</v>
      </c>
      <c r="D1370" s="1">
        <v>1.0</v>
      </c>
      <c r="E1370" s="1">
        <v>0.441193229428523</v>
      </c>
    </row>
    <row r="1371">
      <c r="A1371" s="1">
        <v>1369.0</v>
      </c>
      <c r="B1371" s="2" t="str">
        <f>HYPERLINK("https://stackoverflow.com/q/50211166", "50211166")</f>
        <v>50211166</v>
      </c>
      <c r="C1371" s="1" t="s">
        <v>4</v>
      </c>
      <c r="D1371" s="1">
        <v>7.0</v>
      </c>
      <c r="E1371" s="1">
        <v>0.679117864303049</v>
      </c>
    </row>
    <row r="1372">
      <c r="A1372" s="1">
        <v>1370.0</v>
      </c>
      <c r="B1372" s="2" t="str">
        <f>HYPERLINK("https://stackoverflow.com/q/50216642", "50216642")</f>
        <v>50216642</v>
      </c>
      <c r="C1372" s="1" t="s">
        <v>4</v>
      </c>
      <c r="D1372" s="1">
        <v>10.0</v>
      </c>
      <c r="E1372" s="1">
        <v>0.494879733269826</v>
      </c>
    </row>
    <row r="1373">
      <c r="A1373" s="1">
        <v>1371.0</v>
      </c>
      <c r="B1373" s="2" t="str">
        <f>HYPERLINK("https://stackoverflow.com/q/50218500", "50218500")</f>
        <v>50218500</v>
      </c>
      <c r="C1373" s="1" t="s">
        <v>4</v>
      </c>
      <c r="D1373" s="1">
        <v>1.0</v>
      </c>
      <c r="E1373" s="1">
        <v>0.369567834356566</v>
      </c>
    </row>
    <row r="1374">
      <c r="A1374" s="1">
        <v>1372.0</v>
      </c>
      <c r="B1374" s="2" t="str">
        <f>HYPERLINK("https://stackoverflow.com/q/50223180", "50223180")</f>
        <v>50223180</v>
      </c>
      <c r="C1374" s="1" t="s">
        <v>4</v>
      </c>
      <c r="D1374" s="1">
        <v>12.0</v>
      </c>
      <c r="E1374" s="1">
        <v>0.3960245858394</v>
      </c>
    </row>
    <row r="1375">
      <c r="A1375" s="1">
        <v>1373.0</v>
      </c>
      <c r="B1375" s="2" t="str">
        <f>HYPERLINK("https://stackoverflow.com/q/50247642", "50247642")</f>
        <v>50247642</v>
      </c>
      <c r="C1375" s="1" t="s">
        <v>4</v>
      </c>
      <c r="D1375" s="1">
        <v>1.0</v>
      </c>
      <c r="E1375" s="1">
        <v>0.414384377232674</v>
      </c>
    </row>
    <row r="1376">
      <c r="A1376" s="1">
        <v>1374.0</v>
      </c>
      <c r="B1376" s="2" t="str">
        <f>HYPERLINK("https://stackoverflow.com/q/50247924", "50247924")</f>
        <v>50247924</v>
      </c>
      <c r="C1376" s="1" t="s">
        <v>4</v>
      </c>
      <c r="D1376" s="1">
        <v>11.0</v>
      </c>
      <c r="E1376" s="1">
        <v>0.433517476200403</v>
      </c>
    </row>
    <row r="1377">
      <c r="A1377" s="1">
        <v>1375.0</v>
      </c>
      <c r="B1377" s="2" t="str">
        <f>HYPERLINK("https://stackoverflow.com/q/50248950", "50248950")</f>
        <v>50248950</v>
      </c>
      <c r="C1377" s="1" t="s">
        <v>4</v>
      </c>
      <c r="D1377" s="1">
        <v>12.0</v>
      </c>
      <c r="E1377" s="1">
        <v>0.226941782497337</v>
      </c>
    </row>
    <row r="1378">
      <c r="A1378" s="1">
        <v>1376.0</v>
      </c>
      <c r="B1378" s="2" t="str">
        <f>HYPERLINK("https://stackoverflow.com/q/50267824", "50267824")</f>
        <v>50267824</v>
      </c>
      <c r="C1378" s="1" t="s">
        <v>4</v>
      </c>
      <c r="D1378" s="1">
        <v>6.0</v>
      </c>
      <c r="E1378" s="1">
        <v>0.38712715855573</v>
      </c>
    </row>
    <row r="1379">
      <c r="A1379" s="1">
        <v>1377.0</v>
      </c>
      <c r="B1379" s="2" t="str">
        <f>HYPERLINK("https://stackoverflow.com/q/50280733", "50280733")</f>
        <v>50280733</v>
      </c>
      <c r="C1379" s="1" t="s">
        <v>4</v>
      </c>
      <c r="D1379" s="1">
        <v>8.0</v>
      </c>
      <c r="E1379" s="1">
        <v>0.638203326727916</v>
      </c>
    </row>
    <row r="1380">
      <c r="A1380" s="1">
        <v>1378.0</v>
      </c>
      <c r="B1380" s="2" t="str">
        <f>HYPERLINK("https://stackoverflow.com/q/50285253", "50285253")</f>
        <v>50285253</v>
      </c>
      <c r="C1380" s="1" t="s">
        <v>4</v>
      </c>
      <c r="D1380" s="1">
        <v>6.0</v>
      </c>
      <c r="E1380" s="1">
        <v>0.663566715380187</v>
      </c>
    </row>
    <row r="1381">
      <c r="A1381" s="1">
        <v>1379.0</v>
      </c>
      <c r="B1381" s="2" t="str">
        <f>HYPERLINK("https://stackoverflow.com/q/50299058", "50299058")</f>
        <v>50299058</v>
      </c>
      <c r="C1381" s="1" t="s">
        <v>4</v>
      </c>
      <c r="D1381" s="1">
        <v>6.0</v>
      </c>
      <c r="E1381" s="1">
        <v>0.485455919157576</v>
      </c>
    </row>
    <row r="1382">
      <c r="A1382" s="1">
        <v>1380.0</v>
      </c>
      <c r="B1382" s="2" t="str">
        <f>HYPERLINK("https://stackoverflow.com/q/50303866", "50303866")</f>
        <v>50303866</v>
      </c>
      <c r="C1382" s="1" t="s">
        <v>4</v>
      </c>
      <c r="D1382" s="1">
        <v>5.0</v>
      </c>
      <c r="E1382" s="1">
        <v>0.467134717134717</v>
      </c>
    </row>
    <row r="1383">
      <c r="A1383" s="1">
        <v>1381.0</v>
      </c>
      <c r="B1383" s="2" t="str">
        <f>HYPERLINK("https://stackoverflow.com/q/50316386", "50316386")</f>
        <v>50316386</v>
      </c>
      <c r="C1383" s="1" t="s">
        <v>4</v>
      </c>
      <c r="D1383" s="1">
        <v>10.0</v>
      </c>
      <c r="E1383" s="1">
        <v>0.423328305681246</v>
      </c>
    </row>
    <row r="1384">
      <c r="A1384" s="1">
        <v>1382.0</v>
      </c>
      <c r="B1384" s="2" t="str">
        <f>HYPERLINK("https://stackoverflow.com/q/50322178", "50322178")</f>
        <v>50322178</v>
      </c>
      <c r="C1384" s="1" t="s">
        <v>4</v>
      </c>
      <c r="D1384" s="1">
        <v>10.0</v>
      </c>
      <c r="E1384" s="1">
        <v>0.648697871852234</v>
      </c>
    </row>
    <row r="1385">
      <c r="A1385" s="1">
        <v>1383.0</v>
      </c>
      <c r="B1385" s="2" t="str">
        <f>HYPERLINK("https://stackoverflow.com/q/50326508", "50326508")</f>
        <v>50326508</v>
      </c>
      <c r="C1385" s="1" t="s">
        <v>4</v>
      </c>
      <c r="D1385" s="1">
        <v>5.0</v>
      </c>
      <c r="E1385" s="1">
        <v>0.357560331825037</v>
      </c>
    </row>
    <row r="1386">
      <c r="A1386" s="1">
        <v>1384.0</v>
      </c>
      <c r="B1386" s="2" t="str">
        <f>HYPERLINK("https://stackoverflow.com/q/50326783", "50326783")</f>
        <v>50326783</v>
      </c>
      <c r="C1386" s="1" t="s">
        <v>4</v>
      </c>
      <c r="D1386" s="1">
        <v>3.0</v>
      </c>
      <c r="E1386" s="1">
        <v>0.27510901796616</v>
      </c>
    </row>
    <row r="1387">
      <c r="A1387" s="1">
        <v>1385.0</v>
      </c>
      <c r="B1387" s="2" t="str">
        <f>HYPERLINK("https://stackoverflow.com/q/50330121", "50330121")</f>
        <v>50330121</v>
      </c>
      <c r="C1387" s="1" t="s">
        <v>4</v>
      </c>
      <c r="D1387" s="1">
        <v>6.0</v>
      </c>
      <c r="E1387" s="1">
        <v>0.590453799622854</v>
      </c>
    </row>
    <row r="1388">
      <c r="A1388" s="1">
        <v>1386.0</v>
      </c>
      <c r="B1388" s="2" t="str">
        <f>HYPERLINK("https://stackoverflow.com/q/50339104", "50339104")</f>
        <v>50339104</v>
      </c>
      <c r="C1388" s="1" t="s">
        <v>4</v>
      </c>
      <c r="D1388" s="1">
        <v>8.0</v>
      </c>
      <c r="E1388" s="1">
        <v>0.409787091941262</v>
      </c>
    </row>
    <row r="1389">
      <c r="A1389" s="1">
        <v>1387.0</v>
      </c>
      <c r="B1389" s="2" t="str">
        <f>HYPERLINK("https://stackoverflow.com/q/50339838", "50339838")</f>
        <v>50339838</v>
      </c>
      <c r="C1389" s="1" t="s">
        <v>4</v>
      </c>
      <c r="D1389" s="1">
        <v>7.0</v>
      </c>
      <c r="E1389" s="1">
        <v>0.421385766213352</v>
      </c>
    </row>
    <row r="1390">
      <c r="A1390" s="1">
        <v>1388.0</v>
      </c>
      <c r="B1390" s="2" t="str">
        <f>HYPERLINK("https://stackoverflow.com/q/50378352", "50378352")</f>
        <v>50378352</v>
      </c>
      <c r="C1390" s="1" t="s">
        <v>4</v>
      </c>
      <c r="D1390" s="1">
        <v>6.0</v>
      </c>
      <c r="E1390" s="1">
        <v>0.493677740773833</v>
      </c>
    </row>
    <row r="1391">
      <c r="A1391" s="1">
        <v>1389.0</v>
      </c>
      <c r="B1391" s="2" t="str">
        <f>HYPERLINK("https://stackoverflow.com/q/50405394", "50405394")</f>
        <v>50405394</v>
      </c>
      <c r="C1391" s="1" t="s">
        <v>4</v>
      </c>
      <c r="D1391" s="1">
        <v>10.0</v>
      </c>
      <c r="E1391" s="1">
        <v>0.369664734989812</v>
      </c>
    </row>
    <row r="1392">
      <c r="A1392" s="1">
        <v>1390.0</v>
      </c>
      <c r="B1392" s="2" t="str">
        <f>HYPERLINK("https://stackoverflow.com/q/50407983", "50407983")</f>
        <v>50407983</v>
      </c>
      <c r="C1392" s="1" t="s">
        <v>4</v>
      </c>
      <c r="D1392" s="1">
        <v>7.0</v>
      </c>
      <c r="E1392" s="1">
        <v>0.888656141303645</v>
      </c>
    </row>
    <row r="1393">
      <c r="A1393" s="1">
        <v>1391.0</v>
      </c>
      <c r="B1393" s="2" t="str">
        <f>HYPERLINK("https://stackoverflow.com/q/50415065", "50415065")</f>
        <v>50415065</v>
      </c>
      <c r="C1393" s="1" t="s">
        <v>4</v>
      </c>
      <c r="D1393" s="1">
        <v>1.0</v>
      </c>
      <c r="E1393" s="1">
        <v>0.27460335932348</v>
      </c>
    </row>
    <row r="1394">
      <c r="A1394" s="1">
        <v>1392.0</v>
      </c>
      <c r="B1394" s="2" t="str">
        <f>HYPERLINK("https://stackoverflow.com/q/50420941", "50420941")</f>
        <v>50420941</v>
      </c>
      <c r="C1394" s="1" t="s">
        <v>4</v>
      </c>
      <c r="D1394" s="1">
        <v>10.0</v>
      </c>
      <c r="E1394" s="1">
        <v>0.609498834498834</v>
      </c>
    </row>
    <row r="1395">
      <c r="A1395" s="1">
        <v>1393.0</v>
      </c>
      <c r="B1395" s="2" t="str">
        <f>HYPERLINK("https://stackoverflow.com/q/50427696", "50427696")</f>
        <v>50427696</v>
      </c>
      <c r="C1395" s="1" t="s">
        <v>4</v>
      </c>
      <c r="D1395" s="1">
        <v>7.0</v>
      </c>
      <c r="E1395" s="1">
        <v>0.651569151569151</v>
      </c>
    </row>
    <row r="1396">
      <c r="A1396" s="1">
        <v>1394.0</v>
      </c>
      <c r="B1396" s="2" t="str">
        <f>HYPERLINK("https://stackoverflow.com/q/50442085", "50442085")</f>
        <v>50442085</v>
      </c>
      <c r="C1396" s="1" t="s">
        <v>4</v>
      </c>
      <c r="D1396" s="1">
        <v>1.0</v>
      </c>
      <c r="E1396" s="1">
        <v>0.369567834356566</v>
      </c>
    </row>
    <row r="1397">
      <c r="A1397" s="1">
        <v>1395.0</v>
      </c>
      <c r="B1397" s="2" t="str">
        <f>HYPERLINK("https://stackoverflow.com/q/50444796", "50444796")</f>
        <v>50444796</v>
      </c>
      <c r="C1397" s="1" t="s">
        <v>4</v>
      </c>
      <c r="D1397" s="1">
        <v>1.0</v>
      </c>
      <c r="E1397" s="1">
        <v>0.323511770880191</v>
      </c>
    </row>
    <row r="1398">
      <c r="A1398" s="1">
        <v>1396.0</v>
      </c>
      <c r="B1398" s="2" t="str">
        <f>HYPERLINK("https://stackoverflow.com/q/50447594", "50447594")</f>
        <v>50447594</v>
      </c>
      <c r="C1398" s="1" t="s">
        <v>4</v>
      </c>
      <c r="D1398" s="1">
        <v>9.0</v>
      </c>
      <c r="E1398" s="1">
        <v>0.387878060009207</v>
      </c>
    </row>
    <row r="1399">
      <c r="A1399" s="1">
        <v>1397.0</v>
      </c>
      <c r="B1399" s="2" t="str">
        <f>HYPERLINK("https://stackoverflow.com/q/50450644", "50450644")</f>
        <v>50450644</v>
      </c>
      <c r="C1399" s="1" t="s">
        <v>4</v>
      </c>
      <c r="D1399" s="1">
        <v>8.0</v>
      </c>
      <c r="E1399" s="1">
        <v>0.262005949851253</v>
      </c>
    </row>
    <row r="1400">
      <c r="A1400" s="1">
        <v>1398.0</v>
      </c>
      <c r="B1400" s="2" t="str">
        <f>HYPERLINK("https://stackoverflow.com/q/50454105", "50454105")</f>
        <v>50454105</v>
      </c>
      <c r="C1400" s="1" t="s">
        <v>4</v>
      </c>
      <c r="D1400" s="1">
        <v>3.0</v>
      </c>
      <c r="E1400" s="1">
        <v>0.600254317768442</v>
      </c>
    </row>
    <row r="1401">
      <c r="A1401" s="1">
        <v>1399.0</v>
      </c>
      <c r="B1401" s="2" t="str">
        <f>HYPERLINK("https://stackoverflow.com/q/50462355", "50462355")</f>
        <v>50462355</v>
      </c>
      <c r="C1401" s="1" t="s">
        <v>4</v>
      </c>
      <c r="D1401" s="1">
        <v>11.0</v>
      </c>
      <c r="E1401" s="1">
        <v>0.334408106863196</v>
      </c>
    </row>
    <row r="1402">
      <c r="A1402" s="1">
        <v>1400.0</v>
      </c>
      <c r="B1402" s="2" t="str">
        <f>HYPERLINK("https://stackoverflow.com/q/50466511", "50466511")</f>
        <v>50466511</v>
      </c>
      <c r="C1402" s="1" t="s">
        <v>4</v>
      </c>
      <c r="D1402" s="1">
        <v>10.0</v>
      </c>
      <c r="E1402" s="1">
        <v>0.343784675363622</v>
      </c>
    </row>
    <row r="1403">
      <c r="A1403" s="1">
        <v>1401.0</v>
      </c>
      <c r="B1403" s="2" t="str">
        <f>HYPERLINK("https://stackoverflow.com/q/50470391", "50470391")</f>
        <v>50470391</v>
      </c>
      <c r="C1403" s="1" t="s">
        <v>4</v>
      </c>
      <c r="D1403" s="1">
        <v>10.0</v>
      </c>
      <c r="E1403" s="1">
        <v>0.19420702754036</v>
      </c>
    </row>
    <row r="1404">
      <c r="A1404" s="1">
        <v>1402.0</v>
      </c>
      <c r="B1404" s="2" t="str">
        <f>HYPERLINK("https://stackoverflow.com/q/50479987", "50479987")</f>
        <v>50479987</v>
      </c>
      <c r="C1404" s="1" t="s">
        <v>4</v>
      </c>
      <c r="D1404" s="1">
        <v>11.0</v>
      </c>
      <c r="E1404" s="1">
        <v>0.282280219780219</v>
      </c>
    </row>
    <row r="1405">
      <c r="A1405" s="1">
        <v>1403.0</v>
      </c>
      <c r="B1405" s="2" t="str">
        <f>HYPERLINK("https://stackoverflow.com/q/50480858", "50480858")</f>
        <v>50480858</v>
      </c>
      <c r="C1405" s="1" t="s">
        <v>4</v>
      </c>
      <c r="D1405" s="1">
        <v>0.0</v>
      </c>
      <c r="E1405" s="1">
        <v>0.418829279646223</v>
      </c>
    </row>
    <row r="1406">
      <c r="A1406" s="1">
        <v>1404.0</v>
      </c>
      <c r="B1406" s="2" t="str">
        <f>HYPERLINK("https://stackoverflow.com/q/50487617", "50487617")</f>
        <v>50487617</v>
      </c>
      <c r="C1406" s="1" t="s">
        <v>4</v>
      </c>
      <c r="D1406" s="1">
        <v>10.0</v>
      </c>
      <c r="E1406" s="1">
        <v>0.519083634191547</v>
      </c>
    </row>
    <row r="1407">
      <c r="A1407" s="1">
        <v>1405.0</v>
      </c>
      <c r="B1407" s="2" t="str">
        <f>HYPERLINK("https://stackoverflow.com/q/50490209", "50490209")</f>
        <v>50490209</v>
      </c>
      <c r="C1407" s="1" t="s">
        <v>4</v>
      </c>
      <c r="D1407" s="1">
        <v>9.0</v>
      </c>
      <c r="E1407" s="1">
        <v>0.319737319737319</v>
      </c>
    </row>
    <row r="1408">
      <c r="A1408" s="1">
        <v>1406.0</v>
      </c>
      <c r="B1408" s="2" t="str">
        <f>HYPERLINK("https://stackoverflow.com/q/50491544", "50491544")</f>
        <v>50491544</v>
      </c>
      <c r="C1408" s="1" t="s">
        <v>4</v>
      </c>
      <c r="D1408" s="1">
        <v>7.0</v>
      </c>
      <c r="E1408" s="1">
        <v>0.593643681022321</v>
      </c>
    </row>
    <row r="1409">
      <c r="A1409" s="1">
        <v>1407.0</v>
      </c>
      <c r="B1409" s="2" t="str">
        <f>HYPERLINK("https://stackoverflow.com/q/50502923", "50502923")</f>
        <v>50502923</v>
      </c>
      <c r="C1409" s="1" t="s">
        <v>4</v>
      </c>
      <c r="D1409" s="1">
        <v>3.0</v>
      </c>
      <c r="E1409" s="1">
        <v>0.322274550845979</v>
      </c>
    </row>
    <row r="1410">
      <c r="A1410" s="1">
        <v>1408.0</v>
      </c>
      <c r="B1410" s="2" t="str">
        <f>HYPERLINK("https://stackoverflow.com/q/50506366", "50506366")</f>
        <v>50506366</v>
      </c>
      <c r="C1410" s="1" t="s">
        <v>4</v>
      </c>
      <c r="D1410" s="1">
        <v>1.0</v>
      </c>
      <c r="E1410" s="1">
        <v>0.561269301600793</v>
      </c>
    </row>
    <row r="1411">
      <c r="A1411" s="1">
        <v>1409.0</v>
      </c>
      <c r="B1411" s="2" t="str">
        <f>HYPERLINK("https://stackoverflow.com/q/50512460", "50512460")</f>
        <v>50512460</v>
      </c>
      <c r="C1411" s="1" t="s">
        <v>4</v>
      </c>
      <c r="D1411" s="1">
        <v>6.0</v>
      </c>
      <c r="E1411" s="1">
        <v>0.469495207064267</v>
      </c>
    </row>
    <row r="1412">
      <c r="A1412" s="1">
        <v>1410.0</v>
      </c>
      <c r="B1412" s="2" t="str">
        <f>HYPERLINK("https://stackoverflow.com/q/50529981", "50529981")</f>
        <v>50529981</v>
      </c>
      <c r="C1412" s="1" t="s">
        <v>4</v>
      </c>
      <c r="D1412" s="1">
        <v>4.0</v>
      </c>
      <c r="E1412" s="1">
        <v>0.576923076923076</v>
      </c>
    </row>
    <row r="1413">
      <c r="A1413" s="1">
        <v>1411.0</v>
      </c>
      <c r="B1413" s="2" t="str">
        <f>HYPERLINK("https://stackoverflow.com/q/50561808", "50561808")</f>
        <v>50561808</v>
      </c>
      <c r="C1413" s="1" t="s">
        <v>4</v>
      </c>
      <c r="D1413" s="1">
        <v>1.0</v>
      </c>
      <c r="E1413" s="1">
        <v>0.243828179450497</v>
      </c>
    </row>
    <row r="1414">
      <c r="A1414" s="1">
        <v>1412.0</v>
      </c>
      <c r="B1414" s="2" t="str">
        <f>HYPERLINK("https://stackoverflow.com/q/50582355", "50582355")</f>
        <v>50582355</v>
      </c>
      <c r="C1414" s="1" t="s">
        <v>4</v>
      </c>
      <c r="D1414" s="1">
        <v>3.0</v>
      </c>
      <c r="E1414" s="1">
        <v>0.480681515164273</v>
      </c>
    </row>
    <row r="1415">
      <c r="A1415" s="1">
        <v>1413.0</v>
      </c>
      <c r="B1415" s="2" t="str">
        <f>HYPERLINK("https://stackoverflow.com/q/50584100", "50584100")</f>
        <v>50584100</v>
      </c>
      <c r="C1415" s="1" t="s">
        <v>4</v>
      </c>
      <c r="D1415" s="1">
        <v>2.0</v>
      </c>
      <c r="E1415" s="1">
        <v>0.498562308747494</v>
      </c>
    </row>
    <row r="1416">
      <c r="A1416" s="1">
        <v>1414.0</v>
      </c>
      <c r="B1416" s="2" t="str">
        <f>HYPERLINK("https://stackoverflow.com/q/50584594", "50584594")</f>
        <v>50584594</v>
      </c>
      <c r="C1416" s="1" t="s">
        <v>4</v>
      </c>
      <c r="D1416" s="1">
        <v>12.0</v>
      </c>
      <c r="E1416" s="1">
        <v>0.630139451192082</v>
      </c>
    </row>
    <row r="1417">
      <c r="A1417" s="1">
        <v>1415.0</v>
      </c>
      <c r="B1417" s="2" t="str">
        <f>HYPERLINK("https://stackoverflow.com/q/50591528", "50591528")</f>
        <v>50591528</v>
      </c>
      <c r="C1417" s="1" t="s">
        <v>4</v>
      </c>
      <c r="D1417" s="1">
        <v>6.0</v>
      </c>
      <c r="E1417" s="1">
        <v>0.663342830009496</v>
      </c>
    </row>
    <row r="1418">
      <c r="A1418" s="1">
        <v>1416.0</v>
      </c>
      <c r="B1418" s="2" t="str">
        <f>HYPERLINK("https://stackoverflow.com/q/50597271", "50597271")</f>
        <v>50597271</v>
      </c>
      <c r="C1418" s="1" t="s">
        <v>4</v>
      </c>
      <c r="D1418" s="1">
        <v>9.0</v>
      </c>
      <c r="E1418" s="1">
        <v>0.446899436261138</v>
      </c>
    </row>
    <row r="1419">
      <c r="A1419" s="1">
        <v>1417.0</v>
      </c>
      <c r="B1419" s="2" t="str">
        <f>HYPERLINK("https://stackoverflow.com/q/50611776", "50611776")</f>
        <v>50611776</v>
      </c>
      <c r="C1419" s="1" t="s">
        <v>4</v>
      </c>
      <c r="D1419" s="1">
        <v>10.0</v>
      </c>
      <c r="E1419" s="1">
        <v>0.468909369265241</v>
      </c>
    </row>
    <row r="1420">
      <c r="A1420" s="1">
        <v>1418.0</v>
      </c>
      <c r="B1420" s="2" t="str">
        <f>HYPERLINK("https://stackoverflow.com/q/50613764", "50613764")</f>
        <v>50613764</v>
      </c>
      <c r="C1420" s="1" t="s">
        <v>4</v>
      </c>
      <c r="D1420" s="1">
        <v>2.0</v>
      </c>
      <c r="E1420" s="1">
        <v>0.367981812426256</v>
      </c>
    </row>
    <row r="1421">
      <c r="A1421" s="1">
        <v>1419.0</v>
      </c>
      <c r="B1421" s="2" t="str">
        <f>HYPERLINK("https://stackoverflow.com/q/50624609", "50624609")</f>
        <v>50624609</v>
      </c>
      <c r="C1421" s="1" t="s">
        <v>4</v>
      </c>
      <c r="D1421" s="1">
        <v>1.0</v>
      </c>
      <c r="E1421" s="1">
        <v>0.317081807081807</v>
      </c>
    </row>
    <row r="1422">
      <c r="A1422" s="1">
        <v>1420.0</v>
      </c>
      <c r="B1422" s="2" t="str">
        <f>HYPERLINK("https://stackoverflow.com/q/50627461", "50627461")</f>
        <v>50627461</v>
      </c>
      <c r="C1422" s="1" t="s">
        <v>4</v>
      </c>
      <c r="D1422" s="1">
        <v>1.0</v>
      </c>
      <c r="E1422" s="1">
        <v>0.336917884815081</v>
      </c>
    </row>
    <row r="1423">
      <c r="A1423" s="1">
        <v>1421.0</v>
      </c>
      <c r="B1423" s="2" t="str">
        <f>HYPERLINK("https://stackoverflow.com/q/50628776", "50628776")</f>
        <v>50628776</v>
      </c>
      <c r="C1423" s="1" t="s">
        <v>4</v>
      </c>
      <c r="D1423" s="1">
        <v>11.0</v>
      </c>
      <c r="E1423" s="1">
        <v>0.310700854700854</v>
      </c>
    </row>
    <row r="1424">
      <c r="A1424" s="1">
        <v>1422.0</v>
      </c>
      <c r="B1424" s="2" t="str">
        <f>HYPERLINK("https://stackoverflow.com/q/50629028", "50629028")</f>
        <v>50629028</v>
      </c>
      <c r="C1424" s="1" t="s">
        <v>4</v>
      </c>
      <c r="D1424" s="1">
        <v>4.0</v>
      </c>
      <c r="E1424" s="1">
        <v>0.488756998590584</v>
      </c>
    </row>
    <row r="1425">
      <c r="A1425" s="1">
        <v>1423.0</v>
      </c>
      <c r="B1425" s="2" t="str">
        <f>HYPERLINK("https://stackoverflow.com/q/50632954", "50632954")</f>
        <v>50632954</v>
      </c>
      <c r="C1425" s="1" t="s">
        <v>4</v>
      </c>
      <c r="D1425" s="1">
        <v>8.0</v>
      </c>
      <c r="E1425" s="1">
        <v>0.25934905591066</v>
      </c>
    </row>
    <row r="1426">
      <c r="A1426" s="1">
        <v>1424.0</v>
      </c>
      <c r="B1426" s="2" t="str">
        <f>HYPERLINK("https://stackoverflow.com/q/50633830", "50633830")</f>
        <v>50633830</v>
      </c>
      <c r="C1426" s="1" t="s">
        <v>4</v>
      </c>
      <c r="D1426" s="1">
        <v>5.0</v>
      </c>
      <c r="E1426" s="1">
        <v>0.351828225974567</v>
      </c>
    </row>
    <row r="1427">
      <c r="A1427" s="1">
        <v>1425.0</v>
      </c>
      <c r="B1427" s="2" t="str">
        <f>HYPERLINK("https://stackoverflow.com/q/50635277", "50635277")</f>
        <v>50635277</v>
      </c>
      <c r="C1427" s="1" t="s">
        <v>4</v>
      </c>
      <c r="D1427" s="1">
        <v>6.0</v>
      </c>
      <c r="E1427" s="1">
        <v>0.458628057765988</v>
      </c>
    </row>
    <row r="1428">
      <c r="A1428" s="1">
        <v>1426.0</v>
      </c>
      <c r="B1428" s="2" t="str">
        <f>HYPERLINK("https://stackoverflow.com/q/50636935", "50636935")</f>
        <v>50636935</v>
      </c>
      <c r="C1428" s="1" t="s">
        <v>4</v>
      </c>
      <c r="D1428" s="1">
        <v>12.0</v>
      </c>
      <c r="E1428" s="1">
        <v>0.552375273305506</v>
      </c>
    </row>
    <row r="1429">
      <c r="A1429" s="1">
        <v>1427.0</v>
      </c>
      <c r="B1429" s="2" t="str">
        <f>HYPERLINK("https://stackoverflow.com/q/50637765", "50637765")</f>
        <v>50637765</v>
      </c>
      <c r="C1429" s="1" t="s">
        <v>4</v>
      </c>
      <c r="D1429" s="1">
        <v>6.0</v>
      </c>
      <c r="E1429" s="1">
        <v>0.32173096892723</v>
      </c>
    </row>
    <row r="1430">
      <c r="A1430" s="1">
        <v>1428.0</v>
      </c>
      <c r="B1430" s="2" t="str">
        <f>HYPERLINK("https://stackoverflow.com/q/50641477", "50641477")</f>
        <v>50641477</v>
      </c>
      <c r="C1430" s="1" t="s">
        <v>4</v>
      </c>
      <c r="D1430" s="1">
        <v>11.0</v>
      </c>
      <c r="E1430" s="1">
        <v>0.369275614645984</v>
      </c>
    </row>
    <row r="1431">
      <c r="A1431" s="1">
        <v>1429.0</v>
      </c>
      <c r="B1431" s="2" t="str">
        <f>HYPERLINK("https://stackoverflow.com/q/50661246", "50661246")</f>
        <v>50661246</v>
      </c>
      <c r="C1431" s="1" t="s">
        <v>4</v>
      </c>
      <c r="D1431" s="1">
        <v>1.0</v>
      </c>
      <c r="E1431" s="1">
        <v>0.661023752183973</v>
      </c>
    </row>
    <row r="1432">
      <c r="A1432" s="1">
        <v>1430.0</v>
      </c>
      <c r="B1432" s="2" t="str">
        <f>HYPERLINK("https://stackoverflow.com/q/50674560", "50674560")</f>
        <v>50674560</v>
      </c>
      <c r="C1432" s="1" t="s">
        <v>4</v>
      </c>
      <c r="D1432" s="1">
        <v>8.0</v>
      </c>
      <c r="E1432" s="1">
        <v>0.351063288563288</v>
      </c>
    </row>
    <row r="1433">
      <c r="A1433" s="1">
        <v>1431.0</v>
      </c>
      <c r="B1433" s="2" t="str">
        <f>HYPERLINK("https://stackoverflow.com/q/50688958", "50688958")</f>
        <v>50688958</v>
      </c>
      <c r="C1433" s="1" t="s">
        <v>4</v>
      </c>
      <c r="D1433" s="1">
        <v>0.0</v>
      </c>
      <c r="E1433" s="1">
        <v>0.619347319347319</v>
      </c>
    </row>
    <row r="1434">
      <c r="A1434" s="1">
        <v>1432.0</v>
      </c>
      <c r="B1434" s="2" t="str">
        <f>HYPERLINK("https://stackoverflow.com/q/50699695", "50699695")</f>
        <v>50699695</v>
      </c>
      <c r="C1434" s="1" t="s">
        <v>4</v>
      </c>
      <c r="D1434" s="1">
        <v>8.0</v>
      </c>
      <c r="E1434" s="1">
        <v>0.484034188034187</v>
      </c>
    </row>
    <row r="1435">
      <c r="A1435" s="1">
        <v>1433.0</v>
      </c>
      <c r="B1435" s="2" t="str">
        <f>HYPERLINK("https://stackoverflow.com/q/50701731", "50701731")</f>
        <v>50701731</v>
      </c>
      <c r="C1435" s="1" t="s">
        <v>4</v>
      </c>
      <c r="D1435" s="1">
        <v>3.0</v>
      </c>
      <c r="E1435" s="1">
        <v>0.398811488940244</v>
      </c>
    </row>
    <row r="1436">
      <c r="A1436" s="1">
        <v>1434.0</v>
      </c>
      <c r="B1436" s="2" t="str">
        <f>HYPERLINK("https://stackoverflow.com/q/50705737", "50705737")</f>
        <v>50705737</v>
      </c>
      <c r="C1436" s="1" t="s">
        <v>4</v>
      </c>
      <c r="D1436" s="1">
        <v>0.0</v>
      </c>
      <c r="E1436" s="1">
        <v>0.751170034832512</v>
      </c>
    </row>
    <row r="1437">
      <c r="A1437" s="1">
        <v>1435.0</v>
      </c>
      <c r="B1437" s="2" t="str">
        <f>HYPERLINK("https://stackoverflow.com/q/50710541", "50710541")</f>
        <v>50710541</v>
      </c>
      <c r="C1437" s="1" t="s">
        <v>4</v>
      </c>
      <c r="D1437" s="1">
        <v>4.0</v>
      </c>
      <c r="E1437" s="1">
        <v>0.46470638261683</v>
      </c>
    </row>
    <row r="1438">
      <c r="A1438" s="1">
        <v>1436.0</v>
      </c>
      <c r="B1438" s="2" t="str">
        <f>HYPERLINK("https://stackoverflow.com/q/50713215", "50713215")</f>
        <v>50713215</v>
      </c>
      <c r="C1438" s="1" t="s">
        <v>4</v>
      </c>
      <c r="D1438" s="1">
        <v>0.0</v>
      </c>
      <c r="E1438" s="1">
        <v>0.441216162578391</v>
      </c>
    </row>
    <row r="1439">
      <c r="A1439" s="1">
        <v>1437.0</v>
      </c>
      <c r="B1439" s="2" t="str">
        <f>HYPERLINK("https://stackoverflow.com/q/50718804", "50718804")</f>
        <v>50718804</v>
      </c>
      <c r="C1439" s="1" t="s">
        <v>4</v>
      </c>
      <c r="D1439" s="1">
        <v>9.0</v>
      </c>
      <c r="E1439" s="1">
        <v>0.527428127428127</v>
      </c>
    </row>
    <row r="1440">
      <c r="A1440" s="1">
        <v>1438.0</v>
      </c>
      <c r="B1440" s="2" t="str">
        <f>HYPERLINK("https://stackoverflow.com/q/50730545", "50730545")</f>
        <v>50730545</v>
      </c>
      <c r="C1440" s="1" t="s">
        <v>4</v>
      </c>
      <c r="D1440" s="1">
        <v>2.0</v>
      </c>
      <c r="E1440" s="1">
        <v>0.318707114481762</v>
      </c>
    </row>
    <row r="1441">
      <c r="A1441" s="1">
        <v>1439.0</v>
      </c>
      <c r="B1441" s="2" t="str">
        <f>HYPERLINK("https://stackoverflow.com/q/50749813", "50749813")</f>
        <v>50749813</v>
      </c>
      <c r="C1441" s="1" t="s">
        <v>4</v>
      </c>
      <c r="D1441" s="1">
        <v>2.0</v>
      </c>
      <c r="E1441" s="1">
        <v>0.393116930350972</v>
      </c>
    </row>
    <row r="1442">
      <c r="A1442" s="1">
        <v>1440.0</v>
      </c>
      <c r="B1442" s="2" t="str">
        <f>HYPERLINK("https://stackoverflow.com/q/50752250", "50752250")</f>
        <v>50752250</v>
      </c>
      <c r="C1442" s="1" t="s">
        <v>4</v>
      </c>
      <c r="D1442" s="1">
        <v>6.0</v>
      </c>
      <c r="E1442" s="1">
        <v>0.575122023999829</v>
      </c>
    </row>
    <row r="1443">
      <c r="A1443" s="1">
        <v>1441.0</v>
      </c>
      <c r="B1443" s="2" t="str">
        <f>HYPERLINK("https://stackoverflow.com/q/50757567", "50757567")</f>
        <v>50757567</v>
      </c>
      <c r="C1443" s="1" t="s">
        <v>4</v>
      </c>
      <c r="D1443" s="1">
        <v>12.0</v>
      </c>
      <c r="E1443" s="1">
        <v>0.728856778580535</v>
      </c>
    </row>
    <row r="1444">
      <c r="A1444" s="1">
        <v>1442.0</v>
      </c>
      <c r="B1444" s="2" t="str">
        <f>HYPERLINK("https://stackoverflow.com/q/50764255", "50764255")</f>
        <v>50764255</v>
      </c>
      <c r="C1444" s="1" t="s">
        <v>4</v>
      </c>
      <c r="D1444" s="1">
        <v>3.0</v>
      </c>
      <c r="E1444" s="1">
        <v>0.617516650629233</v>
      </c>
    </row>
    <row r="1445">
      <c r="A1445" s="1">
        <v>1443.0</v>
      </c>
      <c r="B1445" s="2" t="str">
        <f>HYPERLINK("https://stackoverflow.com/q/50766363", "50766363")</f>
        <v>50766363</v>
      </c>
      <c r="C1445" s="1" t="s">
        <v>4</v>
      </c>
      <c r="D1445" s="1">
        <v>0.0</v>
      </c>
      <c r="E1445" s="1">
        <v>0.442074592074592</v>
      </c>
    </row>
    <row r="1446">
      <c r="A1446" s="1">
        <v>1444.0</v>
      </c>
      <c r="B1446" s="2" t="str">
        <f>HYPERLINK("https://stackoverflow.com/q/50775621", "50775621")</f>
        <v>50775621</v>
      </c>
      <c r="C1446" s="1" t="s">
        <v>4</v>
      </c>
      <c r="D1446" s="1">
        <v>1.0</v>
      </c>
      <c r="E1446" s="1">
        <v>0.507403826972947</v>
      </c>
    </row>
    <row r="1447">
      <c r="A1447" s="1">
        <v>1445.0</v>
      </c>
      <c r="B1447" s="2" t="str">
        <f>HYPERLINK("https://stackoverflow.com/q/50783112", "50783112")</f>
        <v>50783112</v>
      </c>
      <c r="C1447" s="1" t="s">
        <v>4</v>
      </c>
      <c r="D1447" s="1">
        <v>10.0</v>
      </c>
      <c r="E1447" s="1">
        <v>0.289596688034188</v>
      </c>
    </row>
    <row r="1448">
      <c r="A1448" s="1">
        <v>1446.0</v>
      </c>
      <c r="B1448" s="2" t="str">
        <f>HYPERLINK("https://stackoverflow.com/q/50819321", "50819321")</f>
        <v>50819321</v>
      </c>
      <c r="C1448" s="1" t="s">
        <v>4</v>
      </c>
      <c r="D1448" s="1">
        <v>10.0</v>
      </c>
      <c r="E1448" s="1">
        <v>0.24118338242632</v>
      </c>
    </row>
    <row r="1449">
      <c r="A1449" s="1">
        <v>1447.0</v>
      </c>
      <c r="B1449" s="2" t="str">
        <f>HYPERLINK("https://stackoverflow.com/q/50822695", "50822695")</f>
        <v>50822695</v>
      </c>
      <c r="C1449" s="1" t="s">
        <v>4</v>
      </c>
      <c r="D1449" s="1">
        <v>11.0</v>
      </c>
      <c r="E1449" s="1">
        <v>0.467134717134717</v>
      </c>
    </row>
    <row r="1450">
      <c r="A1450" s="1">
        <v>1448.0</v>
      </c>
      <c r="B1450" s="2" t="str">
        <f>HYPERLINK("https://stackoverflow.com/q/50823383", "50823383")</f>
        <v>50823383</v>
      </c>
      <c r="C1450" s="1" t="s">
        <v>4</v>
      </c>
      <c r="D1450" s="1">
        <v>11.0</v>
      </c>
      <c r="E1450" s="1">
        <v>0.373135198135198</v>
      </c>
    </row>
    <row r="1451">
      <c r="A1451" s="1">
        <v>1449.0</v>
      </c>
      <c r="B1451" s="2" t="str">
        <f>HYPERLINK("https://stackoverflow.com/q/50825507", "50825507")</f>
        <v>50825507</v>
      </c>
      <c r="C1451" s="1" t="s">
        <v>4</v>
      </c>
      <c r="D1451" s="1">
        <v>9.0</v>
      </c>
      <c r="E1451" s="1">
        <v>0.415547415547415</v>
      </c>
    </row>
    <row r="1452">
      <c r="A1452" s="1">
        <v>1450.0</v>
      </c>
      <c r="B1452" s="2" t="str">
        <f>HYPERLINK("https://stackoverflow.com/q/50829992", "50829992")</f>
        <v>50829992</v>
      </c>
      <c r="C1452" s="1" t="s">
        <v>4</v>
      </c>
      <c r="D1452" s="1">
        <v>0.0</v>
      </c>
      <c r="E1452" s="1">
        <v>0.579781240552944</v>
      </c>
    </row>
    <row r="1453">
      <c r="A1453" s="1">
        <v>1451.0</v>
      </c>
      <c r="B1453" s="2" t="str">
        <f>HYPERLINK("https://stackoverflow.com/q/50846243", "50846243")</f>
        <v>50846243</v>
      </c>
      <c r="C1453" s="1" t="s">
        <v>4</v>
      </c>
      <c r="D1453" s="1">
        <v>12.0</v>
      </c>
      <c r="E1453" s="1">
        <v>0.668847475548506</v>
      </c>
    </row>
    <row r="1454">
      <c r="A1454" s="1">
        <v>1452.0</v>
      </c>
      <c r="B1454" s="2" t="str">
        <f>HYPERLINK("https://stackoverflow.com/q/50850661", "50850661")</f>
        <v>50850661</v>
      </c>
      <c r="C1454" s="1" t="s">
        <v>4</v>
      </c>
      <c r="D1454" s="1">
        <v>2.0</v>
      </c>
      <c r="E1454" s="1">
        <v>0.337574705995758</v>
      </c>
    </row>
    <row r="1455">
      <c r="A1455" s="1">
        <v>1453.0</v>
      </c>
      <c r="B1455" s="2" t="str">
        <f>HYPERLINK("https://stackoverflow.com/q/50851665", "50851665")</f>
        <v>50851665</v>
      </c>
      <c r="C1455" s="1" t="s">
        <v>4</v>
      </c>
      <c r="D1455" s="1">
        <v>2.0</v>
      </c>
      <c r="E1455" s="1">
        <v>0.557487232409833</v>
      </c>
    </row>
    <row r="1456">
      <c r="A1456" s="1">
        <v>1454.0</v>
      </c>
      <c r="B1456" s="2" t="str">
        <f>HYPERLINK("https://stackoverflow.com/q/50852150", "50852150")</f>
        <v>50852150</v>
      </c>
      <c r="C1456" s="1" t="s">
        <v>4</v>
      </c>
      <c r="D1456" s="1">
        <v>2.0</v>
      </c>
      <c r="E1456" s="1">
        <v>0.590104380497393</v>
      </c>
    </row>
    <row r="1457">
      <c r="A1457" s="1">
        <v>1455.0</v>
      </c>
      <c r="B1457" s="2" t="str">
        <f>HYPERLINK("https://stackoverflow.com/q/50856027", "50856027")</f>
        <v>50856027</v>
      </c>
      <c r="C1457" s="1" t="s">
        <v>4</v>
      </c>
      <c r="D1457" s="1">
        <v>8.0</v>
      </c>
      <c r="E1457" s="1">
        <v>0.599503722084367</v>
      </c>
    </row>
    <row r="1458">
      <c r="A1458" s="1">
        <v>1456.0</v>
      </c>
      <c r="B1458" s="2" t="str">
        <f>HYPERLINK("https://stackoverflow.com/q/50862637", "50862637")</f>
        <v>50862637</v>
      </c>
      <c r="C1458" s="1" t="s">
        <v>4</v>
      </c>
      <c r="D1458" s="1">
        <v>2.0</v>
      </c>
      <c r="E1458" s="1">
        <v>0.593476364904936</v>
      </c>
    </row>
    <row r="1459">
      <c r="A1459" s="1">
        <v>1457.0</v>
      </c>
      <c r="B1459" s="2" t="str">
        <f>HYPERLINK("https://stackoverflow.com/q/50865772", "50865772")</f>
        <v>50865772</v>
      </c>
      <c r="C1459" s="1" t="s">
        <v>4</v>
      </c>
      <c r="D1459" s="1">
        <v>4.0</v>
      </c>
      <c r="E1459" s="1">
        <v>0.490516210766732</v>
      </c>
    </row>
    <row r="1460">
      <c r="A1460" s="1">
        <v>1458.0</v>
      </c>
      <c r="B1460" s="2" t="str">
        <f>HYPERLINK("https://stackoverflow.com/q/50867815", "50867815")</f>
        <v>50867815</v>
      </c>
      <c r="C1460" s="1" t="s">
        <v>4</v>
      </c>
      <c r="D1460" s="1">
        <v>9.0</v>
      </c>
      <c r="E1460" s="1">
        <v>0.651734422226225</v>
      </c>
    </row>
    <row r="1461">
      <c r="A1461" s="1">
        <v>1459.0</v>
      </c>
      <c r="B1461" s="2" t="str">
        <f>HYPERLINK("https://stackoverflow.com/q/50868194", "50868194")</f>
        <v>50868194</v>
      </c>
      <c r="C1461" s="1" t="s">
        <v>4</v>
      </c>
      <c r="D1461" s="1">
        <v>2.0</v>
      </c>
      <c r="E1461" s="1">
        <v>0.445926766959977</v>
      </c>
    </row>
    <row r="1462">
      <c r="A1462" s="1">
        <v>1460.0</v>
      </c>
      <c r="B1462" s="2" t="str">
        <f>HYPERLINK("https://stackoverflow.com/q/50872515", "50872515")</f>
        <v>50872515</v>
      </c>
      <c r="C1462" s="1" t="s">
        <v>4</v>
      </c>
      <c r="D1462" s="1">
        <v>11.0</v>
      </c>
      <c r="E1462" s="1">
        <v>0.395033313143549</v>
      </c>
    </row>
    <row r="1463">
      <c r="A1463" s="1">
        <v>1461.0</v>
      </c>
      <c r="B1463" s="2" t="str">
        <f>HYPERLINK("https://stackoverflow.com/q/50874376", "50874376")</f>
        <v>50874376</v>
      </c>
      <c r="C1463" s="1" t="s">
        <v>4</v>
      </c>
      <c r="D1463" s="1">
        <v>11.0</v>
      </c>
      <c r="E1463" s="1">
        <v>0.680324936932866</v>
      </c>
    </row>
    <row r="1464">
      <c r="A1464" s="1">
        <v>1462.0</v>
      </c>
      <c r="B1464" s="2" t="str">
        <f>HYPERLINK("https://stackoverflow.com/q/50876280", "50876280")</f>
        <v>50876280</v>
      </c>
      <c r="C1464" s="1" t="s">
        <v>4</v>
      </c>
      <c r="D1464" s="1">
        <v>6.0</v>
      </c>
      <c r="E1464" s="1">
        <v>0.295748889635352</v>
      </c>
    </row>
    <row r="1465">
      <c r="A1465" s="1">
        <v>1463.0</v>
      </c>
      <c r="B1465" s="2" t="str">
        <f>HYPERLINK("https://stackoverflow.com/q/50877919", "50877919")</f>
        <v>50877919</v>
      </c>
      <c r="C1465" s="1" t="s">
        <v>4</v>
      </c>
      <c r="D1465" s="1">
        <v>4.0</v>
      </c>
      <c r="E1465" s="1">
        <v>0.341850835521721</v>
      </c>
    </row>
    <row r="1466">
      <c r="A1466" s="1">
        <v>1464.0</v>
      </c>
      <c r="B1466" s="2" t="str">
        <f>HYPERLINK("https://stackoverflow.com/q/50877966", "50877966")</f>
        <v>50877966</v>
      </c>
      <c r="C1466" s="1" t="s">
        <v>4</v>
      </c>
      <c r="D1466" s="1">
        <v>1.0</v>
      </c>
      <c r="E1466" s="1">
        <v>0.255617234998678</v>
      </c>
    </row>
    <row r="1467">
      <c r="A1467" s="1">
        <v>1465.0</v>
      </c>
      <c r="B1467" s="2" t="str">
        <f>HYPERLINK("https://stackoverflow.com/q/50882936", "50882936")</f>
        <v>50882936</v>
      </c>
      <c r="C1467" s="1" t="s">
        <v>4</v>
      </c>
      <c r="D1467" s="1">
        <v>5.0</v>
      </c>
      <c r="E1467" s="1">
        <v>0.318096027252221</v>
      </c>
    </row>
    <row r="1468">
      <c r="A1468" s="1">
        <v>1466.0</v>
      </c>
      <c r="B1468" s="2" t="str">
        <f>HYPERLINK("https://stackoverflow.com/q/50903007", "50903007")</f>
        <v>50903007</v>
      </c>
      <c r="C1468" s="1" t="s">
        <v>4</v>
      </c>
      <c r="D1468" s="1">
        <v>2.0</v>
      </c>
      <c r="E1468" s="1">
        <v>0.428396999825571</v>
      </c>
    </row>
    <row r="1469">
      <c r="A1469" s="1">
        <v>1467.0</v>
      </c>
      <c r="B1469" s="2" t="str">
        <f>HYPERLINK("https://stackoverflow.com/q/50932709", "50932709")</f>
        <v>50932709</v>
      </c>
      <c r="C1469" s="1" t="s">
        <v>4</v>
      </c>
      <c r="D1469" s="1">
        <v>1.0</v>
      </c>
      <c r="E1469" s="1">
        <v>0.303529856946603</v>
      </c>
    </row>
    <row r="1470">
      <c r="A1470" s="1">
        <v>1468.0</v>
      </c>
      <c r="B1470" s="2" t="str">
        <f>HYPERLINK("https://stackoverflow.com/q/50936643", "50936643")</f>
        <v>50936643</v>
      </c>
      <c r="C1470" s="1" t="s">
        <v>4</v>
      </c>
      <c r="D1470" s="1">
        <v>11.0</v>
      </c>
      <c r="E1470" s="1">
        <v>0.84167785664045</v>
      </c>
    </row>
    <row r="1471">
      <c r="A1471" s="1">
        <v>1469.0</v>
      </c>
      <c r="B1471" s="2" t="str">
        <f>HYPERLINK("https://stackoverflow.com/q/50945866", "50945866")</f>
        <v>50945866</v>
      </c>
      <c r="C1471" s="1" t="s">
        <v>4</v>
      </c>
      <c r="D1471" s="1">
        <v>9.0</v>
      </c>
      <c r="E1471" s="1">
        <v>0.565620943844439</v>
      </c>
    </row>
    <row r="1472">
      <c r="A1472" s="1">
        <v>1470.0</v>
      </c>
      <c r="B1472" s="2" t="str">
        <f>HYPERLINK("https://stackoverflow.com/q/50973150", "50973150")</f>
        <v>50973150</v>
      </c>
      <c r="C1472" s="1" t="s">
        <v>4</v>
      </c>
      <c r="D1472" s="1">
        <v>2.0</v>
      </c>
      <c r="E1472" s="1">
        <v>0.422602089268755</v>
      </c>
    </row>
    <row r="1473">
      <c r="A1473" s="1">
        <v>1471.0</v>
      </c>
      <c r="B1473" s="2" t="str">
        <f>HYPERLINK("https://stackoverflow.com/q/50977178", "50977178")</f>
        <v>50977178</v>
      </c>
      <c r="C1473" s="1" t="s">
        <v>4</v>
      </c>
      <c r="D1473" s="1">
        <v>0.0</v>
      </c>
      <c r="E1473" s="1">
        <v>0.724666890605755</v>
      </c>
    </row>
    <row r="1474">
      <c r="A1474" s="1">
        <v>1472.0</v>
      </c>
      <c r="B1474" s="2" t="str">
        <f>HYPERLINK("https://stackoverflow.com/q/50980779", "50980779")</f>
        <v>50980779</v>
      </c>
      <c r="C1474" s="1" t="s">
        <v>4</v>
      </c>
      <c r="D1474" s="1">
        <v>6.0</v>
      </c>
      <c r="E1474" s="1">
        <v>0.682765988800471</v>
      </c>
    </row>
    <row r="1475">
      <c r="A1475" s="1">
        <v>1473.0</v>
      </c>
      <c r="B1475" s="2" t="str">
        <f>HYPERLINK("https://stackoverflow.com/q/50986952", "50986952")</f>
        <v>50986952</v>
      </c>
      <c r="C1475" s="1" t="s">
        <v>4</v>
      </c>
      <c r="D1475" s="1">
        <v>7.0</v>
      </c>
      <c r="E1475" s="1">
        <v>0.379700854700854</v>
      </c>
    </row>
    <row r="1476">
      <c r="A1476" s="1">
        <v>1474.0</v>
      </c>
      <c r="B1476" s="2" t="str">
        <f>HYPERLINK("https://stackoverflow.com/q/51000955", "51000955")</f>
        <v>51000955</v>
      </c>
      <c r="C1476" s="1" t="s">
        <v>4</v>
      </c>
      <c r="D1476" s="1">
        <v>7.0</v>
      </c>
      <c r="E1476" s="1">
        <v>0.514296814296814</v>
      </c>
    </row>
    <row r="1477">
      <c r="A1477" s="1">
        <v>1475.0</v>
      </c>
      <c r="B1477" s="2" t="str">
        <f>HYPERLINK("https://stackoverflow.com/q/51016243", "51016243")</f>
        <v>51016243</v>
      </c>
      <c r="C1477" s="1" t="s">
        <v>4</v>
      </c>
      <c r="D1477" s="1">
        <v>8.0</v>
      </c>
      <c r="E1477" s="1">
        <v>0.261854003272767</v>
      </c>
    </row>
    <row r="1478">
      <c r="A1478" s="1">
        <v>1476.0</v>
      </c>
      <c r="B1478" s="2" t="str">
        <f>HYPERLINK("https://stackoverflow.com/q/51018281", "51018281")</f>
        <v>51018281</v>
      </c>
      <c r="C1478" s="1" t="s">
        <v>4</v>
      </c>
      <c r="D1478" s="1">
        <v>8.0</v>
      </c>
      <c r="E1478" s="1">
        <v>0.310868833703479</v>
      </c>
    </row>
    <row r="1479">
      <c r="A1479" s="1">
        <v>1477.0</v>
      </c>
      <c r="B1479" s="2" t="str">
        <f>HYPERLINK("https://stackoverflow.com/q/51024525", "51024525")</f>
        <v>51024525</v>
      </c>
      <c r="C1479" s="1" t="s">
        <v>4</v>
      </c>
      <c r="D1479" s="1">
        <v>2.0</v>
      </c>
      <c r="E1479" s="1">
        <v>0.272829509671614</v>
      </c>
    </row>
    <row r="1480">
      <c r="A1480" s="1">
        <v>1478.0</v>
      </c>
      <c r="B1480" s="2" t="str">
        <f>HYPERLINK("https://stackoverflow.com/q/51028474", "51028474")</f>
        <v>51028474</v>
      </c>
      <c r="C1480" s="1" t="s">
        <v>4</v>
      </c>
      <c r="D1480" s="1">
        <v>3.0</v>
      </c>
      <c r="E1480" s="1">
        <v>0.530536884905817</v>
      </c>
    </row>
    <row r="1481">
      <c r="A1481" s="1">
        <v>1479.0</v>
      </c>
      <c r="B1481" s="2" t="str">
        <f>HYPERLINK("https://stackoverflow.com/q/51031354", "51031354")</f>
        <v>51031354</v>
      </c>
      <c r="C1481" s="1" t="s">
        <v>4</v>
      </c>
      <c r="D1481" s="1">
        <v>0.0</v>
      </c>
      <c r="E1481" s="1">
        <v>0.76100450934888</v>
      </c>
    </row>
    <row r="1482">
      <c r="A1482" s="1">
        <v>1480.0</v>
      </c>
      <c r="B1482" s="2" t="str">
        <f>HYPERLINK("https://stackoverflow.com/q/51031495", "51031495")</f>
        <v>51031495</v>
      </c>
      <c r="C1482" s="1" t="s">
        <v>4</v>
      </c>
      <c r="D1482" s="1">
        <v>5.0</v>
      </c>
      <c r="E1482" s="1">
        <v>0.607077354622936</v>
      </c>
    </row>
    <row r="1483">
      <c r="A1483" s="1">
        <v>1481.0</v>
      </c>
      <c r="B1483" s="2" t="str">
        <f>HYPERLINK("https://stackoverflow.com/q/51032451", "51032451")</f>
        <v>51032451</v>
      </c>
      <c r="C1483" s="1" t="s">
        <v>4</v>
      </c>
      <c r="D1483" s="1">
        <v>0.0</v>
      </c>
      <c r="E1483" s="1">
        <v>0.69987151555779</v>
      </c>
    </row>
    <row r="1484">
      <c r="A1484" s="1">
        <v>1482.0</v>
      </c>
      <c r="B1484" s="2" t="str">
        <f>HYPERLINK("https://stackoverflow.com/q/51033320", "51033320")</f>
        <v>51033320</v>
      </c>
      <c r="C1484" s="1" t="s">
        <v>4</v>
      </c>
      <c r="D1484" s="1">
        <v>3.0</v>
      </c>
      <c r="E1484" s="1">
        <v>0.241264731352837</v>
      </c>
    </row>
    <row r="1485">
      <c r="A1485" s="1">
        <v>1483.0</v>
      </c>
      <c r="B1485" s="2" t="str">
        <f>HYPERLINK("https://stackoverflow.com/q/51043227", "51043227")</f>
        <v>51043227</v>
      </c>
      <c r="C1485" s="1" t="s">
        <v>4</v>
      </c>
      <c r="D1485" s="1">
        <v>2.0</v>
      </c>
      <c r="E1485" s="1">
        <v>0.364603930975612</v>
      </c>
    </row>
    <row r="1486">
      <c r="A1486" s="1">
        <v>1484.0</v>
      </c>
      <c r="B1486" s="2" t="str">
        <f>HYPERLINK("https://stackoverflow.com/q/51044647", "51044647")</f>
        <v>51044647</v>
      </c>
      <c r="C1486" s="1" t="s">
        <v>4</v>
      </c>
      <c r="D1486" s="1">
        <v>3.0</v>
      </c>
      <c r="E1486" s="1">
        <v>0.423328305681246</v>
      </c>
    </row>
    <row r="1487">
      <c r="A1487" s="1">
        <v>1485.0</v>
      </c>
      <c r="B1487" s="2" t="str">
        <f>HYPERLINK("https://stackoverflow.com/q/51050661", "51050661")</f>
        <v>51050661</v>
      </c>
      <c r="C1487" s="1" t="s">
        <v>4</v>
      </c>
      <c r="D1487" s="1">
        <v>12.0</v>
      </c>
      <c r="E1487" s="1">
        <v>0.424073335990434</v>
      </c>
    </row>
    <row r="1488">
      <c r="A1488" s="1">
        <v>1486.0</v>
      </c>
      <c r="B1488" s="2" t="str">
        <f>HYPERLINK("https://stackoverflow.com/q/51056684", "51056684")</f>
        <v>51056684</v>
      </c>
      <c r="C1488" s="1" t="s">
        <v>4</v>
      </c>
      <c r="D1488" s="1">
        <v>2.0</v>
      </c>
      <c r="E1488" s="1">
        <v>0.28138781563439</v>
      </c>
    </row>
    <row r="1489">
      <c r="A1489" s="1">
        <v>1487.0</v>
      </c>
      <c r="B1489" s="2" t="str">
        <f>HYPERLINK("https://stackoverflow.com/q/51066585", "51066585")</f>
        <v>51066585</v>
      </c>
      <c r="C1489" s="1" t="s">
        <v>4</v>
      </c>
      <c r="D1489" s="1">
        <v>0.0</v>
      </c>
      <c r="E1489" s="1">
        <v>0.381956711810574</v>
      </c>
    </row>
    <row r="1490">
      <c r="A1490" s="1">
        <v>1488.0</v>
      </c>
      <c r="B1490" s="2" t="str">
        <f>HYPERLINK("https://stackoverflow.com/q/51069295", "51069295")</f>
        <v>51069295</v>
      </c>
      <c r="C1490" s="1" t="s">
        <v>4</v>
      </c>
      <c r="D1490" s="1">
        <v>1.0</v>
      </c>
      <c r="E1490" s="1">
        <v>0.234516200132245</v>
      </c>
    </row>
    <row r="1491">
      <c r="A1491" s="1">
        <v>1489.0</v>
      </c>
      <c r="B1491" s="2" t="str">
        <f>HYPERLINK("https://stackoverflow.com/q/51072576", "51072576")</f>
        <v>51072576</v>
      </c>
      <c r="C1491" s="1" t="s">
        <v>4</v>
      </c>
      <c r="D1491" s="1">
        <v>12.0</v>
      </c>
      <c r="E1491" s="1">
        <v>0.700456219961453</v>
      </c>
    </row>
    <row r="1492">
      <c r="A1492" s="1">
        <v>1490.0</v>
      </c>
      <c r="B1492" s="2" t="str">
        <f>HYPERLINK("https://stackoverflow.com/q/51076243", "51076243")</f>
        <v>51076243</v>
      </c>
      <c r="C1492" s="1" t="s">
        <v>4</v>
      </c>
      <c r="D1492" s="1">
        <v>8.0</v>
      </c>
      <c r="E1492" s="1">
        <v>0.287983452367013</v>
      </c>
    </row>
    <row r="1493">
      <c r="A1493" s="1">
        <v>1491.0</v>
      </c>
      <c r="B1493" s="2" t="str">
        <f>HYPERLINK("https://stackoverflow.com/q/51077496", "51077496")</f>
        <v>51077496</v>
      </c>
      <c r="C1493" s="1" t="s">
        <v>4</v>
      </c>
      <c r="D1493" s="1">
        <v>4.0</v>
      </c>
      <c r="E1493" s="1">
        <v>0.356723622599998</v>
      </c>
    </row>
    <row r="1494">
      <c r="A1494" s="1">
        <v>1492.0</v>
      </c>
      <c r="B1494" s="2" t="str">
        <f>HYPERLINK("https://stackoverflow.com/q/51079139", "51079139")</f>
        <v>51079139</v>
      </c>
      <c r="C1494" s="1" t="s">
        <v>4</v>
      </c>
      <c r="D1494" s="1">
        <v>6.0</v>
      </c>
      <c r="E1494" s="1">
        <v>0.329838976247816</v>
      </c>
    </row>
    <row r="1495">
      <c r="A1495" s="1">
        <v>1493.0</v>
      </c>
      <c r="B1495" s="2" t="str">
        <f>HYPERLINK("https://stackoverflow.com/q/51086790", "51086790")</f>
        <v>51086790</v>
      </c>
      <c r="C1495" s="1" t="s">
        <v>4</v>
      </c>
      <c r="D1495" s="1">
        <v>4.0</v>
      </c>
      <c r="E1495" s="1">
        <v>0.768820214235061</v>
      </c>
    </row>
    <row r="1496">
      <c r="A1496" s="1">
        <v>1494.0</v>
      </c>
      <c r="B1496" s="2" t="str">
        <f>HYPERLINK("https://stackoverflow.com/q/51092787", "51092787")</f>
        <v>51092787</v>
      </c>
      <c r="C1496" s="1" t="s">
        <v>4</v>
      </c>
      <c r="D1496" s="1">
        <v>12.0</v>
      </c>
      <c r="E1496" s="1">
        <v>0.782186234817813</v>
      </c>
    </row>
    <row r="1497">
      <c r="A1497" s="1">
        <v>1495.0</v>
      </c>
      <c r="B1497" s="2" t="str">
        <f>HYPERLINK("https://stackoverflow.com/q/51104084", "51104084")</f>
        <v>51104084</v>
      </c>
      <c r="C1497" s="1" t="s">
        <v>4</v>
      </c>
      <c r="D1497" s="1">
        <v>10.0</v>
      </c>
      <c r="E1497" s="1">
        <v>0.803554470221136</v>
      </c>
    </row>
    <row r="1498">
      <c r="A1498" s="1">
        <v>1496.0</v>
      </c>
      <c r="B1498" s="2" t="str">
        <f>HYPERLINK("https://stackoverflow.com/q/51105421", "51105421")</f>
        <v>51105421</v>
      </c>
      <c r="C1498" s="1" t="s">
        <v>4</v>
      </c>
      <c r="D1498" s="1">
        <v>4.0</v>
      </c>
      <c r="E1498" s="1">
        <v>0.696603927986906</v>
      </c>
    </row>
    <row r="1499">
      <c r="A1499" s="1">
        <v>1497.0</v>
      </c>
      <c r="B1499" s="2" t="str">
        <f>HYPERLINK("https://stackoverflow.com/q/51105842", "51105842")</f>
        <v>51105842</v>
      </c>
      <c r="C1499" s="1" t="s">
        <v>4</v>
      </c>
      <c r="D1499" s="1">
        <v>12.0</v>
      </c>
      <c r="E1499" s="1">
        <v>0.217260693451169</v>
      </c>
    </row>
    <row r="1500">
      <c r="A1500" s="1">
        <v>1498.0</v>
      </c>
      <c r="B1500" s="2" t="str">
        <f>HYPERLINK("https://stackoverflow.com/q/51110466", "51110466")</f>
        <v>51110466</v>
      </c>
      <c r="C1500" s="1" t="s">
        <v>4</v>
      </c>
      <c r="D1500" s="1">
        <v>3.0</v>
      </c>
      <c r="E1500" s="1">
        <v>0.704550704550704</v>
      </c>
    </row>
    <row r="1501">
      <c r="A1501" s="1">
        <v>1499.0</v>
      </c>
      <c r="B1501" s="2" t="str">
        <f>HYPERLINK("https://stackoverflow.com/q/51133592", "51133592")</f>
        <v>51133592</v>
      </c>
      <c r="C1501" s="1" t="s">
        <v>4</v>
      </c>
      <c r="D1501" s="1">
        <v>0.0</v>
      </c>
      <c r="E1501" s="1">
        <v>0.405440448784102</v>
      </c>
    </row>
    <row r="1502">
      <c r="A1502" s="1">
        <v>1500.0</v>
      </c>
      <c r="B1502" s="2" t="str">
        <f>HYPERLINK("https://stackoverflow.com/q/51142087", "51142087")</f>
        <v>51142087</v>
      </c>
      <c r="C1502" s="1" t="s">
        <v>4</v>
      </c>
      <c r="D1502" s="1">
        <v>11.0</v>
      </c>
      <c r="E1502" s="1">
        <v>0.682081807081807</v>
      </c>
    </row>
    <row r="1503">
      <c r="A1503" s="1">
        <v>1501.0</v>
      </c>
      <c r="B1503" s="2" t="str">
        <f>HYPERLINK("https://stackoverflow.com/q/51150942", "51150942")</f>
        <v>51150942</v>
      </c>
      <c r="C1503" s="1" t="s">
        <v>4</v>
      </c>
      <c r="D1503" s="1">
        <v>12.0</v>
      </c>
      <c r="E1503" s="1">
        <v>0.271281522055515</v>
      </c>
    </row>
    <row r="1504">
      <c r="A1504" s="1">
        <v>1502.0</v>
      </c>
      <c r="B1504" s="2" t="str">
        <f>HYPERLINK("https://stackoverflow.com/q/51151926", "51151926")</f>
        <v>51151926</v>
      </c>
      <c r="C1504" s="1" t="s">
        <v>4</v>
      </c>
      <c r="D1504" s="1">
        <v>6.0</v>
      </c>
      <c r="E1504" s="1">
        <v>0.44535742035742</v>
      </c>
    </row>
    <row r="1505">
      <c r="A1505" s="1">
        <v>1503.0</v>
      </c>
      <c r="B1505" s="2" t="str">
        <f>HYPERLINK("https://stackoverflow.com/q/51157469", "51157469")</f>
        <v>51157469</v>
      </c>
      <c r="C1505" s="1" t="s">
        <v>4</v>
      </c>
      <c r="D1505" s="1">
        <v>12.0</v>
      </c>
      <c r="E1505" s="1">
        <v>0.563093796999376</v>
      </c>
    </row>
    <row r="1506">
      <c r="A1506" s="1">
        <v>1504.0</v>
      </c>
      <c r="B1506" s="2" t="str">
        <f>HYPERLINK("https://stackoverflow.com/q/51157760", "51157760")</f>
        <v>51157760</v>
      </c>
      <c r="C1506" s="1" t="s">
        <v>4</v>
      </c>
      <c r="D1506" s="1">
        <v>6.0</v>
      </c>
      <c r="E1506" s="1">
        <v>0.266905805765909</v>
      </c>
    </row>
    <row r="1507">
      <c r="A1507" s="1">
        <v>1505.0</v>
      </c>
      <c r="B1507" s="2" t="str">
        <f>HYPERLINK("https://stackoverflow.com/q/51162737", "51162737")</f>
        <v>51162737</v>
      </c>
      <c r="C1507" s="1" t="s">
        <v>4</v>
      </c>
      <c r="D1507" s="1">
        <v>12.0</v>
      </c>
      <c r="E1507" s="1">
        <v>0.408346190581147</v>
      </c>
    </row>
    <row r="1508">
      <c r="A1508" s="1">
        <v>1506.0</v>
      </c>
      <c r="B1508" s="2" t="str">
        <f>HYPERLINK("https://stackoverflow.com/q/51168207", "51168207")</f>
        <v>51168207</v>
      </c>
      <c r="C1508" s="1" t="s">
        <v>4</v>
      </c>
      <c r="D1508" s="1">
        <v>6.0</v>
      </c>
      <c r="E1508" s="1">
        <v>0.30088141025641</v>
      </c>
    </row>
    <row r="1509">
      <c r="A1509" s="1">
        <v>1507.0</v>
      </c>
      <c r="B1509" s="2" t="str">
        <f>HYPERLINK("https://stackoverflow.com/q/51168530", "51168530")</f>
        <v>51168530</v>
      </c>
      <c r="C1509" s="1" t="s">
        <v>4</v>
      </c>
      <c r="D1509" s="1">
        <v>2.0</v>
      </c>
      <c r="E1509" s="1">
        <v>0.272182336182336</v>
      </c>
    </row>
    <row r="1510">
      <c r="A1510" s="1">
        <v>1508.0</v>
      </c>
      <c r="B1510" s="2" t="str">
        <f>HYPERLINK("https://stackoverflow.com/q/51171853", "51171853")</f>
        <v>51171853</v>
      </c>
      <c r="C1510" s="1" t="s">
        <v>4</v>
      </c>
      <c r="D1510" s="1">
        <v>5.0</v>
      </c>
      <c r="E1510" s="1">
        <v>0.315770403052198</v>
      </c>
    </row>
    <row r="1511">
      <c r="A1511" s="1">
        <v>1509.0</v>
      </c>
      <c r="B1511" s="2" t="str">
        <f>HYPERLINK("https://stackoverflow.com/q/51175074", "51175074")</f>
        <v>51175074</v>
      </c>
      <c r="C1511" s="1" t="s">
        <v>4</v>
      </c>
      <c r="D1511" s="1">
        <v>1.0</v>
      </c>
      <c r="E1511" s="1">
        <v>0.311931387880754</v>
      </c>
    </row>
    <row r="1512">
      <c r="A1512" s="1">
        <v>1510.0</v>
      </c>
      <c r="B1512" s="2" t="str">
        <f>HYPERLINK("https://stackoverflow.com/q/51178290", "51178290")</f>
        <v>51178290</v>
      </c>
      <c r="C1512" s="1" t="s">
        <v>4</v>
      </c>
      <c r="D1512" s="1">
        <v>1.0</v>
      </c>
      <c r="E1512" s="1">
        <v>0.545663817663817</v>
      </c>
    </row>
    <row r="1513">
      <c r="A1513" s="1">
        <v>1511.0</v>
      </c>
      <c r="B1513" s="2" t="str">
        <f>HYPERLINK("https://stackoverflow.com/q/51186512", "51186512")</f>
        <v>51186512</v>
      </c>
      <c r="C1513" s="1" t="s">
        <v>4</v>
      </c>
      <c r="D1513" s="1">
        <v>7.0</v>
      </c>
      <c r="E1513" s="1">
        <v>0.537213904663569</v>
      </c>
    </row>
    <row r="1514">
      <c r="A1514" s="1">
        <v>1512.0</v>
      </c>
      <c r="B1514" s="2" t="str">
        <f>HYPERLINK("https://stackoverflow.com/q/51193793", "51193793")</f>
        <v>51193793</v>
      </c>
      <c r="C1514" s="1" t="s">
        <v>4</v>
      </c>
      <c r="D1514" s="1">
        <v>9.0</v>
      </c>
      <c r="E1514" s="1">
        <v>0.368669108669108</v>
      </c>
    </row>
    <row r="1515">
      <c r="A1515" s="1">
        <v>1513.0</v>
      </c>
      <c r="B1515" s="2" t="str">
        <f>HYPERLINK("https://stackoverflow.com/q/51194662", "51194662")</f>
        <v>51194662</v>
      </c>
      <c r="C1515" s="1" t="s">
        <v>4</v>
      </c>
      <c r="D1515" s="1">
        <v>4.0</v>
      </c>
      <c r="E1515" s="1">
        <v>0.597164248327039</v>
      </c>
    </row>
    <row r="1516">
      <c r="A1516" s="1">
        <v>1514.0</v>
      </c>
      <c r="B1516" s="2" t="str">
        <f>HYPERLINK("https://stackoverflow.com/q/51196057", "51196057")</f>
        <v>51196057</v>
      </c>
      <c r="C1516" s="1" t="s">
        <v>4</v>
      </c>
      <c r="D1516" s="1">
        <v>12.0</v>
      </c>
      <c r="E1516" s="1">
        <v>0.34124151907657</v>
      </c>
    </row>
    <row r="1517">
      <c r="A1517" s="1">
        <v>1515.0</v>
      </c>
      <c r="B1517" s="2" t="str">
        <f>HYPERLINK("https://stackoverflow.com/q/51206764", "51206764")</f>
        <v>51206764</v>
      </c>
      <c r="C1517" s="1" t="s">
        <v>4</v>
      </c>
      <c r="D1517" s="1">
        <v>0.0</v>
      </c>
      <c r="E1517" s="1">
        <v>0.48874261458154</v>
      </c>
    </row>
    <row r="1518">
      <c r="A1518" s="1">
        <v>1516.0</v>
      </c>
      <c r="B1518" s="2" t="str">
        <f>HYPERLINK("https://stackoverflow.com/q/51208243", "51208243")</f>
        <v>51208243</v>
      </c>
      <c r="C1518" s="1" t="s">
        <v>4</v>
      </c>
      <c r="D1518" s="1">
        <v>1.0</v>
      </c>
      <c r="E1518" s="1">
        <v>0.454576708207993</v>
      </c>
    </row>
    <row r="1519">
      <c r="A1519" s="1">
        <v>1517.0</v>
      </c>
      <c r="B1519" s="2" t="str">
        <f>HYPERLINK("https://stackoverflow.com/q/51230134", "51230134")</f>
        <v>51230134</v>
      </c>
      <c r="C1519" s="1" t="s">
        <v>4</v>
      </c>
      <c r="D1519" s="1">
        <v>3.0</v>
      </c>
      <c r="E1519" s="1">
        <v>0.41778329197684</v>
      </c>
    </row>
    <row r="1520">
      <c r="A1520" s="1">
        <v>1518.0</v>
      </c>
      <c r="B1520" s="2" t="str">
        <f>HYPERLINK("https://stackoverflow.com/q/51242918", "51242918")</f>
        <v>51242918</v>
      </c>
      <c r="C1520" s="1" t="s">
        <v>4</v>
      </c>
      <c r="D1520" s="1">
        <v>6.0</v>
      </c>
      <c r="E1520" s="1">
        <v>0.445239908606245</v>
      </c>
    </row>
    <row r="1521">
      <c r="A1521" s="1">
        <v>1519.0</v>
      </c>
      <c r="B1521" s="2" t="str">
        <f>HYPERLINK("https://stackoverflow.com/q/51257658", "51257658")</f>
        <v>51257658</v>
      </c>
      <c r="C1521" s="1" t="s">
        <v>4</v>
      </c>
      <c r="D1521" s="1">
        <v>0.0</v>
      </c>
      <c r="E1521" s="1">
        <v>0.363286713286713</v>
      </c>
    </row>
    <row r="1522">
      <c r="A1522" s="1">
        <v>1520.0</v>
      </c>
      <c r="B1522" s="2" t="str">
        <f>HYPERLINK("https://stackoverflow.com/q/51282275", "51282275")</f>
        <v>51282275</v>
      </c>
      <c r="C1522" s="1" t="s">
        <v>4</v>
      </c>
      <c r="D1522" s="1">
        <v>1.0</v>
      </c>
      <c r="E1522" s="1">
        <v>0.416616305505194</v>
      </c>
    </row>
    <row r="1523">
      <c r="A1523" s="1">
        <v>1521.0</v>
      </c>
      <c r="B1523" s="2" t="str">
        <f>HYPERLINK("https://stackoverflow.com/q/51289884", "51289884")</f>
        <v>51289884</v>
      </c>
      <c r="C1523" s="1" t="s">
        <v>4</v>
      </c>
      <c r="D1523" s="1">
        <v>8.0</v>
      </c>
      <c r="E1523" s="1">
        <v>0.338360985419808</v>
      </c>
    </row>
    <row r="1524">
      <c r="A1524" s="1">
        <v>1522.0</v>
      </c>
      <c r="B1524" s="2" t="str">
        <f>HYPERLINK("https://stackoverflow.com/q/51303561", "51303561")</f>
        <v>51303561</v>
      </c>
      <c r="C1524" s="1" t="s">
        <v>4</v>
      </c>
      <c r="D1524" s="1">
        <v>11.0</v>
      </c>
      <c r="E1524" s="1">
        <v>0.284707132164759</v>
      </c>
    </row>
    <row r="1525">
      <c r="A1525" s="1">
        <v>1523.0</v>
      </c>
      <c r="B1525" s="2" t="str">
        <f>HYPERLINK("https://stackoverflow.com/q/51306484", "51306484")</f>
        <v>51306484</v>
      </c>
      <c r="C1525" s="1" t="s">
        <v>4</v>
      </c>
      <c r="D1525" s="1">
        <v>3.0</v>
      </c>
      <c r="E1525" s="1">
        <v>0.383659734840837</v>
      </c>
    </row>
    <row r="1526">
      <c r="A1526" s="1">
        <v>1524.0</v>
      </c>
      <c r="B1526" s="2" t="str">
        <f>HYPERLINK("https://stackoverflow.com/q/51306743", "51306743")</f>
        <v>51306743</v>
      </c>
      <c r="C1526" s="1" t="s">
        <v>4</v>
      </c>
      <c r="D1526" s="1">
        <v>9.0</v>
      </c>
      <c r="E1526" s="1">
        <v>0.593010593010593</v>
      </c>
    </row>
    <row r="1527">
      <c r="A1527" s="1">
        <v>1525.0</v>
      </c>
      <c r="B1527" s="2" t="str">
        <f>HYPERLINK("https://stackoverflow.com/q/51308896", "51308896")</f>
        <v>51308896</v>
      </c>
      <c r="C1527" s="1" t="s">
        <v>4</v>
      </c>
      <c r="D1527" s="1">
        <v>11.0</v>
      </c>
      <c r="E1527" s="1">
        <v>0.273826194730149</v>
      </c>
    </row>
    <row r="1528">
      <c r="A1528" s="1">
        <v>1526.0</v>
      </c>
      <c r="B1528" s="2" t="str">
        <f>HYPERLINK("https://stackoverflow.com/q/51312073", "51312073")</f>
        <v>51312073</v>
      </c>
      <c r="C1528" s="1" t="s">
        <v>4</v>
      </c>
      <c r="D1528" s="1">
        <v>7.0</v>
      </c>
      <c r="E1528" s="1">
        <v>0.694978632478632</v>
      </c>
    </row>
    <row r="1529">
      <c r="A1529" s="1">
        <v>1527.0</v>
      </c>
      <c r="B1529" s="2" t="str">
        <f>HYPERLINK("https://stackoverflow.com/q/51324328", "51324328")</f>
        <v>51324328</v>
      </c>
      <c r="C1529" s="1" t="s">
        <v>4</v>
      </c>
      <c r="D1529" s="1">
        <v>0.0</v>
      </c>
      <c r="E1529" s="1">
        <v>0.314433134709632</v>
      </c>
    </row>
    <row r="1530">
      <c r="A1530" s="1">
        <v>1528.0</v>
      </c>
      <c r="B1530" s="2" t="str">
        <f>HYPERLINK("https://stackoverflow.com/q/51351353", "51351353")</f>
        <v>51351353</v>
      </c>
      <c r="C1530" s="1" t="s">
        <v>4</v>
      </c>
      <c r="D1530" s="1">
        <v>12.0</v>
      </c>
      <c r="E1530" s="1">
        <v>0.353939819693244</v>
      </c>
    </row>
    <row r="1531">
      <c r="A1531" s="1">
        <v>1529.0</v>
      </c>
      <c r="B1531" s="2" t="str">
        <f>HYPERLINK("https://stackoverflow.com/q/51352265", "51352265")</f>
        <v>51352265</v>
      </c>
      <c r="C1531" s="1" t="s">
        <v>4</v>
      </c>
      <c r="D1531" s="1">
        <v>6.0</v>
      </c>
      <c r="E1531" s="1">
        <v>0.64041514041514</v>
      </c>
    </row>
    <row r="1532">
      <c r="A1532" s="1">
        <v>1530.0</v>
      </c>
      <c r="B1532" s="2" t="str">
        <f>HYPERLINK("https://stackoverflow.com/q/51352351", "51352351")</f>
        <v>51352351</v>
      </c>
      <c r="C1532" s="1" t="s">
        <v>4</v>
      </c>
      <c r="D1532" s="1">
        <v>5.0</v>
      </c>
      <c r="E1532" s="1">
        <v>0.322047190398254</v>
      </c>
    </row>
    <row r="1533">
      <c r="A1533" s="1">
        <v>1531.0</v>
      </c>
      <c r="B1533" s="2" t="str">
        <f>HYPERLINK("https://stackoverflow.com/q/51352700", "51352700")</f>
        <v>51352700</v>
      </c>
      <c r="C1533" s="1" t="s">
        <v>4</v>
      </c>
      <c r="D1533" s="1">
        <v>1.0</v>
      </c>
      <c r="E1533" s="1">
        <v>0.466502955308925</v>
      </c>
    </row>
    <row r="1534">
      <c r="A1534" s="1">
        <v>1532.0</v>
      </c>
      <c r="B1534" s="2" t="str">
        <f>HYPERLINK("https://stackoverflow.com/q/51360587", "51360587")</f>
        <v>51360587</v>
      </c>
      <c r="C1534" s="1" t="s">
        <v>4</v>
      </c>
      <c r="D1534" s="1">
        <v>6.0</v>
      </c>
      <c r="E1534" s="1">
        <v>0.653962750048159</v>
      </c>
    </row>
    <row r="1535">
      <c r="A1535" s="1">
        <v>1533.0</v>
      </c>
      <c r="B1535" s="2" t="str">
        <f>HYPERLINK("https://stackoverflow.com/q/51364441", "51364441")</f>
        <v>51364441</v>
      </c>
      <c r="C1535" s="1" t="s">
        <v>4</v>
      </c>
      <c r="D1535" s="1">
        <v>3.0</v>
      </c>
      <c r="E1535" s="1">
        <v>0.334263318719277</v>
      </c>
    </row>
    <row r="1536">
      <c r="A1536" s="1">
        <v>1534.0</v>
      </c>
      <c r="B1536" s="2" t="str">
        <f>HYPERLINK("https://stackoverflow.com/q/51364575", "51364575")</f>
        <v>51364575</v>
      </c>
      <c r="C1536" s="1" t="s">
        <v>4</v>
      </c>
      <c r="D1536" s="1">
        <v>4.0</v>
      </c>
      <c r="E1536" s="1">
        <v>0.390503323836657</v>
      </c>
    </row>
    <row r="1537">
      <c r="A1537" s="1">
        <v>1535.0</v>
      </c>
      <c r="B1537" s="2" t="str">
        <f>HYPERLINK("https://stackoverflow.com/q/51369708", "51369708")</f>
        <v>51369708</v>
      </c>
      <c r="C1537" s="1" t="s">
        <v>4</v>
      </c>
      <c r="D1537" s="1">
        <v>0.0</v>
      </c>
      <c r="E1537" s="1">
        <v>0.375760507835979</v>
      </c>
    </row>
    <row r="1538">
      <c r="A1538" s="1">
        <v>1536.0</v>
      </c>
      <c r="B1538" s="2" t="str">
        <f>HYPERLINK("https://stackoverflow.com/q/51380757", "51380757")</f>
        <v>51380757</v>
      </c>
      <c r="C1538" s="1" t="s">
        <v>4</v>
      </c>
      <c r="D1538" s="1">
        <v>0.0</v>
      </c>
      <c r="E1538" s="1">
        <v>0.463376336027693</v>
      </c>
    </row>
    <row r="1539">
      <c r="A1539" s="1">
        <v>1537.0</v>
      </c>
      <c r="B1539" s="2" t="str">
        <f>HYPERLINK("https://stackoverflow.com/q/51381243", "51381243")</f>
        <v>51381243</v>
      </c>
      <c r="C1539" s="1" t="s">
        <v>4</v>
      </c>
      <c r="D1539" s="1">
        <v>9.0</v>
      </c>
      <c r="E1539" s="1">
        <v>0.296750663129973</v>
      </c>
    </row>
    <row r="1540">
      <c r="A1540" s="1">
        <v>1538.0</v>
      </c>
      <c r="B1540" s="2" t="str">
        <f>HYPERLINK("https://stackoverflow.com/q/51381376", "51381376")</f>
        <v>51381376</v>
      </c>
      <c r="C1540" s="1" t="s">
        <v>4</v>
      </c>
      <c r="D1540" s="1">
        <v>8.0</v>
      </c>
      <c r="E1540" s="1">
        <v>0.31345703476851</v>
      </c>
    </row>
    <row r="1541">
      <c r="A1541" s="1">
        <v>1539.0</v>
      </c>
      <c r="B1541" s="2" t="str">
        <f>HYPERLINK("https://stackoverflow.com/q/51383918", "51383918")</f>
        <v>51383918</v>
      </c>
      <c r="C1541" s="1" t="s">
        <v>4</v>
      </c>
      <c r="D1541" s="1">
        <v>1.0</v>
      </c>
      <c r="E1541" s="1">
        <v>0.583223191470614</v>
      </c>
    </row>
    <row r="1542">
      <c r="A1542" s="1">
        <v>1540.0</v>
      </c>
      <c r="B1542" s="2" t="str">
        <f>HYPERLINK("https://stackoverflow.com/q/51384016", "51384016")</f>
        <v>51384016</v>
      </c>
      <c r="C1542" s="1" t="s">
        <v>4</v>
      </c>
      <c r="D1542" s="1">
        <v>0.0</v>
      </c>
      <c r="E1542" s="1">
        <v>0.36795263859484</v>
      </c>
    </row>
    <row r="1543">
      <c r="A1543" s="1">
        <v>1541.0</v>
      </c>
      <c r="B1543" s="2" t="str">
        <f>HYPERLINK("https://stackoverflow.com/q/51389551", "51389551")</f>
        <v>51389551</v>
      </c>
      <c r="C1543" s="1" t="s">
        <v>4</v>
      </c>
      <c r="D1543" s="1">
        <v>7.0</v>
      </c>
      <c r="E1543" s="1">
        <v>0.412409726363214</v>
      </c>
    </row>
    <row r="1544">
      <c r="A1544" s="1">
        <v>1542.0</v>
      </c>
      <c r="B1544" s="2" t="str">
        <f>HYPERLINK("https://stackoverflow.com/q/51394376", "51394376")</f>
        <v>51394376</v>
      </c>
      <c r="C1544" s="1" t="s">
        <v>4</v>
      </c>
      <c r="D1544" s="1">
        <v>10.0</v>
      </c>
      <c r="E1544" s="1">
        <v>0.371242307185367</v>
      </c>
    </row>
    <row r="1545">
      <c r="A1545" s="1">
        <v>1543.0</v>
      </c>
      <c r="B1545" s="2" t="str">
        <f>HYPERLINK("https://stackoverflow.com/q/51398947", "51398947")</f>
        <v>51398947</v>
      </c>
      <c r="C1545" s="1" t="s">
        <v>4</v>
      </c>
      <c r="D1545" s="1">
        <v>6.0</v>
      </c>
      <c r="E1545" s="1">
        <v>0.293927374037871</v>
      </c>
    </row>
    <row r="1546">
      <c r="A1546" s="1">
        <v>1544.0</v>
      </c>
      <c r="B1546" s="2" t="str">
        <f>HYPERLINK("https://stackoverflow.com/q/51411038", "51411038")</f>
        <v>51411038</v>
      </c>
      <c r="C1546" s="1" t="s">
        <v>4</v>
      </c>
      <c r="D1546" s="1">
        <v>1.0</v>
      </c>
      <c r="E1546" s="1">
        <v>0.37284526173415</v>
      </c>
    </row>
    <row r="1547">
      <c r="A1547" s="1">
        <v>1545.0</v>
      </c>
      <c r="B1547" s="2" t="str">
        <f>HYPERLINK("https://stackoverflow.com/q/51415990", "51415990")</f>
        <v>51415990</v>
      </c>
      <c r="C1547" s="1" t="s">
        <v>4</v>
      </c>
      <c r="D1547" s="1">
        <v>2.0</v>
      </c>
      <c r="E1547" s="1">
        <v>0.277845343062734</v>
      </c>
    </row>
    <row r="1548">
      <c r="A1548" s="1">
        <v>1546.0</v>
      </c>
      <c r="B1548" s="2" t="str">
        <f>HYPERLINK("https://stackoverflow.com/q/51429292", "51429292")</f>
        <v>51429292</v>
      </c>
      <c r="C1548" s="1" t="s">
        <v>4</v>
      </c>
      <c r="D1548" s="1">
        <v>11.0</v>
      </c>
      <c r="E1548" s="1">
        <v>0.709063692114539</v>
      </c>
    </row>
    <row r="1549">
      <c r="A1549" s="1">
        <v>1547.0</v>
      </c>
      <c r="B1549" s="2" t="str">
        <f>HYPERLINK("https://stackoverflow.com/q/51431318", "51431318")</f>
        <v>51431318</v>
      </c>
      <c r="C1549" s="1" t="s">
        <v>4</v>
      </c>
      <c r="D1549" s="1">
        <v>2.0</v>
      </c>
      <c r="E1549" s="1">
        <v>0.806519930413735</v>
      </c>
    </row>
    <row r="1550">
      <c r="A1550" s="1">
        <v>1548.0</v>
      </c>
      <c r="B1550" s="2" t="str">
        <f>HYPERLINK("https://stackoverflow.com/q/51432021", "51432021")</f>
        <v>51432021</v>
      </c>
      <c r="C1550" s="1" t="s">
        <v>4</v>
      </c>
      <c r="D1550" s="1">
        <v>6.0</v>
      </c>
      <c r="E1550" s="1">
        <v>0.477843771629082</v>
      </c>
    </row>
    <row r="1551">
      <c r="A1551" s="1">
        <v>1549.0</v>
      </c>
      <c r="B1551" s="2" t="str">
        <f>HYPERLINK("https://stackoverflow.com/q/51443599", "51443599")</f>
        <v>51443599</v>
      </c>
      <c r="C1551" s="1" t="s">
        <v>4</v>
      </c>
      <c r="D1551" s="1">
        <v>12.0</v>
      </c>
      <c r="E1551" s="1">
        <v>0.602091251360562</v>
      </c>
    </row>
    <row r="1552">
      <c r="A1552" s="1">
        <v>1550.0</v>
      </c>
      <c r="B1552" s="2" t="str">
        <f>HYPERLINK("https://stackoverflow.com/q/51444586", "51444586")</f>
        <v>51444586</v>
      </c>
      <c r="C1552" s="1" t="s">
        <v>4</v>
      </c>
      <c r="D1552" s="1">
        <v>8.0</v>
      </c>
      <c r="E1552" s="1">
        <v>0.362252095261804</v>
      </c>
    </row>
    <row r="1553">
      <c r="A1553" s="1">
        <v>1551.0</v>
      </c>
      <c r="B1553" s="2" t="str">
        <f>HYPERLINK("https://stackoverflow.com/q/51464538", "51464538")</f>
        <v>51464538</v>
      </c>
      <c r="C1553" s="1" t="s">
        <v>4</v>
      </c>
      <c r="D1553" s="1">
        <v>3.0</v>
      </c>
      <c r="E1553" s="1">
        <v>0.464093752753546</v>
      </c>
    </row>
    <row r="1554">
      <c r="A1554" s="1">
        <v>1552.0</v>
      </c>
      <c r="B1554" s="2" t="str">
        <f>HYPERLINK("https://stackoverflow.com/q/51468480", "51468480")</f>
        <v>51468480</v>
      </c>
      <c r="C1554" s="1" t="s">
        <v>4</v>
      </c>
      <c r="D1554" s="1">
        <v>1.0</v>
      </c>
      <c r="E1554" s="1">
        <v>0.334330484330484</v>
      </c>
    </row>
    <row r="1555">
      <c r="A1555" s="1">
        <v>1553.0</v>
      </c>
      <c r="B1555" s="2" t="str">
        <f>HYPERLINK("https://stackoverflow.com/q/51472013", "51472013")</f>
        <v>51472013</v>
      </c>
      <c r="C1555" s="1" t="s">
        <v>4</v>
      </c>
      <c r="D1555" s="1">
        <v>7.0</v>
      </c>
      <c r="E1555" s="1">
        <v>0.556730568030003</v>
      </c>
    </row>
    <row r="1556">
      <c r="A1556" s="1">
        <v>1554.0</v>
      </c>
      <c r="B1556" s="2" t="str">
        <f>HYPERLINK("https://stackoverflow.com/q/51480081", "51480081")</f>
        <v>51480081</v>
      </c>
      <c r="C1556" s="1" t="s">
        <v>4</v>
      </c>
      <c r="D1556" s="1">
        <v>6.0</v>
      </c>
      <c r="E1556" s="1">
        <v>0.391124695760457</v>
      </c>
    </row>
    <row r="1557">
      <c r="A1557" s="1">
        <v>1555.0</v>
      </c>
      <c r="B1557" s="2" t="str">
        <f>HYPERLINK("https://stackoverflow.com/q/51483123", "51483123")</f>
        <v>51483123</v>
      </c>
      <c r="C1557" s="1" t="s">
        <v>4</v>
      </c>
      <c r="D1557" s="1">
        <v>10.0</v>
      </c>
      <c r="E1557" s="1">
        <v>0.329417056971236</v>
      </c>
    </row>
    <row r="1558">
      <c r="A1558" s="1">
        <v>1556.0</v>
      </c>
      <c r="B1558" s="2" t="str">
        <f>HYPERLINK("https://stackoverflow.com/q/51488750", "51488750")</f>
        <v>51488750</v>
      </c>
      <c r="C1558" s="1" t="s">
        <v>4</v>
      </c>
      <c r="D1558" s="1">
        <v>5.0</v>
      </c>
      <c r="E1558" s="1">
        <v>0.283819628647214</v>
      </c>
    </row>
    <row r="1559">
      <c r="A1559" s="1">
        <v>1557.0</v>
      </c>
      <c r="B1559" s="2" t="str">
        <f>HYPERLINK("https://stackoverflow.com/q/51493460", "51493460")</f>
        <v>51493460</v>
      </c>
      <c r="C1559" s="1" t="s">
        <v>4</v>
      </c>
      <c r="D1559" s="1">
        <v>4.0</v>
      </c>
      <c r="E1559" s="1">
        <v>0.341216496556302</v>
      </c>
    </row>
    <row r="1560">
      <c r="A1560" s="1">
        <v>1558.0</v>
      </c>
      <c r="B1560" s="2" t="str">
        <f>HYPERLINK("https://stackoverflow.com/q/51496895", "51496895")</f>
        <v>51496895</v>
      </c>
      <c r="C1560" s="1" t="s">
        <v>4</v>
      </c>
      <c r="D1560" s="1">
        <v>2.0</v>
      </c>
      <c r="E1560" s="1">
        <v>0.509103601818833</v>
      </c>
    </row>
    <row r="1561">
      <c r="A1561" s="1">
        <v>1559.0</v>
      </c>
      <c r="B1561" s="2" t="str">
        <f>HYPERLINK("https://stackoverflow.com/q/51499885", "51499885")</f>
        <v>51499885</v>
      </c>
      <c r="C1561" s="1" t="s">
        <v>4</v>
      </c>
      <c r="D1561" s="1">
        <v>5.0</v>
      </c>
      <c r="E1561" s="1">
        <v>0.303448898519321</v>
      </c>
    </row>
    <row r="1562">
      <c r="A1562" s="1">
        <v>1560.0</v>
      </c>
      <c r="B1562" s="2" t="str">
        <f>HYPERLINK("https://stackoverflow.com/q/51512628", "51512628")</f>
        <v>51512628</v>
      </c>
      <c r="C1562" s="1" t="s">
        <v>4</v>
      </c>
      <c r="D1562" s="1">
        <v>5.0</v>
      </c>
      <c r="E1562" s="1">
        <v>0.282657843948166</v>
      </c>
    </row>
    <row r="1563">
      <c r="A1563" s="1">
        <v>1561.0</v>
      </c>
      <c r="B1563" s="2" t="str">
        <f>HYPERLINK("https://stackoverflow.com/q/51523396", "51523396")</f>
        <v>51523396</v>
      </c>
      <c r="C1563" s="1" t="s">
        <v>4</v>
      </c>
      <c r="D1563" s="1">
        <v>1.0</v>
      </c>
      <c r="E1563" s="1">
        <v>0.251259029036806</v>
      </c>
    </row>
    <row r="1564">
      <c r="A1564" s="1">
        <v>1562.0</v>
      </c>
      <c r="B1564" s="2" t="str">
        <f>HYPERLINK("https://stackoverflow.com/q/51525766", "51525766")</f>
        <v>51525766</v>
      </c>
      <c r="C1564" s="1" t="s">
        <v>4</v>
      </c>
      <c r="D1564" s="1">
        <v>11.0</v>
      </c>
      <c r="E1564" s="1">
        <v>0.480031542531542</v>
      </c>
    </row>
    <row r="1565">
      <c r="A1565" s="1">
        <v>1563.0</v>
      </c>
      <c r="B1565" s="2" t="str">
        <f>HYPERLINK("https://stackoverflow.com/q/51529636", "51529636")</f>
        <v>51529636</v>
      </c>
      <c r="C1565" s="1" t="s">
        <v>4</v>
      </c>
      <c r="D1565" s="1">
        <v>4.0</v>
      </c>
      <c r="E1565" s="1">
        <v>0.505783915321082</v>
      </c>
    </row>
    <row r="1566">
      <c r="A1566" s="1">
        <v>1564.0</v>
      </c>
      <c r="B1566" s="2" t="str">
        <f>HYPERLINK("https://stackoverflow.com/q/51535030", "51535030")</f>
        <v>51535030</v>
      </c>
      <c r="C1566" s="1" t="s">
        <v>4</v>
      </c>
      <c r="D1566" s="1">
        <v>1.0</v>
      </c>
      <c r="E1566" s="1">
        <v>0.554082462520523</v>
      </c>
    </row>
    <row r="1567">
      <c r="A1567" s="1">
        <v>1565.0</v>
      </c>
      <c r="B1567" s="2" t="str">
        <f>HYPERLINK("https://stackoverflow.com/q/51537089", "51537089")</f>
        <v>51537089</v>
      </c>
      <c r="C1567" s="1" t="s">
        <v>4</v>
      </c>
      <c r="D1567" s="1">
        <v>2.0</v>
      </c>
      <c r="E1567" s="1">
        <v>0.535460658622423</v>
      </c>
    </row>
    <row r="1568">
      <c r="A1568" s="1">
        <v>1566.0</v>
      </c>
      <c r="B1568" s="2" t="str">
        <f>HYPERLINK("https://stackoverflow.com/q/51542863", "51542863")</f>
        <v>51542863</v>
      </c>
      <c r="C1568" s="1" t="s">
        <v>4</v>
      </c>
      <c r="D1568" s="1">
        <v>3.0</v>
      </c>
      <c r="E1568" s="1">
        <v>0.300912975912975</v>
      </c>
    </row>
    <row r="1569">
      <c r="A1569" s="1">
        <v>1567.0</v>
      </c>
      <c r="B1569" s="2" t="str">
        <f>HYPERLINK("https://stackoverflow.com/q/51545104", "51545104")</f>
        <v>51545104</v>
      </c>
      <c r="C1569" s="1" t="s">
        <v>4</v>
      </c>
      <c r="D1569" s="1">
        <v>0.0</v>
      </c>
      <c r="E1569" s="1">
        <v>0.570559885537859</v>
      </c>
    </row>
    <row r="1570">
      <c r="A1570" s="1">
        <v>1568.0</v>
      </c>
      <c r="B1570" s="2" t="str">
        <f>HYPERLINK("https://stackoverflow.com/q/51555502", "51555502")</f>
        <v>51555502</v>
      </c>
      <c r="C1570" s="1" t="s">
        <v>4</v>
      </c>
      <c r="D1570" s="1">
        <v>7.0</v>
      </c>
      <c r="E1570" s="1">
        <v>0.316001164298377</v>
      </c>
    </row>
    <row r="1571">
      <c r="A1571" s="1">
        <v>1569.0</v>
      </c>
      <c r="B1571" s="2" t="str">
        <f>HYPERLINK("https://stackoverflow.com/q/51572657", "51572657")</f>
        <v>51572657</v>
      </c>
      <c r="C1571" s="1" t="s">
        <v>4</v>
      </c>
      <c r="D1571" s="1">
        <v>4.0</v>
      </c>
      <c r="E1571" s="1">
        <v>0.745061413935585</v>
      </c>
    </row>
    <row r="1572">
      <c r="A1572" s="1">
        <v>1570.0</v>
      </c>
      <c r="B1572" s="2" t="str">
        <f>HYPERLINK("https://stackoverflow.com/q/51580416", "51580416")</f>
        <v>51580416</v>
      </c>
      <c r="C1572" s="1" t="s">
        <v>4</v>
      </c>
      <c r="D1572" s="1">
        <v>10.0</v>
      </c>
      <c r="E1572" s="1">
        <v>0.467246980162109</v>
      </c>
    </row>
    <row r="1573">
      <c r="A1573" s="1">
        <v>1571.0</v>
      </c>
      <c r="B1573" s="2" t="str">
        <f>HYPERLINK("https://stackoverflow.com/q/51591812", "51591812")</f>
        <v>51591812</v>
      </c>
      <c r="C1573" s="1" t="s">
        <v>4</v>
      </c>
      <c r="D1573" s="1">
        <v>1.0</v>
      </c>
      <c r="E1573" s="1">
        <v>0.49040776904554</v>
      </c>
    </row>
    <row r="1574">
      <c r="A1574" s="1">
        <v>1572.0</v>
      </c>
      <c r="B1574" s="2" t="str">
        <f>HYPERLINK("https://stackoverflow.com/q/51592581", "51592581")</f>
        <v>51592581</v>
      </c>
      <c r="C1574" s="1" t="s">
        <v>4</v>
      </c>
      <c r="D1574" s="1">
        <v>8.0</v>
      </c>
      <c r="E1574" s="1">
        <v>0.770123740272994</v>
      </c>
    </row>
    <row r="1575">
      <c r="A1575" s="1">
        <v>1573.0</v>
      </c>
      <c r="B1575" s="2" t="str">
        <f>HYPERLINK("https://stackoverflow.com/q/51596007", "51596007")</f>
        <v>51596007</v>
      </c>
      <c r="C1575" s="1" t="s">
        <v>4</v>
      </c>
      <c r="D1575" s="1">
        <v>9.0</v>
      </c>
      <c r="E1575" s="1">
        <v>0.538617648206689</v>
      </c>
    </row>
    <row r="1576">
      <c r="A1576" s="1">
        <v>1574.0</v>
      </c>
      <c r="B1576" s="2" t="str">
        <f>HYPERLINK("https://stackoverflow.com/q/51603118", "51603118")</f>
        <v>51603118</v>
      </c>
      <c r="C1576" s="1" t="s">
        <v>4</v>
      </c>
      <c r="D1576" s="1">
        <v>6.0</v>
      </c>
      <c r="E1576" s="1">
        <v>0.475043749524461</v>
      </c>
    </row>
    <row r="1577">
      <c r="A1577" s="1">
        <v>1575.0</v>
      </c>
      <c r="B1577" s="2" t="str">
        <f>HYPERLINK("https://stackoverflow.com/q/51612458", "51612458")</f>
        <v>51612458</v>
      </c>
      <c r="C1577" s="1" t="s">
        <v>4</v>
      </c>
      <c r="D1577" s="1">
        <v>6.0</v>
      </c>
      <c r="E1577" s="1">
        <v>0.360847920346876</v>
      </c>
    </row>
    <row r="1578">
      <c r="A1578" s="1">
        <v>1576.0</v>
      </c>
      <c r="B1578" s="2" t="str">
        <f>HYPERLINK("https://stackoverflow.com/q/51623407", "51623407")</f>
        <v>51623407</v>
      </c>
      <c r="C1578" s="1" t="s">
        <v>4</v>
      </c>
      <c r="D1578" s="1">
        <v>2.0</v>
      </c>
      <c r="E1578" s="1">
        <v>0.595737891737891</v>
      </c>
    </row>
    <row r="1579">
      <c r="A1579" s="1">
        <v>1577.0</v>
      </c>
      <c r="B1579" s="2" t="str">
        <f>HYPERLINK("https://stackoverflow.com/q/51624741", "51624741")</f>
        <v>51624741</v>
      </c>
      <c r="C1579" s="1" t="s">
        <v>4</v>
      </c>
      <c r="D1579" s="1">
        <v>10.0</v>
      </c>
      <c r="E1579" s="1">
        <v>0.387878060009207</v>
      </c>
    </row>
    <row r="1580">
      <c r="A1580" s="1">
        <v>1578.0</v>
      </c>
      <c r="B1580" s="2" t="str">
        <f>HYPERLINK("https://stackoverflow.com/q/51626328", "51626328")</f>
        <v>51626328</v>
      </c>
      <c r="C1580" s="1" t="s">
        <v>4</v>
      </c>
      <c r="D1580" s="1">
        <v>10.0</v>
      </c>
      <c r="E1580" s="1">
        <v>0.553573640530162</v>
      </c>
    </row>
    <row r="1581">
      <c r="A1581" s="1">
        <v>1579.0</v>
      </c>
      <c r="B1581" s="2" t="str">
        <f>HYPERLINK("https://stackoverflow.com/q/51627648", "51627648")</f>
        <v>51627648</v>
      </c>
      <c r="C1581" s="1" t="s">
        <v>4</v>
      </c>
      <c r="D1581" s="1">
        <v>2.0</v>
      </c>
      <c r="E1581" s="1">
        <v>0.415402207855037</v>
      </c>
    </row>
    <row r="1582">
      <c r="A1582" s="1">
        <v>1580.0</v>
      </c>
      <c r="B1582" s="2" t="str">
        <f>HYPERLINK("https://stackoverflow.com/q/51639748", "51639748")</f>
        <v>51639748</v>
      </c>
      <c r="C1582" s="1" t="s">
        <v>4</v>
      </c>
      <c r="D1582" s="1">
        <v>5.0</v>
      </c>
      <c r="E1582" s="1">
        <v>0.754471759626398</v>
      </c>
    </row>
    <row r="1583">
      <c r="A1583" s="1">
        <v>1581.0</v>
      </c>
      <c r="B1583" s="2" t="str">
        <f>HYPERLINK("https://stackoverflow.com/q/51649558", "51649558")</f>
        <v>51649558</v>
      </c>
      <c r="C1583" s="1" t="s">
        <v>4</v>
      </c>
      <c r="D1583" s="1">
        <v>6.0</v>
      </c>
      <c r="E1583" s="1">
        <v>0.296842478189628</v>
      </c>
    </row>
    <row r="1584">
      <c r="A1584" s="1">
        <v>1582.0</v>
      </c>
      <c r="B1584" s="2" t="str">
        <f>HYPERLINK("https://stackoverflow.com/q/51652025", "51652025")</f>
        <v>51652025</v>
      </c>
      <c r="C1584" s="1" t="s">
        <v>4</v>
      </c>
      <c r="D1584" s="1">
        <v>8.0</v>
      </c>
      <c r="E1584" s="1">
        <v>0.29327675454436</v>
      </c>
    </row>
    <row r="1585">
      <c r="A1585" s="1">
        <v>1583.0</v>
      </c>
      <c r="B1585" s="2" t="str">
        <f>HYPERLINK("https://stackoverflow.com/q/51653586", "51653586")</f>
        <v>51653586</v>
      </c>
      <c r="C1585" s="1" t="s">
        <v>4</v>
      </c>
      <c r="D1585" s="1">
        <v>10.0</v>
      </c>
      <c r="E1585" s="1">
        <v>0.369034397282984</v>
      </c>
    </row>
    <row r="1586">
      <c r="A1586" s="1">
        <v>1584.0</v>
      </c>
      <c r="B1586" s="2" t="str">
        <f>HYPERLINK("https://stackoverflow.com/q/51653789", "51653789")</f>
        <v>51653789</v>
      </c>
      <c r="C1586" s="1" t="s">
        <v>4</v>
      </c>
      <c r="D1586" s="1">
        <v>1.0</v>
      </c>
      <c r="E1586" s="1">
        <v>0.777146790569609</v>
      </c>
    </row>
    <row r="1587">
      <c r="A1587" s="1">
        <v>1585.0</v>
      </c>
      <c r="B1587" s="2" t="str">
        <f>HYPERLINK("https://stackoverflow.com/q/51655129", "51655129")</f>
        <v>51655129</v>
      </c>
      <c r="C1587" s="1" t="s">
        <v>4</v>
      </c>
      <c r="D1587" s="1">
        <v>9.0</v>
      </c>
      <c r="E1587" s="1">
        <v>0.485602142254502</v>
      </c>
    </row>
    <row r="1588">
      <c r="A1588" s="1">
        <v>1586.0</v>
      </c>
      <c r="B1588" s="2" t="str">
        <f>HYPERLINK("https://stackoverflow.com/q/51656823", "51656823")</f>
        <v>51656823</v>
      </c>
      <c r="C1588" s="1" t="s">
        <v>4</v>
      </c>
      <c r="D1588" s="1">
        <v>12.0</v>
      </c>
      <c r="E1588" s="1">
        <v>0.468978344626012</v>
      </c>
    </row>
    <row r="1589">
      <c r="A1589" s="1">
        <v>1587.0</v>
      </c>
      <c r="B1589" s="2" t="str">
        <f>HYPERLINK("https://stackoverflow.com/q/51657195", "51657195")</f>
        <v>51657195</v>
      </c>
      <c r="C1589" s="1" t="s">
        <v>4</v>
      </c>
      <c r="D1589" s="1">
        <v>2.0</v>
      </c>
      <c r="E1589" s="1">
        <v>0.459470007415212</v>
      </c>
    </row>
    <row r="1590">
      <c r="A1590" s="1">
        <v>1588.0</v>
      </c>
      <c r="B1590" s="2" t="str">
        <f>HYPERLINK("https://stackoverflow.com/q/51665421", "51665421")</f>
        <v>51665421</v>
      </c>
      <c r="C1590" s="1" t="s">
        <v>4</v>
      </c>
      <c r="D1590" s="1">
        <v>6.0</v>
      </c>
      <c r="E1590" s="1">
        <v>0.612781662781662</v>
      </c>
    </row>
    <row r="1591">
      <c r="A1591" s="1">
        <v>1589.0</v>
      </c>
      <c r="B1591" s="2" t="str">
        <f>HYPERLINK("https://stackoverflow.com/q/51666283", "51666283")</f>
        <v>51666283</v>
      </c>
      <c r="C1591" s="1" t="s">
        <v>4</v>
      </c>
      <c r="D1591" s="1">
        <v>9.0</v>
      </c>
      <c r="E1591" s="1">
        <v>0.36357828883602</v>
      </c>
    </row>
    <row r="1592">
      <c r="A1592" s="1">
        <v>1590.0</v>
      </c>
      <c r="B1592" s="2" t="str">
        <f>HYPERLINK("https://stackoverflow.com/q/51671846", "51671846")</f>
        <v>51671846</v>
      </c>
      <c r="C1592" s="1" t="s">
        <v>4</v>
      </c>
      <c r="D1592" s="1">
        <v>9.0</v>
      </c>
      <c r="E1592" s="1">
        <v>0.460582408626418</v>
      </c>
    </row>
    <row r="1593">
      <c r="A1593" s="1">
        <v>1591.0</v>
      </c>
      <c r="B1593" s="2" t="str">
        <f>HYPERLINK("https://stackoverflow.com/q/51674308", "51674308")</f>
        <v>51674308</v>
      </c>
      <c r="C1593" s="1" t="s">
        <v>4</v>
      </c>
      <c r="D1593" s="1">
        <v>10.0</v>
      </c>
      <c r="E1593" s="1">
        <v>0.464378274055693</v>
      </c>
    </row>
    <row r="1594">
      <c r="A1594" s="1">
        <v>1592.0</v>
      </c>
      <c r="B1594" s="2" t="str">
        <f>HYPERLINK("https://stackoverflow.com/q/51675435", "51675435")</f>
        <v>51675435</v>
      </c>
      <c r="C1594" s="1" t="s">
        <v>4</v>
      </c>
      <c r="D1594" s="1">
        <v>10.0</v>
      </c>
      <c r="E1594" s="1">
        <v>0.421479754813088</v>
      </c>
    </row>
    <row r="1595">
      <c r="A1595" s="1">
        <v>1593.0</v>
      </c>
      <c r="B1595" s="2" t="str">
        <f>HYPERLINK("https://stackoverflow.com/q/51678234", "51678234")</f>
        <v>51678234</v>
      </c>
      <c r="C1595" s="1" t="s">
        <v>4</v>
      </c>
      <c r="D1595" s="1">
        <v>7.0</v>
      </c>
      <c r="E1595" s="1">
        <v>0.706344925138754</v>
      </c>
    </row>
    <row r="1596">
      <c r="A1596" s="1">
        <v>1594.0</v>
      </c>
      <c r="B1596" s="2" t="str">
        <f>HYPERLINK("https://stackoverflow.com/q/51685009", "51685009")</f>
        <v>51685009</v>
      </c>
      <c r="C1596" s="1" t="s">
        <v>4</v>
      </c>
      <c r="D1596" s="1">
        <v>4.0</v>
      </c>
      <c r="E1596" s="1">
        <v>0.392238392238392</v>
      </c>
    </row>
    <row r="1597">
      <c r="A1597" s="1">
        <v>1595.0</v>
      </c>
      <c r="B1597" s="2" t="str">
        <f>HYPERLINK("https://stackoverflow.com/q/51700472", "51700472")</f>
        <v>51700472</v>
      </c>
      <c r="C1597" s="1" t="s">
        <v>4</v>
      </c>
      <c r="D1597" s="1">
        <v>10.0</v>
      </c>
      <c r="E1597" s="1">
        <v>0.478774928774928</v>
      </c>
    </row>
    <row r="1598">
      <c r="A1598" s="1">
        <v>1596.0</v>
      </c>
      <c r="B1598" s="2" t="str">
        <f>HYPERLINK("https://stackoverflow.com/q/51730232", "51730232")</f>
        <v>51730232</v>
      </c>
      <c r="C1598" s="1" t="s">
        <v>4</v>
      </c>
      <c r="D1598" s="1">
        <v>12.0</v>
      </c>
      <c r="E1598" s="1">
        <v>0.310074260893933</v>
      </c>
    </row>
    <row r="1599">
      <c r="A1599" s="1">
        <v>1597.0</v>
      </c>
      <c r="B1599" s="2" t="str">
        <f>HYPERLINK("https://stackoverflow.com/q/51731481", "51731481")</f>
        <v>51731481</v>
      </c>
      <c r="C1599" s="1" t="s">
        <v>4</v>
      </c>
      <c r="D1599" s="1">
        <v>11.0</v>
      </c>
      <c r="E1599" s="1">
        <v>0.408346190581147</v>
      </c>
    </row>
    <row r="1600">
      <c r="A1600" s="1">
        <v>1598.0</v>
      </c>
      <c r="B1600" s="2" t="str">
        <f>HYPERLINK("https://stackoverflow.com/q/51737007", "51737007")</f>
        <v>51737007</v>
      </c>
      <c r="C1600" s="1" t="s">
        <v>4</v>
      </c>
      <c r="D1600" s="1">
        <v>5.0</v>
      </c>
      <c r="E1600" s="1">
        <v>0.258319504666059</v>
      </c>
    </row>
    <row r="1601">
      <c r="A1601" s="1">
        <v>1599.0</v>
      </c>
      <c r="B1601" s="2" t="str">
        <f>HYPERLINK("https://stackoverflow.com/q/51739637", "51739637")</f>
        <v>51739637</v>
      </c>
      <c r="C1601" s="1" t="s">
        <v>4</v>
      </c>
      <c r="D1601" s="1">
        <v>0.0</v>
      </c>
      <c r="E1601" s="1">
        <v>0.485852554345705</v>
      </c>
    </row>
    <row r="1602">
      <c r="A1602" s="1">
        <v>1600.0</v>
      </c>
      <c r="B1602" s="2" t="str">
        <f>HYPERLINK("https://stackoverflow.com/q/51744626", "51744626")</f>
        <v>51744626</v>
      </c>
      <c r="C1602" s="1" t="s">
        <v>4</v>
      </c>
      <c r="D1602" s="1">
        <v>10.0</v>
      </c>
      <c r="E1602" s="1">
        <v>0.879768605378361</v>
      </c>
    </row>
    <row r="1603">
      <c r="A1603" s="1">
        <v>1601.0</v>
      </c>
      <c r="B1603" s="2" t="str">
        <f>HYPERLINK("https://stackoverflow.com/q/51748181", "51748181")</f>
        <v>51748181</v>
      </c>
      <c r="C1603" s="1" t="s">
        <v>4</v>
      </c>
      <c r="D1603" s="1">
        <v>5.0</v>
      </c>
      <c r="E1603" s="1">
        <v>0.409912413008388</v>
      </c>
    </row>
    <row r="1604">
      <c r="A1604" s="1">
        <v>1602.0</v>
      </c>
      <c r="B1604" s="2" t="str">
        <f>HYPERLINK("https://stackoverflow.com/q/51750774", "51750774")</f>
        <v>51750774</v>
      </c>
      <c r="C1604" s="1" t="s">
        <v>4</v>
      </c>
      <c r="D1604" s="1">
        <v>2.0</v>
      </c>
      <c r="E1604" s="1">
        <v>0.377689360447981</v>
      </c>
    </row>
    <row r="1605">
      <c r="A1605" s="1">
        <v>1603.0</v>
      </c>
      <c r="B1605" s="2" t="str">
        <f>HYPERLINK("https://stackoverflow.com/q/51759572", "51759572")</f>
        <v>51759572</v>
      </c>
      <c r="C1605" s="1" t="s">
        <v>4</v>
      </c>
      <c r="D1605" s="1">
        <v>7.0</v>
      </c>
      <c r="E1605" s="1">
        <v>0.479593188895514</v>
      </c>
    </row>
    <row r="1606">
      <c r="A1606" s="1">
        <v>1604.0</v>
      </c>
      <c r="B1606" s="2" t="str">
        <f>HYPERLINK("https://stackoverflow.com/q/51764889", "51764889")</f>
        <v>51764889</v>
      </c>
      <c r="C1606" s="1" t="s">
        <v>4</v>
      </c>
      <c r="D1606" s="1">
        <v>10.0</v>
      </c>
      <c r="E1606" s="1">
        <v>0.836591585210369</v>
      </c>
    </row>
    <row r="1607">
      <c r="A1607" s="1">
        <v>1605.0</v>
      </c>
      <c r="B1607" s="2" t="str">
        <f>HYPERLINK("https://stackoverflow.com/q/51769448", "51769448")</f>
        <v>51769448</v>
      </c>
      <c r="C1607" s="1" t="s">
        <v>4</v>
      </c>
      <c r="D1607" s="1">
        <v>11.0</v>
      </c>
      <c r="E1607" s="1">
        <v>0.461514851017613</v>
      </c>
    </row>
    <row r="1608">
      <c r="A1608" s="1">
        <v>1606.0</v>
      </c>
      <c r="B1608" s="2" t="str">
        <f>HYPERLINK("https://stackoverflow.com/q/51775608", "51775608")</f>
        <v>51775608</v>
      </c>
      <c r="C1608" s="1" t="s">
        <v>4</v>
      </c>
      <c r="D1608" s="1">
        <v>8.0</v>
      </c>
      <c r="E1608" s="1">
        <v>0.343609202628467</v>
      </c>
    </row>
    <row r="1609">
      <c r="A1609" s="1">
        <v>1607.0</v>
      </c>
      <c r="B1609" s="2" t="str">
        <f>HYPERLINK("https://stackoverflow.com/q/51779833", "51779833")</f>
        <v>51779833</v>
      </c>
      <c r="C1609" s="1" t="s">
        <v>4</v>
      </c>
      <c r="D1609" s="1">
        <v>10.0</v>
      </c>
      <c r="E1609" s="1">
        <v>0.687053271322934</v>
      </c>
    </row>
    <row r="1610">
      <c r="A1610" s="1">
        <v>1608.0</v>
      </c>
      <c r="B1610" s="2" t="str">
        <f>HYPERLINK("https://stackoverflow.com/q/51789832", "51789832")</f>
        <v>51789832</v>
      </c>
      <c r="C1610" s="1" t="s">
        <v>4</v>
      </c>
      <c r="D1610" s="1">
        <v>4.0</v>
      </c>
      <c r="E1610" s="1">
        <v>0.205512340343801</v>
      </c>
    </row>
    <row r="1611">
      <c r="A1611" s="1">
        <v>1609.0</v>
      </c>
      <c r="B1611" s="2" t="str">
        <f>HYPERLINK("https://stackoverflow.com/q/51817025", "51817025")</f>
        <v>51817025</v>
      </c>
      <c r="C1611" s="1" t="s">
        <v>4</v>
      </c>
      <c r="D1611" s="1">
        <v>8.0</v>
      </c>
      <c r="E1611" s="1">
        <v>0.346621860086851</v>
      </c>
    </row>
    <row r="1612">
      <c r="A1612" s="1">
        <v>1610.0</v>
      </c>
      <c r="B1612" s="2" t="str">
        <f>HYPERLINK("https://stackoverflow.com/q/51820368", "51820368")</f>
        <v>51820368</v>
      </c>
      <c r="C1612" s="1" t="s">
        <v>4</v>
      </c>
      <c r="D1612" s="1">
        <v>5.0</v>
      </c>
      <c r="E1612" s="1">
        <v>0.268330484330484</v>
      </c>
    </row>
    <row r="1613">
      <c r="A1613" s="1">
        <v>1611.0</v>
      </c>
      <c r="B1613" s="2" t="str">
        <f>HYPERLINK("https://stackoverflow.com/q/51828297", "51828297")</f>
        <v>51828297</v>
      </c>
      <c r="C1613" s="1" t="s">
        <v>4</v>
      </c>
      <c r="D1613" s="1">
        <v>6.0</v>
      </c>
      <c r="E1613" s="1">
        <v>0.327352314107281</v>
      </c>
    </row>
    <row r="1614">
      <c r="A1614" s="1">
        <v>1612.0</v>
      </c>
      <c r="B1614" s="2" t="str">
        <f>HYPERLINK("https://stackoverflow.com/q/51831600", "51831600")</f>
        <v>51831600</v>
      </c>
      <c r="C1614" s="1" t="s">
        <v>4</v>
      </c>
      <c r="D1614" s="1">
        <v>3.0</v>
      </c>
      <c r="E1614" s="1">
        <v>0.200503015964362</v>
      </c>
    </row>
    <row r="1615">
      <c r="A1615" s="1">
        <v>1613.0</v>
      </c>
      <c r="B1615" s="2" t="str">
        <f>HYPERLINK("https://stackoverflow.com/q/51836618", "51836618")</f>
        <v>51836618</v>
      </c>
      <c r="C1615" s="1" t="s">
        <v>4</v>
      </c>
      <c r="D1615" s="1">
        <v>2.0</v>
      </c>
      <c r="E1615" s="1">
        <v>0.689032192026203</v>
      </c>
    </row>
    <row r="1616">
      <c r="A1616" s="1">
        <v>1614.0</v>
      </c>
      <c r="B1616" s="2" t="str">
        <f>HYPERLINK("https://stackoverflow.com/q/51840153", "51840153")</f>
        <v>51840153</v>
      </c>
      <c r="C1616" s="1" t="s">
        <v>4</v>
      </c>
      <c r="D1616" s="1">
        <v>5.0</v>
      </c>
      <c r="E1616" s="1">
        <v>0.387127158555729</v>
      </c>
    </row>
    <row r="1617">
      <c r="A1617" s="1">
        <v>1615.0</v>
      </c>
      <c r="B1617" s="2" t="str">
        <f>HYPERLINK("https://stackoverflow.com/q/51845292", "51845292")</f>
        <v>51845292</v>
      </c>
      <c r="C1617" s="1" t="s">
        <v>4</v>
      </c>
      <c r="D1617" s="1">
        <v>6.0</v>
      </c>
      <c r="E1617" s="1">
        <v>0.427525486561631</v>
      </c>
    </row>
    <row r="1618">
      <c r="A1618" s="1">
        <v>1616.0</v>
      </c>
      <c r="B1618" s="2" t="str">
        <f>HYPERLINK("https://stackoverflow.com/q/51847630", "51847630")</f>
        <v>51847630</v>
      </c>
      <c r="C1618" s="1" t="s">
        <v>4</v>
      </c>
      <c r="D1618" s="1">
        <v>11.0</v>
      </c>
      <c r="E1618" s="1">
        <v>0.553690753690753</v>
      </c>
    </row>
    <row r="1619">
      <c r="A1619" s="1">
        <v>1617.0</v>
      </c>
      <c r="B1619" s="2" t="str">
        <f>HYPERLINK("https://stackoverflow.com/q/51847975", "51847975")</f>
        <v>51847975</v>
      </c>
      <c r="C1619" s="1" t="s">
        <v>4</v>
      </c>
      <c r="D1619" s="1">
        <v>9.0</v>
      </c>
      <c r="E1619" s="1">
        <v>0.347722862215615</v>
      </c>
    </row>
    <row r="1620">
      <c r="A1620" s="1">
        <v>1618.0</v>
      </c>
      <c r="B1620" s="2" t="str">
        <f>HYPERLINK("https://stackoverflow.com/q/51849298", "51849298")</f>
        <v>51849298</v>
      </c>
      <c r="C1620" s="1" t="s">
        <v>4</v>
      </c>
      <c r="D1620" s="1">
        <v>8.0</v>
      </c>
      <c r="E1620" s="1">
        <v>0.728744000142747</v>
      </c>
    </row>
    <row r="1621">
      <c r="A1621" s="1">
        <v>1619.0</v>
      </c>
      <c r="B1621" s="2" t="str">
        <f>HYPERLINK("https://stackoverflow.com/q/51853310", "51853310")</f>
        <v>51853310</v>
      </c>
      <c r="C1621" s="1" t="s">
        <v>4</v>
      </c>
      <c r="D1621" s="1">
        <v>2.0</v>
      </c>
      <c r="E1621" s="1">
        <v>0.57069702328323</v>
      </c>
    </row>
    <row r="1622">
      <c r="A1622" s="1">
        <v>1620.0</v>
      </c>
      <c r="B1622" s="2" t="str">
        <f>HYPERLINK("https://stackoverflow.com/q/51857872", "51857872")</f>
        <v>51857872</v>
      </c>
      <c r="C1622" s="1" t="s">
        <v>4</v>
      </c>
      <c r="D1622" s="1">
        <v>1.0</v>
      </c>
      <c r="E1622" s="1">
        <v>0.376835587859209</v>
      </c>
    </row>
    <row r="1623">
      <c r="A1623" s="1">
        <v>1621.0</v>
      </c>
      <c r="B1623" s="2" t="str">
        <f>HYPERLINK("https://stackoverflow.com/q/51865071", "51865071")</f>
        <v>51865071</v>
      </c>
      <c r="C1623" s="1" t="s">
        <v>4</v>
      </c>
      <c r="D1623" s="1">
        <v>3.0</v>
      </c>
      <c r="E1623" s="1">
        <v>0.514662540524609</v>
      </c>
    </row>
    <row r="1624">
      <c r="A1624" s="1">
        <v>1622.0</v>
      </c>
      <c r="B1624" s="2" t="str">
        <f>HYPERLINK("https://stackoverflow.com/q/51865601", "51865601")</f>
        <v>51865601</v>
      </c>
      <c r="C1624" s="1" t="s">
        <v>4</v>
      </c>
      <c r="D1624" s="1">
        <v>6.0</v>
      </c>
      <c r="E1624" s="1">
        <v>0.481453821259646</v>
      </c>
    </row>
    <row r="1625">
      <c r="A1625" s="1">
        <v>1623.0</v>
      </c>
      <c r="B1625" s="2" t="str">
        <f>HYPERLINK("https://stackoverflow.com/q/51869363", "51869363")</f>
        <v>51869363</v>
      </c>
      <c r="C1625" s="1" t="s">
        <v>4</v>
      </c>
      <c r="D1625" s="1">
        <v>10.0</v>
      </c>
      <c r="E1625" s="1">
        <v>0.225407925407925</v>
      </c>
    </row>
    <row r="1626">
      <c r="A1626" s="1">
        <v>1624.0</v>
      </c>
      <c r="B1626" s="2" t="str">
        <f>HYPERLINK("https://stackoverflow.com/q/51870216", "51870216")</f>
        <v>51870216</v>
      </c>
      <c r="C1626" s="1" t="s">
        <v>4</v>
      </c>
      <c r="D1626" s="1">
        <v>1.0</v>
      </c>
      <c r="E1626" s="1">
        <v>0.238539238539238</v>
      </c>
    </row>
    <row r="1627">
      <c r="A1627" s="1">
        <v>1625.0</v>
      </c>
      <c r="B1627" s="2" t="str">
        <f>HYPERLINK("https://stackoverflow.com/q/51874604", "51874604")</f>
        <v>51874604</v>
      </c>
      <c r="C1627" s="1" t="s">
        <v>4</v>
      </c>
      <c r="D1627" s="1">
        <v>5.0</v>
      </c>
      <c r="E1627" s="1">
        <v>0.608122334635904</v>
      </c>
    </row>
    <row r="1628">
      <c r="A1628" s="1">
        <v>1626.0</v>
      </c>
      <c r="B1628" s="2" t="str">
        <f>HYPERLINK("https://stackoverflow.com/q/51875348", "51875348")</f>
        <v>51875348</v>
      </c>
      <c r="C1628" s="1" t="s">
        <v>4</v>
      </c>
      <c r="D1628" s="1">
        <v>10.0</v>
      </c>
      <c r="E1628" s="1">
        <v>0.426879332391143</v>
      </c>
    </row>
    <row r="1629">
      <c r="A1629" s="1">
        <v>1627.0</v>
      </c>
      <c r="B1629" s="2" t="str">
        <f>HYPERLINK("https://stackoverflow.com/q/51876478", "51876478")</f>
        <v>51876478</v>
      </c>
      <c r="C1629" s="1" t="s">
        <v>4</v>
      </c>
      <c r="D1629" s="1">
        <v>11.0</v>
      </c>
      <c r="E1629" s="1">
        <v>0.63576146076146</v>
      </c>
    </row>
    <row r="1630">
      <c r="A1630" s="1">
        <v>1628.0</v>
      </c>
      <c r="B1630" s="2" t="str">
        <f>HYPERLINK("https://stackoverflow.com/q/51881224", "51881224")</f>
        <v>51881224</v>
      </c>
      <c r="C1630" s="1" t="s">
        <v>4</v>
      </c>
      <c r="D1630" s="1">
        <v>4.0</v>
      </c>
      <c r="E1630" s="1">
        <v>0.72840574930607</v>
      </c>
    </row>
    <row r="1631">
      <c r="A1631" s="1">
        <v>1629.0</v>
      </c>
      <c r="B1631" s="2" t="str">
        <f>HYPERLINK("https://stackoverflow.com/q/51884008", "51884008")</f>
        <v>51884008</v>
      </c>
      <c r="C1631" s="1" t="s">
        <v>4</v>
      </c>
      <c r="D1631" s="1">
        <v>2.0</v>
      </c>
      <c r="E1631" s="1">
        <v>0.566887234629169</v>
      </c>
    </row>
    <row r="1632">
      <c r="A1632" s="1">
        <v>1630.0</v>
      </c>
      <c r="B1632" s="2" t="str">
        <f>HYPERLINK("https://stackoverflow.com/q/51885130", "51885130")</f>
        <v>51885130</v>
      </c>
      <c r="C1632" s="1" t="s">
        <v>4</v>
      </c>
      <c r="D1632" s="1">
        <v>9.0</v>
      </c>
      <c r="E1632" s="1">
        <v>0.454175920317652</v>
      </c>
    </row>
    <row r="1633">
      <c r="A1633" s="1">
        <v>1631.0</v>
      </c>
      <c r="B1633" s="2" t="str">
        <f>HYPERLINK("https://stackoverflow.com/q/51888709", "51888709")</f>
        <v>51888709</v>
      </c>
      <c r="C1633" s="1" t="s">
        <v>4</v>
      </c>
      <c r="D1633" s="1">
        <v>11.0</v>
      </c>
      <c r="E1633" s="1">
        <v>0.445554138924304</v>
      </c>
    </row>
    <row r="1634">
      <c r="A1634" s="1">
        <v>1632.0</v>
      </c>
      <c r="B1634" s="2" t="str">
        <f>HYPERLINK("https://stackoverflow.com/q/51893056", "51893056")</f>
        <v>51893056</v>
      </c>
      <c r="C1634" s="1" t="s">
        <v>4</v>
      </c>
      <c r="D1634" s="1">
        <v>5.0</v>
      </c>
      <c r="E1634" s="1">
        <v>0.496719634043577</v>
      </c>
    </row>
    <row r="1635">
      <c r="A1635" s="1">
        <v>1633.0</v>
      </c>
      <c r="B1635" s="2" t="str">
        <f>HYPERLINK("https://stackoverflow.com/q/51895945", "51895945")</f>
        <v>51895945</v>
      </c>
      <c r="C1635" s="1" t="s">
        <v>4</v>
      </c>
      <c r="D1635" s="1">
        <v>8.0</v>
      </c>
      <c r="E1635" s="1">
        <v>0.630608075052519</v>
      </c>
    </row>
    <row r="1636">
      <c r="A1636" s="1">
        <v>1634.0</v>
      </c>
      <c r="B1636" s="2" t="str">
        <f>HYPERLINK("https://stackoverflow.com/q/51923404", "51923404")</f>
        <v>51923404</v>
      </c>
      <c r="C1636" s="1" t="s">
        <v>4</v>
      </c>
      <c r="D1636" s="1">
        <v>5.0</v>
      </c>
      <c r="E1636" s="1">
        <v>0.422404558404558</v>
      </c>
    </row>
    <row r="1637">
      <c r="A1637" s="1">
        <v>1635.0</v>
      </c>
      <c r="B1637" s="2" t="str">
        <f>HYPERLINK("https://stackoverflow.com/q/51927332", "51927332")</f>
        <v>51927332</v>
      </c>
      <c r="C1637" s="1" t="s">
        <v>4</v>
      </c>
      <c r="D1637" s="1">
        <v>10.0</v>
      </c>
      <c r="E1637" s="1">
        <v>0.457071225071225</v>
      </c>
    </row>
    <row r="1638">
      <c r="A1638" s="1">
        <v>1636.0</v>
      </c>
      <c r="B1638" s="2" t="str">
        <f>HYPERLINK("https://stackoverflow.com/q/51950209", "51950209")</f>
        <v>51950209</v>
      </c>
      <c r="C1638" s="1" t="s">
        <v>4</v>
      </c>
      <c r="D1638" s="1">
        <v>5.0</v>
      </c>
      <c r="E1638" s="1">
        <v>0.576064602554668</v>
      </c>
    </row>
    <row r="1639">
      <c r="A1639" s="1">
        <v>1637.0</v>
      </c>
      <c r="B1639" s="2" t="str">
        <f>HYPERLINK("https://stackoverflow.com/q/51960443", "51960443")</f>
        <v>51960443</v>
      </c>
      <c r="C1639" s="1" t="s">
        <v>4</v>
      </c>
      <c r="D1639" s="1">
        <v>3.0</v>
      </c>
      <c r="E1639" s="1">
        <v>0.472519912148395</v>
      </c>
    </row>
    <row r="1640">
      <c r="A1640" s="1">
        <v>1638.0</v>
      </c>
      <c r="B1640" s="2" t="str">
        <f>HYPERLINK("https://stackoverflow.com/q/51964843", "51964843")</f>
        <v>51964843</v>
      </c>
      <c r="C1640" s="1" t="s">
        <v>4</v>
      </c>
      <c r="D1640" s="1">
        <v>6.0</v>
      </c>
      <c r="E1640" s="1">
        <v>0.534519448805163</v>
      </c>
    </row>
    <row r="1641">
      <c r="A1641" s="1">
        <v>1639.0</v>
      </c>
      <c r="B1641" s="2" t="str">
        <f>HYPERLINK("https://stackoverflow.com/q/51965019", "51965019")</f>
        <v>51965019</v>
      </c>
      <c r="C1641" s="1" t="s">
        <v>4</v>
      </c>
      <c r="D1641" s="1">
        <v>2.0</v>
      </c>
      <c r="E1641" s="1">
        <v>0.360645914151449</v>
      </c>
    </row>
    <row r="1642">
      <c r="A1642" s="1">
        <v>1640.0</v>
      </c>
      <c r="B1642" s="2" t="str">
        <f>HYPERLINK("https://stackoverflow.com/q/51966939", "51966939")</f>
        <v>51966939</v>
      </c>
      <c r="C1642" s="1" t="s">
        <v>4</v>
      </c>
      <c r="D1642" s="1">
        <v>6.0</v>
      </c>
      <c r="E1642" s="1">
        <v>0.229773826096067</v>
      </c>
    </row>
    <row r="1643">
      <c r="A1643" s="1">
        <v>1641.0</v>
      </c>
      <c r="B1643" s="2" t="str">
        <f>HYPERLINK("https://stackoverflow.com/q/51973751", "51973751")</f>
        <v>51973751</v>
      </c>
      <c r="C1643" s="1" t="s">
        <v>4</v>
      </c>
      <c r="D1643" s="1">
        <v>7.0</v>
      </c>
      <c r="E1643" s="1">
        <v>0.28916937895266</v>
      </c>
    </row>
    <row r="1644">
      <c r="A1644" s="1">
        <v>1642.0</v>
      </c>
      <c r="B1644" s="2" t="str">
        <f>HYPERLINK("https://stackoverflow.com/q/51973789", "51973789")</f>
        <v>51973789</v>
      </c>
      <c r="C1644" s="1" t="s">
        <v>4</v>
      </c>
      <c r="D1644" s="1">
        <v>9.0</v>
      </c>
      <c r="E1644" s="1">
        <v>0.395613860730139</v>
      </c>
    </row>
    <row r="1645">
      <c r="A1645" s="1">
        <v>1643.0</v>
      </c>
      <c r="B1645" s="2" t="str">
        <f>HYPERLINK("https://stackoverflow.com/q/51977391", "51977391")</f>
        <v>51977391</v>
      </c>
      <c r="C1645" s="1" t="s">
        <v>4</v>
      </c>
      <c r="D1645" s="1">
        <v>9.0</v>
      </c>
      <c r="E1645" s="1">
        <v>0.26867934932451</v>
      </c>
    </row>
    <row r="1646">
      <c r="A1646" s="1">
        <v>1644.0</v>
      </c>
      <c r="B1646" s="2" t="str">
        <f>HYPERLINK("https://stackoverflow.com/q/51977946", "51977946")</f>
        <v>51977946</v>
      </c>
      <c r="C1646" s="1" t="s">
        <v>4</v>
      </c>
      <c r="D1646" s="1">
        <v>2.0</v>
      </c>
      <c r="E1646" s="1">
        <v>0.459370741979437</v>
      </c>
    </row>
    <row r="1647">
      <c r="A1647" s="1">
        <v>1645.0</v>
      </c>
      <c r="B1647" s="2" t="str">
        <f>HYPERLINK("https://stackoverflow.com/q/51980747", "51980747")</f>
        <v>51980747</v>
      </c>
      <c r="C1647" s="1" t="s">
        <v>4</v>
      </c>
      <c r="D1647" s="1">
        <v>11.0</v>
      </c>
      <c r="E1647" s="1">
        <v>0.406997150997151</v>
      </c>
    </row>
    <row r="1648">
      <c r="A1648" s="1">
        <v>1646.0</v>
      </c>
      <c r="B1648" s="2" t="str">
        <f>HYPERLINK("https://stackoverflow.com/q/51993959", "51993959")</f>
        <v>51993959</v>
      </c>
      <c r="C1648" s="1" t="s">
        <v>4</v>
      </c>
      <c r="D1648" s="1">
        <v>11.0</v>
      </c>
      <c r="E1648" s="1">
        <v>0.616320643250625</v>
      </c>
    </row>
    <row r="1649">
      <c r="A1649" s="1">
        <v>1647.0</v>
      </c>
      <c r="B1649" s="2" t="str">
        <f>HYPERLINK("https://stackoverflow.com/q/51996744", "51996744")</f>
        <v>51996744</v>
      </c>
      <c r="C1649" s="1" t="s">
        <v>4</v>
      </c>
      <c r="D1649" s="1">
        <v>1.0</v>
      </c>
      <c r="E1649" s="1">
        <v>0.466151963091987</v>
      </c>
    </row>
    <row r="1650">
      <c r="A1650" s="1">
        <v>1648.0</v>
      </c>
      <c r="B1650" s="2" t="str">
        <f>HYPERLINK("https://stackoverflow.com/q/51999779", "51999779")</f>
        <v>51999779</v>
      </c>
      <c r="C1650" s="1" t="s">
        <v>4</v>
      </c>
      <c r="D1650" s="1">
        <v>3.0</v>
      </c>
      <c r="E1650" s="1">
        <v>0.499624054381684</v>
      </c>
    </row>
    <row r="1651">
      <c r="A1651" s="1">
        <v>1649.0</v>
      </c>
      <c r="B1651" s="2" t="str">
        <f>HYPERLINK("https://stackoverflow.com/q/52003746", "52003746")</f>
        <v>52003746</v>
      </c>
      <c r="C1651" s="1" t="s">
        <v>4</v>
      </c>
      <c r="D1651" s="1">
        <v>12.0</v>
      </c>
      <c r="E1651" s="1">
        <v>0.400057805854907</v>
      </c>
    </row>
    <row r="1652">
      <c r="A1652" s="1">
        <v>1650.0</v>
      </c>
      <c r="B1652" s="2" t="str">
        <f>HYPERLINK("https://stackoverflow.com/q/52016220", "52016220")</f>
        <v>52016220</v>
      </c>
      <c r="C1652" s="1" t="s">
        <v>4</v>
      </c>
      <c r="D1652" s="1">
        <v>4.0</v>
      </c>
      <c r="E1652" s="1">
        <v>0.289937196014544</v>
      </c>
    </row>
    <row r="1653">
      <c r="A1653" s="1">
        <v>1651.0</v>
      </c>
      <c r="B1653" s="2" t="str">
        <f>HYPERLINK("https://stackoverflow.com/q/52023042", "52023042")</f>
        <v>52023042</v>
      </c>
      <c r="C1653" s="1" t="s">
        <v>4</v>
      </c>
      <c r="D1653" s="1">
        <v>3.0</v>
      </c>
      <c r="E1653" s="1">
        <v>0.722990492653414</v>
      </c>
    </row>
    <row r="1654">
      <c r="A1654" s="1">
        <v>1652.0</v>
      </c>
      <c r="B1654" s="2" t="str">
        <f>HYPERLINK("https://stackoverflow.com/q/52034362", "52034362")</f>
        <v>52034362</v>
      </c>
      <c r="C1654" s="1" t="s">
        <v>4</v>
      </c>
      <c r="D1654" s="1">
        <v>7.0</v>
      </c>
      <c r="E1654" s="1">
        <v>0.429205591996289</v>
      </c>
    </row>
    <row r="1655">
      <c r="A1655" s="1">
        <v>1653.0</v>
      </c>
      <c r="B1655" s="2" t="str">
        <f>HYPERLINK("https://stackoverflow.com/q/52045267", "52045267")</f>
        <v>52045267</v>
      </c>
      <c r="C1655" s="1" t="s">
        <v>4</v>
      </c>
      <c r="D1655" s="1">
        <v>4.0</v>
      </c>
      <c r="E1655" s="1">
        <v>0.526651725880517</v>
      </c>
    </row>
    <row r="1656">
      <c r="A1656" s="1">
        <v>1654.0</v>
      </c>
      <c r="B1656" s="2" t="str">
        <f>HYPERLINK("https://stackoverflow.com/q/52046824", "52046824")</f>
        <v>52046824</v>
      </c>
      <c r="C1656" s="1" t="s">
        <v>4</v>
      </c>
      <c r="D1656" s="1">
        <v>8.0</v>
      </c>
      <c r="E1656" s="1">
        <v>0.409524934870556</v>
      </c>
    </row>
    <row r="1657">
      <c r="A1657" s="1">
        <v>1655.0</v>
      </c>
      <c r="B1657" s="2" t="str">
        <f>HYPERLINK("https://stackoverflow.com/q/52052148", "52052148")</f>
        <v>52052148</v>
      </c>
      <c r="C1657" s="1" t="s">
        <v>4</v>
      </c>
      <c r="D1657" s="1">
        <v>1.0</v>
      </c>
      <c r="E1657" s="1">
        <v>0.271281522055515</v>
      </c>
    </row>
    <row r="1658">
      <c r="A1658" s="1">
        <v>1656.0</v>
      </c>
      <c r="B1658" s="2" t="str">
        <f>HYPERLINK("https://stackoverflow.com/q/52054618", "52054618")</f>
        <v>52054618</v>
      </c>
      <c r="C1658" s="1" t="s">
        <v>4</v>
      </c>
      <c r="D1658" s="1">
        <v>10.0</v>
      </c>
      <c r="E1658" s="1">
        <v>0.335530805084255</v>
      </c>
    </row>
    <row r="1659">
      <c r="A1659" s="1">
        <v>1657.0</v>
      </c>
      <c r="B1659" s="2" t="str">
        <f>HYPERLINK("https://stackoverflow.com/q/52057206", "52057206")</f>
        <v>52057206</v>
      </c>
      <c r="C1659" s="1" t="s">
        <v>4</v>
      </c>
      <c r="D1659" s="1">
        <v>11.0</v>
      </c>
      <c r="E1659" s="1">
        <v>0.264601575495088</v>
      </c>
    </row>
    <row r="1660">
      <c r="A1660" s="1">
        <v>1658.0</v>
      </c>
      <c r="B1660" s="2" t="str">
        <f>HYPERLINK("https://stackoverflow.com/q/52058662", "52058662")</f>
        <v>52058662</v>
      </c>
      <c r="C1660" s="1" t="s">
        <v>4</v>
      </c>
      <c r="D1660" s="1">
        <v>1.0</v>
      </c>
      <c r="E1660" s="1">
        <v>0.453820766692053</v>
      </c>
    </row>
    <row r="1661">
      <c r="A1661" s="1">
        <v>1659.0</v>
      </c>
      <c r="B1661" s="2" t="str">
        <f>HYPERLINK("https://stackoverflow.com/q/52058813", "52058813")</f>
        <v>52058813</v>
      </c>
      <c r="C1661" s="1" t="s">
        <v>4</v>
      </c>
      <c r="D1661" s="1">
        <v>1.0</v>
      </c>
      <c r="E1661" s="1">
        <v>0.448406147976963</v>
      </c>
    </row>
    <row r="1662">
      <c r="A1662" s="1">
        <v>1660.0</v>
      </c>
      <c r="B1662" s="2" t="str">
        <f>HYPERLINK("https://stackoverflow.com/q/52070481", "52070481")</f>
        <v>52070481</v>
      </c>
      <c r="C1662" s="1" t="s">
        <v>4</v>
      </c>
      <c r="D1662" s="1">
        <v>6.0</v>
      </c>
      <c r="E1662" s="1">
        <v>0.411248473748473</v>
      </c>
    </row>
    <row r="1663">
      <c r="A1663" s="1">
        <v>1661.0</v>
      </c>
      <c r="B1663" s="2" t="str">
        <f>HYPERLINK("https://stackoverflow.com/q/52078776", "52078776")</f>
        <v>52078776</v>
      </c>
      <c r="C1663" s="1" t="s">
        <v>4</v>
      </c>
      <c r="D1663" s="1">
        <v>1.0</v>
      </c>
      <c r="E1663" s="1">
        <v>0.344552288055112</v>
      </c>
    </row>
    <row r="1664">
      <c r="A1664" s="1">
        <v>1662.0</v>
      </c>
      <c r="B1664" s="2" t="str">
        <f>HYPERLINK("https://stackoverflow.com/q/52083694", "52083694")</f>
        <v>52083694</v>
      </c>
      <c r="C1664" s="1" t="s">
        <v>4</v>
      </c>
      <c r="D1664" s="1">
        <v>6.0</v>
      </c>
      <c r="E1664" s="1">
        <v>0.560886421711164</v>
      </c>
    </row>
    <row r="1665">
      <c r="A1665" s="1">
        <v>1663.0</v>
      </c>
      <c r="B1665" s="2" t="str">
        <f>HYPERLINK("https://stackoverflow.com/q/52085701", "52085701")</f>
        <v>52085701</v>
      </c>
      <c r="C1665" s="1" t="s">
        <v>4</v>
      </c>
      <c r="D1665" s="1">
        <v>11.0</v>
      </c>
      <c r="E1665" s="1">
        <v>0.392266992266992</v>
      </c>
    </row>
    <row r="1666">
      <c r="A1666" s="1">
        <v>1664.0</v>
      </c>
      <c r="B1666" s="2" t="str">
        <f>HYPERLINK("https://stackoverflow.com/q/52088202", "52088202")</f>
        <v>52088202</v>
      </c>
      <c r="C1666" s="1" t="s">
        <v>4</v>
      </c>
      <c r="D1666" s="1">
        <v>3.0</v>
      </c>
      <c r="E1666" s="1">
        <v>0.308594118042936</v>
      </c>
    </row>
    <row r="1667">
      <c r="A1667" s="1">
        <v>1665.0</v>
      </c>
      <c r="B1667" s="2" t="str">
        <f>HYPERLINK("https://stackoverflow.com/q/52088852", "52088852")</f>
        <v>52088852</v>
      </c>
      <c r="C1667" s="1" t="s">
        <v>4</v>
      </c>
      <c r="D1667" s="1">
        <v>9.0</v>
      </c>
      <c r="E1667" s="1">
        <v>0.395441595441595</v>
      </c>
    </row>
    <row r="1668">
      <c r="A1668" s="1">
        <v>1666.0</v>
      </c>
      <c r="B1668" s="2" t="str">
        <f>HYPERLINK("https://stackoverflow.com/q/52098303", "52098303")</f>
        <v>52098303</v>
      </c>
      <c r="C1668" s="1" t="s">
        <v>4</v>
      </c>
      <c r="D1668" s="1">
        <v>12.0</v>
      </c>
      <c r="E1668" s="1">
        <v>0.385657184164646</v>
      </c>
    </row>
    <row r="1669">
      <c r="A1669" s="1">
        <v>1667.0</v>
      </c>
      <c r="B1669" s="2" t="str">
        <f>HYPERLINK("https://stackoverflow.com/q/52120970", "52120970")</f>
        <v>52120970</v>
      </c>
      <c r="C1669" s="1" t="s">
        <v>4</v>
      </c>
      <c r="D1669" s="1">
        <v>0.0</v>
      </c>
      <c r="E1669" s="1">
        <v>0.546626880862334</v>
      </c>
    </row>
    <row r="1670">
      <c r="A1670" s="1">
        <v>1668.0</v>
      </c>
      <c r="B1670" s="2" t="str">
        <f>HYPERLINK("https://stackoverflow.com/q/52126309", "52126309")</f>
        <v>52126309</v>
      </c>
      <c r="C1670" s="1" t="s">
        <v>4</v>
      </c>
      <c r="D1670" s="1">
        <v>1.0</v>
      </c>
      <c r="E1670" s="1">
        <v>0.345799688341124</v>
      </c>
    </row>
    <row r="1671">
      <c r="A1671" s="1">
        <v>1669.0</v>
      </c>
      <c r="B1671" s="2" t="str">
        <f>HYPERLINK("https://stackoverflow.com/q/52133532", "52133532")</f>
        <v>52133532</v>
      </c>
      <c r="C1671" s="1" t="s">
        <v>4</v>
      </c>
      <c r="D1671" s="1">
        <v>12.0</v>
      </c>
      <c r="E1671" s="1">
        <v>0.303006303006303</v>
      </c>
    </row>
    <row r="1672">
      <c r="A1672" s="1">
        <v>1670.0</v>
      </c>
      <c r="B1672" s="2" t="str">
        <f>HYPERLINK("https://stackoverflow.com/q/52143938", "52143938")</f>
        <v>52143938</v>
      </c>
      <c r="C1672" s="1" t="s">
        <v>4</v>
      </c>
      <c r="D1672" s="1">
        <v>2.0</v>
      </c>
      <c r="E1672" s="1">
        <v>0.533928900835375</v>
      </c>
    </row>
    <row r="1673">
      <c r="A1673" s="1">
        <v>1671.0</v>
      </c>
      <c r="B1673" s="2" t="str">
        <f>HYPERLINK("https://stackoverflow.com/q/52144189", "52144189")</f>
        <v>52144189</v>
      </c>
      <c r="C1673" s="1" t="s">
        <v>4</v>
      </c>
      <c r="D1673" s="1">
        <v>9.0</v>
      </c>
      <c r="E1673" s="1">
        <v>0.382313615976982</v>
      </c>
    </row>
    <row r="1674">
      <c r="A1674" s="1">
        <v>1672.0</v>
      </c>
      <c r="B1674" s="2" t="str">
        <f>HYPERLINK("https://stackoverflow.com/q/52144934", "52144934")</f>
        <v>52144934</v>
      </c>
      <c r="C1674" s="1" t="s">
        <v>4</v>
      </c>
      <c r="D1674" s="1">
        <v>7.0</v>
      </c>
      <c r="E1674" s="1">
        <v>0.339325700949317</v>
      </c>
    </row>
    <row r="1675">
      <c r="A1675" s="1">
        <v>1673.0</v>
      </c>
      <c r="B1675" s="2" t="str">
        <f>HYPERLINK("https://stackoverflow.com/q/52145113", "52145113")</f>
        <v>52145113</v>
      </c>
      <c r="C1675" s="1" t="s">
        <v>4</v>
      </c>
      <c r="D1675" s="1">
        <v>7.0</v>
      </c>
      <c r="E1675" s="1">
        <v>0.622801213123793</v>
      </c>
    </row>
    <row r="1676">
      <c r="A1676" s="1">
        <v>1674.0</v>
      </c>
      <c r="B1676" s="2" t="str">
        <f>HYPERLINK("https://stackoverflow.com/q/52154790", "52154790")</f>
        <v>52154790</v>
      </c>
      <c r="C1676" s="1" t="s">
        <v>4</v>
      </c>
      <c r="D1676" s="1">
        <v>8.0</v>
      </c>
      <c r="E1676" s="1">
        <v>0.171380532036269</v>
      </c>
    </row>
    <row r="1677">
      <c r="A1677" s="1">
        <v>1675.0</v>
      </c>
      <c r="B1677" s="2" t="str">
        <f>HYPERLINK("https://stackoverflow.com/q/52163958", "52163958")</f>
        <v>52163958</v>
      </c>
      <c r="C1677" s="1" t="s">
        <v>4</v>
      </c>
      <c r="D1677" s="1">
        <v>6.0</v>
      </c>
      <c r="E1677" s="1">
        <v>0.659644564930908</v>
      </c>
    </row>
    <row r="1678">
      <c r="A1678" s="1">
        <v>1676.0</v>
      </c>
      <c r="B1678" s="2" t="str">
        <f>HYPERLINK("https://stackoverflow.com/q/52186852", "52186852")</f>
        <v>52186852</v>
      </c>
      <c r="C1678" s="1" t="s">
        <v>4</v>
      </c>
      <c r="D1678" s="1">
        <v>5.0</v>
      </c>
      <c r="E1678" s="1">
        <v>0.437317855655964</v>
      </c>
    </row>
    <row r="1679">
      <c r="A1679" s="1">
        <v>1677.0</v>
      </c>
      <c r="B1679" s="2" t="str">
        <f>HYPERLINK("https://stackoverflow.com/q/52187749", "52187749")</f>
        <v>52187749</v>
      </c>
      <c r="C1679" s="1" t="s">
        <v>4</v>
      </c>
      <c r="D1679" s="1">
        <v>1.0</v>
      </c>
      <c r="E1679" s="1">
        <v>0.593010593010593</v>
      </c>
    </row>
    <row r="1680">
      <c r="A1680" s="1">
        <v>1678.0</v>
      </c>
      <c r="B1680" s="2" t="str">
        <f>HYPERLINK("https://stackoverflow.com/q/52191591", "52191591")</f>
        <v>52191591</v>
      </c>
      <c r="C1680" s="1" t="s">
        <v>4</v>
      </c>
      <c r="D1680" s="1">
        <v>10.0</v>
      </c>
      <c r="E1680" s="1">
        <v>0.596563929897263</v>
      </c>
    </row>
    <row r="1681">
      <c r="A1681" s="1">
        <v>1679.0</v>
      </c>
      <c r="B1681" s="2" t="str">
        <f>HYPERLINK("https://stackoverflow.com/q/52194258", "52194258")</f>
        <v>52194258</v>
      </c>
      <c r="C1681" s="1" t="s">
        <v>4</v>
      </c>
      <c r="D1681" s="1">
        <v>3.0</v>
      </c>
      <c r="E1681" s="1">
        <v>0.726700854700854</v>
      </c>
    </row>
    <row r="1682">
      <c r="A1682" s="1">
        <v>1680.0</v>
      </c>
      <c r="B1682" s="2" t="str">
        <f>HYPERLINK("https://stackoverflow.com/q/52201545", "52201545")</f>
        <v>52201545</v>
      </c>
      <c r="C1682" s="1" t="s">
        <v>4</v>
      </c>
      <c r="D1682" s="1">
        <v>11.0</v>
      </c>
      <c r="E1682" s="1">
        <v>0.406889406889406</v>
      </c>
    </row>
    <row r="1683">
      <c r="A1683" s="1">
        <v>1681.0</v>
      </c>
      <c r="B1683" s="2" t="str">
        <f>HYPERLINK("https://stackoverflow.com/q/52205477", "52205477")</f>
        <v>52205477</v>
      </c>
      <c r="C1683" s="1" t="s">
        <v>4</v>
      </c>
      <c r="D1683" s="1">
        <v>1.0</v>
      </c>
      <c r="E1683" s="1">
        <v>0.60335435559852</v>
      </c>
    </row>
    <row r="1684">
      <c r="A1684" s="1">
        <v>1682.0</v>
      </c>
      <c r="B1684" s="2" t="str">
        <f>HYPERLINK("https://stackoverflow.com/q/52205799", "52205799")</f>
        <v>52205799</v>
      </c>
      <c r="C1684" s="1" t="s">
        <v>4</v>
      </c>
      <c r="D1684" s="1">
        <v>9.0</v>
      </c>
      <c r="E1684" s="1">
        <v>0.324210768655213</v>
      </c>
    </row>
    <row r="1685">
      <c r="A1685" s="1">
        <v>1683.0</v>
      </c>
      <c r="B1685" s="2" t="str">
        <f>HYPERLINK("https://stackoverflow.com/q/52213181", "52213181")</f>
        <v>52213181</v>
      </c>
      <c r="C1685" s="1" t="s">
        <v>4</v>
      </c>
      <c r="D1685" s="1">
        <v>11.0</v>
      </c>
      <c r="E1685" s="1">
        <v>0.457524672994286</v>
      </c>
    </row>
    <row r="1686">
      <c r="A1686" s="1">
        <v>1684.0</v>
      </c>
      <c r="B1686" s="2" t="str">
        <f>HYPERLINK("https://stackoverflow.com/q/52213870", "52213870")</f>
        <v>52213870</v>
      </c>
      <c r="C1686" s="1" t="s">
        <v>4</v>
      </c>
      <c r="D1686" s="1">
        <v>3.0</v>
      </c>
      <c r="E1686" s="1">
        <v>0.25008325008325</v>
      </c>
    </row>
    <row r="1687">
      <c r="A1687" s="1">
        <v>1685.0</v>
      </c>
      <c r="B1687" s="2" t="str">
        <f>HYPERLINK("https://stackoverflow.com/q/52215513", "52215513")</f>
        <v>52215513</v>
      </c>
      <c r="C1687" s="1" t="s">
        <v>4</v>
      </c>
      <c r="D1687" s="1">
        <v>8.0</v>
      </c>
      <c r="E1687" s="1">
        <v>0.266845557543231</v>
      </c>
    </row>
    <row r="1688">
      <c r="A1688" s="1">
        <v>1686.0</v>
      </c>
      <c r="B1688" s="2" t="str">
        <f>HYPERLINK("https://stackoverflow.com/q/52215703", "52215703")</f>
        <v>52215703</v>
      </c>
      <c r="C1688" s="1" t="s">
        <v>4</v>
      </c>
      <c r="D1688" s="1">
        <v>10.0</v>
      </c>
      <c r="E1688" s="1">
        <v>0.424480779553243</v>
      </c>
    </row>
    <row r="1689">
      <c r="A1689" s="1">
        <v>1687.0</v>
      </c>
      <c r="B1689" s="2" t="str">
        <f>HYPERLINK("https://stackoverflow.com/q/52217414", "52217414")</f>
        <v>52217414</v>
      </c>
      <c r="C1689" s="1" t="s">
        <v>4</v>
      </c>
      <c r="D1689" s="1">
        <v>10.0</v>
      </c>
      <c r="E1689" s="1">
        <v>0.506735115942824</v>
      </c>
    </row>
    <row r="1690">
      <c r="A1690" s="1">
        <v>1688.0</v>
      </c>
      <c r="B1690" s="2" t="str">
        <f>HYPERLINK("https://stackoverflow.com/q/52223085", "52223085")</f>
        <v>52223085</v>
      </c>
      <c r="C1690" s="1" t="s">
        <v>4</v>
      </c>
      <c r="D1690" s="1">
        <v>1.0</v>
      </c>
      <c r="E1690" s="1">
        <v>0.388034188034188</v>
      </c>
    </row>
    <row r="1691">
      <c r="A1691" s="1">
        <v>1689.0</v>
      </c>
      <c r="B1691" s="2" t="str">
        <f>HYPERLINK("https://stackoverflow.com/q/52224883", "52224883")</f>
        <v>52224883</v>
      </c>
      <c r="C1691" s="1" t="s">
        <v>4</v>
      </c>
      <c r="D1691" s="1">
        <v>1.0</v>
      </c>
      <c r="E1691" s="1">
        <v>0.542889831078807</v>
      </c>
    </row>
    <row r="1692">
      <c r="A1692" s="1">
        <v>1690.0</v>
      </c>
      <c r="B1692" s="2" t="str">
        <f>HYPERLINK("https://stackoverflow.com/q/52242599", "52242599")</f>
        <v>52242599</v>
      </c>
      <c r="C1692" s="1" t="s">
        <v>4</v>
      </c>
      <c r="D1692" s="1">
        <v>9.0</v>
      </c>
      <c r="E1692" s="1">
        <v>0.715420729505236</v>
      </c>
    </row>
    <row r="1693">
      <c r="A1693" s="1">
        <v>1691.0</v>
      </c>
      <c r="B1693" s="2" t="str">
        <f>HYPERLINK("https://stackoverflow.com/q/52260506", "52260506")</f>
        <v>52260506</v>
      </c>
      <c r="C1693" s="1" t="s">
        <v>4</v>
      </c>
      <c r="D1693" s="1">
        <v>4.0</v>
      </c>
      <c r="E1693" s="1">
        <v>0.513886224609416</v>
      </c>
    </row>
    <row r="1694">
      <c r="A1694" s="1">
        <v>1692.0</v>
      </c>
      <c r="B1694" s="2" t="str">
        <f>HYPERLINK("https://stackoverflow.com/q/52261990", "52261990")</f>
        <v>52261990</v>
      </c>
      <c r="C1694" s="1" t="s">
        <v>4</v>
      </c>
      <c r="D1694" s="1">
        <v>7.0</v>
      </c>
      <c r="E1694" s="1">
        <v>0.673758302241274</v>
      </c>
    </row>
    <row r="1695">
      <c r="A1695" s="1">
        <v>1693.0</v>
      </c>
      <c r="B1695" s="2" t="str">
        <f>HYPERLINK("https://stackoverflow.com/q/52264141", "52264141")</f>
        <v>52264141</v>
      </c>
      <c r="C1695" s="1" t="s">
        <v>4</v>
      </c>
      <c r="D1695" s="1">
        <v>3.0</v>
      </c>
      <c r="E1695" s="1">
        <v>0.392612156560654</v>
      </c>
    </row>
    <row r="1696">
      <c r="A1696" s="1">
        <v>1694.0</v>
      </c>
      <c r="B1696" s="2" t="str">
        <f>HYPERLINK("https://stackoverflow.com/q/52282777", "52282777")</f>
        <v>52282777</v>
      </c>
      <c r="C1696" s="1" t="s">
        <v>4</v>
      </c>
      <c r="D1696" s="1">
        <v>8.0</v>
      </c>
      <c r="E1696" s="1">
        <v>0.403014176599082</v>
      </c>
    </row>
    <row r="1697">
      <c r="A1697" s="1">
        <v>1695.0</v>
      </c>
      <c r="B1697" s="2" t="str">
        <f>HYPERLINK("https://stackoverflow.com/q/52287773", "52287773")</f>
        <v>52287773</v>
      </c>
      <c r="C1697" s="1" t="s">
        <v>4</v>
      </c>
      <c r="D1697" s="1">
        <v>10.0</v>
      </c>
      <c r="E1697" s="1">
        <v>0.398487010695269</v>
      </c>
    </row>
    <row r="1698">
      <c r="A1698" s="1">
        <v>1696.0</v>
      </c>
      <c r="B1698" s="2" t="str">
        <f>HYPERLINK("https://stackoverflow.com/q/52288990", "52288990")</f>
        <v>52288990</v>
      </c>
      <c r="C1698" s="1" t="s">
        <v>4</v>
      </c>
      <c r="D1698" s="1">
        <v>3.0</v>
      </c>
      <c r="E1698" s="1">
        <v>0.367981812426256</v>
      </c>
    </row>
    <row r="1699">
      <c r="A1699" s="1">
        <v>1697.0</v>
      </c>
      <c r="B1699" s="2" t="str">
        <f>HYPERLINK("https://stackoverflow.com/q/52290270", "52290270")</f>
        <v>52290270</v>
      </c>
      <c r="C1699" s="1" t="s">
        <v>4</v>
      </c>
      <c r="D1699" s="1">
        <v>1.0</v>
      </c>
      <c r="E1699" s="1">
        <v>0.499227299965307</v>
      </c>
    </row>
    <row r="1700">
      <c r="A1700" s="1">
        <v>1698.0</v>
      </c>
      <c r="B1700" s="2" t="str">
        <f>HYPERLINK("https://stackoverflow.com/q/52294271", "52294271")</f>
        <v>52294271</v>
      </c>
      <c r="C1700" s="1" t="s">
        <v>4</v>
      </c>
      <c r="D1700" s="1">
        <v>6.0</v>
      </c>
      <c r="E1700" s="1">
        <v>0.489645985016355</v>
      </c>
    </row>
    <row r="1701">
      <c r="A1701" s="1">
        <v>1699.0</v>
      </c>
      <c r="B1701" s="2" t="str">
        <f>HYPERLINK("https://stackoverflow.com/q/52294548", "52294548")</f>
        <v>52294548</v>
      </c>
      <c r="C1701" s="1" t="s">
        <v>4</v>
      </c>
      <c r="D1701" s="1">
        <v>1.0</v>
      </c>
      <c r="E1701" s="1">
        <v>0.57262678062678</v>
      </c>
    </row>
    <row r="1702">
      <c r="A1702" s="1">
        <v>1700.0</v>
      </c>
      <c r="B1702" s="2" t="str">
        <f>HYPERLINK("https://stackoverflow.com/q/52294863", "52294863")</f>
        <v>52294863</v>
      </c>
      <c r="C1702" s="1" t="s">
        <v>4</v>
      </c>
      <c r="D1702" s="1">
        <v>5.0</v>
      </c>
      <c r="E1702" s="1">
        <v>0.525556629685893</v>
      </c>
    </row>
    <row r="1703">
      <c r="A1703" s="1">
        <v>1701.0</v>
      </c>
      <c r="B1703" s="2" t="str">
        <f>HYPERLINK("https://stackoverflow.com/q/52296498", "52296498")</f>
        <v>52296498</v>
      </c>
      <c r="C1703" s="1" t="s">
        <v>4</v>
      </c>
      <c r="D1703" s="1">
        <v>1.0</v>
      </c>
      <c r="E1703" s="1">
        <v>0.276246522148161</v>
      </c>
    </row>
    <row r="1704">
      <c r="A1704" s="1">
        <v>1702.0</v>
      </c>
      <c r="B1704" s="2" t="str">
        <f>HYPERLINK("https://stackoverflow.com/q/52299979", "52299979")</f>
        <v>52299979</v>
      </c>
      <c r="C1704" s="1" t="s">
        <v>4</v>
      </c>
      <c r="D1704" s="1">
        <v>12.0</v>
      </c>
      <c r="E1704" s="1">
        <v>0.371754631641637</v>
      </c>
    </row>
    <row r="1705">
      <c r="A1705" s="1">
        <v>1703.0</v>
      </c>
      <c r="B1705" s="2" t="str">
        <f>HYPERLINK("https://stackoverflow.com/q/52300209", "52300209")</f>
        <v>52300209</v>
      </c>
      <c r="C1705" s="1" t="s">
        <v>4</v>
      </c>
      <c r="D1705" s="1">
        <v>2.0</v>
      </c>
      <c r="E1705" s="1">
        <v>0.726363995629634</v>
      </c>
    </row>
    <row r="1706">
      <c r="A1706" s="1">
        <v>1704.0</v>
      </c>
      <c r="B1706" s="2" t="str">
        <f>HYPERLINK("https://stackoverflow.com/q/52316754", "52316754")</f>
        <v>52316754</v>
      </c>
      <c r="C1706" s="1" t="s">
        <v>4</v>
      </c>
      <c r="D1706" s="1">
        <v>2.0</v>
      </c>
      <c r="E1706" s="1">
        <v>0.393022850165707</v>
      </c>
    </row>
    <row r="1707">
      <c r="A1707" s="1">
        <v>1705.0</v>
      </c>
      <c r="B1707" s="2" t="str">
        <f>HYPERLINK("https://stackoverflow.com/q/52325612", "52325612")</f>
        <v>52325612</v>
      </c>
      <c r="C1707" s="1" t="s">
        <v>4</v>
      </c>
      <c r="D1707" s="1">
        <v>10.0</v>
      </c>
      <c r="E1707" s="1">
        <v>0.413946447156779</v>
      </c>
    </row>
    <row r="1708">
      <c r="A1708" s="1">
        <v>1706.0</v>
      </c>
      <c r="B1708" s="2" t="str">
        <f>HYPERLINK("https://stackoverflow.com/q/52332025", "52332025")</f>
        <v>52332025</v>
      </c>
      <c r="C1708" s="1" t="s">
        <v>4</v>
      </c>
      <c r="D1708" s="1">
        <v>1.0</v>
      </c>
      <c r="E1708" s="1">
        <v>0.545792808723843</v>
      </c>
    </row>
    <row r="1709">
      <c r="A1709" s="1">
        <v>1707.0</v>
      </c>
      <c r="B1709" s="2" t="str">
        <f>HYPERLINK("https://stackoverflow.com/q/52353918", "52353918")</f>
        <v>52353918</v>
      </c>
      <c r="C1709" s="1" t="s">
        <v>4</v>
      </c>
      <c r="D1709" s="1">
        <v>8.0</v>
      </c>
      <c r="E1709" s="1">
        <v>0.369664734989812</v>
      </c>
    </row>
    <row r="1710">
      <c r="A1710" s="1">
        <v>1708.0</v>
      </c>
      <c r="B1710" s="2" t="str">
        <f>HYPERLINK("https://stackoverflow.com/q/52363765", "52363765")</f>
        <v>52363765</v>
      </c>
      <c r="C1710" s="1" t="s">
        <v>4</v>
      </c>
      <c r="D1710" s="1">
        <v>10.0</v>
      </c>
      <c r="E1710" s="1">
        <v>0.583206145706145</v>
      </c>
    </row>
    <row r="1711">
      <c r="A1711" s="1">
        <v>1709.0</v>
      </c>
      <c r="B1711" s="2" t="str">
        <f>HYPERLINK("https://stackoverflow.com/q/52370349", "52370349")</f>
        <v>52370349</v>
      </c>
      <c r="C1711" s="1" t="s">
        <v>4</v>
      </c>
      <c r="D1711" s="1">
        <v>8.0</v>
      </c>
      <c r="E1711" s="1">
        <v>0.510486583932911</v>
      </c>
    </row>
    <row r="1712">
      <c r="A1712" s="1">
        <v>1710.0</v>
      </c>
      <c r="B1712" s="2" t="str">
        <f>HYPERLINK("https://stackoverflow.com/q/52370474", "52370474")</f>
        <v>52370474</v>
      </c>
      <c r="C1712" s="1" t="s">
        <v>4</v>
      </c>
      <c r="D1712" s="1">
        <v>4.0</v>
      </c>
      <c r="E1712" s="1">
        <v>0.535917785917785</v>
      </c>
    </row>
    <row r="1713">
      <c r="A1713" s="1">
        <v>1711.0</v>
      </c>
      <c r="B1713" s="2" t="str">
        <f>HYPERLINK("https://stackoverflow.com/q/52370526", "52370526")</f>
        <v>52370526</v>
      </c>
      <c r="C1713" s="1" t="s">
        <v>4</v>
      </c>
      <c r="D1713" s="1">
        <v>6.0</v>
      </c>
      <c r="E1713" s="1">
        <v>0.428471346504133</v>
      </c>
    </row>
    <row r="1714">
      <c r="A1714" s="1">
        <v>1712.0</v>
      </c>
      <c r="B1714" s="2" t="str">
        <f>HYPERLINK("https://stackoverflow.com/q/52406269", "52406269")</f>
        <v>52406269</v>
      </c>
      <c r="C1714" s="1" t="s">
        <v>4</v>
      </c>
      <c r="D1714" s="1">
        <v>10.0</v>
      </c>
      <c r="E1714" s="1">
        <v>0.421705798754979</v>
      </c>
    </row>
    <row r="1715">
      <c r="A1715" s="1">
        <v>1713.0</v>
      </c>
      <c r="B1715" s="2" t="str">
        <f>HYPERLINK("https://stackoverflow.com/q/52406753", "52406753")</f>
        <v>52406753</v>
      </c>
      <c r="C1715" s="1" t="s">
        <v>4</v>
      </c>
      <c r="D1715" s="1">
        <v>3.0</v>
      </c>
      <c r="E1715" s="1">
        <v>0.43062678062678</v>
      </c>
    </row>
    <row r="1716">
      <c r="A1716" s="1">
        <v>1714.0</v>
      </c>
      <c r="B1716" s="2" t="str">
        <f>HYPERLINK("https://stackoverflow.com/q/52421026", "52421026")</f>
        <v>52421026</v>
      </c>
      <c r="C1716" s="1" t="s">
        <v>4</v>
      </c>
      <c r="D1716" s="1">
        <v>0.0</v>
      </c>
      <c r="E1716" s="1">
        <v>0.387652144099135</v>
      </c>
    </row>
    <row r="1717">
      <c r="A1717" s="1">
        <v>1715.0</v>
      </c>
      <c r="B1717" s="2" t="str">
        <f>HYPERLINK("https://stackoverflow.com/q/52424944", "52424944")</f>
        <v>52424944</v>
      </c>
      <c r="C1717" s="1" t="s">
        <v>4</v>
      </c>
      <c r="D1717" s="1">
        <v>10.0</v>
      </c>
      <c r="E1717" s="1">
        <v>0.390015238852448</v>
      </c>
    </row>
    <row r="1718">
      <c r="A1718" s="1">
        <v>1716.0</v>
      </c>
      <c r="B1718" s="2" t="str">
        <f>HYPERLINK("https://stackoverflow.com/q/52425738", "52425738")</f>
        <v>52425738</v>
      </c>
      <c r="C1718" s="1" t="s">
        <v>4</v>
      </c>
      <c r="D1718" s="1">
        <v>1.0</v>
      </c>
      <c r="E1718" s="1">
        <v>0.653798845680764</v>
      </c>
    </row>
    <row r="1719">
      <c r="A1719" s="1">
        <v>1717.0</v>
      </c>
      <c r="B1719" s="2" t="str">
        <f>HYPERLINK("https://stackoverflow.com/q/52427085", "52427085")</f>
        <v>52427085</v>
      </c>
      <c r="C1719" s="1" t="s">
        <v>4</v>
      </c>
      <c r="D1719" s="1">
        <v>11.0</v>
      </c>
      <c r="E1719" s="1">
        <v>0.351801295433863</v>
      </c>
    </row>
    <row r="1720">
      <c r="A1720" s="1">
        <v>1718.0</v>
      </c>
      <c r="B1720" s="2" t="str">
        <f>HYPERLINK("https://stackoverflow.com/q/52436007", "52436007")</f>
        <v>52436007</v>
      </c>
      <c r="C1720" s="1" t="s">
        <v>4</v>
      </c>
      <c r="D1720" s="1">
        <v>2.0</v>
      </c>
      <c r="E1720" s="1">
        <v>0.384548349254231</v>
      </c>
    </row>
    <row r="1721">
      <c r="A1721" s="1">
        <v>1719.0</v>
      </c>
      <c r="B1721" s="2" t="str">
        <f>HYPERLINK("https://stackoverflow.com/q/52441440", "52441440")</f>
        <v>52441440</v>
      </c>
      <c r="C1721" s="1" t="s">
        <v>4</v>
      </c>
      <c r="D1721" s="1">
        <v>7.0</v>
      </c>
      <c r="E1721" s="1">
        <v>0.36202212946399</v>
      </c>
    </row>
    <row r="1722">
      <c r="A1722" s="1">
        <v>1720.0</v>
      </c>
      <c r="B1722" s="2" t="str">
        <f>HYPERLINK("https://stackoverflow.com/q/52443062", "52443062")</f>
        <v>52443062</v>
      </c>
      <c r="C1722" s="1" t="s">
        <v>4</v>
      </c>
      <c r="D1722" s="1">
        <v>1.0</v>
      </c>
      <c r="E1722" s="1">
        <v>0.533336807727051</v>
      </c>
    </row>
    <row r="1723">
      <c r="A1723" s="1">
        <v>1721.0</v>
      </c>
      <c r="B1723" s="2" t="str">
        <f>HYPERLINK("https://stackoverflow.com/q/52480985", "52480985")</f>
        <v>52480985</v>
      </c>
      <c r="C1723" s="1" t="s">
        <v>4</v>
      </c>
      <c r="D1723" s="1">
        <v>5.0</v>
      </c>
      <c r="E1723" s="1">
        <v>0.418323024880401</v>
      </c>
    </row>
    <row r="1724">
      <c r="A1724" s="1">
        <v>1722.0</v>
      </c>
      <c r="B1724" s="2" t="str">
        <f>HYPERLINK("https://stackoverflow.com/q/52486527", "52486527")</f>
        <v>52486527</v>
      </c>
      <c r="C1724" s="1" t="s">
        <v>4</v>
      </c>
      <c r="D1724" s="1">
        <v>0.0</v>
      </c>
      <c r="E1724" s="1">
        <v>0.206700854700854</v>
      </c>
    </row>
    <row r="1725">
      <c r="A1725" s="1">
        <v>1723.0</v>
      </c>
      <c r="B1725" s="2" t="str">
        <f>HYPERLINK("https://stackoverflow.com/q/52492264", "52492264")</f>
        <v>52492264</v>
      </c>
      <c r="C1725" s="1" t="s">
        <v>4</v>
      </c>
      <c r="D1725" s="1">
        <v>6.0</v>
      </c>
      <c r="E1725" s="1">
        <v>0.550695132240196</v>
      </c>
    </row>
    <row r="1726">
      <c r="A1726" s="1">
        <v>1724.0</v>
      </c>
      <c r="B1726" s="2" t="str">
        <f>HYPERLINK("https://stackoverflow.com/q/52497823", "52497823")</f>
        <v>52497823</v>
      </c>
      <c r="C1726" s="1" t="s">
        <v>4</v>
      </c>
      <c r="D1726" s="1">
        <v>1.0</v>
      </c>
      <c r="E1726" s="1">
        <v>0.346621860086851</v>
      </c>
    </row>
    <row r="1727">
      <c r="A1727" s="1">
        <v>1725.0</v>
      </c>
      <c r="B1727" s="2" t="str">
        <f>HYPERLINK("https://stackoverflow.com/q/52498140", "52498140")</f>
        <v>52498140</v>
      </c>
      <c r="C1727" s="1" t="s">
        <v>4</v>
      </c>
      <c r="D1727" s="1">
        <v>8.0</v>
      </c>
      <c r="E1727" s="1">
        <v>0.381711290551069</v>
      </c>
    </row>
    <row r="1728">
      <c r="A1728" s="1">
        <v>1726.0</v>
      </c>
      <c r="B1728" s="2" t="str">
        <f>HYPERLINK("https://stackoverflow.com/q/52499067", "52499067")</f>
        <v>52499067</v>
      </c>
      <c r="C1728" s="1" t="s">
        <v>4</v>
      </c>
      <c r="D1728" s="1">
        <v>8.0</v>
      </c>
      <c r="E1728" s="1">
        <v>0.342465404965404</v>
      </c>
    </row>
    <row r="1729">
      <c r="A1729" s="1">
        <v>1727.0</v>
      </c>
      <c r="B1729" s="2" t="str">
        <f>HYPERLINK("https://stackoverflow.com/q/52510724", "52510724")</f>
        <v>52510724</v>
      </c>
      <c r="C1729" s="1" t="s">
        <v>4</v>
      </c>
      <c r="D1729" s="1">
        <v>6.0</v>
      </c>
      <c r="E1729" s="1">
        <v>0.613482216708023</v>
      </c>
    </row>
    <row r="1730">
      <c r="A1730" s="1">
        <v>1728.0</v>
      </c>
      <c r="B1730" s="2" t="str">
        <f>HYPERLINK("https://stackoverflow.com/q/52518944", "52518944")</f>
        <v>52518944</v>
      </c>
      <c r="C1730" s="1" t="s">
        <v>4</v>
      </c>
      <c r="D1730" s="1">
        <v>3.0</v>
      </c>
      <c r="E1730" s="1">
        <v>0.305955334987593</v>
      </c>
    </row>
    <row r="1731">
      <c r="A1731" s="1">
        <v>1729.0</v>
      </c>
      <c r="B1731" s="2" t="str">
        <f>HYPERLINK("https://stackoverflow.com/q/52519202", "52519202")</f>
        <v>52519202</v>
      </c>
      <c r="C1731" s="1" t="s">
        <v>4</v>
      </c>
      <c r="D1731" s="1">
        <v>1.0</v>
      </c>
      <c r="E1731" s="1">
        <v>0.343972537988857</v>
      </c>
    </row>
    <row r="1732">
      <c r="A1732" s="1">
        <v>1730.0</v>
      </c>
      <c r="B1732" s="2" t="str">
        <f>HYPERLINK("https://stackoverflow.com/q/52525320", "52525320")</f>
        <v>52525320</v>
      </c>
      <c r="C1732" s="1" t="s">
        <v>4</v>
      </c>
      <c r="D1732" s="1">
        <v>6.0</v>
      </c>
      <c r="E1732" s="1">
        <v>0.578191468602427</v>
      </c>
    </row>
    <row r="1733">
      <c r="A1733" s="1">
        <v>1731.0</v>
      </c>
      <c r="B1733" s="2" t="str">
        <f>HYPERLINK("https://stackoverflow.com/q/52529279", "52529279")</f>
        <v>52529279</v>
      </c>
      <c r="C1733" s="1" t="s">
        <v>4</v>
      </c>
      <c r="D1733" s="1">
        <v>6.0</v>
      </c>
      <c r="E1733" s="1">
        <v>0.328014047047279</v>
      </c>
    </row>
    <row r="1734">
      <c r="A1734" s="1">
        <v>1732.0</v>
      </c>
      <c r="B1734" s="2" t="str">
        <f>HYPERLINK("https://stackoverflow.com/q/52534581", "52534581")</f>
        <v>52534581</v>
      </c>
      <c r="C1734" s="1" t="s">
        <v>4</v>
      </c>
      <c r="D1734" s="1">
        <v>6.0</v>
      </c>
      <c r="E1734" s="1">
        <v>0.469666841095412</v>
      </c>
    </row>
    <row r="1735">
      <c r="A1735" s="1">
        <v>1733.0</v>
      </c>
      <c r="B1735" s="2" t="str">
        <f>HYPERLINK("https://stackoverflow.com/q/52544025", "52544025")</f>
        <v>52544025</v>
      </c>
      <c r="C1735" s="1" t="s">
        <v>4</v>
      </c>
      <c r="D1735" s="1">
        <v>5.0</v>
      </c>
      <c r="E1735" s="1">
        <v>0.594134405899111</v>
      </c>
    </row>
    <row r="1736">
      <c r="A1736" s="1">
        <v>1734.0</v>
      </c>
      <c r="B1736" s="2" t="str">
        <f>HYPERLINK("https://stackoverflow.com/q/52559551", "52559551")</f>
        <v>52559551</v>
      </c>
      <c r="C1736" s="1" t="s">
        <v>4</v>
      </c>
      <c r="D1736" s="1">
        <v>3.0</v>
      </c>
      <c r="E1736" s="1">
        <v>0.4006039006039</v>
      </c>
    </row>
    <row r="1737">
      <c r="A1737" s="1">
        <v>1735.0</v>
      </c>
      <c r="B1737" s="2" t="str">
        <f>HYPERLINK("https://stackoverflow.com/q/52563232", "52563232")</f>
        <v>52563232</v>
      </c>
      <c r="C1737" s="1" t="s">
        <v>4</v>
      </c>
      <c r="D1737" s="1">
        <v>2.0</v>
      </c>
      <c r="E1737" s="1">
        <v>0.256486568986568</v>
      </c>
    </row>
    <row r="1738">
      <c r="A1738" s="1">
        <v>1736.0</v>
      </c>
      <c r="B1738" s="2" t="str">
        <f>HYPERLINK("https://stackoverflow.com/q/52574490", "52574490")</f>
        <v>52574490</v>
      </c>
      <c r="C1738" s="1" t="s">
        <v>4</v>
      </c>
      <c r="D1738" s="1">
        <v>6.0</v>
      </c>
      <c r="E1738" s="1">
        <v>0.510936682365253</v>
      </c>
    </row>
    <row r="1739">
      <c r="A1739" s="1">
        <v>1737.0</v>
      </c>
      <c r="B1739" s="2" t="str">
        <f>HYPERLINK("https://stackoverflow.com/q/52585467", "52585467")</f>
        <v>52585467</v>
      </c>
      <c r="C1739" s="1" t="s">
        <v>4</v>
      </c>
      <c r="D1739" s="1">
        <v>0.0</v>
      </c>
      <c r="E1739" s="1">
        <v>0.483946680837872</v>
      </c>
    </row>
    <row r="1740">
      <c r="A1740" s="1">
        <v>1738.0</v>
      </c>
      <c r="B1740" s="2" t="str">
        <f>HYPERLINK("https://stackoverflow.com/q/52593036", "52593036")</f>
        <v>52593036</v>
      </c>
      <c r="C1740" s="1" t="s">
        <v>4</v>
      </c>
      <c r="D1740" s="1">
        <v>7.0</v>
      </c>
      <c r="E1740" s="1">
        <v>0.661732524051364</v>
      </c>
    </row>
    <row r="1741">
      <c r="A1741" s="1">
        <v>1739.0</v>
      </c>
      <c r="B1741" s="2" t="str">
        <f>HYPERLINK("https://stackoverflow.com/q/52600010", "52600010")</f>
        <v>52600010</v>
      </c>
      <c r="C1741" s="1" t="s">
        <v>4</v>
      </c>
      <c r="D1741" s="1">
        <v>9.0</v>
      </c>
      <c r="E1741" s="1">
        <v>0.454351043414837</v>
      </c>
    </row>
    <row r="1742">
      <c r="A1742" s="1">
        <v>1740.0</v>
      </c>
      <c r="B1742" s="2" t="str">
        <f>HYPERLINK("https://stackoverflow.com/q/52605791", "52605791")</f>
        <v>52605791</v>
      </c>
      <c r="C1742" s="1" t="s">
        <v>4</v>
      </c>
      <c r="D1742" s="1">
        <v>3.0</v>
      </c>
      <c r="E1742" s="1">
        <v>0.32604588394062</v>
      </c>
    </row>
    <row r="1743">
      <c r="A1743" s="1">
        <v>1741.0</v>
      </c>
      <c r="B1743" s="2" t="str">
        <f>HYPERLINK("https://stackoverflow.com/q/52612424", "52612424")</f>
        <v>52612424</v>
      </c>
      <c r="C1743" s="1" t="s">
        <v>4</v>
      </c>
      <c r="D1743" s="1">
        <v>1.0</v>
      </c>
      <c r="E1743" s="1">
        <v>0.702012682657843</v>
      </c>
    </row>
    <row r="1744">
      <c r="A1744" s="1">
        <v>1742.0</v>
      </c>
      <c r="B1744" s="2" t="str">
        <f>HYPERLINK("https://stackoverflow.com/q/52626952", "52626952")</f>
        <v>52626952</v>
      </c>
      <c r="C1744" s="1" t="s">
        <v>4</v>
      </c>
      <c r="D1744" s="1">
        <v>2.0</v>
      </c>
      <c r="E1744" s="1">
        <v>0.269074633080045</v>
      </c>
    </row>
    <row r="1745">
      <c r="A1745" s="1">
        <v>1743.0</v>
      </c>
      <c r="B1745" s="2" t="str">
        <f>HYPERLINK("https://stackoverflow.com/q/52642674", "52642674")</f>
        <v>52642674</v>
      </c>
      <c r="C1745" s="1" t="s">
        <v>4</v>
      </c>
      <c r="D1745" s="1">
        <v>3.0</v>
      </c>
      <c r="E1745" s="1">
        <v>0.454329711114679</v>
      </c>
    </row>
    <row r="1746">
      <c r="A1746" s="1">
        <v>1744.0</v>
      </c>
      <c r="B1746" s="2" t="str">
        <f>HYPERLINK("https://stackoverflow.com/q/52648963", "52648963")</f>
        <v>52648963</v>
      </c>
      <c r="C1746" s="1" t="s">
        <v>4</v>
      </c>
      <c r="D1746" s="1">
        <v>5.0</v>
      </c>
      <c r="E1746" s="1">
        <v>0.285947017991216</v>
      </c>
    </row>
    <row r="1747">
      <c r="A1747" s="1">
        <v>1745.0</v>
      </c>
      <c r="B1747" s="2" t="str">
        <f>HYPERLINK("https://stackoverflow.com/q/52656748", "52656748")</f>
        <v>52656748</v>
      </c>
      <c r="C1747" s="1" t="s">
        <v>4</v>
      </c>
      <c r="D1747" s="1">
        <v>9.0</v>
      </c>
      <c r="E1747" s="1">
        <v>0.608822718500137</v>
      </c>
    </row>
    <row r="1748">
      <c r="A1748" s="1">
        <v>1746.0</v>
      </c>
      <c r="B1748" s="2" t="str">
        <f>HYPERLINK("https://stackoverflow.com/q/52668100", "52668100")</f>
        <v>52668100</v>
      </c>
      <c r="C1748" s="1" t="s">
        <v>4</v>
      </c>
      <c r="D1748" s="1">
        <v>11.0</v>
      </c>
      <c r="E1748" s="1">
        <v>0.349725730322745</v>
      </c>
    </row>
    <row r="1749">
      <c r="A1749" s="1">
        <v>1747.0</v>
      </c>
      <c r="B1749" s="2" t="str">
        <f>HYPERLINK("https://stackoverflow.com/q/52670156", "52670156")</f>
        <v>52670156</v>
      </c>
      <c r="C1749" s="1" t="s">
        <v>4</v>
      </c>
      <c r="D1749" s="1">
        <v>12.0</v>
      </c>
      <c r="E1749" s="1">
        <v>0.392493749636606</v>
      </c>
    </row>
    <row r="1750">
      <c r="A1750" s="1">
        <v>1748.0</v>
      </c>
      <c r="B1750" s="2" t="str">
        <f>HYPERLINK("https://stackoverflow.com/q/52673505", "52673505")</f>
        <v>52673505</v>
      </c>
      <c r="C1750" s="1" t="s">
        <v>4</v>
      </c>
      <c r="D1750" s="1">
        <v>10.0</v>
      </c>
      <c r="E1750" s="1">
        <v>0.515801261466001</v>
      </c>
    </row>
    <row r="1751">
      <c r="A1751" s="1">
        <v>1749.0</v>
      </c>
      <c r="B1751" s="2" t="str">
        <f>HYPERLINK("https://stackoverflow.com/q/52684091", "52684091")</f>
        <v>52684091</v>
      </c>
      <c r="C1751" s="1" t="s">
        <v>4</v>
      </c>
      <c r="D1751" s="1">
        <v>12.0</v>
      </c>
      <c r="E1751" s="1">
        <v>0.671388591742574</v>
      </c>
    </row>
    <row r="1752">
      <c r="A1752" s="1">
        <v>1750.0</v>
      </c>
      <c r="B1752" s="2" t="str">
        <f>HYPERLINK("https://stackoverflow.com/q/52704291", "52704291")</f>
        <v>52704291</v>
      </c>
      <c r="C1752" s="1" t="s">
        <v>4</v>
      </c>
      <c r="D1752" s="1">
        <v>8.0</v>
      </c>
      <c r="E1752" s="1">
        <v>0.537980597466128</v>
      </c>
    </row>
    <row r="1753">
      <c r="A1753" s="1">
        <v>1751.0</v>
      </c>
      <c r="B1753" s="2" t="str">
        <f>HYPERLINK("https://stackoverflow.com/q/52706803", "52706803")</f>
        <v>52706803</v>
      </c>
      <c r="C1753" s="1" t="s">
        <v>4</v>
      </c>
      <c r="D1753" s="1">
        <v>0.0</v>
      </c>
      <c r="E1753" s="1">
        <v>0.320024744327533</v>
      </c>
    </row>
    <row r="1754">
      <c r="A1754" s="1">
        <v>1752.0</v>
      </c>
      <c r="B1754" s="2" t="str">
        <f>HYPERLINK("https://stackoverflow.com/q/52715914", "52715914")</f>
        <v>52715914</v>
      </c>
      <c r="C1754" s="1" t="s">
        <v>4</v>
      </c>
      <c r="D1754" s="1">
        <v>10.0</v>
      </c>
      <c r="E1754" s="1">
        <v>0.423328305681246</v>
      </c>
    </row>
    <row r="1755">
      <c r="A1755" s="1">
        <v>1753.0</v>
      </c>
      <c r="B1755" s="2" t="str">
        <f>HYPERLINK("https://stackoverflow.com/q/52719697", "52719697")</f>
        <v>52719697</v>
      </c>
      <c r="C1755" s="1" t="s">
        <v>4</v>
      </c>
      <c r="D1755" s="1">
        <v>3.0</v>
      </c>
      <c r="E1755" s="1">
        <v>0.361692724619553</v>
      </c>
    </row>
    <row r="1756">
      <c r="A1756" s="1">
        <v>1754.0</v>
      </c>
      <c r="B1756" s="2" t="str">
        <f>HYPERLINK("https://stackoverflow.com/q/52720455", "52720455")</f>
        <v>52720455</v>
      </c>
      <c r="C1756" s="1" t="s">
        <v>4</v>
      </c>
      <c r="D1756" s="1">
        <v>7.0</v>
      </c>
      <c r="E1756" s="1">
        <v>0.29152189529548</v>
      </c>
    </row>
    <row r="1757">
      <c r="A1757" s="1">
        <v>1755.0</v>
      </c>
      <c r="B1757" s="2" t="str">
        <f>HYPERLINK("https://stackoverflow.com/q/52733497", "52733497")</f>
        <v>52733497</v>
      </c>
      <c r="C1757" s="1" t="s">
        <v>4</v>
      </c>
      <c r="D1757" s="1">
        <v>4.0</v>
      </c>
      <c r="E1757" s="1">
        <v>0.582326235692819</v>
      </c>
    </row>
    <row r="1758">
      <c r="A1758" s="1">
        <v>1756.0</v>
      </c>
      <c r="B1758" s="2" t="str">
        <f>HYPERLINK("https://stackoverflow.com/q/52736363", "52736363")</f>
        <v>52736363</v>
      </c>
      <c r="C1758" s="1" t="s">
        <v>4</v>
      </c>
      <c r="D1758" s="1">
        <v>7.0</v>
      </c>
      <c r="E1758" s="1">
        <v>0.696118123362705</v>
      </c>
    </row>
    <row r="1759">
      <c r="A1759" s="1">
        <v>1757.0</v>
      </c>
      <c r="B1759" s="2" t="str">
        <f>HYPERLINK("https://stackoverflow.com/q/52737691", "52737691")</f>
        <v>52737691</v>
      </c>
      <c r="C1759" s="1" t="s">
        <v>4</v>
      </c>
      <c r="D1759" s="1">
        <v>12.0</v>
      </c>
      <c r="E1759" s="1">
        <v>0.394136663566715</v>
      </c>
    </row>
    <row r="1760">
      <c r="A1760" s="1">
        <v>1758.0</v>
      </c>
      <c r="B1760" s="2" t="str">
        <f>HYPERLINK("https://stackoverflow.com/q/52744026", "52744026")</f>
        <v>52744026</v>
      </c>
      <c r="C1760" s="1" t="s">
        <v>4</v>
      </c>
      <c r="D1760" s="1">
        <v>12.0</v>
      </c>
      <c r="E1760" s="1">
        <v>0.32735231410728</v>
      </c>
    </row>
    <row r="1761">
      <c r="A1761" s="1">
        <v>1759.0</v>
      </c>
      <c r="B1761" s="2" t="str">
        <f>HYPERLINK("https://stackoverflow.com/q/52753965", "52753965")</f>
        <v>52753965</v>
      </c>
      <c r="C1761" s="1" t="s">
        <v>4</v>
      </c>
      <c r="D1761" s="1">
        <v>3.0</v>
      </c>
      <c r="E1761" s="1">
        <v>0.658553744368105</v>
      </c>
    </row>
    <row r="1762">
      <c r="A1762" s="1">
        <v>1760.0</v>
      </c>
      <c r="B1762" s="2" t="str">
        <f>HYPERLINK("https://stackoverflow.com/q/52761661", "52761661")</f>
        <v>52761661</v>
      </c>
      <c r="C1762" s="1" t="s">
        <v>4</v>
      </c>
      <c r="D1762" s="1">
        <v>12.0</v>
      </c>
      <c r="E1762" s="1">
        <v>0.523612190278857</v>
      </c>
    </row>
    <row r="1763">
      <c r="A1763" s="1">
        <v>1761.0</v>
      </c>
      <c r="B1763" s="2" t="str">
        <f>HYPERLINK("https://stackoverflow.com/q/52762374", "52762374")</f>
        <v>52762374</v>
      </c>
      <c r="C1763" s="1" t="s">
        <v>4</v>
      </c>
      <c r="D1763" s="1">
        <v>2.0</v>
      </c>
      <c r="E1763" s="1">
        <v>0.638203326727916</v>
      </c>
    </row>
    <row r="1764">
      <c r="A1764" s="1">
        <v>1762.0</v>
      </c>
      <c r="B1764" s="2" t="str">
        <f>HYPERLINK("https://stackoverflow.com/q/52764400", "52764400")</f>
        <v>52764400</v>
      </c>
      <c r="C1764" s="1" t="s">
        <v>4</v>
      </c>
      <c r="D1764" s="1">
        <v>7.0</v>
      </c>
      <c r="E1764" s="1">
        <v>0.231973581973581</v>
      </c>
    </row>
    <row r="1765">
      <c r="A1765" s="1">
        <v>1763.0</v>
      </c>
      <c r="B1765" s="2" t="str">
        <f>HYPERLINK("https://stackoverflow.com/q/52772128", "52772128")</f>
        <v>52772128</v>
      </c>
      <c r="C1765" s="1" t="s">
        <v>4</v>
      </c>
      <c r="D1765" s="1">
        <v>4.0</v>
      </c>
      <c r="E1765" s="1">
        <v>0.559184285500074</v>
      </c>
    </row>
    <row r="1766">
      <c r="A1766" s="1">
        <v>1764.0</v>
      </c>
      <c r="B1766" s="2" t="str">
        <f>HYPERLINK("https://stackoverflow.com/q/52776119", "52776119")</f>
        <v>52776119</v>
      </c>
      <c r="C1766" s="1" t="s">
        <v>4</v>
      </c>
      <c r="D1766" s="1">
        <v>3.0</v>
      </c>
      <c r="E1766" s="1">
        <v>0.654597974042418</v>
      </c>
    </row>
    <row r="1767">
      <c r="A1767" s="1">
        <v>1765.0</v>
      </c>
      <c r="B1767" s="2" t="str">
        <f>HYPERLINK("https://stackoverflow.com/q/52781309", "52781309")</f>
        <v>52781309</v>
      </c>
      <c r="C1767" s="1" t="s">
        <v>4</v>
      </c>
      <c r="D1767" s="1">
        <v>1.0</v>
      </c>
      <c r="E1767" s="1">
        <v>0.409534909534909</v>
      </c>
    </row>
    <row r="1768">
      <c r="A1768" s="1">
        <v>1766.0</v>
      </c>
      <c r="B1768" s="2" t="str">
        <f>HYPERLINK("https://stackoverflow.com/q/52805378", "52805378")</f>
        <v>52805378</v>
      </c>
      <c r="C1768" s="1" t="s">
        <v>4</v>
      </c>
      <c r="D1768" s="1">
        <v>11.0</v>
      </c>
      <c r="E1768" s="1">
        <v>0.449202572913913</v>
      </c>
    </row>
    <row r="1769">
      <c r="A1769" s="1">
        <v>1767.0</v>
      </c>
      <c r="B1769" s="2" t="str">
        <f>HYPERLINK("https://stackoverflow.com/q/52814608", "52814608")</f>
        <v>52814608</v>
      </c>
      <c r="C1769" s="1" t="s">
        <v>4</v>
      </c>
      <c r="D1769" s="1">
        <v>9.0</v>
      </c>
      <c r="E1769" s="1">
        <v>0.21639159841407</v>
      </c>
    </row>
    <row r="1770">
      <c r="A1770" s="1">
        <v>1768.0</v>
      </c>
      <c r="B1770" s="2" t="str">
        <f>HYPERLINK("https://stackoverflow.com/q/52816757", "52816757")</f>
        <v>52816757</v>
      </c>
      <c r="C1770" s="1" t="s">
        <v>4</v>
      </c>
      <c r="D1770" s="1">
        <v>4.0</v>
      </c>
      <c r="E1770" s="1">
        <v>0.497749700648251</v>
      </c>
    </row>
    <row r="1771">
      <c r="A1771" s="1">
        <v>1769.0</v>
      </c>
      <c r="B1771" s="2" t="str">
        <f>HYPERLINK("https://stackoverflow.com/q/52821168", "52821168")</f>
        <v>52821168</v>
      </c>
      <c r="C1771" s="1" t="s">
        <v>4</v>
      </c>
      <c r="D1771" s="1">
        <v>3.0</v>
      </c>
      <c r="E1771" s="1">
        <v>0.560394151303242</v>
      </c>
    </row>
    <row r="1772">
      <c r="A1772" s="1">
        <v>1770.0</v>
      </c>
      <c r="B1772" s="2" t="str">
        <f>HYPERLINK("https://stackoverflow.com/q/52825572", "52825572")</f>
        <v>52825572</v>
      </c>
      <c r="C1772" s="1" t="s">
        <v>4</v>
      </c>
      <c r="D1772" s="1">
        <v>0.0</v>
      </c>
      <c r="E1772" s="1">
        <v>0.329960113960114</v>
      </c>
    </row>
    <row r="1773">
      <c r="A1773" s="1">
        <v>1771.0</v>
      </c>
      <c r="B1773" s="2" t="str">
        <f>HYPERLINK("https://stackoverflow.com/q/52831801", "52831801")</f>
        <v>52831801</v>
      </c>
      <c r="C1773" s="1" t="s">
        <v>4</v>
      </c>
      <c r="D1773" s="1">
        <v>3.0</v>
      </c>
      <c r="E1773" s="1">
        <v>0.395857562164257</v>
      </c>
    </row>
    <row r="1774">
      <c r="A1774" s="1">
        <v>1772.0</v>
      </c>
      <c r="B1774" s="2" t="str">
        <f>HYPERLINK("https://stackoverflow.com/q/52836878", "52836878")</f>
        <v>52836878</v>
      </c>
      <c r="C1774" s="1" t="s">
        <v>4</v>
      </c>
      <c r="D1774" s="1">
        <v>1.0</v>
      </c>
      <c r="E1774" s="1">
        <v>0.676665676665676</v>
      </c>
    </row>
    <row r="1775">
      <c r="A1775" s="1">
        <v>1773.0</v>
      </c>
      <c r="B1775" s="2" t="str">
        <f>HYPERLINK("https://stackoverflow.com/q/52838421", "52838421")</f>
        <v>52838421</v>
      </c>
      <c r="C1775" s="1" t="s">
        <v>4</v>
      </c>
      <c r="D1775" s="1">
        <v>5.0</v>
      </c>
      <c r="E1775" s="1">
        <v>0.532366775655366</v>
      </c>
    </row>
    <row r="1776">
      <c r="A1776" s="1">
        <v>1774.0</v>
      </c>
      <c r="B1776" s="2" t="str">
        <f>HYPERLINK("https://stackoverflow.com/q/52840363", "52840363")</f>
        <v>52840363</v>
      </c>
      <c r="C1776" s="1" t="s">
        <v>4</v>
      </c>
      <c r="D1776" s="1">
        <v>2.0</v>
      </c>
      <c r="E1776" s="1">
        <v>0.415127669824955</v>
      </c>
    </row>
    <row r="1777">
      <c r="A1777" s="1">
        <v>1775.0</v>
      </c>
      <c r="B1777" s="2" t="str">
        <f>HYPERLINK("https://stackoverflow.com/q/52843956", "52843956")</f>
        <v>52843956</v>
      </c>
      <c r="C1777" s="1" t="s">
        <v>4</v>
      </c>
      <c r="D1777" s="1">
        <v>12.0</v>
      </c>
      <c r="E1777" s="1">
        <v>0.470490328385065</v>
      </c>
    </row>
    <row r="1778">
      <c r="A1778" s="1">
        <v>1776.0</v>
      </c>
      <c r="B1778" s="2" t="str">
        <f>HYPERLINK("https://stackoverflow.com/q/52854298", "52854298")</f>
        <v>52854298</v>
      </c>
      <c r="C1778" s="1" t="s">
        <v>4</v>
      </c>
      <c r="D1778" s="1">
        <v>1.0</v>
      </c>
      <c r="E1778" s="1">
        <v>0.530276581713798</v>
      </c>
    </row>
    <row r="1779">
      <c r="A1779" s="1">
        <v>1777.0</v>
      </c>
      <c r="B1779" s="2" t="str">
        <f>HYPERLINK("https://stackoverflow.com/q/52872674", "52872674")</f>
        <v>52872674</v>
      </c>
      <c r="C1779" s="1" t="s">
        <v>4</v>
      </c>
      <c r="D1779" s="1">
        <v>10.0</v>
      </c>
      <c r="E1779" s="1">
        <v>0.299365321147499</v>
      </c>
    </row>
    <row r="1780">
      <c r="A1780" s="1">
        <v>1778.0</v>
      </c>
      <c r="B1780" s="2" t="str">
        <f>HYPERLINK("https://stackoverflow.com/q/52874947", "52874947")</f>
        <v>52874947</v>
      </c>
      <c r="C1780" s="1" t="s">
        <v>4</v>
      </c>
      <c r="D1780" s="1">
        <v>11.0</v>
      </c>
      <c r="E1780" s="1">
        <v>0.23860308816061</v>
      </c>
    </row>
    <row r="1781">
      <c r="A1781" s="1">
        <v>1779.0</v>
      </c>
      <c r="B1781" s="2" t="str">
        <f>HYPERLINK("https://stackoverflow.com/q/52880268", "52880268")</f>
        <v>52880268</v>
      </c>
      <c r="C1781" s="1" t="s">
        <v>4</v>
      </c>
      <c r="D1781" s="1">
        <v>5.0</v>
      </c>
      <c r="E1781" s="1">
        <v>0.305085893204705</v>
      </c>
    </row>
    <row r="1782">
      <c r="A1782" s="1">
        <v>1780.0</v>
      </c>
      <c r="B1782" s="2" t="str">
        <f>HYPERLINK("https://stackoverflow.com/q/52888222", "52888222")</f>
        <v>52888222</v>
      </c>
      <c r="C1782" s="1" t="s">
        <v>4</v>
      </c>
      <c r="D1782" s="1">
        <v>9.0</v>
      </c>
      <c r="E1782" s="1">
        <v>0.384210414135601</v>
      </c>
    </row>
    <row r="1783">
      <c r="A1783" s="1">
        <v>1781.0</v>
      </c>
      <c r="B1783" s="2" t="str">
        <f>HYPERLINK("https://stackoverflow.com/q/52890757", "52890757")</f>
        <v>52890757</v>
      </c>
      <c r="C1783" s="1" t="s">
        <v>4</v>
      </c>
      <c r="D1783" s="1">
        <v>6.0</v>
      </c>
      <c r="E1783" s="1">
        <v>0.702352630187681</v>
      </c>
    </row>
    <row r="1784">
      <c r="A1784" s="1">
        <v>1782.0</v>
      </c>
      <c r="B1784" s="2" t="str">
        <f>HYPERLINK("https://stackoverflow.com/q/52892670", "52892670")</f>
        <v>52892670</v>
      </c>
      <c r="C1784" s="1" t="s">
        <v>4</v>
      </c>
      <c r="D1784" s="1">
        <v>2.0</v>
      </c>
      <c r="E1784" s="1">
        <v>0.365992634285317</v>
      </c>
    </row>
    <row r="1785">
      <c r="A1785" s="1">
        <v>1783.0</v>
      </c>
      <c r="B1785" s="2" t="str">
        <f>HYPERLINK("https://stackoverflow.com/q/52894062", "52894062")</f>
        <v>52894062</v>
      </c>
      <c r="C1785" s="1" t="s">
        <v>4</v>
      </c>
      <c r="D1785" s="1">
        <v>10.0</v>
      </c>
      <c r="E1785" s="1">
        <v>0.580330484330484</v>
      </c>
    </row>
    <row r="1786">
      <c r="A1786" s="1">
        <v>1784.0</v>
      </c>
      <c r="B1786" s="2" t="str">
        <f>HYPERLINK("https://stackoverflow.com/q/52897466", "52897466")</f>
        <v>52897466</v>
      </c>
      <c r="C1786" s="1" t="s">
        <v>4</v>
      </c>
      <c r="D1786" s="1">
        <v>2.0</v>
      </c>
      <c r="E1786" s="1">
        <v>0.406811104485523</v>
      </c>
    </row>
    <row r="1787">
      <c r="A1787" s="1">
        <v>1785.0</v>
      </c>
      <c r="B1787" s="2" t="str">
        <f>HYPERLINK("https://stackoverflow.com/q/52898741", "52898741")</f>
        <v>52898741</v>
      </c>
      <c r="C1787" s="1" t="s">
        <v>4</v>
      </c>
      <c r="D1787" s="1">
        <v>2.0</v>
      </c>
      <c r="E1787" s="1">
        <v>0.544237732916978</v>
      </c>
    </row>
    <row r="1788">
      <c r="A1788" s="1">
        <v>1786.0</v>
      </c>
      <c r="B1788" s="2" t="str">
        <f>HYPERLINK("https://stackoverflow.com/q/52904363", "52904363")</f>
        <v>52904363</v>
      </c>
      <c r="C1788" s="1" t="s">
        <v>4</v>
      </c>
      <c r="D1788" s="1">
        <v>4.0</v>
      </c>
      <c r="E1788" s="1">
        <v>0.461916926861576</v>
      </c>
    </row>
    <row r="1789">
      <c r="A1789" s="1">
        <v>1787.0</v>
      </c>
      <c r="B1789" s="2" t="str">
        <f>HYPERLINK("https://stackoverflow.com/q/52917737", "52917737")</f>
        <v>52917737</v>
      </c>
      <c r="C1789" s="1" t="s">
        <v>4</v>
      </c>
      <c r="D1789" s="1">
        <v>11.0</v>
      </c>
      <c r="E1789" s="1">
        <v>0.319737319737319</v>
      </c>
    </row>
    <row r="1790">
      <c r="A1790" s="1">
        <v>1788.0</v>
      </c>
      <c r="B1790" s="2" t="str">
        <f>HYPERLINK("https://stackoverflow.com/q/52919137", "52919137")</f>
        <v>52919137</v>
      </c>
      <c r="C1790" s="1" t="s">
        <v>4</v>
      </c>
      <c r="D1790" s="1">
        <v>3.0</v>
      </c>
      <c r="E1790" s="1">
        <v>0.226997648138587</v>
      </c>
    </row>
    <row r="1791">
      <c r="A1791" s="1">
        <v>1789.0</v>
      </c>
      <c r="B1791" s="2" t="str">
        <f>HYPERLINK("https://stackoverflow.com/q/52923228", "52923228")</f>
        <v>52923228</v>
      </c>
      <c r="C1791" s="1" t="s">
        <v>4</v>
      </c>
      <c r="D1791" s="1">
        <v>8.0</v>
      </c>
      <c r="E1791" s="1">
        <v>0.575122023999829</v>
      </c>
    </row>
    <row r="1792">
      <c r="A1792" s="1">
        <v>1790.0</v>
      </c>
      <c r="B1792" s="2" t="str">
        <f>HYPERLINK("https://stackoverflow.com/q/52939680", "52939680")</f>
        <v>52939680</v>
      </c>
      <c r="C1792" s="1" t="s">
        <v>4</v>
      </c>
      <c r="D1792" s="1">
        <v>8.0</v>
      </c>
      <c r="E1792" s="1">
        <v>0.306691487019355</v>
      </c>
    </row>
    <row r="1793">
      <c r="A1793" s="1">
        <v>1791.0</v>
      </c>
      <c r="B1793" s="2" t="str">
        <f>HYPERLINK("https://stackoverflow.com/q/52952265", "52952265")</f>
        <v>52952265</v>
      </c>
      <c r="C1793" s="1" t="s">
        <v>4</v>
      </c>
      <c r="D1793" s="1">
        <v>2.0</v>
      </c>
      <c r="E1793" s="1">
        <v>0.329417056971236</v>
      </c>
    </row>
    <row r="1794">
      <c r="A1794" s="1">
        <v>1792.0</v>
      </c>
      <c r="B1794" s="2" t="str">
        <f>HYPERLINK("https://stackoverflow.com/q/52953534", "52953534")</f>
        <v>52953534</v>
      </c>
      <c r="C1794" s="1" t="s">
        <v>4</v>
      </c>
      <c r="D1794" s="1">
        <v>12.0</v>
      </c>
      <c r="E1794" s="1">
        <v>0.381155881155881</v>
      </c>
    </row>
    <row r="1795">
      <c r="A1795" s="1">
        <v>1793.0</v>
      </c>
      <c r="B1795" s="2" t="str">
        <f>HYPERLINK("https://stackoverflow.com/q/52954065", "52954065")</f>
        <v>52954065</v>
      </c>
      <c r="C1795" s="1" t="s">
        <v>4</v>
      </c>
      <c r="D1795" s="1">
        <v>0.0</v>
      </c>
      <c r="E1795" s="1">
        <v>0.411974623314829</v>
      </c>
    </row>
    <row r="1796">
      <c r="A1796" s="1">
        <v>1794.0</v>
      </c>
      <c r="B1796" s="2" t="str">
        <f>HYPERLINK("https://stackoverflow.com/q/52958536", "52958536")</f>
        <v>52958536</v>
      </c>
      <c r="C1796" s="1" t="s">
        <v>4</v>
      </c>
      <c r="D1796" s="1">
        <v>6.0</v>
      </c>
      <c r="E1796" s="1">
        <v>0.248242179276661</v>
      </c>
    </row>
    <row r="1797">
      <c r="A1797" s="1">
        <v>1795.0</v>
      </c>
      <c r="B1797" s="2" t="str">
        <f>HYPERLINK("https://stackoverflow.com/q/52960863", "52960863")</f>
        <v>52960863</v>
      </c>
      <c r="C1797" s="1" t="s">
        <v>4</v>
      </c>
      <c r="D1797" s="1">
        <v>7.0</v>
      </c>
      <c r="E1797" s="1">
        <v>0.691109218784495</v>
      </c>
    </row>
    <row r="1798">
      <c r="A1798" s="1">
        <v>1796.0</v>
      </c>
      <c r="B1798" s="2" t="str">
        <f>HYPERLINK("https://stackoverflow.com/q/52961393", "52961393")</f>
        <v>52961393</v>
      </c>
      <c r="C1798" s="1" t="s">
        <v>4</v>
      </c>
      <c r="D1798" s="1">
        <v>0.0</v>
      </c>
      <c r="E1798" s="1">
        <v>0.697226833917481</v>
      </c>
    </row>
    <row r="1799">
      <c r="A1799" s="1">
        <v>1797.0</v>
      </c>
      <c r="B1799" s="2" t="str">
        <f>HYPERLINK("https://stackoverflow.com/q/52975602", "52975602")</f>
        <v>52975602</v>
      </c>
      <c r="C1799" s="1" t="s">
        <v>4</v>
      </c>
      <c r="D1799" s="1">
        <v>12.0</v>
      </c>
      <c r="E1799" s="1">
        <v>0.599273013066116</v>
      </c>
    </row>
    <row r="1800">
      <c r="A1800" s="1">
        <v>1798.0</v>
      </c>
      <c r="B1800" s="2" t="str">
        <f>HYPERLINK("https://stackoverflow.com/q/53008138", "53008138")</f>
        <v>53008138</v>
      </c>
      <c r="C1800" s="1" t="s">
        <v>4</v>
      </c>
      <c r="D1800" s="1">
        <v>4.0</v>
      </c>
      <c r="E1800" s="1">
        <v>0.765219373219373</v>
      </c>
    </row>
    <row r="1801">
      <c r="A1801" s="1">
        <v>1799.0</v>
      </c>
      <c r="B1801" s="2" t="str">
        <f>HYPERLINK("https://stackoverflow.com/q/53015958", "53015958")</f>
        <v>53015958</v>
      </c>
      <c r="C1801" s="1" t="s">
        <v>4</v>
      </c>
      <c r="D1801" s="1">
        <v>6.0</v>
      </c>
      <c r="E1801" s="1">
        <v>0.298654742363351</v>
      </c>
    </row>
    <row r="1802">
      <c r="A1802" s="1">
        <v>1800.0</v>
      </c>
      <c r="B1802" s="2" t="str">
        <f>HYPERLINK("https://stackoverflow.com/q/53027157", "53027157")</f>
        <v>53027157</v>
      </c>
      <c r="C1802" s="1" t="s">
        <v>4</v>
      </c>
      <c r="D1802" s="1">
        <v>11.0</v>
      </c>
      <c r="E1802" s="1">
        <v>0.443147510311689</v>
      </c>
    </row>
    <row r="1803">
      <c r="A1803" s="1">
        <v>1801.0</v>
      </c>
      <c r="B1803" s="2" t="str">
        <f>HYPERLINK("https://stackoverflow.com/q/53039094", "53039094")</f>
        <v>53039094</v>
      </c>
      <c r="C1803" s="1" t="s">
        <v>4</v>
      </c>
      <c r="D1803" s="1">
        <v>0.0</v>
      </c>
      <c r="E1803" s="1">
        <v>0.346764346764346</v>
      </c>
    </row>
    <row r="1804">
      <c r="A1804" s="1">
        <v>1802.0</v>
      </c>
      <c r="B1804" s="2" t="str">
        <f>HYPERLINK("https://stackoverflow.com/q/53043346", "53043346")</f>
        <v>53043346</v>
      </c>
      <c r="C1804" s="1" t="s">
        <v>4</v>
      </c>
      <c r="D1804" s="1">
        <v>9.0</v>
      </c>
      <c r="E1804" s="1">
        <v>0.246058879392212</v>
      </c>
    </row>
    <row r="1805">
      <c r="A1805" s="1">
        <v>1803.0</v>
      </c>
      <c r="B1805" s="2" t="str">
        <f>HYPERLINK("https://stackoverflow.com/q/53051838", "53051838")</f>
        <v>53051838</v>
      </c>
      <c r="C1805" s="1" t="s">
        <v>4</v>
      </c>
      <c r="D1805" s="1">
        <v>2.0</v>
      </c>
      <c r="E1805" s="1">
        <v>0.708905888463899</v>
      </c>
    </row>
    <row r="1806">
      <c r="A1806" s="1">
        <v>1804.0</v>
      </c>
      <c r="B1806" s="2" t="str">
        <f>HYPERLINK("https://stackoverflow.com/q/53082382", "53082382")</f>
        <v>53082382</v>
      </c>
      <c r="C1806" s="1" t="s">
        <v>4</v>
      </c>
      <c r="D1806" s="1">
        <v>6.0</v>
      </c>
      <c r="E1806" s="1">
        <v>0.516044833410102</v>
      </c>
    </row>
    <row r="1807">
      <c r="A1807" s="1">
        <v>1805.0</v>
      </c>
      <c r="B1807" s="2" t="str">
        <f>HYPERLINK("https://stackoverflow.com/q/53082622", "53082622")</f>
        <v>53082622</v>
      </c>
      <c r="C1807" s="1" t="s">
        <v>4</v>
      </c>
      <c r="D1807" s="1">
        <v>11.0</v>
      </c>
      <c r="E1807" s="1">
        <v>0.483214910925754</v>
      </c>
    </row>
    <row r="1808">
      <c r="A1808" s="1">
        <v>1806.0</v>
      </c>
      <c r="B1808" s="2" t="str">
        <f>HYPERLINK("https://stackoverflow.com/q/53095373", "53095373")</f>
        <v>53095373</v>
      </c>
      <c r="C1808" s="1" t="s">
        <v>4</v>
      </c>
      <c r="D1808" s="1">
        <v>6.0</v>
      </c>
      <c r="E1808" s="1">
        <v>0.521367521367521</v>
      </c>
    </row>
    <row r="1809">
      <c r="A1809" s="1">
        <v>1807.0</v>
      </c>
      <c r="B1809" s="2" t="str">
        <f>HYPERLINK("https://stackoverflow.com/q/53108026", "53108026")</f>
        <v>53108026</v>
      </c>
      <c r="C1809" s="1" t="s">
        <v>4</v>
      </c>
      <c r="D1809" s="1">
        <v>1.0</v>
      </c>
      <c r="E1809" s="1">
        <v>0.333539877843675</v>
      </c>
    </row>
    <row r="1810">
      <c r="A1810" s="1">
        <v>1808.0</v>
      </c>
      <c r="B1810" s="2" t="str">
        <f>HYPERLINK("https://stackoverflow.com/q/53109130", "53109130")</f>
        <v>53109130</v>
      </c>
      <c r="C1810" s="1" t="s">
        <v>4</v>
      </c>
      <c r="D1810" s="1">
        <v>7.0</v>
      </c>
      <c r="E1810" s="1">
        <v>0.718207326376766</v>
      </c>
    </row>
    <row r="1811">
      <c r="A1811" s="1">
        <v>1809.0</v>
      </c>
      <c r="B1811" s="2" t="str">
        <f>HYPERLINK("https://stackoverflow.com/q/53110268", "53110268")</f>
        <v>53110268</v>
      </c>
      <c r="C1811" s="1" t="s">
        <v>4</v>
      </c>
      <c r="D1811" s="1">
        <v>1.0</v>
      </c>
      <c r="E1811" s="1">
        <v>0.586192991256282</v>
      </c>
    </row>
    <row r="1812">
      <c r="A1812" s="1">
        <v>1810.0</v>
      </c>
      <c r="B1812" s="2" t="str">
        <f>HYPERLINK("https://stackoverflow.com/q/53115362", "53115362")</f>
        <v>53115362</v>
      </c>
      <c r="C1812" s="1" t="s">
        <v>4</v>
      </c>
      <c r="D1812" s="1">
        <v>5.0</v>
      </c>
      <c r="E1812" s="1">
        <v>0.423757596171389</v>
      </c>
    </row>
    <row r="1813">
      <c r="A1813" s="1">
        <v>1811.0</v>
      </c>
      <c r="B1813" s="2" t="str">
        <f>HYPERLINK("https://stackoverflow.com/q/53154744", "53154744")</f>
        <v>53154744</v>
      </c>
      <c r="C1813" s="1" t="s">
        <v>4</v>
      </c>
      <c r="D1813" s="1">
        <v>4.0</v>
      </c>
      <c r="E1813" s="1">
        <v>0.470840172826927</v>
      </c>
    </row>
    <row r="1814">
      <c r="A1814" s="1">
        <v>1812.0</v>
      </c>
      <c r="B1814" s="2" t="str">
        <f>HYPERLINK("https://stackoverflow.com/q/53161038", "53161038")</f>
        <v>53161038</v>
      </c>
      <c r="C1814" s="1" t="s">
        <v>4</v>
      </c>
      <c r="D1814" s="1">
        <v>11.0</v>
      </c>
      <c r="E1814" s="1">
        <v>0.236453160366203</v>
      </c>
    </row>
    <row r="1815">
      <c r="A1815" s="1">
        <v>1813.0</v>
      </c>
      <c r="B1815" s="2" t="str">
        <f>HYPERLINK("https://stackoverflow.com/q/53167215", "53167215")</f>
        <v>53167215</v>
      </c>
      <c r="C1815" s="1" t="s">
        <v>4</v>
      </c>
      <c r="D1815" s="1">
        <v>5.0</v>
      </c>
      <c r="E1815" s="1">
        <v>0.312675434446652</v>
      </c>
    </row>
    <row r="1816">
      <c r="A1816" s="1">
        <v>1814.0</v>
      </c>
      <c r="B1816" s="2" t="str">
        <f>HYPERLINK("https://stackoverflow.com/q/53169033", "53169033")</f>
        <v>53169033</v>
      </c>
      <c r="C1816" s="1" t="s">
        <v>4</v>
      </c>
      <c r="D1816" s="1">
        <v>2.0</v>
      </c>
      <c r="E1816" s="1">
        <v>0.349231654931136</v>
      </c>
    </row>
    <row r="1817">
      <c r="A1817" s="1">
        <v>1815.0</v>
      </c>
      <c r="B1817" s="2" t="str">
        <f>HYPERLINK("https://stackoverflow.com/q/53170139", "53170139")</f>
        <v>53170139</v>
      </c>
      <c r="C1817" s="1" t="s">
        <v>4</v>
      </c>
      <c r="D1817" s="1">
        <v>4.0</v>
      </c>
      <c r="E1817" s="1">
        <v>0.471433658933659</v>
      </c>
    </row>
    <row r="1818">
      <c r="A1818" s="1">
        <v>1816.0</v>
      </c>
      <c r="B1818" s="2" t="str">
        <f>HYPERLINK("https://stackoverflow.com/q/53170292", "53170292")</f>
        <v>53170292</v>
      </c>
      <c r="C1818" s="1" t="s">
        <v>4</v>
      </c>
      <c r="D1818" s="1">
        <v>0.0</v>
      </c>
      <c r="E1818" s="1">
        <v>0.326655124082776</v>
      </c>
    </row>
    <row r="1819">
      <c r="A1819" s="1">
        <v>1817.0</v>
      </c>
      <c r="B1819" s="2" t="str">
        <f>HYPERLINK("https://stackoverflow.com/q/53171048", "53171048")</f>
        <v>53171048</v>
      </c>
      <c r="C1819" s="1" t="s">
        <v>4</v>
      </c>
      <c r="D1819" s="1">
        <v>1.0</v>
      </c>
      <c r="E1819" s="1">
        <v>0.472577033462642</v>
      </c>
    </row>
    <row r="1820">
      <c r="A1820" s="1">
        <v>1818.0</v>
      </c>
      <c r="B1820" s="2" t="str">
        <f>HYPERLINK("https://stackoverflow.com/q/53173969", "53173969")</f>
        <v>53173969</v>
      </c>
      <c r="C1820" s="1" t="s">
        <v>4</v>
      </c>
      <c r="D1820" s="1">
        <v>1.0</v>
      </c>
      <c r="E1820" s="1">
        <v>0.350667547388858</v>
      </c>
    </row>
    <row r="1821">
      <c r="A1821" s="1">
        <v>1819.0</v>
      </c>
      <c r="B1821" s="2" t="str">
        <f>HYPERLINK("https://stackoverflow.com/q/53174186", "53174186")</f>
        <v>53174186</v>
      </c>
      <c r="C1821" s="1" t="s">
        <v>4</v>
      </c>
      <c r="D1821" s="1">
        <v>5.0</v>
      </c>
      <c r="E1821" s="1">
        <v>0.379664143981324</v>
      </c>
    </row>
    <row r="1822">
      <c r="A1822" s="1">
        <v>1820.0</v>
      </c>
      <c r="B1822" s="2" t="str">
        <f>HYPERLINK("https://stackoverflow.com/q/53175144", "53175144")</f>
        <v>53175144</v>
      </c>
      <c r="C1822" s="1" t="s">
        <v>4</v>
      </c>
      <c r="D1822" s="1">
        <v>10.0</v>
      </c>
      <c r="E1822" s="1">
        <v>0.4250026379656</v>
      </c>
    </row>
    <row r="1823">
      <c r="A1823" s="1">
        <v>1821.0</v>
      </c>
      <c r="B1823" s="2" t="str">
        <f>HYPERLINK("https://stackoverflow.com/q/53192185", "53192185")</f>
        <v>53192185</v>
      </c>
      <c r="C1823" s="1" t="s">
        <v>4</v>
      </c>
      <c r="D1823" s="1">
        <v>4.0</v>
      </c>
      <c r="E1823" s="1">
        <v>0.422877550666597</v>
      </c>
    </row>
    <row r="1824">
      <c r="A1824" s="1">
        <v>1822.0</v>
      </c>
      <c r="B1824" s="2" t="str">
        <f>HYPERLINK("https://stackoverflow.com/q/53192332", "53192332")</f>
        <v>53192332</v>
      </c>
      <c r="C1824" s="1" t="s">
        <v>4</v>
      </c>
      <c r="D1824" s="1">
        <v>1.0</v>
      </c>
      <c r="E1824" s="1">
        <v>0.413714536853914</v>
      </c>
    </row>
    <row r="1825">
      <c r="A1825" s="1">
        <v>1823.0</v>
      </c>
      <c r="B1825" s="2" t="str">
        <f>HYPERLINK("https://stackoverflow.com/q/53195363", "53195363")</f>
        <v>53195363</v>
      </c>
      <c r="C1825" s="1" t="s">
        <v>4</v>
      </c>
      <c r="D1825" s="1">
        <v>11.0</v>
      </c>
      <c r="E1825" s="1">
        <v>0.445740281224152</v>
      </c>
    </row>
    <row r="1826">
      <c r="A1826" s="1">
        <v>1824.0</v>
      </c>
      <c r="B1826" s="2" t="str">
        <f>HYPERLINK("https://stackoverflow.com/q/53197839", "53197839")</f>
        <v>53197839</v>
      </c>
      <c r="C1826" s="1" t="s">
        <v>4</v>
      </c>
      <c r="D1826" s="1">
        <v>4.0</v>
      </c>
      <c r="E1826" s="1">
        <v>0.26049795615013</v>
      </c>
    </row>
    <row r="1827">
      <c r="A1827" s="1">
        <v>1825.0</v>
      </c>
      <c r="B1827" s="2" t="str">
        <f>HYPERLINK("https://stackoverflow.com/q/53199680", "53199680")</f>
        <v>53199680</v>
      </c>
      <c r="C1827" s="1" t="s">
        <v>4</v>
      </c>
      <c r="D1827" s="1">
        <v>11.0</v>
      </c>
      <c r="E1827" s="1">
        <v>0.445414757008959</v>
      </c>
    </row>
    <row r="1828">
      <c r="A1828" s="1">
        <v>1826.0</v>
      </c>
      <c r="B1828" s="2" t="str">
        <f>HYPERLINK("https://stackoverflow.com/q/53207169", "53207169")</f>
        <v>53207169</v>
      </c>
      <c r="C1828" s="1" t="s">
        <v>4</v>
      </c>
      <c r="D1828" s="1">
        <v>3.0</v>
      </c>
      <c r="E1828" s="1">
        <v>0.58180956015868</v>
      </c>
    </row>
    <row r="1829">
      <c r="A1829" s="1">
        <v>1827.0</v>
      </c>
      <c r="B1829" s="2" t="str">
        <f>HYPERLINK("https://stackoverflow.com/q/53207653", "53207653")</f>
        <v>53207653</v>
      </c>
      <c r="C1829" s="1" t="s">
        <v>4</v>
      </c>
      <c r="D1829" s="1">
        <v>0.0</v>
      </c>
      <c r="E1829" s="1">
        <v>0.401212482607831</v>
      </c>
    </row>
    <row r="1830">
      <c r="A1830" s="1">
        <v>1828.0</v>
      </c>
      <c r="B1830" s="2" t="str">
        <f>HYPERLINK("https://stackoverflow.com/q/53208833", "53208833")</f>
        <v>53208833</v>
      </c>
      <c r="C1830" s="1" t="s">
        <v>4</v>
      </c>
      <c r="D1830" s="1">
        <v>3.0</v>
      </c>
      <c r="E1830" s="1">
        <v>0.361564861564861</v>
      </c>
    </row>
    <row r="1831">
      <c r="A1831" s="1">
        <v>1829.0</v>
      </c>
      <c r="B1831" s="2" t="str">
        <f>HYPERLINK("https://stackoverflow.com/q/53218116", "53218116")</f>
        <v>53218116</v>
      </c>
      <c r="C1831" s="1" t="s">
        <v>4</v>
      </c>
      <c r="D1831" s="1">
        <v>4.0</v>
      </c>
      <c r="E1831" s="1">
        <v>0.317838992838992</v>
      </c>
    </row>
    <row r="1832">
      <c r="A1832" s="1">
        <v>1830.0</v>
      </c>
      <c r="B1832" s="2" t="str">
        <f>HYPERLINK("https://stackoverflow.com/q/53232272", "53232272")</f>
        <v>53232272</v>
      </c>
      <c r="C1832" s="1" t="s">
        <v>4</v>
      </c>
      <c r="D1832" s="1">
        <v>12.0</v>
      </c>
      <c r="E1832" s="1">
        <v>0.480182336182336</v>
      </c>
    </row>
    <row r="1833">
      <c r="A1833" s="1">
        <v>1831.0</v>
      </c>
      <c r="B1833" s="2" t="str">
        <f>HYPERLINK("https://stackoverflow.com/q/53244788", "53244788")</f>
        <v>53244788</v>
      </c>
      <c r="C1833" s="1" t="s">
        <v>4</v>
      </c>
      <c r="D1833" s="1">
        <v>4.0</v>
      </c>
      <c r="E1833" s="1">
        <v>0.320961636030129</v>
      </c>
    </row>
    <row r="1834">
      <c r="A1834" s="1">
        <v>1832.0</v>
      </c>
      <c r="B1834" s="2" t="str">
        <f>HYPERLINK("https://stackoverflow.com/q/53257076", "53257076")</f>
        <v>53257076</v>
      </c>
      <c r="C1834" s="1" t="s">
        <v>4</v>
      </c>
      <c r="D1834" s="1">
        <v>2.0</v>
      </c>
      <c r="E1834" s="1">
        <v>0.809911879679321</v>
      </c>
    </row>
    <row r="1835">
      <c r="A1835" s="1">
        <v>1833.0</v>
      </c>
      <c r="B1835" s="2" t="str">
        <f>HYPERLINK("https://stackoverflow.com/q/53258037", "53258037")</f>
        <v>53258037</v>
      </c>
      <c r="C1835" s="1" t="s">
        <v>4</v>
      </c>
      <c r="D1835" s="1">
        <v>5.0</v>
      </c>
      <c r="E1835" s="1">
        <v>0.334065934065934</v>
      </c>
    </row>
    <row r="1836">
      <c r="A1836" s="1">
        <v>1834.0</v>
      </c>
      <c r="B1836" s="2" t="str">
        <f>HYPERLINK("https://stackoverflow.com/q/53260499", "53260499")</f>
        <v>53260499</v>
      </c>
      <c r="C1836" s="1" t="s">
        <v>4</v>
      </c>
      <c r="D1836" s="1">
        <v>3.0</v>
      </c>
      <c r="E1836" s="1">
        <v>0.382572160349938</v>
      </c>
    </row>
    <row r="1837">
      <c r="A1837" s="1">
        <v>1835.0</v>
      </c>
      <c r="B1837" s="2" t="str">
        <f>HYPERLINK("https://stackoverflow.com/q/53262784", "53262784")</f>
        <v>53262784</v>
      </c>
      <c r="C1837" s="1" t="s">
        <v>4</v>
      </c>
      <c r="D1837" s="1">
        <v>2.0</v>
      </c>
      <c r="E1837" s="1">
        <v>0.66040602126778</v>
      </c>
    </row>
    <row r="1838">
      <c r="A1838" s="1">
        <v>1836.0</v>
      </c>
      <c r="B1838" s="2" t="str">
        <f>HYPERLINK("https://stackoverflow.com/q/53264791", "53264791")</f>
        <v>53264791</v>
      </c>
      <c r="C1838" s="1" t="s">
        <v>4</v>
      </c>
      <c r="D1838" s="1">
        <v>2.0</v>
      </c>
      <c r="E1838" s="1">
        <v>0.795568761233997</v>
      </c>
    </row>
    <row r="1839">
      <c r="A1839" s="1">
        <v>1837.0</v>
      </c>
      <c r="B1839" s="2" t="str">
        <f>HYPERLINK("https://stackoverflow.com/q/53267924", "53267924")</f>
        <v>53267924</v>
      </c>
      <c r="C1839" s="1" t="s">
        <v>4</v>
      </c>
      <c r="D1839" s="1">
        <v>3.0</v>
      </c>
      <c r="E1839" s="1">
        <v>0.486992521367521</v>
      </c>
    </row>
    <row r="1840">
      <c r="A1840" s="1">
        <v>1838.0</v>
      </c>
      <c r="B1840" s="2" t="str">
        <f>HYPERLINK("https://stackoverflow.com/q/53279941", "53279941")</f>
        <v>53279941</v>
      </c>
      <c r="C1840" s="1" t="s">
        <v>4</v>
      </c>
      <c r="D1840" s="1">
        <v>5.0</v>
      </c>
      <c r="E1840" s="1">
        <v>0.426865803154463</v>
      </c>
    </row>
    <row r="1841">
      <c r="A1841" s="1">
        <v>1839.0</v>
      </c>
      <c r="B1841" s="2" t="str">
        <f>HYPERLINK("https://stackoverflow.com/q/53286917", "53286917")</f>
        <v>53286917</v>
      </c>
      <c r="C1841" s="1" t="s">
        <v>4</v>
      </c>
      <c r="D1841" s="1">
        <v>10.0</v>
      </c>
      <c r="E1841" s="1">
        <v>0.317349944468588</v>
      </c>
    </row>
    <row r="1842">
      <c r="A1842" s="1">
        <v>1840.0</v>
      </c>
      <c r="B1842" s="2" t="str">
        <f>HYPERLINK("https://stackoverflow.com/q/53287555", "53287555")</f>
        <v>53287555</v>
      </c>
      <c r="C1842" s="1" t="s">
        <v>4</v>
      </c>
      <c r="D1842" s="1">
        <v>11.0</v>
      </c>
      <c r="E1842" s="1">
        <v>0.463274782959822</v>
      </c>
    </row>
    <row r="1843">
      <c r="A1843" s="1">
        <v>1841.0</v>
      </c>
      <c r="B1843" s="2" t="str">
        <f>HYPERLINK("https://stackoverflow.com/q/53288846", "53288846")</f>
        <v>53288846</v>
      </c>
      <c r="C1843" s="1" t="s">
        <v>4</v>
      </c>
      <c r="D1843" s="1">
        <v>9.0</v>
      </c>
      <c r="E1843" s="1">
        <v>0.522196708763872</v>
      </c>
    </row>
    <row r="1844">
      <c r="A1844" s="1">
        <v>1842.0</v>
      </c>
      <c r="B1844" s="2" t="str">
        <f>HYPERLINK("https://stackoverflow.com/q/53290593", "53290593")</f>
        <v>53290593</v>
      </c>
      <c r="C1844" s="1" t="s">
        <v>4</v>
      </c>
      <c r="D1844" s="1">
        <v>2.0</v>
      </c>
      <c r="E1844" s="1">
        <v>0.29503007280785</v>
      </c>
    </row>
    <row r="1845">
      <c r="A1845" s="1">
        <v>1843.0</v>
      </c>
      <c r="B1845" s="2" t="str">
        <f>HYPERLINK("https://stackoverflow.com/q/53299189", "53299189")</f>
        <v>53299189</v>
      </c>
      <c r="C1845" s="1" t="s">
        <v>4</v>
      </c>
      <c r="D1845" s="1">
        <v>7.0</v>
      </c>
      <c r="E1845" s="1">
        <v>0.367564389376469</v>
      </c>
    </row>
    <row r="1846">
      <c r="A1846" s="1">
        <v>1844.0</v>
      </c>
      <c r="B1846" s="2" t="str">
        <f>HYPERLINK("https://stackoverflow.com/q/53303701", "53303701")</f>
        <v>53303701</v>
      </c>
      <c r="C1846" s="1" t="s">
        <v>4</v>
      </c>
      <c r="D1846" s="1">
        <v>1.0</v>
      </c>
      <c r="E1846" s="1">
        <v>0.259462759462759</v>
      </c>
    </row>
    <row r="1847">
      <c r="A1847" s="1">
        <v>1845.0</v>
      </c>
      <c r="B1847" s="2" t="str">
        <f>HYPERLINK("https://stackoverflow.com/q/53305663", "53305663")</f>
        <v>53305663</v>
      </c>
      <c r="C1847" s="1" t="s">
        <v>4</v>
      </c>
      <c r="D1847" s="1">
        <v>3.0</v>
      </c>
      <c r="E1847" s="1">
        <v>0.473566025290163</v>
      </c>
    </row>
    <row r="1848">
      <c r="A1848" s="1">
        <v>1846.0</v>
      </c>
      <c r="B1848" s="2" t="str">
        <f>HYPERLINK("https://stackoverflow.com/q/53319236", "53319236")</f>
        <v>53319236</v>
      </c>
      <c r="C1848" s="1" t="s">
        <v>4</v>
      </c>
      <c r="D1848" s="1">
        <v>10.0</v>
      </c>
      <c r="E1848" s="1">
        <v>0.583254776269482</v>
      </c>
    </row>
    <row r="1849">
      <c r="A1849" s="1">
        <v>1847.0</v>
      </c>
      <c r="B1849" s="2" t="str">
        <f>HYPERLINK("https://stackoverflow.com/q/53326262", "53326262")</f>
        <v>53326262</v>
      </c>
      <c r="C1849" s="1" t="s">
        <v>4</v>
      </c>
      <c r="D1849" s="1">
        <v>3.0</v>
      </c>
      <c r="E1849" s="1">
        <v>0.590184725668596</v>
      </c>
    </row>
    <row r="1850">
      <c r="A1850" s="1">
        <v>1848.0</v>
      </c>
      <c r="B1850" s="2" t="str">
        <f>HYPERLINK("https://stackoverflow.com/q/53344801", "53344801")</f>
        <v>53344801</v>
      </c>
      <c r="C1850" s="1" t="s">
        <v>4</v>
      </c>
      <c r="D1850" s="1">
        <v>3.0</v>
      </c>
      <c r="E1850" s="1">
        <v>0.578037371733646</v>
      </c>
    </row>
    <row r="1851">
      <c r="A1851" s="1">
        <v>1849.0</v>
      </c>
      <c r="B1851" s="2" t="str">
        <f>HYPERLINK("https://stackoverflow.com/q/53388231", "53388231")</f>
        <v>53388231</v>
      </c>
      <c r="C1851" s="1" t="s">
        <v>4</v>
      </c>
      <c r="D1851" s="1">
        <v>9.0</v>
      </c>
      <c r="E1851" s="1">
        <v>0.18475415523386</v>
      </c>
    </row>
    <row r="1852">
      <c r="A1852" s="1">
        <v>1850.0</v>
      </c>
      <c r="B1852" s="2" t="str">
        <f>HYPERLINK("https://stackoverflow.com/q/53398068", "53398068")</f>
        <v>53398068</v>
      </c>
      <c r="C1852" s="1" t="s">
        <v>4</v>
      </c>
      <c r="D1852" s="1">
        <v>11.0</v>
      </c>
      <c r="E1852" s="1">
        <v>0.286129426129426</v>
      </c>
    </row>
    <row r="1853">
      <c r="A1853" s="1">
        <v>1851.0</v>
      </c>
      <c r="B1853" s="2" t="str">
        <f>HYPERLINK("https://stackoverflow.com/q/53410290", "53410290")</f>
        <v>53410290</v>
      </c>
      <c r="C1853" s="1" t="s">
        <v>4</v>
      </c>
      <c r="D1853" s="1">
        <v>8.0</v>
      </c>
      <c r="E1853" s="1">
        <v>0.420684715656782</v>
      </c>
    </row>
    <row r="1854">
      <c r="A1854" s="1">
        <v>1852.0</v>
      </c>
      <c r="B1854" s="2" t="str">
        <f>HYPERLINK("https://stackoverflow.com/q/53412187", "53412187")</f>
        <v>53412187</v>
      </c>
      <c r="C1854" s="1" t="s">
        <v>4</v>
      </c>
      <c r="D1854" s="1">
        <v>2.0</v>
      </c>
      <c r="E1854" s="1">
        <v>0.351313320825516</v>
      </c>
    </row>
    <row r="1855">
      <c r="A1855" s="1">
        <v>1853.0</v>
      </c>
      <c r="B1855" s="2" t="str">
        <f>HYPERLINK("https://stackoverflow.com/q/53413258", "53413258")</f>
        <v>53413258</v>
      </c>
      <c r="C1855" s="1" t="s">
        <v>4</v>
      </c>
      <c r="D1855" s="1">
        <v>6.0</v>
      </c>
      <c r="E1855" s="1">
        <v>0.563187939571703</v>
      </c>
    </row>
    <row r="1856">
      <c r="A1856" s="1">
        <v>1854.0</v>
      </c>
      <c r="B1856" s="2" t="str">
        <f>HYPERLINK("https://stackoverflow.com/q/53433521", "53433521")</f>
        <v>53433521</v>
      </c>
      <c r="C1856" s="1" t="s">
        <v>4</v>
      </c>
      <c r="D1856" s="1">
        <v>0.0</v>
      </c>
      <c r="E1856" s="1">
        <v>0.493160506405539</v>
      </c>
    </row>
    <row r="1857">
      <c r="A1857" s="1">
        <v>1855.0</v>
      </c>
      <c r="B1857" s="2" t="str">
        <f>HYPERLINK("https://stackoverflow.com/q/53439446", "53439446")</f>
        <v>53439446</v>
      </c>
      <c r="C1857" s="1" t="s">
        <v>4</v>
      </c>
      <c r="D1857" s="1">
        <v>3.0</v>
      </c>
      <c r="E1857" s="1">
        <v>0.400968484559815</v>
      </c>
    </row>
    <row r="1858">
      <c r="A1858" s="1">
        <v>1856.0</v>
      </c>
      <c r="B1858" s="2" t="str">
        <f>HYPERLINK("https://stackoverflow.com/q/53449627", "53449627")</f>
        <v>53449627</v>
      </c>
      <c r="C1858" s="1" t="s">
        <v>4</v>
      </c>
      <c r="D1858" s="1">
        <v>2.0</v>
      </c>
      <c r="E1858" s="1">
        <v>0.532944727802643</v>
      </c>
    </row>
    <row r="1859">
      <c r="A1859" s="1">
        <v>1857.0</v>
      </c>
      <c r="B1859" s="2" t="str">
        <f>HYPERLINK("https://stackoverflow.com/q/53472963", "53472963")</f>
        <v>53472963</v>
      </c>
      <c r="C1859" s="1" t="s">
        <v>4</v>
      </c>
      <c r="D1859" s="1">
        <v>6.0</v>
      </c>
      <c r="E1859" s="1">
        <v>0.707959700138471</v>
      </c>
    </row>
    <row r="1860">
      <c r="A1860" s="1">
        <v>1858.0</v>
      </c>
      <c r="B1860" s="2" t="str">
        <f>HYPERLINK("https://stackoverflow.com/q/53478159", "53478159")</f>
        <v>53478159</v>
      </c>
      <c r="C1860" s="1" t="s">
        <v>4</v>
      </c>
      <c r="D1860" s="1">
        <v>12.0</v>
      </c>
      <c r="E1860" s="1">
        <v>0.763402327257748</v>
      </c>
    </row>
    <row r="1861">
      <c r="A1861" s="1">
        <v>1859.0</v>
      </c>
      <c r="B1861" s="2" t="str">
        <f>HYPERLINK("https://stackoverflow.com/q/53486490", "53486490")</f>
        <v>53486490</v>
      </c>
      <c r="C1861" s="1" t="s">
        <v>4</v>
      </c>
      <c r="D1861" s="1">
        <v>3.0</v>
      </c>
      <c r="E1861" s="1">
        <v>0.683374689826302</v>
      </c>
    </row>
    <row r="1862">
      <c r="A1862" s="1">
        <v>1860.0</v>
      </c>
      <c r="B1862" s="2" t="str">
        <f>HYPERLINK("https://stackoverflow.com/q/53487133", "53487133")</f>
        <v>53487133</v>
      </c>
      <c r="C1862" s="1" t="s">
        <v>4</v>
      </c>
      <c r="D1862" s="1">
        <v>4.0</v>
      </c>
      <c r="E1862" s="1">
        <v>0.534227603672048</v>
      </c>
    </row>
    <row r="1863">
      <c r="A1863" s="1">
        <v>1861.0</v>
      </c>
      <c r="B1863" s="2" t="str">
        <f>HYPERLINK("https://stackoverflow.com/q/53499572", "53499572")</f>
        <v>53499572</v>
      </c>
      <c r="C1863" s="1" t="s">
        <v>4</v>
      </c>
      <c r="D1863" s="1">
        <v>0.0</v>
      </c>
      <c r="E1863" s="1">
        <v>0.597125097125097</v>
      </c>
    </row>
    <row r="1864">
      <c r="A1864" s="1">
        <v>1862.0</v>
      </c>
      <c r="B1864" s="2" t="str">
        <f>HYPERLINK("https://stackoverflow.com/q/53503894", "53503894")</f>
        <v>53503894</v>
      </c>
      <c r="C1864" s="1" t="s">
        <v>4</v>
      </c>
      <c r="D1864" s="1">
        <v>11.0</v>
      </c>
      <c r="E1864" s="1">
        <v>0.344284188034188</v>
      </c>
    </row>
    <row r="1865">
      <c r="A1865" s="1">
        <v>1863.0</v>
      </c>
      <c r="B1865" s="2" t="str">
        <f>HYPERLINK("https://stackoverflow.com/q/53504268", "53504268")</f>
        <v>53504268</v>
      </c>
      <c r="C1865" s="1" t="s">
        <v>4</v>
      </c>
      <c r="D1865" s="1">
        <v>6.0</v>
      </c>
      <c r="E1865" s="1">
        <v>0.549907283074365</v>
      </c>
    </row>
    <row r="1866">
      <c r="A1866" s="1">
        <v>1864.0</v>
      </c>
      <c r="B1866" s="2" t="str">
        <f>HYPERLINK("https://stackoverflow.com/q/53506323", "53506323")</f>
        <v>53506323</v>
      </c>
      <c r="C1866" s="1" t="s">
        <v>4</v>
      </c>
      <c r="D1866" s="1">
        <v>10.0</v>
      </c>
      <c r="E1866" s="1">
        <v>0.639959929236737</v>
      </c>
    </row>
    <row r="1867">
      <c r="A1867" s="1">
        <v>1865.0</v>
      </c>
      <c r="B1867" s="2" t="str">
        <f>HYPERLINK("https://stackoverflow.com/q/53513775", "53513775")</f>
        <v>53513775</v>
      </c>
      <c r="C1867" s="1" t="s">
        <v>4</v>
      </c>
      <c r="D1867" s="1">
        <v>1.0</v>
      </c>
      <c r="E1867" s="1">
        <v>0.632478632478632</v>
      </c>
    </row>
    <row r="1868">
      <c r="A1868" s="1">
        <v>1866.0</v>
      </c>
      <c r="B1868" s="2" t="str">
        <f>HYPERLINK("https://stackoverflow.com/q/53518146", "53518146")</f>
        <v>53518146</v>
      </c>
      <c r="C1868" s="1" t="s">
        <v>4</v>
      </c>
      <c r="D1868" s="1">
        <v>8.0</v>
      </c>
      <c r="E1868" s="1">
        <v>0.389826302729528</v>
      </c>
    </row>
    <row r="1869">
      <c r="A1869" s="1">
        <v>1867.0</v>
      </c>
      <c r="B1869" s="2" t="str">
        <f>HYPERLINK("https://stackoverflow.com/q/53518737", "53518737")</f>
        <v>53518737</v>
      </c>
      <c r="C1869" s="1" t="s">
        <v>4</v>
      </c>
      <c r="D1869" s="1">
        <v>1.0</v>
      </c>
      <c r="E1869" s="1">
        <v>0.339051402431684</v>
      </c>
    </row>
    <row r="1870">
      <c r="A1870" s="1">
        <v>1868.0</v>
      </c>
      <c r="B1870" s="2" t="str">
        <f>HYPERLINK("https://stackoverflow.com/q/53522196", "53522196")</f>
        <v>53522196</v>
      </c>
      <c r="C1870" s="1" t="s">
        <v>4</v>
      </c>
      <c r="D1870" s="1">
        <v>7.0</v>
      </c>
      <c r="E1870" s="1">
        <v>0.398528015194681</v>
      </c>
    </row>
    <row r="1871">
      <c r="A1871" s="1">
        <v>1869.0</v>
      </c>
      <c r="B1871" s="2" t="str">
        <f>HYPERLINK("https://stackoverflow.com/q/53528663", "53528663")</f>
        <v>53528663</v>
      </c>
      <c r="C1871" s="1" t="s">
        <v>4</v>
      </c>
      <c r="D1871" s="1">
        <v>11.0</v>
      </c>
      <c r="E1871" s="1">
        <v>0.462150711434379</v>
      </c>
    </row>
    <row r="1872">
      <c r="A1872" s="1">
        <v>1870.0</v>
      </c>
      <c r="B1872" s="2" t="str">
        <f>HYPERLINK("https://stackoverflow.com/q/53534973", "53534973")</f>
        <v>53534973</v>
      </c>
      <c r="C1872" s="1" t="s">
        <v>4</v>
      </c>
      <c r="D1872" s="1">
        <v>10.0</v>
      </c>
      <c r="E1872" s="1">
        <v>0.588268929818225</v>
      </c>
    </row>
    <row r="1873">
      <c r="A1873" s="1">
        <v>1871.0</v>
      </c>
      <c r="B1873" s="2" t="str">
        <f>HYPERLINK("https://stackoverflow.com/q/53538056", "53538056")</f>
        <v>53538056</v>
      </c>
      <c r="C1873" s="1" t="s">
        <v>4</v>
      </c>
      <c r="D1873" s="1">
        <v>6.0</v>
      </c>
      <c r="E1873" s="1">
        <v>0.36202212946399</v>
      </c>
    </row>
    <row r="1874">
      <c r="A1874" s="1">
        <v>1872.0</v>
      </c>
      <c r="B1874" s="2" t="str">
        <f>HYPERLINK("https://stackoverflow.com/q/53539159", "53539159")</f>
        <v>53539159</v>
      </c>
      <c r="C1874" s="1" t="s">
        <v>4</v>
      </c>
      <c r="D1874" s="1">
        <v>10.0</v>
      </c>
      <c r="E1874" s="1">
        <v>0.405717832344156</v>
      </c>
    </row>
    <row r="1875">
      <c r="A1875" s="1">
        <v>1873.0</v>
      </c>
      <c r="B1875" s="2" t="str">
        <f>HYPERLINK("https://stackoverflow.com/q/53544934", "53544934")</f>
        <v>53544934</v>
      </c>
      <c r="C1875" s="1" t="s">
        <v>4</v>
      </c>
      <c r="D1875" s="1">
        <v>9.0</v>
      </c>
      <c r="E1875" s="1">
        <v>0.328328699413036</v>
      </c>
    </row>
    <row r="1876">
      <c r="A1876" s="1">
        <v>1874.0</v>
      </c>
      <c r="B1876" s="2" t="str">
        <f>HYPERLINK("https://stackoverflow.com/q/53571219", "53571219")</f>
        <v>53571219</v>
      </c>
      <c r="C1876" s="1" t="s">
        <v>4</v>
      </c>
      <c r="D1876" s="1">
        <v>5.0</v>
      </c>
      <c r="E1876" s="1">
        <v>0.400043991955756</v>
      </c>
    </row>
    <row r="1877">
      <c r="A1877" s="1">
        <v>1875.0</v>
      </c>
      <c r="B1877" s="2" t="str">
        <f>HYPERLINK("https://stackoverflow.com/q/53577204", "53577204")</f>
        <v>53577204</v>
      </c>
      <c r="C1877" s="1" t="s">
        <v>4</v>
      </c>
      <c r="D1877" s="1">
        <v>3.0</v>
      </c>
      <c r="E1877" s="1">
        <v>0.340743547640099</v>
      </c>
    </row>
    <row r="1878">
      <c r="A1878" s="1">
        <v>1876.0</v>
      </c>
      <c r="B1878" s="2" t="str">
        <f>HYPERLINK("https://stackoverflow.com/q/53580445", "53580445")</f>
        <v>53580445</v>
      </c>
      <c r="C1878" s="1" t="s">
        <v>4</v>
      </c>
      <c r="D1878" s="1">
        <v>10.0</v>
      </c>
      <c r="E1878" s="1">
        <v>0.791711809317443</v>
      </c>
    </row>
    <row r="1879">
      <c r="A1879" s="1">
        <v>1877.0</v>
      </c>
      <c r="B1879" s="2" t="str">
        <f>HYPERLINK("https://stackoverflow.com/q/53582460", "53582460")</f>
        <v>53582460</v>
      </c>
      <c r="C1879" s="1" t="s">
        <v>4</v>
      </c>
      <c r="D1879" s="1">
        <v>1.0</v>
      </c>
      <c r="E1879" s="1">
        <v>0.53556233291916</v>
      </c>
    </row>
    <row r="1880">
      <c r="A1880" s="1">
        <v>1878.0</v>
      </c>
      <c r="B1880" s="2" t="str">
        <f>HYPERLINK("https://stackoverflow.com/q/53586428", "53586428")</f>
        <v>53586428</v>
      </c>
      <c r="C1880" s="1" t="s">
        <v>4</v>
      </c>
      <c r="D1880" s="1">
        <v>10.0</v>
      </c>
      <c r="E1880" s="1">
        <v>0.51162500223043</v>
      </c>
    </row>
    <row r="1881">
      <c r="A1881" s="1">
        <v>1879.0</v>
      </c>
      <c r="B1881" s="2" t="str">
        <f>HYPERLINK("https://stackoverflow.com/q/53590054", "53590054")</f>
        <v>53590054</v>
      </c>
      <c r="C1881" s="1" t="s">
        <v>4</v>
      </c>
      <c r="D1881" s="1">
        <v>10.0</v>
      </c>
      <c r="E1881" s="1">
        <v>0.635714878433325</v>
      </c>
    </row>
    <row r="1882">
      <c r="A1882" s="1">
        <v>1880.0</v>
      </c>
      <c r="B1882" s="2" t="str">
        <f>HYPERLINK("https://stackoverflow.com/q/53590585", "53590585")</f>
        <v>53590585</v>
      </c>
      <c r="C1882" s="1" t="s">
        <v>4</v>
      </c>
      <c r="D1882" s="1">
        <v>7.0</v>
      </c>
      <c r="E1882" s="1">
        <v>0.561071225071225</v>
      </c>
    </row>
    <row r="1883">
      <c r="A1883" s="1">
        <v>1881.0</v>
      </c>
      <c r="B1883" s="2" t="str">
        <f>HYPERLINK("https://stackoverflow.com/q/53604501", "53604501")</f>
        <v>53604501</v>
      </c>
      <c r="C1883" s="1" t="s">
        <v>4</v>
      </c>
      <c r="D1883" s="1">
        <v>10.0</v>
      </c>
      <c r="E1883" s="1">
        <v>0.534519448805163</v>
      </c>
    </row>
    <row r="1884">
      <c r="A1884" s="1">
        <v>1882.0</v>
      </c>
      <c r="B1884" s="2" t="str">
        <f>HYPERLINK("https://stackoverflow.com/q/53606563", "53606563")</f>
        <v>53606563</v>
      </c>
      <c r="C1884" s="1" t="s">
        <v>4</v>
      </c>
      <c r="D1884" s="1">
        <v>10.0</v>
      </c>
      <c r="E1884" s="1">
        <v>0.800500312695434</v>
      </c>
    </row>
    <row r="1885">
      <c r="A1885" s="1">
        <v>1883.0</v>
      </c>
      <c r="B1885" s="2" t="str">
        <f>HYPERLINK("https://stackoverflow.com/q/53618469", "53618469")</f>
        <v>53618469</v>
      </c>
      <c r="C1885" s="1" t="s">
        <v>4</v>
      </c>
      <c r="D1885" s="1">
        <v>0.0</v>
      </c>
      <c r="E1885" s="1">
        <v>0.309620420731531</v>
      </c>
    </row>
    <row r="1886">
      <c r="A1886" s="1">
        <v>1884.0</v>
      </c>
      <c r="B1886" s="2" t="str">
        <f>HYPERLINK("https://stackoverflow.com/q/53623673", "53623673")</f>
        <v>53623673</v>
      </c>
      <c r="C1886" s="1" t="s">
        <v>4</v>
      </c>
      <c r="D1886" s="1">
        <v>8.0</v>
      </c>
      <c r="E1886" s="1">
        <v>0.434164646851213</v>
      </c>
    </row>
    <row r="1887">
      <c r="A1887" s="1">
        <v>1885.0</v>
      </c>
      <c r="B1887" s="2" t="str">
        <f>HYPERLINK("https://stackoverflow.com/q/53644174", "53644174")</f>
        <v>53644174</v>
      </c>
      <c r="C1887" s="1" t="s">
        <v>4</v>
      </c>
      <c r="D1887" s="1">
        <v>10.0</v>
      </c>
      <c r="E1887" s="1">
        <v>0.771916095075879</v>
      </c>
    </row>
    <row r="1888">
      <c r="A1888" s="1">
        <v>1886.0</v>
      </c>
      <c r="B1888" s="2" t="str">
        <f>HYPERLINK("https://stackoverflow.com/q/53648077", "53648077")</f>
        <v>53648077</v>
      </c>
      <c r="C1888" s="1" t="s">
        <v>4</v>
      </c>
      <c r="D1888" s="1">
        <v>10.0</v>
      </c>
      <c r="E1888" s="1">
        <v>0.857407214646727</v>
      </c>
    </row>
    <row r="1889">
      <c r="A1889" s="1">
        <v>1887.0</v>
      </c>
      <c r="B1889" s="2" t="str">
        <f>HYPERLINK("https://stackoverflow.com/q/53649899", "53649899")</f>
        <v>53649899</v>
      </c>
      <c r="C1889" s="1" t="s">
        <v>4</v>
      </c>
      <c r="D1889" s="1">
        <v>10.0</v>
      </c>
      <c r="E1889" s="1">
        <v>0.691026263078664</v>
      </c>
    </row>
    <row r="1890">
      <c r="A1890" s="1">
        <v>1888.0</v>
      </c>
      <c r="B1890" s="2" t="str">
        <f>HYPERLINK("https://stackoverflow.com/q/53662108", "53662108")</f>
        <v>53662108</v>
      </c>
      <c r="C1890" s="1" t="s">
        <v>4</v>
      </c>
      <c r="D1890" s="1">
        <v>4.0</v>
      </c>
      <c r="E1890" s="1">
        <v>0.647776539080886</v>
      </c>
    </row>
    <row r="1891">
      <c r="A1891" s="1">
        <v>1889.0</v>
      </c>
      <c r="B1891" s="2" t="str">
        <f>HYPERLINK("https://stackoverflow.com/q/53664484", "53664484")</f>
        <v>53664484</v>
      </c>
      <c r="C1891" s="1" t="s">
        <v>4</v>
      </c>
      <c r="D1891" s="1">
        <v>6.0</v>
      </c>
      <c r="E1891" s="1">
        <v>0.802452177452177</v>
      </c>
    </row>
    <row r="1892">
      <c r="A1892" s="1">
        <v>1890.0</v>
      </c>
      <c r="B1892" s="2" t="str">
        <f>HYPERLINK("https://stackoverflow.com/q/53666484", "53666484")</f>
        <v>53666484</v>
      </c>
      <c r="C1892" s="1" t="s">
        <v>4</v>
      </c>
      <c r="D1892" s="1">
        <v>10.0</v>
      </c>
      <c r="E1892" s="1">
        <v>0.852685233637614</v>
      </c>
    </row>
    <row r="1893">
      <c r="A1893" s="1">
        <v>1891.0</v>
      </c>
      <c r="B1893" s="2" t="str">
        <f>HYPERLINK("https://stackoverflow.com/q/53669169", "53669169")</f>
        <v>53669169</v>
      </c>
      <c r="C1893" s="1" t="s">
        <v>4</v>
      </c>
      <c r="D1893" s="1">
        <v>6.0</v>
      </c>
      <c r="E1893" s="1">
        <v>0.286953556280239</v>
      </c>
    </row>
    <row r="1894">
      <c r="A1894" s="1">
        <v>1892.0</v>
      </c>
      <c r="B1894" s="2" t="str">
        <f>HYPERLINK("https://stackoverflow.com/q/53670395", "53670395")</f>
        <v>53670395</v>
      </c>
      <c r="C1894" s="1" t="s">
        <v>4</v>
      </c>
      <c r="D1894" s="1">
        <v>5.0</v>
      </c>
      <c r="E1894" s="1">
        <v>0.421014520863234</v>
      </c>
    </row>
    <row r="1895">
      <c r="A1895" s="1">
        <v>1893.0</v>
      </c>
      <c r="B1895" s="2" t="str">
        <f>HYPERLINK("https://stackoverflow.com/q/53677413", "53677413")</f>
        <v>53677413</v>
      </c>
      <c r="C1895" s="1" t="s">
        <v>4</v>
      </c>
      <c r="D1895" s="1">
        <v>2.0</v>
      </c>
      <c r="E1895" s="1">
        <v>0.603693370532748</v>
      </c>
    </row>
    <row r="1896">
      <c r="A1896" s="1">
        <v>1894.0</v>
      </c>
      <c r="B1896" s="2" t="str">
        <f>HYPERLINK("https://stackoverflow.com/q/53690242", "53690242")</f>
        <v>53690242</v>
      </c>
      <c r="C1896" s="1" t="s">
        <v>4</v>
      </c>
      <c r="D1896" s="1">
        <v>2.0</v>
      </c>
      <c r="E1896" s="1">
        <v>0.287589743589743</v>
      </c>
    </row>
    <row r="1897">
      <c r="A1897" s="1">
        <v>1895.0</v>
      </c>
      <c r="B1897" s="2" t="str">
        <f>HYPERLINK("https://stackoverflow.com/q/53698558", "53698558")</f>
        <v>53698558</v>
      </c>
      <c r="C1897" s="1" t="s">
        <v>4</v>
      </c>
      <c r="D1897" s="1">
        <v>10.0</v>
      </c>
      <c r="E1897" s="1">
        <v>0.70119572862715</v>
      </c>
    </row>
    <row r="1898">
      <c r="A1898" s="1">
        <v>1896.0</v>
      </c>
      <c r="B1898" s="2" t="str">
        <f>HYPERLINK("https://stackoverflow.com/q/53701218", "53701218")</f>
        <v>53701218</v>
      </c>
      <c r="C1898" s="1" t="s">
        <v>4</v>
      </c>
      <c r="D1898" s="1">
        <v>10.0</v>
      </c>
      <c r="E1898" s="1">
        <v>0.30406607465952</v>
      </c>
    </row>
    <row r="1899">
      <c r="A1899" s="1">
        <v>1897.0</v>
      </c>
      <c r="B1899" s="2" t="str">
        <f>HYPERLINK("https://stackoverflow.com/q/53702258", "53702258")</f>
        <v>53702258</v>
      </c>
      <c r="C1899" s="1" t="s">
        <v>4</v>
      </c>
      <c r="D1899" s="1">
        <v>2.0</v>
      </c>
      <c r="E1899" s="1">
        <v>0.533790968436637</v>
      </c>
    </row>
    <row r="1900">
      <c r="A1900" s="1">
        <v>1898.0</v>
      </c>
      <c r="B1900" s="2" t="str">
        <f>HYPERLINK("https://stackoverflow.com/q/53707341", "53707341")</f>
        <v>53707341</v>
      </c>
      <c r="C1900" s="1" t="s">
        <v>4</v>
      </c>
      <c r="D1900" s="1">
        <v>6.0</v>
      </c>
      <c r="E1900" s="1">
        <v>0.405440448784102</v>
      </c>
    </row>
    <row r="1901">
      <c r="A1901" s="1">
        <v>1899.0</v>
      </c>
      <c r="B1901" s="2" t="str">
        <f>HYPERLINK("https://stackoverflow.com/q/53708352", "53708352")</f>
        <v>53708352</v>
      </c>
      <c r="C1901" s="1" t="s">
        <v>4</v>
      </c>
      <c r="D1901" s="1">
        <v>10.0</v>
      </c>
      <c r="E1901" s="1">
        <v>0.698135198135198</v>
      </c>
    </row>
    <row r="1902">
      <c r="A1902" s="1">
        <v>1900.0</v>
      </c>
      <c r="B1902" s="2" t="str">
        <f>HYPERLINK("https://stackoverflow.com/q/53728623", "53728623")</f>
        <v>53728623</v>
      </c>
      <c r="C1902" s="1" t="s">
        <v>4</v>
      </c>
      <c r="D1902" s="1">
        <v>10.0</v>
      </c>
      <c r="E1902" s="1">
        <v>0.516014202309705</v>
      </c>
    </row>
    <row r="1903">
      <c r="A1903" s="1">
        <v>1901.0</v>
      </c>
      <c r="B1903" s="2" t="str">
        <f>HYPERLINK("https://stackoverflow.com/q/53729079", "53729079")</f>
        <v>53729079</v>
      </c>
      <c r="C1903" s="1" t="s">
        <v>4</v>
      </c>
      <c r="D1903" s="1">
        <v>2.0</v>
      </c>
      <c r="E1903" s="1">
        <v>0.383915414087827</v>
      </c>
    </row>
    <row r="1904">
      <c r="A1904" s="1">
        <v>1902.0</v>
      </c>
      <c r="B1904" s="2" t="str">
        <f>HYPERLINK("https://stackoverflow.com/q/53734879", "53734879")</f>
        <v>53734879</v>
      </c>
      <c r="C1904" s="1" t="s">
        <v>4</v>
      </c>
      <c r="D1904" s="1">
        <v>11.0</v>
      </c>
      <c r="E1904" s="1">
        <v>0.343878343878343</v>
      </c>
    </row>
    <row r="1905">
      <c r="A1905" s="1">
        <v>1903.0</v>
      </c>
      <c r="B1905" s="2" t="str">
        <f>HYPERLINK("https://stackoverflow.com/q/53737720", "53737720")</f>
        <v>53737720</v>
      </c>
      <c r="C1905" s="1" t="s">
        <v>4</v>
      </c>
      <c r="D1905" s="1">
        <v>10.0</v>
      </c>
      <c r="E1905" s="1">
        <v>0.628909753106755</v>
      </c>
    </row>
    <row r="1906">
      <c r="A1906" s="1">
        <v>1904.0</v>
      </c>
      <c r="B1906" s="2" t="str">
        <f>HYPERLINK("https://stackoverflow.com/q/53739089", "53739089")</f>
        <v>53739089</v>
      </c>
      <c r="C1906" s="1" t="s">
        <v>4</v>
      </c>
      <c r="D1906" s="1">
        <v>10.0</v>
      </c>
      <c r="E1906" s="1">
        <v>0.797259153740635</v>
      </c>
    </row>
    <row r="1907">
      <c r="A1907" s="1">
        <v>1905.0</v>
      </c>
      <c r="B1907" s="2" t="str">
        <f>HYPERLINK("https://stackoverflow.com/q/53742356", "53742356")</f>
        <v>53742356</v>
      </c>
      <c r="C1907" s="1" t="s">
        <v>4</v>
      </c>
      <c r="D1907" s="1">
        <v>3.0</v>
      </c>
      <c r="E1907" s="1">
        <v>0.409033168666196</v>
      </c>
    </row>
    <row r="1908">
      <c r="A1908" s="1">
        <v>1906.0</v>
      </c>
      <c r="B1908" s="2" t="str">
        <f>HYPERLINK("https://stackoverflow.com/q/53743401", "53743401")</f>
        <v>53743401</v>
      </c>
      <c r="C1908" s="1" t="s">
        <v>4</v>
      </c>
      <c r="D1908" s="1">
        <v>1.0</v>
      </c>
      <c r="E1908" s="1">
        <v>0.341074020319303</v>
      </c>
    </row>
    <row r="1909">
      <c r="A1909" s="1">
        <v>1907.0</v>
      </c>
      <c r="B1909" s="2" t="str">
        <f>HYPERLINK("https://stackoverflow.com/q/53748256", "53748256")</f>
        <v>53748256</v>
      </c>
      <c r="C1909" s="1" t="s">
        <v>4</v>
      </c>
      <c r="D1909" s="1">
        <v>5.0</v>
      </c>
      <c r="E1909" s="1">
        <v>0.232724634938657</v>
      </c>
    </row>
    <row r="1910">
      <c r="A1910" s="1">
        <v>1908.0</v>
      </c>
      <c r="B1910" s="2" t="str">
        <f>HYPERLINK("https://stackoverflow.com/q/53750539", "53750539")</f>
        <v>53750539</v>
      </c>
      <c r="C1910" s="1" t="s">
        <v>4</v>
      </c>
      <c r="D1910" s="1">
        <v>10.0</v>
      </c>
      <c r="E1910" s="1">
        <v>0.330068993924415</v>
      </c>
    </row>
    <row r="1911">
      <c r="A1911" s="1">
        <v>1909.0</v>
      </c>
      <c r="B1911" s="2" t="str">
        <f>HYPERLINK("https://stackoverflow.com/q/53751429", "53751429")</f>
        <v>53751429</v>
      </c>
      <c r="C1911" s="1" t="s">
        <v>4</v>
      </c>
      <c r="D1911" s="1">
        <v>5.0</v>
      </c>
      <c r="E1911" s="1">
        <v>0.384879181175477</v>
      </c>
    </row>
    <row r="1912">
      <c r="A1912" s="1">
        <v>1910.0</v>
      </c>
      <c r="B1912" s="2" t="str">
        <f>HYPERLINK("https://stackoverflow.com/q/53755821", "53755821")</f>
        <v>53755821</v>
      </c>
      <c r="C1912" s="1" t="s">
        <v>4</v>
      </c>
      <c r="D1912" s="1">
        <v>1.0</v>
      </c>
      <c r="E1912" s="1">
        <v>0.504745606011428</v>
      </c>
    </row>
    <row r="1913">
      <c r="A1913" s="1">
        <v>1911.0</v>
      </c>
      <c r="B1913" s="2" t="str">
        <f>HYPERLINK("https://stackoverflow.com/q/53763970", "53763970")</f>
        <v>53763970</v>
      </c>
      <c r="C1913" s="1" t="s">
        <v>4</v>
      </c>
      <c r="D1913" s="1">
        <v>9.0</v>
      </c>
      <c r="E1913" s="1">
        <v>0.527114647804303</v>
      </c>
    </row>
    <row r="1914">
      <c r="A1914" s="1">
        <v>1912.0</v>
      </c>
      <c r="B1914" s="2" t="str">
        <f>HYPERLINK("https://stackoverflow.com/q/53784092", "53784092")</f>
        <v>53784092</v>
      </c>
      <c r="C1914" s="1" t="s">
        <v>4</v>
      </c>
      <c r="D1914" s="1">
        <v>10.0</v>
      </c>
      <c r="E1914" s="1">
        <v>0.483237140063708</v>
      </c>
    </row>
    <row r="1915">
      <c r="A1915" s="1">
        <v>1913.0</v>
      </c>
      <c r="B1915" s="2" t="str">
        <f>HYPERLINK("https://stackoverflow.com/q/53801839", "53801839")</f>
        <v>53801839</v>
      </c>
      <c r="C1915" s="1" t="s">
        <v>4</v>
      </c>
      <c r="D1915" s="1">
        <v>6.0</v>
      </c>
      <c r="E1915" s="1">
        <v>0.63370412267471</v>
      </c>
    </row>
    <row r="1916">
      <c r="A1916" s="1">
        <v>1914.0</v>
      </c>
      <c r="B1916" s="2" t="str">
        <f>HYPERLINK("https://stackoverflow.com/q/53808662", "53808662")</f>
        <v>53808662</v>
      </c>
      <c r="C1916" s="1" t="s">
        <v>4</v>
      </c>
      <c r="D1916" s="1">
        <v>11.0</v>
      </c>
      <c r="E1916" s="1">
        <v>0.351086801918874</v>
      </c>
    </row>
    <row r="1917">
      <c r="A1917" s="1">
        <v>1915.0</v>
      </c>
      <c r="B1917" s="2" t="str">
        <f>HYPERLINK("https://stackoverflow.com/q/53820097", "53820097")</f>
        <v>53820097</v>
      </c>
      <c r="C1917" s="1" t="s">
        <v>4</v>
      </c>
      <c r="D1917" s="1">
        <v>8.0</v>
      </c>
      <c r="E1917" s="1">
        <v>0.253650521308513</v>
      </c>
    </row>
    <row r="1918">
      <c r="A1918" s="1">
        <v>1916.0</v>
      </c>
      <c r="B1918" s="2" t="str">
        <f>HYPERLINK("https://stackoverflow.com/q/53821137", "53821137")</f>
        <v>53821137</v>
      </c>
      <c r="C1918" s="1" t="s">
        <v>4</v>
      </c>
      <c r="D1918" s="1">
        <v>12.0</v>
      </c>
      <c r="E1918" s="1">
        <v>0.348566595441595</v>
      </c>
    </row>
    <row r="1919">
      <c r="A1919" s="1">
        <v>1917.0</v>
      </c>
      <c r="B1919" s="2" t="str">
        <f>HYPERLINK("https://stackoverflow.com/q/53826899", "53826899")</f>
        <v>53826899</v>
      </c>
      <c r="C1919" s="1" t="s">
        <v>4</v>
      </c>
      <c r="D1919" s="1">
        <v>3.0</v>
      </c>
      <c r="E1919" s="1">
        <v>0.444936132818629</v>
      </c>
    </row>
    <row r="1920">
      <c r="A1920" s="1">
        <v>1918.0</v>
      </c>
      <c r="B1920" s="2" t="str">
        <f>HYPERLINK("https://stackoverflow.com/q/53838659", "53838659")</f>
        <v>53838659</v>
      </c>
      <c r="C1920" s="1" t="s">
        <v>4</v>
      </c>
      <c r="D1920" s="1">
        <v>8.0</v>
      </c>
      <c r="E1920" s="1">
        <v>0.600289791276915</v>
      </c>
    </row>
    <row r="1921">
      <c r="A1921" s="1">
        <v>1919.0</v>
      </c>
      <c r="B1921" s="2" t="str">
        <f>HYPERLINK("https://stackoverflow.com/q/53843335", "53843335")</f>
        <v>53843335</v>
      </c>
      <c r="C1921" s="1" t="s">
        <v>4</v>
      </c>
      <c r="D1921" s="1">
        <v>10.0</v>
      </c>
      <c r="E1921" s="1">
        <v>0.754501394416917</v>
      </c>
    </row>
    <row r="1922">
      <c r="A1922" s="1">
        <v>1920.0</v>
      </c>
      <c r="B1922" s="2" t="str">
        <f>HYPERLINK("https://stackoverflow.com/q/53843585", "53843585")</f>
        <v>53843585</v>
      </c>
      <c r="C1922" s="1" t="s">
        <v>4</v>
      </c>
      <c r="D1922" s="1">
        <v>10.0</v>
      </c>
      <c r="E1922" s="1">
        <v>0.56917113893858</v>
      </c>
    </row>
    <row r="1923">
      <c r="A1923" s="1">
        <v>1921.0</v>
      </c>
      <c r="B1923" s="2" t="str">
        <f>HYPERLINK("https://stackoverflow.com/q/53843783", "53843783")</f>
        <v>53843783</v>
      </c>
      <c r="C1923" s="1" t="s">
        <v>4</v>
      </c>
      <c r="D1923" s="1">
        <v>4.0</v>
      </c>
      <c r="E1923" s="1">
        <v>0.244080764914098</v>
      </c>
    </row>
    <row r="1924">
      <c r="A1924" s="1">
        <v>1922.0</v>
      </c>
      <c r="B1924" s="2" t="str">
        <f>HYPERLINK("https://stackoverflow.com/q/53862192", "53862192")</f>
        <v>53862192</v>
      </c>
      <c r="C1924" s="1" t="s">
        <v>4</v>
      </c>
      <c r="D1924" s="1">
        <v>3.0</v>
      </c>
      <c r="E1924" s="1">
        <v>0.365339152573195</v>
      </c>
    </row>
    <row r="1925">
      <c r="A1925" s="1">
        <v>1923.0</v>
      </c>
      <c r="B1925" s="2" t="str">
        <f>HYPERLINK("https://stackoverflow.com/q/53874059", "53874059")</f>
        <v>53874059</v>
      </c>
      <c r="C1925" s="1" t="s">
        <v>4</v>
      </c>
      <c r="D1925" s="1">
        <v>7.0</v>
      </c>
      <c r="E1925" s="1">
        <v>0.649663817663817</v>
      </c>
    </row>
    <row r="1926">
      <c r="A1926" s="1">
        <v>1924.0</v>
      </c>
      <c r="B1926" s="2" t="str">
        <f>HYPERLINK("https://stackoverflow.com/q/53884162", "53884162")</f>
        <v>53884162</v>
      </c>
      <c r="C1926" s="1" t="s">
        <v>4</v>
      </c>
      <c r="D1926" s="1">
        <v>2.0</v>
      </c>
      <c r="E1926" s="1">
        <v>0.442866933033347</v>
      </c>
    </row>
    <row r="1927">
      <c r="A1927" s="1">
        <v>1925.0</v>
      </c>
      <c r="B1927" s="2" t="str">
        <f>HYPERLINK("https://stackoverflow.com/q/53884595", "53884595")</f>
        <v>53884595</v>
      </c>
      <c r="C1927" s="1" t="s">
        <v>4</v>
      </c>
      <c r="D1927" s="1">
        <v>8.0</v>
      </c>
      <c r="E1927" s="1">
        <v>0.483532272325375</v>
      </c>
    </row>
    <row r="1928">
      <c r="A1928" s="1">
        <v>1926.0</v>
      </c>
      <c r="B1928" s="2" t="str">
        <f>HYPERLINK("https://stackoverflow.com/q/53887719", "53887719")</f>
        <v>53887719</v>
      </c>
      <c r="C1928" s="1" t="s">
        <v>4</v>
      </c>
      <c r="D1928" s="1">
        <v>2.0</v>
      </c>
      <c r="E1928" s="1">
        <v>0.540763100979609</v>
      </c>
    </row>
    <row r="1929">
      <c r="A1929" s="1">
        <v>1927.0</v>
      </c>
      <c r="B1929" s="2" t="str">
        <f>HYPERLINK("https://stackoverflow.com/q/53891777", "53891777")</f>
        <v>53891777</v>
      </c>
      <c r="C1929" s="1" t="s">
        <v>4</v>
      </c>
      <c r="D1929" s="1">
        <v>1.0</v>
      </c>
      <c r="E1929" s="1">
        <v>0.42625641025641</v>
      </c>
    </row>
    <row r="1930">
      <c r="A1930" s="1">
        <v>1928.0</v>
      </c>
      <c r="B1930" s="2" t="str">
        <f>HYPERLINK("https://stackoverflow.com/q/53916396", "53916396")</f>
        <v>53916396</v>
      </c>
      <c r="C1930" s="1" t="s">
        <v>4</v>
      </c>
      <c r="D1930" s="1">
        <v>3.0</v>
      </c>
      <c r="E1930" s="1">
        <v>0.514696872223753</v>
      </c>
    </row>
    <row r="1931">
      <c r="A1931" s="1">
        <v>1929.0</v>
      </c>
      <c r="B1931" s="2" t="str">
        <f>HYPERLINK("https://stackoverflow.com/q/53930543", "53930543")</f>
        <v>53930543</v>
      </c>
      <c r="C1931" s="1" t="s">
        <v>4</v>
      </c>
      <c r="D1931" s="1">
        <v>4.0</v>
      </c>
      <c r="E1931" s="1">
        <v>0.637741790373369</v>
      </c>
    </row>
    <row r="1932">
      <c r="A1932" s="1">
        <v>1930.0</v>
      </c>
      <c r="B1932" s="2" t="str">
        <f>HYPERLINK("https://stackoverflow.com/q/53933243", "53933243")</f>
        <v>53933243</v>
      </c>
      <c r="C1932" s="1" t="s">
        <v>4</v>
      </c>
      <c r="D1932" s="1">
        <v>12.0</v>
      </c>
      <c r="E1932" s="1">
        <v>0.342424961129996</v>
      </c>
    </row>
    <row r="1933">
      <c r="A1933" s="1">
        <v>1931.0</v>
      </c>
      <c r="B1933" s="2" t="str">
        <f>HYPERLINK("https://stackoverflow.com/q/53937189", "53937189")</f>
        <v>53937189</v>
      </c>
      <c r="C1933" s="1" t="s">
        <v>4</v>
      </c>
      <c r="D1933" s="1">
        <v>3.0</v>
      </c>
      <c r="E1933" s="1">
        <v>0.533790968436637</v>
      </c>
    </row>
    <row r="1934">
      <c r="A1934" s="1">
        <v>1932.0</v>
      </c>
      <c r="B1934" s="2" t="str">
        <f>HYPERLINK("https://stackoverflow.com/q/53942601", "53942601")</f>
        <v>53942601</v>
      </c>
      <c r="C1934" s="1" t="s">
        <v>4</v>
      </c>
      <c r="D1934" s="1">
        <v>5.0</v>
      </c>
      <c r="E1934" s="1">
        <v>0.612688456036095</v>
      </c>
    </row>
    <row r="1935">
      <c r="A1935" s="1">
        <v>1933.0</v>
      </c>
      <c r="B1935" s="2" t="str">
        <f>HYPERLINK("https://stackoverflow.com/q/53944354", "53944354")</f>
        <v>53944354</v>
      </c>
      <c r="C1935" s="1" t="s">
        <v>4</v>
      </c>
      <c r="D1935" s="1">
        <v>7.0</v>
      </c>
      <c r="E1935" s="1">
        <v>0.436070102736769</v>
      </c>
    </row>
    <row r="1936">
      <c r="A1936" s="1">
        <v>1934.0</v>
      </c>
      <c r="B1936" s="2" t="str">
        <f>HYPERLINK("https://stackoverflow.com/q/53961151", "53961151")</f>
        <v>53961151</v>
      </c>
      <c r="C1936" s="1" t="s">
        <v>4</v>
      </c>
      <c r="D1936" s="1">
        <v>11.0</v>
      </c>
      <c r="E1936" s="1">
        <v>0.36993036993037</v>
      </c>
    </row>
    <row r="1937">
      <c r="A1937" s="1">
        <v>1935.0</v>
      </c>
      <c r="B1937" s="2" t="str">
        <f>HYPERLINK("https://stackoverflow.com/q/53966488", "53966488")</f>
        <v>53966488</v>
      </c>
      <c r="C1937" s="1" t="s">
        <v>4</v>
      </c>
      <c r="D1937" s="1">
        <v>10.0</v>
      </c>
      <c r="E1937" s="1">
        <v>0.527114647804303</v>
      </c>
    </row>
    <row r="1938">
      <c r="A1938" s="1">
        <v>1936.0</v>
      </c>
      <c r="B1938" s="2" t="str">
        <f>HYPERLINK("https://stackoverflow.com/q/53970869", "53970869")</f>
        <v>53970869</v>
      </c>
      <c r="C1938" s="1" t="s">
        <v>4</v>
      </c>
      <c r="D1938" s="1">
        <v>10.0</v>
      </c>
      <c r="E1938" s="1">
        <v>0.63912964969303</v>
      </c>
    </row>
    <row r="1939">
      <c r="A1939" s="1">
        <v>1937.0</v>
      </c>
      <c r="B1939" s="2" t="str">
        <f>HYPERLINK("https://stackoverflow.com/q/53990868", "53990868")</f>
        <v>53990868</v>
      </c>
      <c r="C1939" s="1" t="s">
        <v>4</v>
      </c>
      <c r="D1939" s="1">
        <v>5.0</v>
      </c>
      <c r="E1939" s="1">
        <v>0.455038341720584</v>
      </c>
    </row>
    <row r="1940">
      <c r="A1940" s="1">
        <v>1938.0</v>
      </c>
      <c r="B1940" s="2" t="str">
        <f>HYPERLINK("https://stackoverflow.com/q/54005457", "54005457")</f>
        <v>54005457</v>
      </c>
      <c r="C1940" s="1" t="s">
        <v>4</v>
      </c>
      <c r="D1940" s="1">
        <v>11.0</v>
      </c>
      <c r="E1940" s="1">
        <v>0.518748740970963</v>
      </c>
    </row>
    <row r="1941">
      <c r="A1941" s="1">
        <v>1939.0</v>
      </c>
      <c r="B1941" s="2" t="str">
        <f>HYPERLINK("https://stackoverflow.com/q/54011731", "54011731")</f>
        <v>54011731</v>
      </c>
      <c r="C1941" s="1" t="s">
        <v>4</v>
      </c>
      <c r="D1941" s="1">
        <v>4.0</v>
      </c>
      <c r="E1941" s="1">
        <v>0.559548559548559</v>
      </c>
    </row>
    <row r="1942">
      <c r="A1942" s="1">
        <v>1940.0</v>
      </c>
      <c r="B1942" s="2" t="str">
        <f>HYPERLINK("https://stackoverflow.com/q/54011765", "54011765")</f>
        <v>54011765</v>
      </c>
      <c r="C1942" s="1" t="s">
        <v>4</v>
      </c>
      <c r="D1942" s="1">
        <v>1.0</v>
      </c>
      <c r="E1942" s="1">
        <v>0.337559746650655</v>
      </c>
    </row>
    <row r="1943">
      <c r="A1943" s="1">
        <v>1941.0</v>
      </c>
      <c r="B1943" s="2" t="str">
        <f>HYPERLINK("https://stackoverflow.com/q/54042741", "54042741")</f>
        <v>54042741</v>
      </c>
      <c r="C1943" s="1" t="s">
        <v>4</v>
      </c>
      <c r="D1943" s="1">
        <v>4.0</v>
      </c>
      <c r="E1943" s="1">
        <v>0.716967081323516</v>
      </c>
    </row>
    <row r="1944">
      <c r="A1944" s="1">
        <v>1942.0</v>
      </c>
      <c r="B1944" s="2" t="str">
        <f>HYPERLINK("https://stackoverflow.com/q/54045187", "54045187")</f>
        <v>54045187</v>
      </c>
      <c r="C1944" s="1" t="s">
        <v>4</v>
      </c>
      <c r="D1944" s="1">
        <v>3.0</v>
      </c>
      <c r="E1944" s="1">
        <v>0.513499137962657</v>
      </c>
    </row>
    <row r="1945">
      <c r="A1945" s="1">
        <v>1943.0</v>
      </c>
      <c r="B1945" s="2" t="str">
        <f>HYPERLINK("https://stackoverflow.com/q/54049205", "54049205")</f>
        <v>54049205</v>
      </c>
      <c r="C1945" s="1" t="s">
        <v>4</v>
      </c>
      <c r="D1945" s="1">
        <v>6.0</v>
      </c>
      <c r="E1945" s="1">
        <v>0.414458797212201</v>
      </c>
    </row>
    <row r="1946">
      <c r="A1946" s="1">
        <v>1944.0</v>
      </c>
      <c r="B1946" s="2" t="str">
        <f>HYPERLINK("https://stackoverflow.com/q/54060551", "54060551")</f>
        <v>54060551</v>
      </c>
      <c r="C1946" s="1" t="s">
        <v>4</v>
      </c>
      <c r="D1946" s="1">
        <v>3.0</v>
      </c>
      <c r="E1946" s="1">
        <v>0.343901999639704</v>
      </c>
    </row>
    <row r="1947">
      <c r="A1947" s="1">
        <v>1945.0</v>
      </c>
      <c r="B1947" s="2" t="str">
        <f>HYPERLINK("https://stackoverflow.com/q/54060686", "54060686")</f>
        <v>54060686</v>
      </c>
      <c r="C1947" s="1" t="s">
        <v>4</v>
      </c>
      <c r="D1947" s="1">
        <v>6.0</v>
      </c>
      <c r="E1947" s="1">
        <v>0.594790190267577</v>
      </c>
    </row>
    <row r="1948">
      <c r="A1948" s="1">
        <v>1946.0</v>
      </c>
      <c r="B1948" s="2" t="str">
        <f>HYPERLINK("https://stackoverflow.com/q/54066925", "54066925")</f>
        <v>54066925</v>
      </c>
      <c r="C1948" s="1" t="s">
        <v>4</v>
      </c>
      <c r="D1948" s="1">
        <v>10.0</v>
      </c>
      <c r="E1948" s="1">
        <v>0.463072661410611</v>
      </c>
    </row>
    <row r="1949">
      <c r="A1949" s="1">
        <v>1947.0</v>
      </c>
      <c r="B1949" s="2" t="str">
        <f>HYPERLINK("https://stackoverflow.com/q/54068351", "54068351")</f>
        <v>54068351</v>
      </c>
      <c r="C1949" s="1" t="s">
        <v>4</v>
      </c>
      <c r="D1949" s="1">
        <v>5.0</v>
      </c>
      <c r="E1949" s="1">
        <v>0.522963372155472</v>
      </c>
    </row>
    <row r="1950">
      <c r="A1950" s="1">
        <v>1948.0</v>
      </c>
      <c r="B1950" s="2" t="str">
        <f>HYPERLINK("https://stackoverflow.com/q/54069553", "54069553")</f>
        <v>54069553</v>
      </c>
      <c r="C1950" s="1" t="s">
        <v>4</v>
      </c>
      <c r="D1950" s="1">
        <v>0.0</v>
      </c>
      <c r="E1950" s="1">
        <v>0.617059131344845</v>
      </c>
    </row>
    <row r="1951">
      <c r="A1951" s="1">
        <v>1949.0</v>
      </c>
      <c r="B1951" s="2" t="str">
        <f>HYPERLINK("https://stackoverflow.com/q/54077904", "54077904")</f>
        <v>54077904</v>
      </c>
      <c r="C1951" s="1" t="s">
        <v>4</v>
      </c>
      <c r="D1951" s="1">
        <v>5.0</v>
      </c>
      <c r="E1951" s="1">
        <v>0.322867480607759</v>
      </c>
    </row>
    <row r="1952">
      <c r="A1952" s="1">
        <v>1950.0</v>
      </c>
      <c r="B1952" s="2" t="str">
        <f>HYPERLINK("https://stackoverflow.com/q/54079576", "54079576")</f>
        <v>54079576</v>
      </c>
      <c r="C1952" s="1" t="s">
        <v>4</v>
      </c>
      <c r="D1952" s="1">
        <v>7.0</v>
      </c>
      <c r="E1952" s="1">
        <v>0.424901427766757</v>
      </c>
    </row>
    <row r="1953">
      <c r="A1953" s="1">
        <v>1951.0</v>
      </c>
      <c r="B1953" s="2" t="str">
        <f>HYPERLINK("https://stackoverflow.com/q/54105367", "54105367")</f>
        <v>54105367</v>
      </c>
      <c r="C1953" s="1" t="s">
        <v>4</v>
      </c>
      <c r="D1953" s="1">
        <v>10.0</v>
      </c>
      <c r="E1953" s="1">
        <v>0.496013308093845</v>
      </c>
    </row>
    <row r="1954">
      <c r="A1954" s="1">
        <v>1952.0</v>
      </c>
      <c r="B1954" s="2" t="str">
        <f>HYPERLINK("https://stackoverflow.com/q/54113212", "54113212")</f>
        <v>54113212</v>
      </c>
      <c r="C1954" s="1" t="s">
        <v>4</v>
      </c>
      <c r="D1954" s="1">
        <v>0.0</v>
      </c>
      <c r="E1954" s="1">
        <v>0.367691457243696</v>
      </c>
    </row>
    <row r="1955">
      <c r="A1955" s="1">
        <v>1953.0</v>
      </c>
      <c r="B1955" s="2" t="str">
        <f>HYPERLINK("https://stackoverflow.com/q/54114480", "54114480")</f>
        <v>54114480</v>
      </c>
      <c r="C1955" s="1" t="s">
        <v>4</v>
      </c>
      <c r="D1955" s="1">
        <v>1.0</v>
      </c>
      <c r="E1955" s="1">
        <v>0.665071225071225</v>
      </c>
    </row>
    <row r="1956">
      <c r="A1956" s="1">
        <v>1954.0</v>
      </c>
      <c r="B1956" s="2" t="str">
        <f>HYPERLINK("https://stackoverflow.com/q/54118895", "54118895")</f>
        <v>54118895</v>
      </c>
      <c r="C1956" s="1" t="s">
        <v>4</v>
      </c>
      <c r="D1956" s="1">
        <v>6.0</v>
      </c>
      <c r="E1956" s="1">
        <v>0.307345381146119</v>
      </c>
    </row>
    <row r="1957">
      <c r="A1957" s="1">
        <v>1955.0</v>
      </c>
      <c r="B1957" s="2" t="str">
        <f>HYPERLINK("https://stackoverflow.com/q/54121067", "54121067")</f>
        <v>54121067</v>
      </c>
      <c r="C1957" s="1" t="s">
        <v>4</v>
      </c>
      <c r="D1957" s="1">
        <v>5.0</v>
      </c>
      <c r="E1957" s="1">
        <v>0.349538027059869</v>
      </c>
    </row>
    <row r="1958">
      <c r="A1958" s="1">
        <v>1956.0</v>
      </c>
      <c r="B1958" s="2" t="str">
        <f>HYPERLINK("https://stackoverflow.com/q/54123965", "54123965")</f>
        <v>54123965</v>
      </c>
      <c r="C1958" s="1" t="s">
        <v>4</v>
      </c>
      <c r="D1958" s="1">
        <v>7.0</v>
      </c>
      <c r="E1958" s="1">
        <v>0.324890556597873</v>
      </c>
    </row>
    <row r="1959">
      <c r="A1959" s="1">
        <v>1957.0</v>
      </c>
      <c r="B1959" s="2" t="str">
        <f>HYPERLINK("https://stackoverflow.com/q/54134476", "54134476")</f>
        <v>54134476</v>
      </c>
      <c r="C1959" s="1" t="s">
        <v>4</v>
      </c>
      <c r="D1959" s="1">
        <v>5.0</v>
      </c>
      <c r="E1959" s="1">
        <v>0.401662180667705</v>
      </c>
    </row>
    <row r="1960">
      <c r="A1960" s="1">
        <v>1958.0</v>
      </c>
      <c r="B1960" s="2" t="str">
        <f>HYPERLINK("https://stackoverflow.com/q/54138914", "54138914")</f>
        <v>54138914</v>
      </c>
      <c r="C1960" s="1" t="s">
        <v>4</v>
      </c>
      <c r="D1960" s="1">
        <v>3.0</v>
      </c>
      <c r="E1960" s="1">
        <v>0.307770362564883</v>
      </c>
    </row>
    <row r="1961">
      <c r="A1961" s="1">
        <v>1959.0</v>
      </c>
      <c r="B1961" s="2" t="str">
        <f>HYPERLINK("https://stackoverflow.com/q/54143107", "54143107")</f>
        <v>54143107</v>
      </c>
      <c r="C1961" s="1" t="s">
        <v>4</v>
      </c>
      <c r="D1961" s="1">
        <v>10.0</v>
      </c>
      <c r="E1961" s="1">
        <v>0.435012745539061</v>
      </c>
    </row>
    <row r="1962">
      <c r="A1962" s="1">
        <v>1960.0</v>
      </c>
      <c r="B1962" s="2" t="str">
        <f>HYPERLINK("https://stackoverflow.com/q/54143408", "54143408")</f>
        <v>54143408</v>
      </c>
      <c r="C1962" s="1" t="s">
        <v>4</v>
      </c>
      <c r="D1962" s="1">
        <v>10.0</v>
      </c>
      <c r="E1962" s="1">
        <v>0.422837021314661</v>
      </c>
    </row>
    <row r="1963">
      <c r="A1963" s="1">
        <v>1961.0</v>
      </c>
      <c r="B1963" s="2" t="str">
        <f>HYPERLINK("https://stackoverflow.com/q/54161244", "54161244")</f>
        <v>54161244</v>
      </c>
      <c r="C1963" s="1" t="s">
        <v>4</v>
      </c>
      <c r="D1963" s="1">
        <v>5.0</v>
      </c>
      <c r="E1963" s="1">
        <v>0.23010935143288</v>
      </c>
    </row>
    <row r="1964">
      <c r="A1964" s="1">
        <v>1962.0</v>
      </c>
      <c r="B1964" s="2" t="str">
        <f>HYPERLINK("https://stackoverflow.com/q/54171073", "54171073")</f>
        <v>54171073</v>
      </c>
      <c r="C1964" s="1" t="s">
        <v>4</v>
      </c>
      <c r="D1964" s="1">
        <v>5.0</v>
      </c>
      <c r="E1964" s="1">
        <v>0.449234252727702</v>
      </c>
    </row>
    <row r="1965">
      <c r="A1965" s="1">
        <v>1963.0</v>
      </c>
      <c r="B1965" s="2" t="str">
        <f>HYPERLINK("https://stackoverflow.com/q/54174575", "54174575")</f>
        <v>54174575</v>
      </c>
      <c r="C1965" s="1" t="s">
        <v>4</v>
      </c>
      <c r="D1965" s="1">
        <v>8.0</v>
      </c>
      <c r="E1965" s="1">
        <v>0.433155653585761</v>
      </c>
    </row>
    <row r="1966">
      <c r="A1966" s="1">
        <v>1964.0</v>
      </c>
      <c r="B1966" s="2" t="str">
        <f>HYPERLINK("https://stackoverflow.com/q/54175015", "54175015")</f>
        <v>54175015</v>
      </c>
      <c r="C1966" s="1" t="s">
        <v>4</v>
      </c>
      <c r="D1966" s="1">
        <v>10.0</v>
      </c>
      <c r="E1966" s="1">
        <v>0.630608075052519</v>
      </c>
    </row>
    <row r="1967">
      <c r="A1967" s="1">
        <v>1965.0</v>
      </c>
      <c r="B1967" s="2" t="str">
        <f>HYPERLINK("https://stackoverflow.com/q/54178050", "54178050")</f>
        <v>54178050</v>
      </c>
      <c r="C1967" s="1" t="s">
        <v>4</v>
      </c>
      <c r="D1967" s="1">
        <v>11.0</v>
      </c>
      <c r="E1967" s="1">
        <v>0.25426512485336</v>
      </c>
    </row>
    <row r="1968">
      <c r="A1968" s="1">
        <v>1966.0</v>
      </c>
      <c r="B1968" s="2" t="str">
        <f>HYPERLINK("https://stackoverflow.com/q/54186801", "54186801")</f>
        <v>54186801</v>
      </c>
      <c r="C1968" s="1" t="s">
        <v>4</v>
      </c>
      <c r="D1968" s="1">
        <v>7.0</v>
      </c>
      <c r="E1968" s="1">
        <v>0.390421143825077</v>
      </c>
    </row>
    <row r="1969">
      <c r="A1969" s="1">
        <v>1967.0</v>
      </c>
      <c r="B1969" s="2" t="str">
        <f>HYPERLINK("https://stackoverflow.com/q/54192453", "54192453")</f>
        <v>54192453</v>
      </c>
      <c r="C1969" s="1" t="s">
        <v>4</v>
      </c>
      <c r="D1969" s="1">
        <v>11.0</v>
      </c>
      <c r="E1969" s="1">
        <v>0.420882808466701</v>
      </c>
    </row>
    <row r="1970">
      <c r="A1970" s="1">
        <v>1968.0</v>
      </c>
      <c r="B1970" s="2" t="str">
        <f>HYPERLINK("https://stackoverflow.com/q/54200067", "54200067")</f>
        <v>54200067</v>
      </c>
      <c r="C1970" s="1" t="s">
        <v>4</v>
      </c>
      <c r="D1970" s="1">
        <v>9.0</v>
      </c>
      <c r="E1970" s="1">
        <v>0.57260808231682</v>
      </c>
    </row>
    <row r="1971">
      <c r="A1971" s="1">
        <v>1969.0</v>
      </c>
      <c r="B1971" s="2" t="str">
        <f>HYPERLINK("https://stackoverflow.com/q/54216119", "54216119")</f>
        <v>54216119</v>
      </c>
      <c r="C1971" s="1" t="s">
        <v>4</v>
      </c>
      <c r="D1971" s="1">
        <v>6.0</v>
      </c>
      <c r="E1971" s="1">
        <v>0.533658024160817</v>
      </c>
    </row>
    <row r="1972">
      <c r="A1972" s="1">
        <v>1970.0</v>
      </c>
      <c r="B1972" s="2" t="str">
        <f>HYPERLINK("https://stackoverflow.com/q/54223484", "54223484")</f>
        <v>54223484</v>
      </c>
      <c r="C1972" s="1" t="s">
        <v>4</v>
      </c>
      <c r="D1972" s="1">
        <v>3.0</v>
      </c>
      <c r="E1972" s="1">
        <v>0.310939215967148</v>
      </c>
    </row>
    <row r="1973">
      <c r="A1973" s="1">
        <v>1971.0</v>
      </c>
      <c r="B1973" s="2" t="str">
        <f>HYPERLINK("https://stackoverflow.com/q/54235734", "54235734")</f>
        <v>54235734</v>
      </c>
      <c r="C1973" s="1" t="s">
        <v>4</v>
      </c>
      <c r="D1973" s="1">
        <v>3.0</v>
      </c>
      <c r="E1973" s="1">
        <v>0.188677688677688</v>
      </c>
    </row>
    <row r="1974">
      <c r="A1974" s="1">
        <v>1972.0</v>
      </c>
      <c r="B1974" s="2" t="str">
        <f>HYPERLINK("https://stackoverflow.com/q/54241538", "54241538")</f>
        <v>54241538</v>
      </c>
      <c r="C1974" s="1" t="s">
        <v>4</v>
      </c>
      <c r="D1974" s="1">
        <v>1.0</v>
      </c>
      <c r="E1974" s="1">
        <v>0.308902368042152</v>
      </c>
    </row>
    <row r="1975">
      <c r="A1975" s="1">
        <v>1973.0</v>
      </c>
      <c r="B1975" s="2" t="str">
        <f>HYPERLINK("https://stackoverflow.com/q/54248770", "54248770")</f>
        <v>54248770</v>
      </c>
      <c r="C1975" s="1" t="s">
        <v>4</v>
      </c>
      <c r="D1975" s="1">
        <v>3.0</v>
      </c>
      <c r="E1975" s="1">
        <v>0.579457189983505</v>
      </c>
    </row>
    <row r="1976">
      <c r="A1976" s="1">
        <v>1974.0</v>
      </c>
      <c r="B1976" s="2" t="str">
        <f>HYPERLINK("https://stackoverflow.com/q/54270158", "54270158")</f>
        <v>54270158</v>
      </c>
      <c r="C1976" s="1" t="s">
        <v>4</v>
      </c>
      <c r="D1976" s="1">
        <v>10.0</v>
      </c>
      <c r="E1976" s="1">
        <v>0.52696682145501</v>
      </c>
    </row>
    <row r="1977">
      <c r="A1977" s="1">
        <v>1975.0</v>
      </c>
      <c r="B1977" s="2" t="str">
        <f>HYPERLINK("https://stackoverflow.com/q/54271510", "54271510")</f>
        <v>54271510</v>
      </c>
      <c r="C1977" s="1" t="s">
        <v>4</v>
      </c>
      <c r="D1977" s="1">
        <v>3.0</v>
      </c>
      <c r="E1977" s="1">
        <v>0.45843885195737</v>
      </c>
    </row>
    <row r="1978">
      <c r="A1978" s="1">
        <v>1976.0</v>
      </c>
      <c r="B1978" s="2" t="str">
        <f>HYPERLINK("https://stackoverflow.com/q/54285728", "54285728")</f>
        <v>54285728</v>
      </c>
      <c r="C1978" s="1" t="s">
        <v>4</v>
      </c>
      <c r="D1978" s="1">
        <v>7.0</v>
      </c>
      <c r="E1978" s="1">
        <v>0.51535338815447</v>
      </c>
    </row>
    <row r="1979">
      <c r="A1979" s="1">
        <v>1977.0</v>
      </c>
      <c r="B1979" s="2" t="str">
        <f>HYPERLINK("https://stackoverflow.com/q/54288494", "54288494")</f>
        <v>54288494</v>
      </c>
      <c r="C1979" s="1" t="s">
        <v>4</v>
      </c>
      <c r="D1979" s="1">
        <v>11.0</v>
      </c>
      <c r="E1979" s="1">
        <v>0.449202572913913</v>
      </c>
    </row>
    <row r="1980">
      <c r="A1980" s="1">
        <v>1978.0</v>
      </c>
      <c r="B1980" s="2" t="str">
        <f>HYPERLINK("https://stackoverflow.com/q/54291354", "54291354")</f>
        <v>54291354</v>
      </c>
      <c r="C1980" s="1" t="s">
        <v>4</v>
      </c>
      <c r="D1980" s="1">
        <v>1.0</v>
      </c>
      <c r="E1980" s="1">
        <v>0.22218105166082</v>
      </c>
    </row>
    <row r="1981">
      <c r="A1981" s="1">
        <v>1979.0</v>
      </c>
      <c r="B1981" s="2" t="str">
        <f>HYPERLINK("https://stackoverflow.com/q/54291428", "54291428")</f>
        <v>54291428</v>
      </c>
      <c r="C1981" s="1" t="s">
        <v>4</v>
      </c>
      <c r="D1981" s="1">
        <v>8.0</v>
      </c>
      <c r="E1981" s="1">
        <v>0.45463205525125</v>
      </c>
    </row>
    <row r="1982">
      <c r="A1982" s="1">
        <v>1980.0</v>
      </c>
      <c r="B1982" s="2" t="str">
        <f>HYPERLINK("https://stackoverflow.com/q/54316826", "54316826")</f>
        <v>54316826</v>
      </c>
      <c r="C1982" s="1" t="s">
        <v>4</v>
      </c>
      <c r="D1982" s="1">
        <v>4.0</v>
      </c>
      <c r="E1982" s="1">
        <v>0.80303518544093</v>
      </c>
    </row>
    <row r="1983">
      <c r="A1983" s="1">
        <v>1981.0</v>
      </c>
      <c r="B1983" s="2" t="str">
        <f>HYPERLINK("https://stackoverflow.com/q/54321038", "54321038")</f>
        <v>54321038</v>
      </c>
      <c r="C1983" s="1" t="s">
        <v>4</v>
      </c>
      <c r="D1983" s="1">
        <v>3.0</v>
      </c>
      <c r="E1983" s="1">
        <v>0.691646159138419</v>
      </c>
    </row>
    <row r="1984">
      <c r="A1984" s="1">
        <v>1982.0</v>
      </c>
      <c r="B1984" s="2" t="str">
        <f>HYPERLINK("https://stackoverflow.com/q/54323760", "54323760")</f>
        <v>54323760</v>
      </c>
      <c r="C1984" s="1" t="s">
        <v>4</v>
      </c>
      <c r="D1984" s="1">
        <v>6.0</v>
      </c>
      <c r="E1984" s="1">
        <v>0.515632754342431</v>
      </c>
    </row>
    <row r="1985">
      <c r="A1985" s="1">
        <v>1983.0</v>
      </c>
      <c r="B1985" s="2" t="str">
        <f>HYPERLINK("https://stackoverflow.com/q/54333889", "54333889")</f>
        <v>54333889</v>
      </c>
      <c r="C1985" s="1" t="s">
        <v>4</v>
      </c>
      <c r="D1985" s="1">
        <v>4.0</v>
      </c>
      <c r="E1985" s="1">
        <v>0.374653906344047</v>
      </c>
    </row>
    <row r="1986">
      <c r="A1986" s="1">
        <v>1984.0</v>
      </c>
      <c r="B1986" s="2" t="str">
        <f>HYPERLINK("https://stackoverflow.com/q/54346725", "54346725")</f>
        <v>54346725</v>
      </c>
      <c r="C1986" s="1" t="s">
        <v>4</v>
      </c>
      <c r="D1986" s="1">
        <v>12.0</v>
      </c>
      <c r="E1986" s="1">
        <v>0.437864189394177</v>
      </c>
    </row>
    <row r="1987">
      <c r="A1987" s="1">
        <v>1985.0</v>
      </c>
      <c r="B1987" s="2" t="str">
        <f>HYPERLINK("https://stackoverflow.com/q/54350879", "54350879")</f>
        <v>54350879</v>
      </c>
      <c r="C1987" s="1" t="s">
        <v>4</v>
      </c>
      <c r="D1987" s="1">
        <v>1.0</v>
      </c>
      <c r="E1987" s="1">
        <v>0.377258647392875</v>
      </c>
    </row>
    <row r="1988">
      <c r="A1988" s="1">
        <v>1986.0</v>
      </c>
      <c r="B1988" s="2" t="str">
        <f>HYPERLINK("https://stackoverflow.com/q/54352320", "54352320")</f>
        <v>54352320</v>
      </c>
      <c r="C1988" s="1" t="s">
        <v>4</v>
      </c>
      <c r="D1988" s="1">
        <v>10.0</v>
      </c>
      <c r="E1988" s="1">
        <v>0.477217410992245</v>
      </c>
    </row>
    <row r="1989">
      <c r="A1989" s="1">
        <v>1987.0</v>
      </c>
      <c r="B1989" s="2" t="str">
        <f>HYPERLINK("https://stackoverflow.com/q/54363950", "54363950")</f>
        <v>54363950</v>
      </c>
      <c r="C1989" s="1" t="s">
        <v>4</v>
      </c>
      <c r="D1989" s="1">
        <v>2.0</v>
      </c>
      <c r="E1989" s="1">
        <v>0.312168882390635</v>
      </c>
    </row>
    <row r="1990">
      <c r="A1990" s="1">
        <v>1988.0</v>
      </c>
      <c r="B1990" s="2" t="str">
        <f>HYPERLINK("https://stackoverflow.com/q/54365658", "54365658")</f>
        <v>54365658</v>
      </c>
      <c r="C1990" s="1" t="s">
        <v>4</v>
      </c>
      <c r="D1990" s="1">
        <v>4.0</v>
      </c>
      <c r="E1990" s="1">
        <v>0.50455735326584</v>
      </c>
    </row>
    <row r="1991">
      <c r="A1991" s="1">
        <v>1989.0</v>
      </c>
      <c r="B1991" s="2" t="str">
        <f>HYPERLINK("https://stackoverflow.com/q/54372408", "54372408")</f>
        <v>54372408</v>
      </c>
      <c r="C1991" s="1" t="s">
        <v>4</v>
      </c>
      <c r="D1991" s="1">
        <v>12.0</v>
      </c>
      <c r="E1991" s="1">
        <v>0.475279632835902</v>
      </c>
    </row>
    <row r="1992">
      <c r="A1992" s="1">
        <v>1990.0</v>
      </c>
      <c r="B1992" s="2" t="str">
        <f>HYPERLINK("https://stackoverflow.com/q/54373790", "54373790")</f>
        <v>54373790</v>
      </c>
      <c r="C1992" s="1" t="s">
        <v>4</v>
      </c>
      <c r="D1992" s="1">
        <v>8.0</v>
      </c>
      <c r="E1992" s="1">
        <v>0.234195171564691</v>
      </c>
    </row>
    <row r="1993">
      <c r="A1993" s="1">
        <v>1991.0</v>
      </c>
      <c r="B1993" s="2" t="str">
        <f>HYPERLINK("https://stackoverflow.com/q/54392707", "54392707")</f>
        <v>54392707</v>
      </c>
      <c r="C1993" s="1" t="s">
        <v>4</v>
      </c>
      <c r="D1993" s="1">
        <v>5.0</v>
      </c>
      <c r="E1993" s="1">
        <v>0.534975826642493</v>
      </c>
    </row>
    <row r="1994">
      <c r="A1994" s="1">
        <v>1992.0</v>
      </c>
      <c r="B1994" s="2" t="str">
        <f>HYPERLINK("https://stackoverflow.com/q/54396214", "54396214")</f>
        <v>54396214</v>
      </c>
      <c r="C1994" s="1" t="s">
        <v>4</v>
      </c>
      <c r="D1994" s="1">
        <v>3.0</v>
      </c>
      <c r="E1994" s="1">
        <v>0.469584256621293</v>
      </c>
    </row>
    <row r="1995">
      <c r="A1995" s="1">
        <v>1993.0</v>
      </c>
      <c r="B1995" s="2" t="str">
        <f>HYPERLINK("https://stackoverflow.com/q/54398761", "54398761")</f>
        <v>54398761</v>
      </c>
      <c r="C1995" s="1" t="s">
        <v>4</v>
      </c>
      <c r="D1995" s="1">
        <v>10.0</v>
      </c>
      <c r="E1995" s="1">
        <v>0.346984805318138</v>
      </c>
    </row>
    <row r="1996">
      <c r="A1996" s="1">
        <v>1994.0</v>
      </c>
      <c r="B1996" s="2" t="str">
        <f>HYPERLINK("https://stackoverflow.com/q/54403490", "54403490")</f>
        <v>54403490</v>
      </c>
      <c r="C1996" s="1" t="s">
        <v>4</v>
      </c>
      <c r="D1996" s="1">
        <v>1.0</v>
      </c>
      <c r="E1996" s="1">
        <v>0.680008630920271</v>
      </c>
    </row>
    <row r="1997">
      <c r="A1997" s="1">
        <v>1995.0</v>
      </c>
      <c r="B1997" s="2" t="str">
        <f>HYPERLINK("https://stackoverflow.com/q/54406837", "54406837")</f>
        <v>54406837</v>
      </c>
      <c r="C1997" s="1" t="s">
        <v>4</v>
      </c>
      <c r="D1997" s="1">
        <v>4.0</v>
      </c>
      <c r="E1997" s="1">
        <v>0.29503007280785</v>
      </c>
    </row>
    <row r="1998">
      <c r="A1998" s="1">
        <v>1996.0</v>
      </c>
      <c r="B1998" s="2" t="str">
        <f>HYPERLINK("https://stackoverflow.com/q/54446152", "54446152")</f>
        <v>54446152</v>
      </c>
      <c r="C1998" s="1" t="s">
        <v>4</v>
      </c>
      <c r="D1998" s="1">
        <v>0.0</v>
      </c>
      <c r="E1998" s="1">
        <v>0.502286524482786</v>
      </c>
    </row>
    <row r="1999">
      <c r="A1999" s="1">
        <v>1997.0</v>
      </c>
      <c r="B1999" s="2" t="str">
        <f>HYPERLINK("https://stackoverflow.com/q/54446465", "54446465")</f>
        <v>54446465</v>
      </c>
      <c r="C1999" s="1" t="s">
        <v>4</v>
      </c>
      <c r="D1999" s="1">
        <v>11.0</v>
      </c>
      <c r="E1999" s="1">
        <v>0.510109567378289</v>
      </c>
    </row>
    <row r="2000">
      <c r="A2000" s="1">
        <v>1998.0</v>
      </c>
      <c r="B2000" s="2" t="str">
        <f>HYPERLINK("https://stackoverflow.com/q/54462153", "54462153")</f>
        <v>54462153</v>
      </c>
      <c r="C2000" s="1" t="s">
        <v>4</v>
      </c>
      <c r="D2000" s="1">
        <v>9.0</v>
      </c>
      <c r="E2000" s="1">
        <v>0.488344766724686</v>
      </c>
    </row>
    <row r="2001">
      <c r="A2001" s="1">
        <v>1999.0</v>
      </c>
      <c r="B2001" s="2" t="str">
        <f>HYPERLINK("https://stackoverflow.com/q/54468229", "54468229")</f>
        <v>54468229</v>
      </c>
      <c r="C2001" s="1" t="s">
        <v>4</v>
      </c>
      <c r="D2001" s="1">
        <v>10.0</v>
      </c>
      <c r="E2001" s="1">
        <v>0.51883073800882</v>
      </c>
    </row>
    <row r="2002">
      <c r="A2002" s="1">
        <v>2000.0</v>
      </c>
      <c r="B2002" s="2" t="str">
        <f>HYPERLINK("https://stackoverflow.com/q/54472908", "54472908")</f>
        <v>54472908</v>
      </c>
      <c r="C2002" s="1" t="s">
        <v>4</v>
      </c>
      <c r="D2002" s="1">
        <v>4.0</v>
      </c>
      <c r="E2002" s="1">
        <v>0.511977850006019</v>
      </c>
    </row>
    <row r="2003">
      <c r="A2003" s="1">
        <v>2001.0</v>
      </c>
      <c r="B2003" s="2" t="str">
        <f>HYPERLINK("https://stackoverflow.com/q/54473192", "54473192")</f>
        <v>54473192</v>
      </c>
      <c r="C2003" s="1" t="s">
        <v>4</v>
      </c>
      <c r="D2003" s="1">
        <v>1.0</v>
      </c>
      <c r="E2003" s="1">
        <v>0.216734475037058</v>
      </c>
    </row>
    <row r="2004">
      <c r="A2004" s="1">
        <v>2002.0</v>
      </c>
      <c r="B2004" s="2" t="str">
        <f>HYPERLINK("https://stackoverflow.com/q/54474013", "54474013")</f>
        <v>54474013</v>
      </c>
      <c r="C2004" s="1" t="s">
        <v>4</v>
      </c>
      <c r="D2004" s="1">
        <v>9.0</v>
      </c>
      <c r="E2004" s="1">
        <v>0.542494281930901</v>
      </c>
    </row>
    <row r="2005">
      <c r="A2005" s="1">
        <v>2003.0</v>
      </c>
      <c r="B2005" s="2" t="str">
        <f>HYPERLINK("https://stackoverflow.com/q/54475094", "54475094")</f>
        <v>54475094</v>
      </c>
      <c r="C2005" s="1" t="s">
        <v>4</v>
      </c>
      <c r="D2005" s="1">
        <v>0.0</v>
      </c>
      <c r="E2005" s="1">
        <v>0.460418222554144</v>
      </c>
    </row>
    <row r="2006">
      <c r="A2006" s="1">
        <v>2004.0</v>
      </c>
      <c r="B2006" s="2" t="str">
        <f>HYPERLINK("https://stackoverflow.com/q/54477736", "54477736")</f>
        <v>54477736</v>
      </c>
      <c r="C2006" s="1" t="s">
        <v>4</v>
      </c>
      <c r="D2006" s="1">
        <v>8.0</v>
      </c>
      <c r="E2006" s="1">
        <v>0.803338986996574</v>
      </c>
    </row>
    <row r="2007">
      <c r="A2007" s="1">
        <v>2005.0</v>
      </c>
      <c r="B2007" s="2" t="str">
        <f>HYPERLINK("https://stackoverflow.com/q/54478438", "54478438")</f>
        <v>54478438</v>
      </c>
      <c r="C2007" s="1" t="s">
        <v>4</v>
      </c>
      <c r="D2007" s="1">
        <v>5.0</v>
      </c>
      <c r="E2007" s="1">
        <v>0.452392749494198</v>
      </c>
    </row>
    <row r="2008">
      <c r="A2008" s="1">
        <v>2006.0</v>
      </c>
      <c r="B2008" s="2" t="str">
        <f>HYPERLINK("https://stackoverflow.com/q/54484732", "54484732")</f>
        <v>54484732</v>
      </c>
      <c r="C2008" s="1" t="s">
        <v>4</v>
      </c>
      <c r="D2008" s="1">
        <v>1.0</v>
      </c>
      <c r="E2008" s="1">
        <v>0.222115651043331</v>
      </c>
    </row>
    <row r="2009">
      <c r="A2009" s="1">
        <v>2007.0</v>
      </c>
      <c r="B2009" s="2" t="str">
        <f>HYPERLINK("https://stackoverflow.com/q/54515593", "54515593")</f>
        <v>54515593</v>
      </c>
      <c r="C2009" s="1" t="s">
        <v>4</v>
      </c>
      <c r="D2009" s="1">
        <v>3.0</v>
      </c>
      <c r="E2009" s="1">
        <v>0.466065644147835</v>
      </c>
    </row>
    <row r="2010">
      <c r="A2010" s="1">
        <v>2008.0</v>
      </c>
      <c r="B2010" s="2" t="str">
        <f>HYPERLINK("https://stackoverflow.com/q/54520497", "54520497")</f>
        <v>54520497</v>
      </c>
      <c r="C2010" s="1" t="s">
        <v>4</v>
      </c>
      <c r="D2010" s="1">
        <v>11.0</v>
      </c>
      <c r="E2010" s="1">
        <v>0.472661280880458</v>
      </c>
    </row>
    <row r="2011">
      <c r="A2011" s="1">
        <v>2009.0</v>
      </c>
      <c r="B2011" s="2" t="str">
        <f>HYPERLINK("https://stackoverflow.com/q/54521407", "54521407")</f>
        <v>54521407</v>
      </c>
      <c r="C2011" s="1" t="s">
        <v>4</v>
      </c>
      <c r="D2011" s="1">
        <v>2.0</v>
      </c>
      <c r="E2011" s="1">
        <v>0.393431013431013</v>
      </c>
    </row>
    <row r="2012">
      <c r="A2012" s="1">
        <v>2010.0</v>
      </c>
      <c r="B2012" s="2" t="str">
        <f>HYPERLINK("https://stackoverflow.com/q/54522800", "54522800")</f>
        <v>54522800</v>
      </c>
      <c r="C2012" s="1" t="s">
        <v>4</v>
      </c>
      <c r="D2012" s="1">
        <v>9.0</v>
      </c>
      <c r="E2012" s="1">
        <v>0.429017898498788</v>
      </c>
    </row>
    <row r="2013">
      <c r="A2013" s="1">
        <v>2011.0</v>
      </c>
      <c r="B2013" s="2" t="str">
        <f>HYPERLINK("https://stackoverflow.com/q/54526634", "54526634")</f>
        <v>54526634</v>
      </c>
      <c r="C2013" s="1" t="s">
        <v>4</v>
      </c>
      <c r="D2013" s="1">
        <v>10.0</v>
      </c>
      <c r="E2013" s="1">
        <v>0.442002442002442</v>
      </c>
    </row>
    <row r="2014">
      <c r="A2014" s="1">
        <v>2012.0</v>
      </c>
      <c r="B2014" s="2" t="str">
        <f>HYPERLINK("https://stackoverflow.com/q/54531836", "54531836")</f>
        <v>54531836</v>
      </c>
      <c r="C2014" s="1" t="s">
        <v>4</v>
      </c>
      <c r="D2014" s="1">
        <v>6.0</v>
      </c>
      <c r="E2014" s="1">
        <v>0.384529340905179</v>
      </c>
    </row>
    <row r="2015">
      <c r="A2015" s="1">
        <v>2013.0</v>
      </c>
      <c r="B2015" s="2" t="str">
        <f>HYPERLINK("https://stackoverflow.com/q/54532079", "54532079")</f>
        <v>54532079</v>
      </c>
      <c r="C2015" s="1" t="s">
        <v>4</v>
      </c>
      <c r="D2015" s="1">
        <v>1.0</v>
      </c>
      <c r="E2015" s="1">
        <v>0.51276759016697</v>
      </c>
    </row>
    <row r="2016">
      <c r="A2016" s="1">
        <v>2014.0</v>
      </c>
      <c r="B2016" s="2" t="str">
        <f>HYPERLINK("https://stackoverflow.com/q/54548422", "54548422")</f>
        <v>54548422</v>
      </c>
      <c r="C2016" s="1" t="s">
        <v>4</v>
      </c>
      <c r="D2016" s="1">
        <v>6.0</v>
      </c>
      <c r="E2016" s="1">
        <v>0.505825193325193</v>
      </c>
    </row>
    <row r="2017">
      <c r="A2017" s="1">
        <v>2015.0</v>
      </c>
      <c r="B2017" s="2" t="str">
        <f>HYPERLINK("https://stackoverflow.com/q/54548490", "54548490")</f>
        <v>54548490</v>
      </c>
      <c r="C2017" s="1" t="s">
        <v>4</v>
      </c>
      <c r="D2017" s="1">
        <v>2.0</v>
      </c>
      <c r="E2017" s="1">
        <v>0.51866945906681</v>
      </c>
    </row>
    <row r="2018">
      <c r="A2018" s="1">
        <v>2016.0</v>
      </c>
      <c r="B2018" s="2" t="str">
        <f>HYPERLINK("https://stackoverflow.com/q/54554531", "54554531")</f>
        <v>54554531</v>
      </c>
      <c r="C2018" s="1" t="s">
        <v>4</v>
      </c>
      <c r="D2018" s="1">
        <v>9.0</v>
      </c>
      <c r="E2018" s="1">
        <v>0.653043396137318</v>
      </c>
    </row>
    <row r="2019">
      <c r="A2019" s="1">
        <v>2017.0</v>
      </c>
      <c r="B2019" s="2" t="str">
        <f>HYPERLINK("https://stackoverflow.com/q/54557467", "54557467")</f>
        <v>54557467</v>
      </c>
      <c r="C2019" s="1" t="s">
        <v>4</v>
      </c>
      <c r="D2019" s="1">
        <v>0.0</v>
      </c>
      <c r="E2019" s="1">
        <v>0.365850082831214</v>
      </c>
    </row>
    <row r="2020">
      <c r="A2020" s="1">
        <v>2018.0</v>
      </c>
      <c r="B2020" s="2" t="str">
        <f>HYPERLINK("https://stackoverflow.com/q/54563348", "54563348")</f>
        <v>54563348</v>
      </c>
      <c r="C2020" s="1" t="s">
        <v>4</v>
      </c>
      <c r="D2020" s="1">
        <v>7.0</v>
      </c>
      <c r="E2020" s="1">
        <v>0.475287562904385</v>
      </c>
    </row>
    <row r="2021">
      <c r="A2021" s="1">
        <v>2019.0</v>
      </c>
      <c r="B2021" s="2" t="str">
        <f>HYPERLINK("https://stackoverflow.com/q/54574451", "54574451")</f>
        <v>54574451</v>
      </c>
      <c r="C2021" s="1" t="s">
        <v>4</v>
      </c>
      <c r="D2021" s="1">
        <v>5.0</v>
      </c>
      <c r="E2021" s="1">
        <v>0.264508810805107</v>
      </c>
    </row>
    <row r="2022">
      <c r="A2022" s="1">
        <v>2020.0</v>
      </c>
      <c r="B2022" s="2" t="str">
        <f>HYPERLINK("https://stackoverflow.com/q/54574872", "54574872")</f>
        <v>54574872</v>
      </c>
      <c r="C2022" s="1" t="s">
        <v>4</v>
      </c>
      <c r="D2022" s="1">
        <v>0.0</v>
      </c>
      <c r="E2022" s="1">
        <v>0.597180903810738</v>
      </c>
    </row>
    <row r="2023">
      <c r="A2023" s="1">
        <v>2021.0</v>
      </c>
      <c r="B2023" s="2" t="str">
        <f>HYPERLINK("https://stackoverflow.com/q/54575273", "54575273")</f>
        <v>54575273</v>
      </c>
      <c r="C2023" s="1" t="s">
        <v>4</v>
      </c>
      <c r="D2023" s="1">
        <v>3.0</v>
      </c>
      <c r="E2023" s="1">
        <v>0.297521545955784</v>
      </c>
    </row>
    <row r="2024">
      <c r="A2024" s="1">
        <v>2022.0</v>
      </c>
      <c r="B2024" s="2" t="str">
        <f>HYPERLINK("https://stackoverflow.com/q/54577431", "54577431")</f>
        <v>54577431</v>
      </c>
      <c r="C2024" s="1" t="s">
        <v>4</v>
      </c>
      <c r="D2024" s="1">
        <v>8.0</v>
      </c>
      <c r="E2024" s="1">
        <v>0.338481615327252</v>
      </c>
    </row>
    <row r="2025">
      <c r="A2025" s="1">
        <v>2023.0</v>
      </c>
      <c r="B2025" s="2" t="str">
        <f>HYPERLINK("https://stackoverflow.com/q/54577461", "54577461")</f>
        <v>54577461</v>
      </c>
      <c r="C2025" s="1" t="s">
        <v>4</v>
      </c>
      <c r="D2025" s="1">
        <v>3.0</v>
      </c>
      <c r="E2025" s="1">
        <v>0.432272234129819</v>
      </c>
    </row>
    <row r="2026">
      <c r="A2026" s="1">
        <v>2024.0</v>
      </c>
      <c r="B2026" s="2" t="str">
        <f>HYPERLINK("https://stackoverflow.com/q/54603982", "54603982")</f>
        <v>54603982</v>
      </c>
      <c r="C2026" s="1" t="s">
        <v>4</v>
      </c>
      <c r="D2026" s="1">
        <v>0.0</v>
      </c>
      <c r="E2026" s="1">
        <v>0.578907203907204</v>
      </c>
    </row>
    <row r="2027">
      <c r="A2027" s="1">
        <v>2025.0</v>
      </c>
      <c r="B2027" s="2" t="str">
        <f>HYPERLINK("https://stackoverflow.com/q/54604041", "54604041")</f>
        <v>54604041</v>
      </c>
      <c r="C2027" s="1" t="s">
        <v>4</v>
      </c>
      <c r="D2027" s="1">
        <v>7.0</v>
      </c>
      <c r="E2027" s="1">
        <v>0.222038019451812</v>
      </c>
    </row>
    <row r="2028">
      <c r="A2028" s="1">
        <v>2026.0</v>
      </c>
      <c r="B2028" s="2" t="str">
        <f>HYPERLINK("https://stackoverflow.com/q/54618164", "54618164")</f>
        <v>54618164</v>
      </c>
      <c r="C2028" s="1" t="s">
        <v>4</v>
      </c>
      <c r="D2028" s="1">
        <v>10.0</v>
      </c>
      <c r="E2028" s="1">
        <v>0.429205591996289</v>
      </c>
    </row>
    <row r="2029">
      <c r="A2029" s="1">
        <v>2027.0</v>
      </c>
      <c r="B2029" s="2" t="str">
        <f>HYPERLINK("https://stackoverflow.com/q/54622703", "54622703")</f>
        <v>54622703</v>
      </c>
      <c r="C2029" s="1" t="s">
        <v>4</v>
      </c>
      <c r="D2029" s="1">
        <v>5.0</v>
      </c>
      <c r="E2029" s="1">
        <v>0.301028538316673</v>
      </c>
    </row>
    <row r="2030">
      <c r="A2030" s="1">
        <v>2028.0</v>
      </c>
      <c r="B2030" s="2" t="str">
        <f>HYPERLINK("https://stackoverflow.com/q/54639927", "54639927")</f>
        <v>54639927</v>
      </c>
      <c r="C2030" s="1" t="s">
        <v>4</v>
      </c>
      <c r="D2030" s="1">
        <v>9.0</v>
      </c>
      <c r="E2030" s="1">
        <v>0.291799109980928</v>
      </c>
    </row>
    <row r="2031">
      <c r="A2031" s="1">
        <v>2029.0</v>
      </c>
      <c r="B2031" s="2" t="str">
        <f>HYPERLINK("https://stackoverflow.com/q/54646038", "54646038")</f>
        <v>54646038</v>
      </c>
      <c r="C2031" s="1" t="s">
        <v>4</v>
      </c>
      <c r="D2031" s="1">
        <v>1.0</v>
      </c>
      <c r="E2031" s="1">
        <v>0.41025641025641</v>
      </c>
    </row>
    <row r="2032">
      <c r="A2032" s="1">
        <v>2030.0</v>
      </c>
      <c r="B2032" s="2" t="str">
        <f>HYPERLINK("https://stackoverflow.com/q/54662808", "54662808")</f>
        <v>54662808</v>
      </c>
      <c r="C2032" s="1" t="s">
        <v>4</v>
      </c>
      <c r="D2032" s="1">
        <v>2.0</v>
      </c>
      <c r="E2032" s="1">
        <v>0.576064602554668</v>
      </c>
    </row>
    <row r="2033">
      <c r="A2033" s="1">
        <v>2031.0</v>
      </c>
      <c r="B2033" s="2" t="str">
        <f>HYPERLINK("https://stackoverflow.com/q/54666018", "54666018")</f>
        <v>54666018</v>
      </c>
      <c r="C2033" s="1" t="s">
        <v>4</v>
      </c>
      <c r="D2033" s="1">
        <v>12.0</v>
      </c>
      <c r="E2033" s="1">
        <v>0.281874141977768</v>
      </c>
    </row>
    <row r="2034">
      <c r="A2034" s="1">
        <v>2032.0</v>
      </c>
      <c r="B2034" s="2" t="str">
        <f>HYPERLINK("https://stackoverflow.com/q/54666876", "54666876")</f>
        <v>54666876</v>
      </c>
      <c r="C2034" s="1" t="s">
        <v>4</v>
      </c>
      <c r="D2034" s="1">
        <v>6.0</v>
      </c>
      <c r="E2034" s="1">
        <v>0.484704595815706</v>
      </c>
    </row>
    <row r="2035">
      <c r="A2035" s="1">
        <v>2033.0</v>
      </c>
      <c r="B2035" s="2" t="str">
        <f>HYPERLINK("https://stackoverflow.com/q/54678756", "54678756")</f>
        <v>54678756</v>
      </c>
      <c r="C2035" s="1" t="s">
        <v>4</v>
      </c>
      <c r="D2035" s="1">
        <v>2.0</v>
      </c>
      <c r="E2035" s="1">
        <v>0.382983682983683</v>
      </c>
    </row>
    <row r="2036">
      <c r="A2036" s="1">
        <v>2034.0</v>
      </c>
      <c r="B2036" s="2" t="str">
        <f>HYPERLINK("https://stackoverflow.com/q/54688078", "54688078")</f>
        <v>54688078</v>
      </c>
      <c r="C2036" s="1" t="s">
        <v>4</v>
      </c>
      <c r="D2036" s="1">
        <v>0.0</v>
      </c>
      <c r="E2036" s="1">
        <v>0.193967305617791</v>
      </c>
    </row>
    <row r="2037">
      <c r="A2037" s="1">
        <v>2035.0</v>
      </c>
      <c r="B2037" s="2" t="str">
        <f>HYPERLINK("https://stackoverflow.com/q/54695712", "54695712")</f>
        <v>54695712</v>
      </c>
      <c r="C2037" s="1" t="s">
        <v>4</v>
      </c>
      <c r="D2037" s="1">
        <v>6.0</v>
      </c>
      <c r="E2037" s="1">
        <v>0.415593625200612</v>
      </c>
    </row>
    <row r="2038">
      <c r="A2038" s="1">
        <v>2036.0</v>
      </c>
      <c r="B2038" s="2" t="str">
        <f>HYPERLINK("https://stackoverflow.com/q/54700894", "54700894")</f>
        <v>54700894</v>
      </c>
      <c r="C2038" s="1" t="s">
        <v>4</v>
      </c>
      <c r="D2038" s="1">
        <v>10.0</v>
      </c>
      <c r="E2038" s="1">
        <v>0.538340399757722</v>
      </c>
    </row>
    <row r="2039">
      <c r="A2039" s="1">
        <v>2037.0</v>
      </c>
      <c r="B2039" s="2" t="str">
        <f>HYPERLINK("https://stackoverflow.com/q/54714252", "54714252")</f>
        <v>54714252</v>
      </c>
      <c r="C2039" s="1" t="s">
        <v>4</v>
      </c>
      <c r="D2039" s="1">
        <v>10.0</v>
      </c>
      <c r="E2039" s="1">
        <v>0.499477801223437</v>
      </c>
    </row>
    <row r="2040">
      <c r="A2040" s="1">
        <v>2038.0</v>
      </c>
      <c r="B2040" s="2" t="str">
        <f>HYPERLINK("https://stackoverflow.com/q/54734086", "54734086")</f>
        <v>54734086</v>
      </c>
      <c r="C2040" s="1" t="s">
        <v>4</v>
      </c>
      <c r="D2040" s="1">
        <v>4.0</v>
      </c>
      <c r="E2040" s="1">
        <v>0.521090436302406</v>
      </c>
    </row>
    <row r="2041">
      <c r="A2041" s="1">
        <v>2039.0</v>
      </c>
      <c r="B2041" s="2" t="str">
        <f>HYPERLINK("https://stackoverflow.com/q/54741436", "54741436")</f>
        <v>54741436</v>
      </c>
      <c r="C2041" s="1" t="s">
        <v>4</v>
      </c>
      <c r="D2041" s="1">
        <v>6.0</v>
      </c>
      <c r="E2041" s="1">
        <v>0.39592976269194</v>
      </c>
    </row>
    <row r="2042">
      <c r="A2042" s="1">
        <v>2040.0</v>
      </c>
      <c r="B2042" s="2" t="str">
        <f>HYPERLINK("https://stackoverflow.com/q/54744615", "54744615")</f>
        <v>54744615</v>
      </c>
      <c r="C2042" s="1" t="s">
        <v>4</v>
      </c>
      <c r="D2042" s="1">
        <v>9.0</v>
      </c>
      <c r="E2042" s="1">
        <v>0.656750477138826</v>
      </c>
    </row>
    <row r="2043">
      <c r="A2043" s="1">
        <v>2041.0</v>
      </c>
      <c r="B2043" s="2" t="str">
        <f>HYPERLINK("https://stackoverflow.com/q/54747323", "54747323")</f>
        <v>54747323</v>
      </c>
      <c r="C2043" s="1" t="s">
        <v>4</v>
      </c>
      <c r="D2043" s="1">
        <v>4.0</v>
      </c>
      <c r="E2043" s="1">
        <v>0.620299654453744</v>
      </c>
    </row>
    <row r="2044">
      <c r="A2044" s="1">
        <v>2042.0</v>
      </c>
      <c r="B2044" s="2" t="str">
        <f>HYPERLINK("https://stackoverflow.com/q/54751381", "54751381")</f>
        <v>54751381</v>
      </c>
      <c r="C2044" s="1" t="s">
        <v>4</v>
      </c>
      <c r="D2044" s="1">
        <v>10.0</v>
      </c>
      <c r="E2044" s="1">
        <v>0.772786823881714</v>
      </c>
    </row>
    <row r="2045">
      <c r="A2045" s="1">
        <v>2043.0</v>
      </c>
      <c r="B2045" s="2" t="str">
        <f>HYPERLINK("https://stackoverflow.com/q/54754818", "54754818")</f>
        <v>54754818</v>
      </c>
      <c r="C2045" s="1" t="s">
        <v>4</v>
      </c>
      <c r="D2045" s="1">
        <v>0.0</v>
      </c>
      <c r="E2045" s="1">
        <v>0.339455907801231</v>
      </c>
    </row>
    <row r="2046">
      <c r="A2046" s="1">
        <v>2044.0</v>
      </c>
      <c r="B2046" s="2" t="str">
        <f>HYPERLINK("https://stackoverflow.com/q/54757002", "54757002")</f>
        <v>54757002</v>
      </c>
      <c r="C2046" s="1" t="s">
        <v>4</v>
      </c>
      <c r="D2046" s="1">
        <v>4.0</v>
      </c>
      <c r="E2046" s="1">
        <v>0.369005578586416</v>
      </c>
    </row>
    <row r="2047">
      <c r="A2047" s="1">
        <v>2045.0</v>
      </c>
      <c r="B2047" s="2" t="str">
        <f>HYPERLINK("https://stackoverflow.com/q/54760591", "54760591")</f>
        <v>54760591</v>
      </c>
      <c r="C2047" s="1" t="s">
        <v>4</v>
      </c>
      <c r="D2047" s="1">
        <v>12.0</v>
      </c>
      <c r="E2047" s="1">
        <v>0.729823765221995</v>
      </c>
    </row>
    <row r="2048">
      <c r="A2048" s="1">
        <v>2046.0</v>
      </c>
      <c r="B2048" s="2" t="str">
        <f>HYPERLINK("https://stackoverflow.com/q/54773028", "54773028")</f>
        <v>54773028</v>
      </c>
      <c r="C2048" s="1" t="s">
        <v>4</v>
      </c>
      <c r="D2048" s="1">
        <v>11.0</v>
      </c>
      <c r="E2048" s="1">
        <v>0.516832373975231</v>
      </c>
    </row>
    <row r="2049">
      <c r="A2049" s="1">
        <v>2047.0</v>
      </c>
      <c r="B2049" s="2" t="str">
        <f>HYPERLINK("https://stackoverflow.com/q/54790585", "54790585")</f>
        <v>54790585</v>
      </c>
      <c r="C2049" s="1" t="s">
        <v>4</v>
      </c>
      <c r="D2049" s="1">
        <v>11.0</v>
      </c>
      <c r="E2049" s="1">
        <v>0.461114253393665</v>
      </c>
    </row>
    <row r="2050">
      <c r="A2050" s="1">
        <v>2048.0</v>
      </c>
      <c r="B2050" s="2" t="str">
        <f>HYPERLINK("https://stackoverflow.com/q/54800171", "54800171")</f>
        <v>54800171</v>
      </c>
      <c r="C2050" s="1" t="s">
        <v>4</v>
      </c>
      <c r="D2050" s="1">
        <v>3.0</v>
      </c>
      <c r="E2050" s="1">
        <v>0.611464837162623</v>
      </c>
    </row>
    <row r="2051">
      <c r="A2051" s="1">
        <v>2049.0</v>
      </c>
      <c r="B2051" s="2" t="str">
        <f>HYPERLINK("https://stackoverflow.com/q/54822913", "54822913")</f>
        <v>54822913</v>
      </c>
      <c r="C2051" s="1" t="s">
        <v>4</v>
      </c>
      <c r="D2051" s="1">
        <v>10.0</v>
      </c>
      <c r="E2051" s="1">
        <v>0.501526251526251</v>
      </c>
    </row>
    <row r="2052">
      <c r="A2052" s="1">
        <v>2050.0</v>
      </c>
      <c r="B2052" s="2" t="str">
        <f>HYPERLINK("https://stackoverflow.com/q/54828156", "54828156")</f>
        <v>54828156</v>
      </c>
      <c r="C2052" s="1" t="s">
        <v>4</v>
      </c>
      <c r="D2052" s="1">
        <v>11.0</v>
      </c>
      <c r="E2052" s="1">
        <v>0.358995673210137</v>
      </c>
    </row>
    <row r="2053">
      <c r="A2053" s="1">
        <v>2051.0</v>
      </c>
      <c r="B2053" s="2" t="str">
        <f>HYPERLINK("https://stackoverflow.com/q/54829314", "54829314")</f>
        <v>54829314</v>
      </c>
      <c r="C2053" s="1" t="s">
        <v>4</v>
      </c>
      <c r="D2053" s="1">
        <v>11.0</v>
      </c>
      <c r="E2053" s="1">
        <v>0.215750646214222</v>
      </c>
    </row>
    <row r="2054">
      <c r="A2054" s="1">
        <v>2052.0</v>
      </c>
      <c r="B2054" s="2" t="str">
        <f>HYPERLINK("https://stackoverflow.com/q/54841101", "54841101")</f>
        <v>54841101</v>
      </c>
      <c r="C2054" s="1" t="s">
        <v>4</v>
      </c>
      <c r="D2054" s="1">
        <v>9.0</v>
      </c>
      <c r="E2054" s="1">
        <v>0.4001554001554</v>
      </c>
    </row>
    <row r="2055">
      <c r="A2055" s="1">
        <v>2053.0</v>
      </c>
      <c r="B2055" s="2" t="str">
        <f>HYPERLINK("https://stackoverflow.com/q/54848296", "54848296")</f>
        <v>54848296</v>
      </c>
      <c r="C2055" s="1" t="s">
        <v>4</v>
      </c>
      <c r="D2055" s="1">
        <v>5.0</v>
      </c>
      <c r="E2055" s="1">
        <v>0.511626566539861</v>
      </c>
    </row>
    <row r="2056">
      <c r="A2056" s="1">
        <v>2054.0</v>
      </c>
      <c r="B2056" s="2" t="str">
        <f>HYPERLINK("https://stackoverflow.com/q/54857737", "54857737")</f>
        <v>54857737</v>
      </c>
      <c r="C2056" s="1" t="s">
        <v>4</v>
      </c>
      <c r="D2056" s="1">
        <v>9.0</v>
      </c>
      <c r="E2056" s="1">
        <v>0.298510378510378</v>
      </c>
    </row>
    <row r="2057">
      <c r="A2057" s="1">
        <v>2055.0</v>
      </c>
      <c r="B2057" s="2" t="str">
        <f>HYPERLINK("https://stackoverflow.com/q/54868399", "54868399")</f>
        <v>54868399</v>
      </c>
      <c r="C2057" s="1" t="s">
        <v>4</v>
      </c>
      <c r="D2057" s="1">
        <v>10.0</v>
      </c>
      <c r="E2057" s="1">
        <v>0.335147782075156</v>
      </c>
    </row>
    <row r="2058">
      <c r="A2058" s="1">
        <v>2056.0</v>
      </c>
      <c r="B2058" s="2" t="str">
        <f>HYPERLINK("https://stackoverflow.com/q/54881057", "54881057")</f>
        <v>54881057</v>
      </c>
      <c r="C2058" s="1" t="s">
        <v>4</v>
      </c>
      <c r="D2058" s="1">
        <v>9.0</v>
      </c>
      <c r="E2058" s="1">
        <v>0.206143457524673</v>
      </c>
    </row>
    <row r="2059">
      <c r="A2059" s="1">
        <v>2057.0</v>
      </c>
      <c r="B2059" s="2" t="str">
        <f>HYPERLINK("https://stackoverflow.com/q/54884332", "54884332")</f>
        <v>54884332</v>
      </c>
      <c r="C2059" s="1" t="s">
        <v>4</v>
      </c>
      <c r="D2059" s="1">
        <v>1.0</v>
      </c>
      <c r="E2059" s="1">
        <v>0.623219373219373</v>
      </c>
    </row>
    <row r="2060">
      <c r="A2060" s="1">
        <v>2058.0</v>
      </c>
      <c r="B2060" s="2" t="str">
        <f>HYPERLINK("https://stackoverflow.com/q/54894563", "54894563")</f>
        <v>54894563</v>
      </c>
      <c r="C2060" s="1" t="s">
        <v>4</v>
      </c>
      <c r="D2060" s="1">
        <v>6.0</v>
      </c>
      <c r="E2060" s="1">
        <v>0.535127411288402</v>
      </c>
    </row>
    <row r="2061">
      <c r="A2061" s="1">
        <v>2059.0</v>
      </c>
      <c r="B2061" s="2" t="str">
        <f>HYPERLINK("https://stackoverflow.com/q/54900592", "54900592")</f>
        <v>54900592</v>
      </c>
      <c r="C2061" s="1" t="s">
        <v>4</v>
      </c>
      <c r="D2061" s="1">
        <v>11.0</v>
      </c>
      <c r="E2061" s="1">
        <v>0.674993816472916</v>
      </c>
    </row>
    <row r="2062">
      <c r="A2062" s="1">
        <v>2060.0</v>
      </c>
      <c r="B2062" s="2" t="str">
        <f>HYPERLINK("https://stackoverflow.com/q/54901001", "54901001")</f>
        <v>54901001</v>
      </c>
      <c r="C2062" s="1" t="s">
        <v>4</v>
      </c>
      <c r="D2062" s="1">
        <v>2.0</v>
      </c>
      <c r="E2062" s="1">
        <v>0.452219555667831</v>
      </c>
    </row>
    <row r="2063">
      <c r="A2063" s="1">
        <v>2061.0</v>
      </c>
      <c r="B2063" s="2" t="str">
        <f>HYPERLINK("https://stackoverflow.com/q/54902191", "54902191")</f>
        <v>54902191</v>
      </c>
      <c r="C2063" s="1" t="s">
        <v>4</v>
      </c>
      <c r="D2063" s="1">
        <v>10.0</v>
      </c>
      <c r="E2063" s="1">
        <v>0.564668174962292</v>
      </c>
    </row>
    <row r="2064">
      <c r="A2064" s="1">
        <v>2062.0</v>
      </c>
      <c r="B2064" s="2" t="str">
        <f>HYPERLINK("https://stackoverflow.com/q/54902614", "54902614")</f>
        <v>54902614</v>
      </c>
      <c r="C2064" s="1" t="s">
        <v>4</v>
      </c>
      <c r="D2064" s="1">
        <v>2.0</v>
      </c>
      <c r="E2064" s="1">
        <v>0.329066558987818</v>
      </c>
    </row>
    <row r="2065">
      <c r="A2065" s="1">
        <v>2063.0</v>
      </c>
      <c r="B2065" s="2" t="str">
        <f>HYPERLINK("https://stackoverflow.com/q/54906258", "54906258")</f>
        <v>54906258</v>
      </c>
      <c r="C2065" s="1" t="s">
        <v>4</v>
      </c>
      <c r="D2065" s="1">
        <v>5.0</v>
      </c>
      <c r="E2065" s="1">
        <v>0.46862678062678</v>
      </c>
    </row>
    <row r="2066">
      <c r="A2066" s="1">
        <v>2064.0</v>
      </c>
      <c r="B2066" s="2" t="str">
        <f>HYPERLINK("https://stackoverflow.com/q/54906295", "54906295")</f>
        <v>54906295</v>
      </c>
      <c r="C2066" s="1" t="s">
        <v>4</v>
      </c>
      <c r="D2066" s="1">
        <v>12.0</v>
      </c>
      <c r="E2066" s="1">
        <v>0.625551505850757</v>
      </c>
    </row>
    <row r="2067">
      <c r="A2067" s="1">
        <v>2065.0</v>
      </c>
      <c r="B2067" s="2" t="str">
        <f>HYPERLINK("https://stackoverflow.com/q/54910488", "54910488")</f>
        <v>54910488</v>
      </c>
      <c r="C2067" s="1" t="s">
        <v>4</v>
      </c>
      <c r="D2067" s="1">
        <v>3.0</v>
      </c>
      <c r="E2067" s="1">
        <v>0.558354440627782</v>
      </c>
    </row>
    <row r="2068">
      <c r="A2068" s="1">
        <v>2066.0</v>
      </c>
      <c r="B2068" s="2" t="str">
        <f>HYPERLINK("https://stackoverflow.com/q/54920348", "54920348")</f>
        <v>54920348</v>
      </c>
      <c r="C2068" s="1" t="s">
        <v>4</v>
      </c>
      <c r="D2068" s="1">
        <v>2.0</v>
      </c>
      <c r="E2068" s="1">
        <v>0.67662678062678</v>
      </c>
    </row>
    <row r="2069">
      <c r="A2069" s="1">
        <v>2067.0</v>
      </c>
      <c r="B2069" s="2" t="str">
        <f>HYPERLINK("https://stackoverflow.com/q/54925179", "54925179")</f>
        <v>54925179</v>
      </c>
      <c r="C2069" s="1" t="s">
        <v>4</v>
      </c>
      <c r="D2069" s="1">
        <v>12.0</v>
      </c>
      <c r="E2069" s="1">
        <v>0.567941040994933</v>
      </c>
    </row>
    <row r="2070">
      <c r="A2070" s="1">
        <v>2068.0</v>
      </c>
      <c r="B2070" s="2" t="str">
        <f>HYPERLINK("https://stackoverflow.com/q/54935102", "54935102")</f>
        <v>54935102</v>
      </c>
      <c r="C2070" s="1" t="s">
        <v>4</v>
      </c>
      <c r="D2070" s="1">
        <v>10.0</v>
      </c>
      <c r="E2070" s="1">
        <v>0.536086136086136</v>
      </c>
    </row>
    <row r="2071">
      <c r="A2071" s="1">
        <v>2069.0</v>
      </c>
      <c r="B2071" s="2" t="str">
        <f>HYPERLINK("https://stackoverflow.com/q/54936924", "54936924")</f>
        <v>54936924</v>
      </c>
      <c r="C2071" s="1" t="s">
        <v>4</v>
      </c>
      <c r="D2071" s="1">
        <v>9.0</v>
      </c>
      <c r="E2071" s="1">
        <v>0.573898562437244</v>
      </c>
    </row>
    <row r="2072">
      <c r="A2072" s="1">
        <v>2070.0</v>
      </c>
      <c r="B2072" s="2" t="str">
        <f>HYPERLINK("https://stackoverflow.com/q/54937175", "54937175")</f>
        <v>54937175</v>
      </c>
      <c r="C2072" s="1" t="s">
        <v>4</v>
      </c>
      <c r="D2072" s="1">
        <v>4.0</v>
      </c>
      <c r="E2072" s="1">
        <v>0.426596279537456</v>
      </c>
    </row>
    <row r="2073">
      <c r="A2073" s="1">
        <v>2071.0</v>
      </c>
      <c r="B2073" s="2" t="str">
        <f>HYPERLINK("https://stackoverflow.com/q/54945975", "54945975")</f>
        <v>54945975</v>
      </c>
      <c r="C2073" s="1" t="s">
        <v>4</v>
      </c>
      <c r="D2073" s="1">
        <v>11.0</v>
      </c>
      <c r="E2073" s="1">
        <v>0.507395465479297</v>
      </c>
    </row>
    <row r="2074">
      <c r="A2074" s="1">
        <v>2072.0</v>
      </c>
      <c r="B2074" s="2" t="str">
        <f>HYPERLINK("https://stackoverflow.com/q/54951696", "54951696")</f>
        <v>54951696</v>
      </c>
      <c r="C2074" s="1" t="s">
        <v>4</v>
      </c>
      <c r="D2074" s="1">
        <v>5.0</v>
      </c>
      <c r="E2074" s="1">
        <v>0.333594595603329</v>
      </c>
    </row>
    <row r="2075">
      <c r="A2075" s="1">
        <v>2073.0</v>
      </c>
      <c r="B2075" s="2" t="str">
        <f>HYPERLINK("https://stackoverflow.com/q/54960110", "54960110")</f>
        <v>54960110</v>
      </c>
      <c r="C2075" s="1" t="s">
        <v>4</v>
      </c>
      <c r="D2075" s="1">
        <v>6.0</v>
      </c>
      <c r="E2075" s="1">
        <v>0.393022850165707</v>
      </c>
    </row>
    <row r="2076">
      <c r="A2076" s="1">
        <v>2074.0</v>
      </c>
      <c r="B2076" s="2" t="str">
        <f>HYPERLINK("https://stackoverflow.com/q/54967399", "54967399")</f>
        <v>54967399</v>
      </c>
      <c r="C2076" s="1" t="s">
        <v>4</v>
      </c>
      <c r="D2076" s="1">
        <v>8.0</v>
      </c>
      <c r="E2076" s="1">
        <v>0.659128898981297</v>
      </c>
    </row>
    <row r="2077">
      <c r="A2077" s="1">
        <v>2075.0</v>
      </c>
      <c r="B2077" s="2" t="str">
        <f>HYPERLINK("https://stackoverflow.com/q/54980076", "54980076")</f>
        <v>54980076</v>
      </c>
      <c r="C2077" s="1" t="s">
        <v>4</v>
      </c>
      <c r="D2077" s="1">
        <v>9.0</v>
      </c>
      <c r="E2077" s="1">
        <v>0.357209815274331</v>
      </c>
    </row>
    <row r="2078">
      <c r="A2078" s="1">
        <v>2076.0</v>
      </c>
      <c r="B2078" s="2" t="str">
        <f>HYPERLINK("https://stackoverflow.com/q/54987992", "54987992")</f>
        <v>54987992</v>
      </c>
      <c r="C2078" s="1" t="s">
        <v>4</v>
      </c>
      <c r="D2078" s="1">
        <v>1.0</v>
      </c>
      <c r="E2078" s="1">
        <v>0.425385003297257</v>
      </c>
    </row>
    <row r="2079">
      <c r="A2079" s="1">
        <v>2077.0</v>
      </c>
      <c r="B2079" s="2" t="str">
        <f>HYPERLINK("https://stackoverflow.com/q/54991854", "54991854")</f>
        <v>54991854</v>
      </c>
      <c r="C2079" s="1" t="s">
        <v>4</v>
      </c>
      <c r="D2079" s="1">
        <v>12.0</v>
      </c>
      <c r="E2079" s="1">
        <v>0.543842268842268</v>
      </c>
    </row>
    <row r="2080">
      <c r="A2080" s="1">
        <v>2078.0</v>
      </c>
      <c r="B2080" s="2" t="str">
        <f>HYPERLINK("https://stackoverflow.com/q/54995158", "54995158")</f>
        <v>54995158</v>
      </c>
      <c r="C2080" s="1" t="s">
        <v>4</v>
      </c>
      <c r="D2080" s="1">
        <v>6.0</v>
      </c>
      <c r="E2080" s="1">
        <v>0.467058848604983</v>
      </c>
    </row>
    <row r="2081">
      <c r="A2081" s="1">
        <v>2079.0</v>
      </c>
      <c r="B2081" s="2" t="str">
        <f>HYPERLINK("https://stackoverflow.com/q/55000264", "55000264")</f>
        <v>55000264</v>
      </c>
      <c r="C2081" s="1" t="s">
        <v>4</v>
      </c>
      <c r="D2081" s="1">
        <v>8.0</v>
      </c>
      <c r="E2081" s="1">
        <v>0.465911706486212</v>
      </c>
    </row>
    <row r="2082">
      <c r="A2082" s="1">
        <v>2080.0</v>
      </c>
      <c r="B2082" s="2" t="str">
        <f>HYPERLINK("https://stackoverflow.com/q/55005441", "55005441")</f>
        <v>55005441</v>
      </c>
      <c r="C2082" s="1" t="s">
        <v>4</v>
      </c>
      <c r="D2082" s="1">
        <v>4.0</v>
      </c>
      <c r="E2082" s="1">
        <v>0.351791461517147</v>
      </c>
    </row>
    <row r="2083">
      <c r="A2083" s="1">
        <v>2081.0</v>
      </c>
      <c r="B2083" s="2" t="str">
        <f>HYPERLINK("https://stackoverflow.com/q/55006077", "55006077")</f>
        <v>55006077</v>
      </c>
      <c r="C2083" s="1" t="s">
        <v>4</v>
      </c>
      <c r="D2083" s="1">
        <v>11.0</v>
      </c>
      <c r="E2083" s="1">
        <v>0.536335857579381</v>
      </c>
    </row>
    <row r="2084">
      <c r="A2084" s="1">
        <v>2082.0</v>
      </c>
      <c r="B2084" s="2" t="str">
        <f>HYPERLINK("https://stackoverflow.com/q/55009565", "55009565")</f>
        <v>55009565</v>
      </c>
      <c r="C2084" s="1" t="s">
        <v>4</v>
      </c>
      <c r="D2084" s="1">
        <v>12.0</v>
      </c>
      <c r="E2084" s="1">
        <v>0.632755717543747</v>
      </c>
    </row>
    <row r="2085">
      <c r="A2085" s="1">
        <v>2083.0</v>
      </c>
      <c r="B2085" s="2" t="str">
        <f>HYPERLINK("https://stackoverflow.com/q/55010103", "55010103")</f>
        <v>55010103</v>
      </c>
      <c r="C2085" s="1" t="s">
        <v>4</v>
      </c>
      <c r="D2085" s="1">
        <v>3.0</v>
      </c>
      <c r="E2085" s="1">
        <v>0.450252233146969</v>
      </c>
    </row>
    <row r="2086">
      <c r="A2086" s="1">
        <v>2084.0</v>
      </c>
      <c r="B2086" s="2" t="str">
        <f>HYPERLINK("https://stackoverflow.com/q/55010153", "55010153")</f>
        <v>55010153</v>
      </c>
      <c r="C2086" s="1" t="s">
        <v>4</v>
      </c>
      <c r="D2086" s="1">
        <v>10.0</v>
      </c>
      <c r="E2086" s="1">
        <v>0.524692105794468</v>
      </c>
    </row>
    <row r="2087">
      <c r="A2087" s="1">
        <v>2085.0</v>
      </c>
      <c r="B2087" s="2" t="str">
        <f>HYPERLINK("https://stackoverflow.com/q/55024778", "55024778")</f>
        <v>55024778</v>
      </c>
      <c r="C2087" s="1" t="s">
        <v>4</v>
      </c>
      <c r="D2087" s="1">
        <v>10.0</v>
      </c>
      <c r="E2087" s="1">
        <v>0.286900401186115</v>
      </c>
    </row>
    <row r="2088">
      <c r="A2088" s="1">
        <v>2086.0</v>
      </c>
      <c r="B2088" s="2" t="str">
        <f>HYPERLINK("https://stackoverflow.com/q/55026722", "55026722")</f>
        <v>55026722</v>
      </c>
      <c r="C2088" s="1" t="s">
        <v>4</v>
      </c>
      <c r="D2088" s="1">
        <v>4.0</v>
      </c>
      <c r="E2088" s="1">
        <v>0.241107291954749</v>
      </c>
    </row>
    <row r="2089">
      <c r="A2089" s="1">
        <v>2087.0</v>
      </c>
      <c r="B2089" s="2" t="str">
        <f>HYPERLINK("https://stackoverflow.com/q/55043215", "55043215")</f>
        <v>55043215</v>
      </c>
      <c r="C2089" s="1" t="s">
        <v>4</v>
      </c>
      <c r="D2089" s="1">
        <v>5.0</v>
      </c>
      <c r="E2089" s="1">
        <v>0.311215150198201</v>
      </c>
    </row>
    <row r="2090">
      <c r="A2090" s="1">
        <v>2088.0</v>
      </c>
      <c r="B2090" s="2" t="str">
        <f>HYPERLINK("https://stackoverflow.com/q/55048122", "55048122")</f>
        <v>55048122</v>
      </c>
      <c r="C2090" s="1" t="s">
        <v>4</v>
      </c>
      <c r="D2090" s="1">
        <v>8.0</v>
      </c>
      <c r="E2090" s="1">
        <v>0.364199991142996</v>
      </c>
    </row>
    <row r="2091">
      <c r="A2091" s="1">
        <v>2089.0</v>
      </c>
      <c r="B2091" s="2" t="str">
        <f>HYPERLINK("https://stackoverflow.com/q/55050411", "55050411")</f>
        <v>55050411</v>
      </c>
      <c r="C2091" s="1" t="s">
        <v>4</v>
      </c>
      <c r="D2091" s="1">
        <v>10.0</v>
      </c>
      <c r="E2091" s="1">
        <v>0.594412788857233</v>
      </c>
    </row>
    <row r="2092">
      <c r="A2092" s="1">
        <v>2090.0</v>
      </c>
      <c r="B2092" s="2" t="str">
        <f>HYPERLINK("https://stackoverflow.com/q/55064804", "55064804")</f>
        <v>55064804</v>
      </c>
      <c r="C2092" s="1" t="s">
        <v>4</v>
      </c>
      <c r="D2092" s="1">
        <v>6.0</v>
      </c>
      <c r="E2092" s="1">
        <v>0.400032383794224</v>
      </c>
    </row>
    <row r="2093">
      <c r="A2093" s="1">
        <v>2091.0</v>
      </c>
      <c r="B2093" s="2" t="str">
        <f>HYPERLINK("https://stackoverflow.com/q/55068186", "55068186")</f>
        <v>55068186</v>
      </c>
      <c r="C2093" s="1" t="s">
        <v>4</v>
      </c>
      <c r="D2093" s="1">
        <v>9.0</v>
      </c>
      <c r="E2093" s="1">
        <v>0.271281522055515</v>
      </c>
    </row>
    <row r="2094">
      <c r="A2094" s="1">
        <v>2092.0</v>
      </c>
      <c r="B2094" s="2" t="str">
        <f>HYPERLINK("https://stackoverflow.com/q/55072078", "55072078")</f>
        <v>55072078</v>
      </c>
      <c r="C2094" s="1" t="s">
        <v>4</v>
      </c>
      <c r="D2094" s="1">
        <v>2.0</v>
      </c>
      <c r="E2094" s="1">
        <v>0.720693269365835</v>
      </c>
    </row>
    <row r="2095">
      <c r="A2095" s="1">
        <v>2093.0</v>
      </c>
      <c r="B2095" s="2" t="str">
        <f>HYPERLINK("https://stackoverflow.com/q/55075917", "55075917")</f>
        <v>55075917</v>
      </c>
      <c r="C2095" s="1" t="s">
        <v>4</v>
      </c>
      <c r="D2095" s="1">
        <v>11.0</v>
      </c>
      <c r="E2095" s="1">
        <v>0.446084074655503</v>
      </c>
    </row>
    <row r="2096">
      <c r="A2096" s="1">
        <v>2094.0</v>
      </c>
      <c r="B2096" s="2" t="str">
        <f>HYPERLINK("https://stackoverflow.com/q/55090674", "55090674")</f>
        <v>55090674</v>
      </c>
      <c r="C2096" s="1" t="s">
        <v>4</v>
      </c>
      <c r="D2096" s="1">
        <v>8.0</v>
      </c>
      <c r="E2096" s="1">
        <v>0.297731871583461</v>
      </c>
    </row>
    <row r="2097">
      <c r="A2097" s="1">
        <v>2095.0</v>
      </c>
      <c r="B2097" s="2" t="str">
        <f>HYPERLINK("https://stackoverflow.com/q/55101284", "55101284")</f>
        <v>55101284</v>
      </c>
      <c r="C2097" s="1" t="s">
        <v>4</v>
      </c>
      <c r="D2097" s="1">
        <v>8.0</v>
      </c>
      <c r="E2097" s="1">
        <v>0.431305876502087</v>
      </c>
    </row>
    <row r="2098">
      <c r="A2098" s="1">
        <v>2096.0</v>
      </c>
      <c r="B2098" s="2" t="str">
        <f>HYPERLINK("https://stackoverflow.com/q/55104440", "55104440")</f>
        <v>55104440</v>
      </c>
      <c r="C2098" s="1" t="s">
        <v>4</v>
      </c>
      <c r="D2098" s="1">
        <v>3.0</v>
      </c>
      <c r="E2098" s="1">
        <v>0.344587249824157</v>
      </c>
    </row>
    <row r="2099">
      <c r="A2099" s="1">
        <v>2097.0</v>
      </c>
      <c r="B2099" s="2" t="str">
        <f>HYPERLINK("https://stackoverflow.com/q/55116523", "55116523")</f>
        <v>55116523</v>
      </c>
      <c r="C2099" s="1" t="s">
        <v>4</v>
      </c>
      <c r="D2099" s="1">
        <v>7.0</v>
      </c>
      <c r="E2099" s="1">
        <v>0.694978632478632</v>
      </c>
    </row>
    <row r="2100">
      <c r="A2100" s="1">
        <v>2098.0</v>
      </c>
      <c r="B2100" s="2" t="str">
        <f>HYPERLINK("https://stackoverflow.com/q/55117661", "55117661")</f>
        <v>55117661</v>
      </c>
      <c r="C2100" s="1" t="s">
        <v>4</v>
      </c>
      <c r="D2100" s="1">
        <v>5.0</v>
      </c>
      <c r="E2100" s="1">
        <v>0.373135198135198</v>
      </c>
    </row>
    <row r="2101">
      <c r="A2101" s="1">
        <v>2099.0</v>
      </c>
      <c r="B2101" s="2" t="str">
        <f>HYPERLINK("https://stackoverflow.com/q/55118699", "55118699")</f>
        <v>55118699</v>
      </c>
      <c r="C2101" s="1" t="s">
        <v>4</v>
      </c>
      <c r="D2101" s="1">
        <v>1.0</v>
      </c>
      <c r="E2101" s="1">
        <v>0.448949718217082</v>
      </c>
    </row>
    <row r="2102">
      <c r="A2102" s="1">
        <v>2100.0</v>
      </c>
      <c r="B2102" s="2" t="str">
        <f>HYPERLINK("https://stackoverflow.com/q/55122901", "55122901")</f>
        <v>55122901</v>
      </c>
      <c r="C2102" s="1" t="s">
        <v>4</v>
      </c>
      <c r="D2102" s="1">
        <v>11.0</v>
      </c>
      <c r="E2102" s="1">
        <v>0.765219373219373</v>
      </c>
    </row>
    <row r="2103">
      <c r="A2103" s="1">
        <v>2101.0</v>
      </c>
      <c r="B2103" s="2" t="str">
        <f>HYPERLINK("https://stackoverflow.com/q/55126170", "55126170")</f>
        <v>55126170</v>
      </c>
      <c r="C2103" s="1" t="s">
        <v>4</v>
      </c>
      <c r="D2103" s="1">
        <v>4.0</v>
      </c>
      <c r="E2103" s="1">
        <v>0.360873694207027</v>
      </c>
    </row>
    <row r="2104">
      <c r="A2104" s="1">
        <v>2102.0</v>
      </c>
      <c r="B2104" s="2" t="str">
        <f>HYPERLINK("https://stackoverflow.com/q/55135069", "55135069")</f>
        <v>55135069</v>
      </c>
      <c r="C2104" s="1" t="s">
        <v>4</v>
      </c>
      <c r="D2104" s="1">
        <v>12.0</v>
      </c>
      <c r="E2104" s="1">
        <v>0.328102828102828</v>
      </c>
    </row>
    <row r="2105">
      <c r="A2105" s="1">
        <v>2103.0</v>
      </c>
      <c r="B2105" s="2" t="str">
        <f>HYPERLINK("https://stackoverflow.com/q/55136468", "55136468")</f>
        <v>55136468</v>
      </c>
      <c r="C2105" s="1" t="s">
        <v>4</v>
      </c>
      <c r="D2105" s="1">
        <v>1.0</v>
      </c>
      <c r="E2105" s="1">
        <v>0.291976840363937</v>
      </c>
    </row>
    <row r="2106">
      <c r="A2106" s="1">
        <v>2104.0</v>
      </c>
      <c r="B2106" s="2" t="str">
        <f>HYPERLINK("https://stackoverflow.com/q/55137884", "55137884")</f>
        <v>55137884</v>
      </c>
      <c r="C2106" s="1" t="s">
        <v>4</v>
      </c>
      <c r="D2106" s="1">
        <v>10.0</v>
      </c>
      <c r="E2106" s="1">
        <v>0.331341274648361</v>
      </c>
    </row>
    <row r="2107">
      <c r="A2107" s="1">
        <v>2105.0</v>
      </c>
      <c r="B2107" s="2" t="str">
        <f>HYPERLINK("https://stackoverflow.com/q/55143718", "55143718")</f>
        <v>55143718</v>
      </c>
      <c r="C2107" s="1" t="s">
        <v>4</v>
      </c>
      <c r="D2107" s="1">
        <v>3.0</v>
      </c>
      <c r="E2107" s="1">
        <v>0.470259644932133</v>
      </c>
    </row>
    <row r="2108">
      <c r="A2108" s="1">
        <v>2106.0</v>
      </c>
      <c r="B2108" s="2" t="str">
        <f>HYPERLINK("https://stackoverflow.com/q/55161617", "55161617")</f>
        <v>55161617</v>
      </c>
      <c r="C2108" s="1" t="s">
        <v>4</v>
      </c>
      <c r="D2108" s="1">
        <v>11.0</v>
      </c>
      <c r="E2108" s="1">
        <v>0.45813193389495</v>
      </c>
    </row>
    <row r="2109">
      <c r="A2109" s="1">
        <v>2107.0</v>
      </c>
      <c r="B2109" s="2" t="str">
        <f>HYPERLINK("https://stackoverflow.com/q/55164994", "55164994")</f>
        <v>55164994</v>
      </c>
      <c r="C2109" s="1" t="s">
        <v>4</v>
      </c>
      <c r="D2109" s="1">
        <v>10.0</v>
      </c>
      <c r="E2109" s="1">
        <v>0.763695563695563</v>
      </c>
    </row>
    <row r="2110">
      <c r="A2110" s="1">
        <v>2108.0</v>
      </c>
      <c r="B2110" s="2" t="str">
        <f>HYPERLINK("https://stackoverflow.com/q/55168898", "55168898")</f>
        <v>55168898</v>
      </c>
      <c r="C2110" s="1" t="s">
        <v>4</v>
      </c>
      <c r="D2110" s="1">
        <v>10.0</v>
      </c>
      <c r="E2110" s="1">
        <v>0.418323024880401</v>
      </c>
    </row>
    <row r="2111">
      <c r="A2111" s="1">
        <v>2109.0</v>
      </c>
      <c r="B2111" s="2" t="str">
        <f>HYPERLINK("https://stackoverflow.com/q/55176954", "55176954")</f>
        <v>55176954</v>
      </c>
      <c r="C2111" s="1" t="s">
        <v>4</v>
      </c>
      <c r="D2111" s="1">
        <v>7.0</v>
      </c>
      <c r="E2111" s="1">
        <v>0.298113307401233</v>
      </c>
    </row>
    <row r="2112">
      <c r="A2112" s="1">
        <v>2110.0</v>
      </c>
      <c r="B2112" s="2" t="str">
        <f>HYPERLINK("https://stackoverflow.com/q/55178584", "55178584")</f>
        <v>55178584</v>
      </c>
      <c r="C2112" s="1" t="s">
        <v>4</v>
      </c>
      <c r="D2112" s="1">
        <v>7.0</v>
      </c>
      <c r="E2112" s="1">
        <v>0.523959362701756</v>
      </c>
    </row>
    <row r="2113">
      <c r="A2113" s="1">
        <v>2111.0</v>
      </c>
      <c r="B2113" s="2" t="str">
        <f>HYPERLINK("https://stackoverflow.com/q/55179755", "55179755")</f>
        <v>55179755</v>
      </c>
      <c r="C2113" s="1" t="s">
        <v>4</v>
      </c>
      <c r="D2113" s="1">
        <v>11.0</v>
      </c>
      <c r="E2113" s="1">
        <v>0.439252002926324</v>
      </c>
    </row>
    <row r="2114">
      <c r="A2114" s="1">
        <v>2112.0</v>
      </c>
      <c r="B2114" s="2" t="str">
        <f>HYPERLINK("https://stackoverflow.com/q/55193693", "55193693")</f>
        <v>55193693</v>
      </c>
      <c r="C2114" s="1" t="s">
        <v>4</v>
      </c>
      <c r="D2114" s="1">
        <v>11.0</v>
      </c>
      <c r="E2114" s="1">
        <v>0.357433095138013</v>
      </c>
    </row>
    <row r="2115">
      <c r="A2115" s="1">
        <v>2113.0</v>
      </c>
      <c r="B2115" s="2" t="str">
        <f>HYPERLINK("https://stackoverflow.com/q/55196502", "55196502")</f>
        <v>55196502</v>
      </c>
      <c r="C2115" s="1" t="s">
        <v>4</v>
      </c>
      <c r="D2115" s="1">
        <v>3.0</v>
      </c>
      <c r="E2115" s="1">
        <v>0.37270046552008</v>
      </c>
    </row>
    <row r="2116">
      <c r="A2116" s="1">
        <v>2114.0</v>
      </c>
      <c r="B2116" s="2" t="str">
        <f>HYPERLINK("https://stackoverflow.com/q/55207558", "55207558")</f>
        <v>55207558</v>
      </c>
      <c r="C2116" s="1" t="s">
        <v>4</v>
      </c>
      <c r="D2116" s="1">
        <v>9.0</v>
      </c>
      <c r="E2116" s="1">
        <v>0.773871097905432</v>
      </c>
    </row>
    <row r="2117">
      <c r="A2117" s="1">
        <v>2115.0</v>
      </c>
      <c r="B2117" s="2" t="str">
        <f>HYPERLINK("https://stackoverflow.com/q/55212167", "55212167")</f>
        <v>55212167</v>
      </c>
      <c r="C2117" s="1" t="s">
        <v>4</v>
      </c>
      <c r="D2117" s="1">
        <v>12.0</v>
      </c>
      <c r="E2117" s="1">
        <v>0.227159619564682</v>
      </c>
    </row>
    <row r="2118">
      <c r="A2118" s="1">
        <v>2116.0</v>
      </c>
      <c r="B2118" s="2" t="str">
        <f>HYPERLINK("https://stackoverflow.com/q/55217961", "55217961")</f>
        <v>55217961</v>
      </c>
      <c r="C2118" s="1" t="s">
        <v>4</v>
      </c>
      <c r="D2118" s="1">
        <v>6.0</v>
      </c>
      <c r="E2118" s="1">
        <v>0.521990865609378</v>
      </c>
    </row>
    <row r="2119">
      <c r="A2119" s="1">
        <v>2117.0</v>
      </c>
      <c r="B2119" s="2" t="str">
        <f>HYPERLINK("https://stackoverflow.com/q/55219295", "55219295")</f>
        <v>55219295</v>
      </c>
      <c r="C2119" s="1" t="s">
        <v>4</v>
      </c>
      <c r="D2119" s="1">
        <v>10.0</v>
      </c>
      <c r="E2119" s="1">
        <v>0.360774928774928</v>
      </c>
    </row>
    <row r="2120">
      <c r="A2120" s="1">
        <v>2118.0</v>
      </c>
      <c r="B2120" s="2" t="str">
        <f>HYPERLINK("https://stackoverflow.com/q/55220499", "55220499")</f>
        <v>55220499</v>
      </c>
      <c r="C2120" s="1" t="s">
        <v>4</v>
      </c>
      <c r="D2120" s="1">
        <v>9.0</v>
      </c>
      <c r="E2120" s="1">
        <v>0.708905888463899</v>
      </c>
    </row>
    <row r="2121">
      <c r="A2121" s="1">
        <v>2119.0</v>
      </c>
      <c r="B2121" s="2" t="str">
        <f>HYPERLINK("https://stackoverflow.com/q/55220739", "55220739")</f>
        <v>55220739</v>
      </c>
      <c r="C2121" s="1" t="s">
        <v>4</v>
      </c>
      <c r="D2121" s="1">
        <v>4.0</v>
      </c>
      <c r="E2121" s="1">
        <v>0.338371717682062</v>
      </c>
    </row>
    <row r="2122">
      <c r="A2122" s="1">
        <v>2120.0</v>
      </c>
      <c r="B2122" s="2" t="str">
        <f>HYPERLINK("https://stackoverflow.com/q/55224716", "55224716")</f>
        <v>55224716</v>
      </c>
      <c r="C2122" s="1" t="s">
        <v>4</v>
      </c>
      <c r="D2122" s="1">
        <v>7.0</v>
      </c>
      <c r="E2122" s="1">
        <v>0.451708458330974</v>
      </c>
    </row>
    <row r="2123">
      <c r="A2123" s="1">
        <v>2121.0</v>
      </c>
      <c r="B2123" s="2" t="str">
        <f>HYPERLINK("https://stackoverflow.com/q/55238384", "55238384")</f>
        <v>55238384</v>
      </c>
      <c r="C2123" s="1" t="s">
        <v>4</v>
      </c>
      <c r="D2123" s="1">
        <v>9.0</v>
      </c>
      <c r="E2123" s="1">
        <v>0.798714635923938</v>
      </c>
    </row>
    <row r="2124">
      <c r="A2124" s="1">
        <v>2122.0</v>
      </c>
      <c r="B2124" s="2" t="str">
        <f>HYPERLINK("https://stackoverflow.com/q/55240089", "55240089")</f>
        <v>55240089</v>
      </c>
      <c r="C2124" s="1" t="s">
        <v>4</v>
      </c>
      <c r="D2124" s="1">
        <v>0.0</v>
      </c>
      <c r="E2124" s="1">
        <v>0.31775687554582</v>
      </c>
    </row>
    <row r="2125">
      <c r="A2125" s="1">
        <v>2123.0</v>
      </c>
      <c r="B2125" s="2" t="str">
        <f>HYPERLINK("https://stackoverflow.com/q/55240373", "55240373")</f>
        <v>55240373</v>
      </c>
      <c r="C2125" s="1" t="s">
        <v>4</v>
      </c>
      <c r="D2125" s="1">
        <v>12.0</v>
      </c>
      <c r="E2125" s="1">
        <v>0.486004474705039</v>
      </c>
    </row>
    <row r="2126">
      <c r="A2126" s="1">
        <v>2124.0</v>
      </c>
      <c r="B2126" s="2" t="str">
        <f>HYPERLINK("https://stackoverflow.com/q/55242183", "55242183")</f>
        <v>55242183</v>
      </c>
      <c r="C2126" s="1" t="s">
        <v>4</v>
      </c>
      <c r="D2126" s="1">
        <v>10.0</v>
      </c>
      <c r="E2126" s="1">
        <v>0.549298767530811</v>
      </c>
    </row>
    <row r="2127">
      <c r="A2127" s="1">
        <v>2125.0</v>
      </c>
      <c r="B2127" s="2" t="str">
        <f>HYPERLINK("https://stackoverflow.com/q/55244842", "55244842")</f>
        <v>55244842</v>
      </c>
      <c r="C2127" s="1" t="s">
        <v>4</v>
      </c>
      <c r="D2127" s="1">
        <v>10.0</v>
      </c>
      <c r="E2127" s="1">
        <v>0.499477801223437</v>
      </c>
    </row>
    <row r="2128">
      <c r="A2128" s="1">
        <v>2126.0</v>
      </c>
      <c r="B2128" s="2" t="str">
        <f>HYPERLINK("https://stackoverflow.com/q/55269741", "55269741")</f>
        <v>55269741</v>
      </c>
      <c r="C2128" s="1" t="s">
        <v>4</v>
      </c>
      <c r="D2128" s="1">
        <v>2.0</v>
      </c>
      <c r="E2128" s="1">
        <v>0.636538172397441</v>
      </c>
    </row>
    <row r="2129">
      <c r="A2129" s="1">
        <v>2127.0</v>
      </c>
      <c r="B2129" s="2" t="str">
        <f>HYPERLINK("https://stackoverflow.com/q/55275485", "55275485")</f>
        <v>55275485</v>
      </c>
      <c r="C2129" s="1" t="s">
        <v>4</v>
      </c>
      <c r="D2129" s="1">
        <v>7.0</v>
      </c>
      <c r="E2129" s="1">
        <v>0.450634042790905</v>
      </c>
    </row>
    <row r="2130">
      <c r="A2130" s="1">
        <v>2128.0</v>
      </c>
      <c r="B2130" s="2" t="str">
        <f>HYPERLINK("https://stackoverflow.com/q/55283256", "55283256")</f>
        <v>55283256</v>
      </c>
      <c r="C2130" s="1" t="s">
        <v>4</v>
      </c>
      <c r="D2130" s="1">
        <v>11.0</v>
      </c>
      <c r="E2130" s="1">
        <v>0.780360848898707</v>
      </c>
    </row>
    <row r="2131">
      <c r="A2131" s="1">
        <v>2129.0</v>
      </c>
      <c r="B2131" s="2" t="str">
        <f>HYPERLINK("https://stackoverflow.com/q/55283966", "55283966")</f>
        <v>55283966</v>
      </c>
      <c r="C2131" s="1" t="s">
        <v>4</v>
      </c>
      <c r="D2131" s="1">
        <v>3.0</v>
      </c>
      <c r="E2131" s="1">
        <v>0.699277574277574</v>
      </c>
    </row>
    <row r="2132">
      <c r="A2132" s="1">
        <v>2130.0</v>
      </c>
      <c r="B2132" s="2" t="str">
        <f>HYPERLINK("https://stackoverflow.com/q/55286040", "55286040")</f>
        <v>55286040</v>
      </c>
      <c r="C2132" s="1" t="s">
        <v>4</v>
      </c>
      <c r="D2132" s="1">
        <v>4.0</v>
      </c>
      <c r="E2132" s="1">
        <v>0.385670932840744</v>
      </c>
    </row>
    <row r="2133">
      <c r="A2133" s="1">
        <v>2131.0</v>
      </c>
      <c r="B2133" s="2" t="str">
        <f>HYPERLINK("https://stackoverflow.com/q/55297256", "55297256")</f>
        <v>55297256</v>
      </c>
      <c r="C2133" s="1" t="s">
        <v>4</v>
      </c>
      <c r="D2133" s="1">
        <v>4.0</v>
      </c>
      <c r="E2133" s="1">
        <v>0.386592599566895</v>
      </c>
    </row>
    <row r="2134">
      <c r="A2134" s="1">
        <v>2132.0</v>
      </c>
      <c r="B2134" s="2" t="str">
        <f>HYPERLINK("https://stackoverflow.com/q/55299725", "55299725")</f>
        <v>55299725</v>
      </c>
      <c r="C2134" s="1" t="s">
        <v>4</v>
      </c>
      <c r="D2134" s="1">
        <v>11.0</v>
      </c>
      <c r="E2134" s="1">
        <v>0.366833677178504</v>
      </c>
    </row>
    <row r="2135">
      <c r="A2135" s="1">
        <v>2133.0</v>
      </c>
      <c r="B2135" s="2" t="str">
        <f>HYPERLINK("https://stackoverflow.com/q/55300016", "55300016")</f>
        <v>55300016</v>
      </c>
      <c r="C2135" s="1" t="s">
        <v>4</v>
      </c>
      <c r="D2135" s="1">
        <v>5.0</v>
      </c>
      <c r="E2135" s="1">
        <v>0.375181600347163</v>
      </c>
    </row>
    <row r="2136">
      <c r="A2136" s="1">
        <v>2134.0</v>
      </c>
      <c r="B2136" s="2" t="str">
        <f>HYPERLINK("https://stackoverflow.com/q/55304547", "55304547")</f>
        <v>55304547</v>
      </c>
      <c r="C2136" s="1" t="s">
        <v>4</v>
      </c>
      <c r="D2136" s="1">
        <v>9.0</v>
      </c>
      <c r="E2136" s="1">
        <v>0.611147846104866</v>
      </c>
    </row>
    <row r="2137">
      <c r="A2137" s="1">
        <v>2135.0</v>
      </c>
      <c r="B2137" s="2" t="str">
        <f>HYPERLINK("https://stackoverflow.com/q/55308559", "55308559")</f>
        <v>55308559</v>
      </c>
      <c r="C2137" s="1" t="s">
        <v>4</v>
      </c>
      <c r="D2137" s="1">
        <v>4.0</v>
      </c>
      <c r="E2137" s="1">
        <v>0.476330484330484</v>
      </c>
    </row>
    <row r="2138">
      <c r="A2138" s="1">
        <v>2136.0</v>
      </c>
      <c r="B2138" s="2" t="str">
        <f>HYPERLINK("https://stackoverflow.com/q/55312355", "55312355")</f>
        <v>55312355</v>
      </c>
      <c r="C2138" s="1" t="s">
        <v>4</v>
      </c>
      <c r="D2138" s="1">
        <v>10.0</v>
      </c>
      <c r="E2138" s="1">
        <v>0.796006029738906</v>
      </c>
    </row>
    <row r="2139">
      <c r="A2139" s="1">
        <v>2137.0</v>
      </c>
      <c r="B2139" s="2" t="str">
        <f>HYPERLINK("https://stackoverflow.com/q/55350422", "55350422")</f>
        <v>55350422</v>
      </c>
      <c r="C2139" s="1" t="s">
        <v>4</v>
      </c>
      <c r="D2139" s="1">
        <v>7.0</v>
      </c>
      <c r="E2139" s="1">
        <v>0.46836276563903</v>
      </c>
    </row>
    <row r="2140">
      <c r="A2140" s="1">
        <v>2138.0</v>
      </c>
      <c r="B2140" s="2" t="str">
        <f>HYPERLINK("https://stackoverflow.com/q/55366951", "55366951")</f>
        <v>55366951</v>
      </c>
      <c r="C2140" s="1" t="s">
        <v>4</v>
      </c>
      <c r="D2140" s="1">
        <v>5.0</v>
      </c>
      <c r="E2140" s="1">
        <v>0.314581643329923</v>
      </c>
    </row>
    <row r="2141">
      <c r="A2141" s="1">
        <v>2139.0</v>
      </c>
      <c r="B2141" s="2" t="str">
        <f>HYPERLINK("https://stackoverflow.com/q/55367038", "55367038")</f>
        <v>55367038</v>
      </c>
      <c r="C2141" s="1" t="s">
        <v>4</v>
      </c>
      <c r="D2141" s="1">
        <v>2.0</v>
      </c>
      <c r="E2141" s="1">
        <v>0.320609945609945</v>
      </c>
    </row>
    <row r="2142">
      <c r="A2142" s="1">
        <v>2140.0</v>
      </c>
      <c r="B2142" s="2" t="str">
        <f>HYPERLINK("https://stackoverflow.com/q/55384701", "55384701")</f>
        <v>55384701</v>
      </c>
      <c r="C2142" s="1" t="s">
        <v>4</v>
      </c>
      <c r="D2142" s="1">
        <v>10.0</v>
      </c>
      <c r="E2142" s="1">
        <v>0.556760056760056</v>
      </c>
    </row>
    <row r="2143">
      <c r="A2143" s="1">
        <v>2141.0</v>
      </c>
      <c r="B2143" s="2" t="str">
        <f>HYPERLINK("https://stackoverflow.com/q/55393388", "55393388")</f>
        <v>55393388</v>
      </c>
      <c r="C2143" s="1" t="s">
        <v>4</v>
      </c>
      <c r="D2143" s="1">
        <v>2.0</v>
      </c>
      <c r="E2143" s="1">
        <v>0.676092339643741</v>
      </c>
    </row>
    <row r="2144">
      <c r="A2144" s="1">
        <v>2142.0</v>
      </c>
      <c r="B2144" s="2" t="str">
        <f>HYPERLINK("https://stackoverflow.com/q/55405120", "55405120")</f>
        <v>55405120</v>
      </c>
      <c r="C2144" s="1" t="s">
        <v>4</v>
      </c>
      <c r="D2144" s="1">
        <v>1.0</v>
      </c>
      <c r="E2144" s="1">
        <v>0.536266938551202</v>
      </c>
    </row>
    <row r="2145">
      <c r="A2145" s="1">
        <v>2143.0</v>
      </c>
      <c r="B2145" s="2" t="str">
        <f>HYPERLINK("https://stackoverflow.com/q/55408264", "55408264")</f>
        <v>55408264</v>
      </c>
      <c r="C2145" s="1" t="s">
        <v>4</v>
      </c>
      <c r="D2145" s="1">
        <v>11.0</v>
      </c>
      <c r="E2145" s="1">
        <v>0.411453298347373</v>
      </c>
    </row>
    <row r="2146">
      <c r="A2146" s="1">
        <v>2144.0</v>
      </c>
      <c r="B2146" s="2" t="str">
        <f>HYPERLINK("https://stackoverflow.com/q/55418261", "55418261")</f>
        <v>55418261</v>
      </c>
      <c r="C2146" s="1" t="s">
        <v>4</v>
      </c>
      <c r="D2146" s="1">
        <v>6.0</v>
      </c>
      <c r="E2146" s="1">
        <v>0.611150803101267</v>
      </c>
    </row>
    <row r="2147">
      <c r="A2147" s="1">
        <v>2145.0</v>
      </c>
      <c r="B2147" s="2" t="str">
        <f>HYPERLINK("https://stackoverflow.com/q/55419294", "55419294")</f>
        <v>55419294</v>
      </c>
      <c r="C2147" s="1" t="s">
        <v>4</v>
      </c>
      <c r="D2147" s="1">
        <v>9.0</v>
      </c>
      <c r="E2147" s="1">
        <v>0.660701363218525</v>
      </c>
    </row>
    <row r="2148">
      <c r="A2148" s="1">
        <v>2146.0</v>
      </c>
      <c r="B2148" s="2" t="str">
        <f>HYPERLINK("https://stackoverflow.com/q/55426906", "55426906")</f>
        <v>55426906</v>
      </c>
      <c r="C2148" s="1" t="s">
        <v>4</v>
      </c>
      <c r="D2148" s="1">
        <v>4.0</v>
      </c>
      <c r="E2148" s="1">
        <v>0.413112387408592</v>
      </c>
    </row>
    <row r="2149">
      <c r="A2149" s="1">
        <v>2147.0</v>
      </c>
      <c r="B2149" s="2" t="str">
        <f>HYPERLINK("https://stackoverflow.com/q/55435560", "55435560")</f>
        <v>55435560</v>
      </c>
      <c r="C2149" s="1" t="s">
        <v>4</v>
      </c>
      <c r="D2149" s="1">
        <v>11.0</v>
      </c>
      <c r="E2149" s="1">
        <v>0.347722862215615</v>
      </c>
    </row>
    <row r="2150">
      <c r="A2150" s="1">
        <v>2148.0</v>
      </c>
      <c r="B2150" s="2" t="str">
        <f>HYPERLINK("https://stackoverflow.com/q/55450821", "55450821")</f>
        <v>55450821</v>
      </c>
      <c r="C2150" s="1" t="s">
        <v>4</v>
      </c>
      <c r="D2150" s="1">
        <v>0.0</v>
      </c>
      <c r="E2150" s="1">
        <v>0.532366775655366</v>
      </c>
    </row>
    <row r="2151">
      <c r="A2151" s="1">
        <v>2149.0</v>
      </c>
      <c r="B2151" s="2" t="str">
        <f>HYPERLINK("https://stackoverflow.com/q/55471101", "55471101")</f>
        <v>55471101</v>
      </c>
      <c r="C2151" s="1" t="s">
        <v>4</v>
      </c>
      <c r="D2151" s="1">
        <v>6.0</v>
      </c>
      <c r="E2151" s="1">
        <v>0.49968320467564</v>
      </c>
    </row>
    <row r="2152">
      <c r="A2152" s="1">
        <v>2150.0</v>
      </c>
      <c r="B2152" s="2" t="str">
        <f>HYPERLINK("https://stackoverflow.com/q/55471918", "55471918")</f>
        <v>55471918</v>
      </c>
      <c r="C2152" s="1" t="s">
        <v>4</v>
      </c>
      <c r="D2152" s="1">
        <v>5.0</v>
      </c>
      <c r="E2152" s="1">
        <v>0.508216689376109</v>
      </c>
    </row>
    <row r="2153">
      <c r="A2153" s="1">
        <v>2151.0</v>
      </c>
      <c r="B2153" s="2" t="str">
        <f>HYPERLINK("https://stackoverflow.com/q/55476156", "55476156")</f>
        <v>55476156</v>
      </c>
      <c r="C2153" s="1" t="s">
        <v>4</v>
      </c>
      <c r="D2153" s="1">
        <v>1.0</v>
      </c>
      <c r="E2153" s="1">
        <v>0.673700645452057</v>
      </c>
    </row>
    <row r="2154">
      <c r="A2154" s="1">
        <v>2152.0</v>
      </c>
      <c r="B2154" s="2" t="str">
        <f>HYPERLINK("https://stackoverflow.com/q/55484404", "55484404")</f>
        <v>55484404</v>
      </c>
      <c r="C2154" s="1" t="s">
        <v>4</v>
      </c>
      <c r="D2154" s="1">
        <v>2.0</v>
      </c>
      <c r="E2154" s="1">
        <v>0.287542262036968</v>
      </c>
    </row>
    <row r="2155">
      <c r="A2155" s="1">
        <v>2153.0</v>
      </c>
      <c r="B2155" s="2" t="str">
        <f>HYPERLINK("https://stackoverflow.com/q/55488988", "55488988")</f>
        <v>55488988</v>
      </c>
      <c r="C2155" s="1" t="s">
        <v>4</v>
      </c>
      <c r="D2155" s="1">
        <v>5.0</v>
      </c>
      <c r="E2155" s="1">
        <v>0.657339109393903</v>
      </c>
    </row>
    <row r="2156">
      <c r="A2156" s="1">
        <v>2154.0</v>
      </c>
      <c r="B2156" s="2" t="str">
        <f>HYPERLINK("https://stackoverflow.com/q/55489868", "55489868")</f>
        <v>55489868</v>
      </c>
      <c r="C2156" s="1" t="s">
        <v>4</v>
      </c>
      <c r="D2156" s="1">
        <v>1.0</v>
      </c>
      <c r="E2156" s="1">
        <v>0.354585113960113</v>
      </c>
    </row>
    <row r="2157">
      <c r="A2157" s="1">
        <v>2155.0</v>
      </c>
      <c r="B2157" s="2" t="str">
        <f>HYPERLINK("https://stackoverflow.com/q/55491667", "55491667")</f>
        <v>55491667</v>
      </c>
      <c r="C2157" s="1" t="s">
        <v>4</v>
      </c>
      <c r="D2157" s="1">
        <v>2.0</v>
      </c>
      <c r="E2157" s="1">
        <v>0.431184872965694</v>
      </c>
    </row>
    <row r="2158">
      <c r="A2158" s="1">
        <v>2156.0</v>
      </c>
      <c r="B2158" s="2" t="str">
        <f>HYPERLINK("https://stackoverflow.com/q/55505857", "55505857")</f>
        <v>55505857</v>
      </c>
      <c r="C2158" s="1" t="s">
        <v>4</v>
      </c>
      <c r="D2158" s="1">
        <v>0.0</v>
      </c>
      <c r="E2158" s="1">
        <v>0.368455767169593</v>
      </c>
    </row>
    <row r="2159">
      <c r="A2159" s="1">
        <v>2157.0</v>
      </c>
      <c r="B2159" s="2" t="str">
        <f>HYPERLINK("https://stackoverflow.com/q/55511505", "55511505")</f>
        <v>55511505</v>
      </c>
      <c r="C2159" s="1" t="s">
        <v>4</v>
      </c>
      <c r="D2159" s="1">
        <v>1.0</v>
      </c>
      <c r="E2159" s="1">
        <v>0.374746673715745</v>
      </c>
    </row>
    <row r="2160">
      <c r="A2160" s="1">
        <v>2158.0</v>
      </c>
      <c r="B2160" s="2" t="str">
        <f>HYPERLINK("https://stackoverflow.com/q/55511963", "55511963")</f>
        <v>55511963</v>
      </c>
      <c r="C2160" s="1" t="s">
        <v>4</v>
      </c>
      <c r="D2160" s="1">
        <v>10.0</v>
      </c>
      <c r="E2160" s="1">
        <v>0.765729964991957</v>
      </c>
    </row>
    <row r="2161">
      <c r="A2161" s="1">
        <v>2159.0</v>
      </c>
      <c r="B2161" s="2" t="str">
        <f>HYPERLINK("https://stackoverflow.com/q/55514820", "55514820")</f>
        <v>55514820</v>
      </c>
      <c r="C2161" s="1" t="s">
        <v>4</v>
      </c>
      <c r="D2161" s="1">
        <v>7.0</v>
      </c>
      <c r="E2161" s="1">
        <v>0.422442790184725</v>
      </c>
    </row>
    <row r="2162">
      <c r="A2162" s="1">
        <v>2160.0</v>
      </c>
      <c r="B2162" s="2" t="str">
        <f>HYPERLINK("https://stackoverflow.com/q/55520394", "55520394")</f>
        <v>55520394</v>
      </c>
      <c r="C2162" s="1" t="s">
        <v>4</v>
      </c>
      <c r="D2162" s="1">
        <v>6.0</v>
      </c>
      <c r="E2162" s="1">
        <v>0.497395517867958</v>
      </c>
    </row>
    <row r="2163">
      <c r="A2163" s="1">
        <v>2161.0</v>
      </c>
      <c r="B2163" s="2" t="str">
        <f>HYPERLINK("https://stackoverflow.com/q/55525227", "55525227")</f>
        <v>55525227</v>
      </c>
      <c r="C2163" s="1" t="s">
        <v>4</v>
      </c>
      <c r="D2163" s="1">
        <v>8.0</v>
      </c>
      <c r="E2163" s="1">
        <v>0.243589743589743</v>
      </c>
    </row>
    <row r="2164">
      <c r="A2164" s="1">
        <v>2162.0</v>
      </c>
      <c r="B2164" s="2" t="str">
        <f>HYPERLINK("https://stackoverflow.com/q/55537720", "55537720")</f>
        <v>55537720</v>
      </c>
      <c r="C2164" s="1" t="s">
        <v>4</v>
      </c>
      <c r="D2164" s="1">
        <v>5.0</v>
      </c>
      <c r="E2164" s="1">
        <v>0.497044691074541</v>
      </c>
    </row>
    <row r="2165">
      <c r="A2165" s="1">
        <v>2163.0</v>
      </c>
      <c r="B2165" s="2" t="str">
        <f>HYPERLINK("https://stackoverflow.com/q/55542723", "55542723")</f>
        <v>55542723</v>
      </c>
      <c r="C2165" s="1" t="s">
        <v>4</v>
      </c>
      <c r="D2165" s="1">
        <v>12.0</v>
      </c>
      <c r="E2165" s="1">
        <v>0.42566045066045</v>
      </c>
    </row>
    <row r="2166">
      <c r="A2166" s="1">
        <v>2164.0</v>
      </c>
      <c r="B2166" s="2" t="str">
        <f>HYPERLINK("https://stackoverflow.com/q/55549922", "55549922")</f>
        <v>55549922</v>
      </c>
      <c r="C2166" s="1" t="s">
        <v>4</v>
      </c>
      <c r="D2166" s="1">
        <v>5.0</v>
      </c>
      <c r="E2166" s="1">
        <v>0.492208001641963</v>
      </c>
    </row>
    <row r="2167">
      <c r="A2167" s="1">
        <v>2165.0</v>
      </c>
      <c r="B2167" s="2" t="str">
        <f>HYPERLINK("https://stackoverflow.com/q/55559831", "55559831")</f>
        <v>55559831</v>
      </c>
      <c r="C2167" s="1" t="s">
        <v>4</v>
      </c>
      <c r="D2167" s="1">
        <v>9.0</v>
      </c>
      <c r="E2167" s="1">
        <v>0.496547294042074</v>
      </c>
    </row>
    <row r="2168">
      <c r="A2168" s="1">
        <v>2166.0</v>
      </c>
      <c r="B2168" s="2" t="str">
        <f>HYPERLINK("https://stackoverflow.com/q/55571946", "55571946")</f>
        <v>55571946</v>
      </c>
      <c r="C2168" s="1" t="s">
        <v>4</v>
      </c>
      <c r="D2168" s="1">
        <v>3.0</v>
      </c>
      <c r="E2168" s="1">
        <v>0.455205905205905</v>
      </c>
    </row>
    <row r="2169">
      <c r="A2169" s="1">
        <v>2167.0</v>
      </c>
      <c r="B2169" s="2" t="str">
        <f>HYPERLINK("https://stackoverflow.com/q/55574590", "55574590")</f>
        <v>55574590</v>
      </c>
      <c r="C2169" s="1" t="s">
        <v>4</v>
      </c>
      <c r="D2169" s="1">
        <v>3.0</v>
      </c>
      <c r="E2169" s="1">
        <v>0.384826050319008</v>
      </c>
    </row>
    <row r="2170">
      <c r="A2170" s="1">
        <v>2168.0</v>
      </c>
      <c r="B2170" s="2" t="str">
        <f>HYPERLINK("https://stackoverflow.com/q/55594848", "55594848")</f>
        <v>55594848</v>
      </c>
      <c r="C2170" s="1" t="s">
        <v>4</v>
      </c>
      <c r="D2170" s="1">
        <v>12.0</v>
      </c>
      <c r="E2170" s="1">
        <v>0.528235316314786</v>
      </c>
    </row>
    <row r="2171">
      <c r="A2171" s="1">
        <v>2169.0</v>
      </c>
      <c r="B2171" s="2" t="str">
        <f>HYPERLINK("https://stackoverflow.com/q/55596420", "55596420")</f>
        <v>55596420</v>
      </c>
      <c r="C2171" s="1" t="s">
        <v>4</v>
      </c>
      <c r="D2171" s="1">
        <v>5.0</v>
      </c>
      <c r="E2171" s="1">
        <v>0.565125565125565</v>
      </c>
    </row>
    <row r="2172">
      <c r="A2172" s="1">
        <v>2170.0</v>
      </c>
      <c r="B2172" s="2" t="str">
        <f>HYPERLINK("https://stackoverflow.com/q/55614003", "55614003")</f>
        <v>55614003</v>
      </c>
      <c r="C2172" s="1" t="s">
        <v>4</v>
      </c>
      <c r="D2172" s="1">
        <v>8.0</v>
      </c>
      <c r="E2172" s="1">
        <v>0.342355175688508</v>
      </c>
    </row>
    <row r="2173">
      <c r="A2173" s="1">
        <v>2171.0</v>
      </c>
      <c r="B2173" s="2" t="str">
        <f>HYPERLINK("https://stackoverflow.com/q/55614851", "55614851")</f>
        <v>55614851</v>
      </c>
      <c r="C2173" s="1" t="s">
        <v>4</v>
      </c>
      <c r="D2173" s="1">
        <v>1.0</v>
      </c>
      <c r="E2173" s="1">
        <v>0.563727126091551</v>
      </c>
    </row>
    <row r="2174">
      <c r="A2174" s="1">
        <v>2172.0</v>
      </c>
      <c r="B2174" s="2" t="str">
        <f>HYPERLINK("https://stackoverflow.com/q/55617000", "55617000")</f>
        <v>55617000</v>
      </c>
      <c r="C2174" s="1" t="s">
        <v>4</v>
      </c>
      <c r="D2174" s="1">
        <v>0.0</v>
      </c>
      <c r="E2174" s="1">
        <v>0.242059287513832</v>
      </c>
    </row>
    <row r="2175">
      <c r="A2175" s="1">
        <v>2173.0</v>
      </c>
      <c r="B2175" s="2" t="str">
        <f>HYPERLINK("https://stackoverflow.com/q/55619739", "55619739")</f>
        <v>55619739</v>
      </c>
      <c r="C2175" s="1" t="s">
        <v>4</v>
      </c>
      <c r="D2175" s="1">
        <v>11.0</v>
      </c>
      <c r="E2175" s="1">
        <v>0.248986568986568</v>
      </c>
    </row>
    <row r="2176">
      <c r="A2176" s="1">
        <v>2174.0</v>
      </c>
      <c r="B2176" s="2" t="str">
        <f>HYPERLINK("https://stackoverflow.com/q/55623926", "55623926")</f>
        <v>55623926</v>
      </c>
      <c r="C2176" s="1" t="s">
        <v>4</v>
      </c>
      <c r="D2176" s="1">
        <v>8.0</v>
      </c>
      <c r="E2176" s="1">
        <v>0.367564389376469</v>
      </c>
    </row>
    <row r="2177">
      <c r="A2177" s="1">
        <v>2175.0</v>
      </c>
      <c r="B2177" s="2" t="str">
        <f>HYPERLINK("https://stackoverflow.com/q/55628468", "55628468")</f>
        <v>55628468</v>
      </c>
      <c r="C2177" s="1" t="s">
        <v>4</v>
      </c>
      <c r="D2177" s="1">
        <v>2.0</v>
      </c>
      <c r="E2177" s="1">
        <v>0.725209422970617</v>
      </c>
    </row>
    <row r="2178">
      <c r="A2178" s="1">
        <v>2176.0</v>
      </c>
      <c r="B2178" s="2" t="str">
        <f>HYPERLINK("https://stackoverflow.com/q/55632717", "55632717")</f>
        <v>55632717</v>
      </c>
      <c r="C2178" s="1" t="s">
        <v>4</v>
      </c>
      <c r="D2178" s="1">
        <v>8.0</v>
      </c>
      <c r="E2178" s="1">
        <v>0.499227299965307</v>
      </c>
    </row>
    <row r="2179">
      <c r="A2179" s="1">
        <v>2177.0</v>
      </c>
      <c r="B2179" s="2" t="str">
        <f>HYPERLINK("https://stackoverflow.com/q/55644204", "55644204")</f>
        <v>55644204</v>
      </c>
      <c r="C2179" s="1" t="s">
        <v>4</v>
      </c>
      <c r="D2179" s="1">
        <v>10.0</v>
      </c>
      <c r="E2179" s="1">
        <v>0.413123793768955</v>
      </c>
    </row>
    <row r="2180">
      <c r="A2180" s="1">
        <v>2178.0</v>
      </c>
      <c r="B2180" s="2" t="str">
        <f>HYPERLINK("https://stackoverflow.com/q/55645981", "55645981")</f>
        <v>55645981</v>
      </c>
      <c r="C2180" s="1" t="s">
        <v>4</v>
      </c>
      <c r="D2180" s="1">
        <v>2.0</v>
      </c>
      <c r="E2180" s="1">
        <v>0.441456664952366</v>
      </c>
    </row>
    <row r="2181">
      <c r="A2181" s="1">
        <v>2179.0</v>
      </c>
      <c r="B2181" s="2" t="str">
        <f>HYPERLINK("https://stackoverflow.com/q/55647262", "55647262")</f>
        <v>55647262</v>
      </c>
      <c r="C2181" s="1" t="s">
        <v>4</v>
      </c>
      <c r="D2181" s="1">
        <v>3.0</v>
      </c>
      <c r="E2181" s="1">
        <v>0.549515669515669</v>
      </c>
    </row>
    <row r="2182">
      <c r="A2182" s="1">
        <v>2180.0</v>
      </c>
      <c r="B2182" s="2" t="str">
        <f>HYPERLINK("https://stackoverflow.com/q/55647746", "55647746")</f>
        <v>55647746</v>
      </c>
      <c r="C2182" s="1" t="s">
        <v>4</v>
      </c>
      <c r="D2182" s="1">
        <v>12.0</v>
      </c>
      <c r="E2182" s="1">
        <v>0.535127411288402</v>
      </c>
    </row>
    <row r="2183">
      <c r="A2183" s="1">
        <v>2181.0</v>
      </c>
      <c r="B2183" s="2" t="str">
        <f>HYPERLINK("https://stackoverflow.com/q/55649403", "55649403")</f>
        <v>55649403</v>
      </c>
      <c r="C2183" s="1" t="s">
        <v>4</v>
      </c>
      <c r="D2183" s="1">
        <v>5.0</v>
      </c>
      <c r="E2183" s="1">
        <v>0.30807387057387</v>
      </c>
    </row>
    <row r="2184">
      <c r="A2184" s="1">
        <v>2182.0</v>
      </c>
      <c r="B2184" s="2" t="str">
        <f>HYPERLINK("https://stackoverflow.com/q/55684883", "55684883")</f>
        <v>55684883</v>
      </c>
      <c r="C2184" s="1" t="s">
        <v>4</v>
      </c>
      <c r="D2184" s="1">
        <v>7.0</v>
      </c>
      <c r="E2184" s="1">
        <v>0.45885078776645</v>
      </c>
    </row>
    <row r="2185">
      <c r="A2185" s="1">
        <v>2183.0</v>
      </c>
      <c r="B2185" s="2" t="str">
        <f>HYPERLINK("https://stackoverflow.com/q/55695608", "55695608")</f>
        <v>55695608</v>
      </c>
      <c r="C2185" s="1" t="s">
        <v>4</v>
      </c>
      <c r="D2185" s="1">
        <v>0.0</v>
      </c>
      <c r="E2185" s="1">
        <v>0.224738756157068</v>
      </c>
    </row>
    <row r="2186">
      <c r="A2186" s="1">
        <v>2184.0</v>
      </c>
      <c r="B2186" s="2" t="str">
        <f>HYPERLINK("https://stackoverflow.com/q/55710608", "55710608")</f>
        <v>55710608</v>
      </c>
      <c r="C2186" s="1" t="s">
        <v>4</v>
      </c>
      <c r="D2186" s="1">
        <v>10.0</v>
      </c>
      <c r="E2186" s="1">
        <v>0.297119430359262</v>
      </c>
    </row>
    <row r="2187">
      <c r="A2187" s="1">
        <v>2185.0</v>
      </c>
      <c r="B2187" s="2" t="str">
        <f>HYPERLINK("https://stackoverflow.com/q/55714301", "55714301")</f>
        <v>55714301</v>
      </c>
      <c r="C2187" s="1" t="s">
        <v>4</v>
      </c>
      <c r="D2187" s="1">
        <v>10.0</v>
      </c>
      <c r="E2187" s="1">
        <v>0.560049902751625</v>
      </c>
    </row>
    <row r="2188">
      <c r="A2188" s="1">
        <v>2186.0</v>
      </c>
      <c r="B2188" s="2" t="str">
        <f>HYPERLINK("https://stackoverflow.com/q/55718762", "55718762")</f>
        <v>55718762</v>
      </c>
      <c r="C2188" s="1" t="s">
        <v>4</v>
      </c>
      <c r="D2188" s="1">
        <v>4.0</v>
      </c>
      <c r="E2188" s="1">
        <v>0.297502411121088</v>
      </c>
    </row>
    <row r="2189">
      <c r="A2189" s="1">
        <v>2187.0</v>
      </c>
      <c r="B2189" s="2" t="str">
        <f>HYPERLINK("https://stackoverflow.com/q/55721339", "55721339")</f>
        <v>55721339</v>
      </c>
      <c r="C2189" s="1" t="s">
        <v>4</v>
      </c>
      <c r="D2189" s="1">
        <v>3.0</v>
      </c>
      <c r="E2189" s="1">
        <v>0.4431041680399</v>
      </c>
    </row>
    <row r="2190">
      <c r="A2190" s="1">
        <v>2188.0</v>
      </c>
      <c r="B2190" s="2" t="str">
        <f>HYPERLINK("https://stackoverflow.com/q/55726162", "55726162")</f>
        <v>55726162</v>
      </c>
      <c r="C2190" s="1" t="s">
        <v>4</v>
      </c>
      <c r="D2190" s="1">
        <v>3.0</v>
      </c>
      <c r="E2190" s="1">
        <v>0.452387230022191</v>
      </c>
    </row>
    <row r="2191">
      <c r="A2191" s="1">
        <v>2189.0</v>
      </c>
      <c r="B2191" s="2" t="str">
        <f>HYPERLINK("https://stackoverflow.com/q/55726281", "55726281")</f>
        <v>55726281</v>
      </c>
      <c r="C2191" s="1" t="s">
        <v>4</v>
      </c>
      <c r="D2191" s="1">
        <v>0.0</v>
      </c>
      <c r="E2191" s="1">
        <v>0.817481369205507</v>
      </c>
    </row>
    <row r="2192">
      <c r="A2192" s="1">
        <v>2190.0</v>
      </c>
      <c r="B2192" s="2" t="str">
        <f>HYPERLINK("https://stackoverflow.com/q/55726611", "55726611")</f>
        <v>55726611</v>
      </c>
      <c r="C2192" s="1" t="s">
        <v>4</v>
      </c>
      <c r="D2192" s="1">
        <v>7.0</v>
      </c>
      <c r="E2192" s="1">
        <v>0.556973581973581</v>
      </c>
    </row>
    <row r="2193">
      <c r="A2193" s="1">
        <v>2191.0</v>
      </c>
      <c r="B2193" s="2" t="str">
        <f>HYPERLINK("https://stackoverflow.com/q/55729338", "55729338")</f>
        <v>55729338</v>
      </c>
      <c r="C2193" s="1" t="s">
        <v>4</v>
      </c>
      <c r="D2193" s="1">
        <v>12.0</v>
      </c>
      <c r="E2193" s="1">
        <v>0.504745606011428</v>
      </c>
    </row>
    <row r="2194">
      <c r="A2194" s="1">
        <v>2192.0</v>
      </c>
      <c r="B2194" s="2" t="str">
        <f>HYPERLINK("https://stackoverflow.com/q/55738130", "55738130")</f>
        <v>55738130</v>
      </c>
      <c r="C2194" s="1" t="s">
        <v>4</v>
      </c>
      <c r="D2194" s="1">
        <v>6.0</v>
      </c>
      <c r="E2194" s="1">
        <v>0.495668352811209</v>
      </c>
    </row>
    <row r="2195">
      <c r="A2195" s="1">
        <v>2193.0</v>
      </c>
      <c r="B2195" s="2" t="str">
        <f>HYPERLINK("https://stackoverflow.com/q/55740306", "55740306")</f>
        <v>55740306</v>
      </c>
      <c r="C2195" s="1" t="s">
        <v>4</v>
      </c>
      <c r="D2195" s="1">
        <v>1.0</v>
      </c>
      <c r="E2195" s="1">
        <v>0.331062314904325</v>
      </c>
    </row>
    <row r="2196">
      <c r="A2196" s="1">
        <v>2194.0</v>
      </c>
      <c r="B2196" s="2" t="str">
        <f>HYPERLINK("https://stackoverflow.com/q/55745397", "55745397")</f>
        <v>55745397</v>
      </c>
      <c r="C2196" s="1" t="s">
        <v>4</v>
      </c>
      <c r="D2196" s="1">
        <v>12.0</v>
      </c>
      <c r="E2196" s="1">
        <v>0.539282520414595</v>
      </c>
    </row>
    <row r="2197">
      <c r="A2197" s="1">
        <v>2195.0</v>
      </c>
      <c r="B2197" s="2" t="str">
        <f>HYPERLINK("https://stackoverflow.com/q/55748694", "55748694")</f>
        <v>55748694</v>
      </c>
      <c r="C2197" s="1" t="s">
        <v>4</v>
      </c>
      <c r="D2197" s="1">
        <v>11.0</v>
      </c>
      <c r="E2197" s="1">
        <v>0.29483866693169</v>
      </c>
    </row>
    <row r="2198">
      <c r="A2198" s="1">
        <v>2196.0</v>
      </c>
      <c r="B2198" s="2" t="str">
        <f>HYPERLINK("https://stackoverflow.com/q/55749828", "55749828")</f>
        <v>55749828</v>
      </c>
      <c r="C2198" s="1" t="s">
        <v>4</v>
      </c>
      <c r="D2198" s="1">
        <v>11.0</v>
      </c>
      <c r="E2198" s="1">
        <v>0.283674131775397</v>
      </c>
    </row>
    <row r="2199">
      <c r="A2199" s="1">
        <v>2197.0</v>
      </c>
      <c r="B2199" s="2" t="str">
        <f>HYPERLINK("https://stackoverflow.com/q/55764425", "55764425")</f>
        <v>55764425</v>
      </c>
      <c r="C2199" s="1" t="s">
        <v>4</v>
      </c>
      <c r="D2199" s="1">
        <v>1.0</v>
      </c>
      <c r="E2199" s="1">
        <v>0.596022568571588</v>
      </c>
    </row>
    <row r="2200">
      <c r="A2200" s="1">
        <v>2198.0</v>
      </c>
      <c r="B2200" s="2" t="str">
        <f>HYPERLINK("https://stackoverflow.com/q/55778580", "55778580")</f>
        <v>55778580</v>
      </c>
      <c r="C2200" s="1" t="s">
        <v>4</v>
      </c>
      <c r="D2200" s="1">
        <v>2.0</v>
      </c>
      <c r="E2200" s="1">
        <v>0.414700854700854</v>
      </c>
    </row>
    <row r="2201">
      <c r="A2201" s="1">
        <v>2199.0</v>
      </c>
      <c r="B2201" s="2" t="str">
        <f>HYPERLINK("https://stackoverflow.com/q/55781743", "55781743")</f>
        <v>55781743</v>
      </c>
      <c r="C2201" s="1" t="s">
        <v>4</v>
      </c>
      <c r="D2201" s="1">
        <v>0.0</v>
      </c>
      <c r="E2201" s="1">
        <v>0.494431494431494</v>
      </c>
    </row>
    <row r="2202">
      <c r="A2202" s="1">
        <v>2200.0</v>
      </c>
      <c r="B2202" s="2" t="str">
        <f>HYPERLINK("https://stackoverflow.com/q/55791116", "55791116")</f>
        <v>55791116</v>
      </c>
      <c r="C2202" s="1" t="s">
        <v>4</v>
      </c>
      <c r="D2202" s="1">
        <v>11.0</v>
      </c>
      <c r="E2202" s="1">
        <v>0.67035742035742</v>
      </c>
    </row>
    <row r="2203">
      <c r="A2203" s="1">
        <v>2201.0</v>
      </c>
      <c r="B2203" s="2" t="str">
        <f>HYPERLINK("https://stackoverflow.com/q/55794490", "55794490")</f>
        <v>55794490</v>
      </c>
      <c r="C2203" s="1" t="s">
        <v>4</v>
      </c>
      <c r="D2203" s="1">
        <v>10.0</v>
      </c>
      <c r="E2203" s="1">
        <v>0.486799620132953</v>
      </c>
    </row>
    <row r="2204">
      <c r="A2204" s="1">
        <v>2202.0</v>
      </c>
      <c r="B2204" s="2" t="str">
        <f>HYPERLINK("https://stackoverflow.com/q/55795520", "55795520")</f>
        <v>55795520</v>
      </c>
      <c r="C2204" s="1" t="s">
        <v>4</v>
      </c>
      <c r="D2204" s="1">
        <v>4.0</v>
      </c>
      <c r="E2204" s="1">
        <v>0.354050321263435</v>
      </c>
    </row>
    <row r="2205">
      <c r="A2205" s="1">
        <v>2203.0</v>
      </c>
      <c r="B2205" s="2" t="str">
        <f>HYPERLINK("https://stackoverflow.com/q/55796166", "55796166")</f>
        <v>55796166</v>
      </c>
      <c r="C2205" s="1" t="s">
        <v>4</v>
      </c>
      <c r="D2205" s="1">
        <v>2.0</v>
      </c>
      <c r="E2205" s="1">
        <v>0.338973730517848</v>
      </c>
    </row>
    <row r="2206">
      <c r="A2206" s="1">
        <v>2204.0</v>
      </c>
      <c r="B2206" s="2" t="str">
        <f>HYPERLINK("https://stackoverflow.com/q/55801290", "55801290")</f>
        <v>55801290</v>
      </c>
      <c r="C2206" s="1" t="s">
        <v>4</v>
      </c>
      <c r="D2206" s="1">
        <v>7.0</v>
      </c>
      <c r="E2206" s="1">
        <v>0.40709471197276</v>
      </c>
    </row>
    <row r="2207">
      <c r="A2207" s="1">
        <v>2205.0</v>
      </c>
      <c r="B2207" s="2" t="str">
        <f>HYPERLINK("https://stackoverflow.com/q/55803032", "55803032")</f>
        <v>55803032</v>
      </c>
      <c r="C2207" s="1" t="s">
        <v>4</v>
      </c>
      <c r="D2207" s="1">
        <v>9.0</v>
      </c>
      <c r="E2207" s="1">
        <v>0.420231472600549</v>
      </c>
    </row>
    <row r="2208">
      <c r="A2208" s="1">
        <v>2206.0</v>
      </c>
      <c r="B2208" s="2" t="str">
        <f>HYPERLINK("https://stackoverflow.com/q/55805996", "55805996")</f>
        <v>55805996</v>
      </c>
      <c r="C2208" s="1" t="s">
        <v>4</v>
      </c>
      <c r="D2208" s="1">
        <v>5.0</v>
      </c>
      <c r="E2208" s="1">
        <v>0.423112241294059</v>
      </c>
    </row>
    <row r="2209">
      <c r="A2209" s="1">
        <v>2207.0</v>
      </c>
      <c r="B2209" s="2" t="str">
        <f>HYPERLINK("https://stackoverflow.com/q/55807363", "55807363")</f>
        <v>55807363</v>
      </c>
      <c r="C2209" s="1" t="s">
        <v>4</v>
      </c>
      <c r="D2209" s="1">
        <v>10.0</v>
      </c>
      <c r="E2209" s="1">
        <v>0.605828365975967</v>
      </c>
    </row>
    <row r="2210">
      <c r="A2210" s="1">
        <v>2208.0</v>
      </c>
      <c r="B2210" s="2" t="str">
        <f>HYPERLINK("https://stackoverflow.com/q/55827343", "55827343")</f>
        <v>55827343</v>
      </c>
      <c r="C2210" s="1" t="s">
        <v>4</v>
      </c>
      <c r="D2210" s="1">
        <v>10.0</v>
      </c>
      <c r="E2210" s="1">
        <v>0.496719634043577</v>
      </c>
    </row>
    <row r="2211">
      <c r="A2211" s="1">
        <v>2209.0</v>
      </c>
      <c r="B2211" s="2" t="str">
        <f>HYPERLINK("https://stackoverflow.com/q/55832224", "55832224")</f>
        <v>55832224</v>
      </c>
      <c r="C2211" s="1" t="s">
        <v>4</v>
      </c>
      <c r="D2211" s="1">
        <v>10.0</v>
      </c>
      <c r="E2211" s="1">
        <v>0.387435609657831</v>
      </c>
    </row>
    <row r="2212">
      <c r="A2212" s="1">
        <v>2210.0</v>
      </c>
      <c r="B2212" s="2" t="str">
        <f>HYPERLINK("https://stackoverflow.com/q/55835107", "55835107")</f>
        <v>55835107</v>
      </c>
      <c r="C2212" s="1" t="s">
        <v>4</v>
      </c>
      <c r="D2212" s="1">
        <v>10.0</v>
      </c>
      <c r="E2212" s="1">
        <v>0.405170338268929</v>
      </c>
    </row>
    <row r="2213">
      <c r="A2213" s="1">
        <v>2211.0</v>
      </c>
      <c r="B2213" s="2" t="str">
        <f>HYPERLINK("https://stackoverflow.com/q/55835640", "55835640")</f>
        <v>55835640</v>
      </c>
      <c r="C2213" s="1" t="s">
        <v>4</v>
      </c>
      <c r="D2213" s="1">
        <v>7.0</v>
      </c>
      <c r="E2213" s="1">
        <v>0.584693592536729</v>
      </c>
    </row>
    <row r="2214">
      <c r="A2214" s="1">
        <v>2212.0</v>
      </c>
      <c r="B2214" s="2" t="str">
        <f>HYPERLINK("https://stackoverflow.com/q/55847405", "55847405")</f>
        <v>55847405</v>
      </c>
      <c r="C2214" s="1" t="s">
        <v>4</v>
      </c>
      <c r="D2214" s="1">
        <v>1.0</v>
      </c>
      <c r="E2214" s="1">
        <v>0.331621618495772</v>
      </c>
    </row>
    <row r="2215">
      <c r="A2215" s="1">
        <v>2213.0</v>
      </c>
      <c r="B2215" s="2" t="str">
        <f>HYPERLINK("https://stackoverflow.com/q/55851306", "55851306")</f>
        <v>55851306</v>
      </c>
      <c r="C2215" s="1" t="s">
        <v>4</v>
      </c>
      <c r="D2215" s="1">
        <v>12.0</v>
      </c>
      <c r="E2215" s="1">
        <v>0.479593188895514</v>
      </c>
    </row>
    <row r="2216">
      <c r="A2216" s="1">
        <v>2214.0</v>
      </c>
      <c r="B2216" s="2" t="str">
        <f>HYPERLINK("https://stackoverflow.com/q/55853297", "55853297")</f>
        <v>55853297</v>
      </c>
      <c r="C2216" s="1" t="s">
        <v>4</v>
      </c>
      <c r="D2216" s="1">
        <v>11.0</v>
      </c>
      <c r="E2216" s="1">
        <v>0.445688126802677</v>
      </c>
    </row>
    <row r="2217">
      <c r="A2217" s="1">
        <v>2215.0</v>
      </c>
      <c r="B2217" s="2" t="str">
        <f>HYPERLINK("https://stackoverflow.com/q/55853588", "55853588")</f>
        <v>55853588</v>
      </c>
      <c r="C2217" s="1" t="s">
        <v>4</v>
      </c>
      <c r="D2217" s="1">
        <v>6.0</v>
      </c>
      <c r="E2217" s="1">
        <v>0.439979131182003</v>
      </c>
    </row>
    <row r="2218">
      <c r="A2218" s="1">
        <v>2216.0</v>
      </c>
      <c r="B2218" s="2" t="str">
        <f>HYPERLINK("https://stackoverflow.com/q/55864354", "55864354")</f>
        <v>55864354</v>
      </c>
      <c r="C2218" s="1" t="s">
        <v>4</v>
      </c>
      <c r="D2218" s="1">
        <v>2.0</v>
      </c>
      <c r="E2218" s="1">
        <v>0.844511626171014</v>
      </c>
    </row>
    <row r="2219">
      <c r="A2219" s="1">
        <v>2217.0</v>
      </c>
      <c r="B2219" s="2" t="str">
        <f>HYPERLINK("https://stackoverflow.com/q/55866393", "55866393")</f>
        <v>55866393</v>
      </c>
      <c r="C2219" s="1" t="s">
        <v>4</v>
      </c>
      <c r="D2219" s="1">
        <v>7.0</v>
      </c>
      <c r="E2219" s="1">
        <v>0.469666841095412</v>
      </c>
    </row>
    <row r="2220">
      <c r="A2220" s="1">
        <v>2218.0</v>
      </c>
      <c r="B2220" s="2" t="str">
        <f>HYPERLINK("https://stackoverflow.com/q/55866962", "55866962")</f>
        <v>55866962</v>
      </c>
      <c r="C2220" s="1" t="s">
        <v>4</v>
      </c>
      <c r="D2220" s="1">
        <v>4.0</v>
      </c>
      <c r="E2220" s="1">
        <v>0.469690277487195</v>
      </c>
    </row>
    <row r="2221">
      <c r="A2221" s="1">
        <v>2219.0</v>
      </c>
      <c r="B2221" s="2" t="str">
        <f>HYPERLINK("https://stackoverflow.com/q/55868931", "55868931")</f>
        <v>55868931</v>
      </c>
      <c r="C2221" s="1" t="s">
        <v>4</v>
      </c>
      <c r="D2221" s="1">
        <v>5.0</v>
      </c>
      <c r="E2221" s="1">
        <v>0.429816595441595</v>
      </c>
    </row>
    <row r="2222">
      <c r="A2222" s="1">
        <v>2220.0</v>
      </c>
      <c r="B2222" s="2" t="str">
        <f>HYPERLINK("https://stackoverflow.com/q/55870883", "55870883")</f>
        <v>55870883</v>
      </c>
      <c r="C2222" s="1" t="s">
        <v>4</v>
      </c>
      <c r="D2222" s="1">
        <v>1.0</v>
      </c>
      <c r="E2222" s="1">
        <v>0.330277881002518</v>
      </c>
    </row>
    <row r="2223">
      <c r="A2223" s="1">
        <v>2221.0</v>
      </c>
      <c r="B2223" s="2" t="str">
        <f>HYPERLINK("https://stackoverflow.com/q/55873748", "55873748")</f>
        <v>55873748</v>
      </c>
      <c r="C2223" s="1" t="s">
        <v>4</v>
      </c>
      <c r="D2223" s="1">
        <v>8.0</v>
      </c>
      <c r="E2223" s="1">
        <v>0.563308672004324</v>
      </c>
    </row>
    <row r="2224">
      <c r="A2224" s="1">
        <v>2222.0</v>
      </c>
      <c r="B2224" s="2" t="str">
        <f>HYPERLINK("https://stackoverflow.com/q/55875490", "55875490")</f>
        <v>55875490</v>
      </c>
      <c r="C2224" s="1" t="s">
        <v>4</v>
      </c>
      <c r="D2224" s="1">
        <v>11.0</v>
      </c>
      <c r="E2224" s="1">
        <v>0.329074217963106</v>
      </c>
    </row>
    <row r="2225">
      <c r="A2225" s="1">
        <v>2223.0</v>
      </c>
      <c r="B2225" s="2" t="str">
        <f>HYPERLINK("https://stackoverflow.com/q/55881794", "55881794")</f>
        <v>55881794</v>
      </c>
      <c r="C2225" s="1" t="s">
        <v>4</v>
      </c>
      <c r="D2225" s="1">
        <v>1.0</v>
      </c>
      <c r="E2225" s="1">
        <v>0.452650425219003</v>
      </c>
    </row>
    <row r="2226">
      <c r="A2226" s="1">
        <v>2224.0</v>
      </c>
      <c r="B2226" s="2" t="str">
        <f>HYPERLINK("https://stackoverflow.com/q/55882359", "55882359")</f>
        <v>55882359</v>
      </c>
      <c r="C2226" s="1" t="s">
        <v>4</v>
      </c>
      <c r="D2226" s="1">
        <v>9.0</v>
      </c>
      <c r="E2226" s="1">
        <v>0.453820766692053</v>
      </c>
    </row>
    <row r="2227">
      <c r="A2227" s="1">
        <v>2225.0</v>
      </c>
      <c r="B2227" s="2" t="str">
        <f>HYPERLINK("https://stackoverflow.com/q/55896200", "55896200")</f>
        <v>55896200</v>
      </c>
      <c r="C2227" s="1" t="s">
        <v>4</v>
      </c>
      <c r="D2227" s="1">
        <v>8.0</v>
      </c>
      <c r="E2227" s="1">
        <v>0.379262258209626</v>
      </c>
    </row>
    <row r="2228">
      <c r="A2228" s="1">
        <v>2226.0</v>
      </c>
      <c r="B2228" s="2" t="str">
        <f>HYPERLINK("https://stackoverflow.com/q/55905651", "55905651")</f>
        <v>55905651</v>
      </c>
      <c r="C2228" s="1" t="s">
        <v>4</v>
      </c>
      <c r="D2228" s="1">
        <v>2.0</v>
      </c>
      <c r="E2228" s="1">
        <v>0.413612114954396</v>
      </c>
    </row>
    <row r="2229">
      <c r="A2229" s="1">
        <v>2227.0</v>
      </c>
      <c r="B2229" s="2" t="str">
        <f>HYPERLINK("https://stackoverflow.com/q/55929236", "55929236")</f>
        <v>55929236</v>
      </c>
      <c r="C2229" s="1" t="s">
        <v>4</v>
      </c>
      <c r="D2229" s="1">
        <v>6.0</v>
      </c>
      <c r="E2229" s="1">
        <v>0.327826419289833</v>
      </c>
    </row>
    <row r="2230">
      <c r="A2230" s="1">
        <v>2228.0</v>
      </c>
      <c r="B2230" s="2" t="str">
        <f>HYPERLINK("https://stackoverflow.com/q/55935097", "55935097")</f>
        <v>55935097</v>
      </c>
      <c r="C2230" s="1" t="s">
        <v>4</v>
      </c>
      <c r="D2230" s="1">
        <v>6.0</v>
      </c>
      <c r="E2230" s="1">
        <v>0.48305334512231</v>
      </c>
    </row>
    <row r="2231">
      <c r="A2231" s="1">
        <v>2229.0</v>
      </c>
      <c r="B2231" s="2" t="str">
        <f>HYPERLINK("https://stackoverflow.com/q/55938858", "55938858")</f>
        <v>55938858</v>
      </c>
      <c r="C2231" s="1" t="s">
        <v>4</v>
      </c>
      <c r="D2231" s="1">
        <v>10.0</v>
      </c>
      <c r="E2231" s="1">
        <v>0.343878343878343</v>
      </c>
    </row>
    <row r="2232">
      <c r="A2232" s="1">
        <v>2230.0</v>
      </c>
      <c r="B2232" s="2" t="str">
        <f>HYPERLINK("https://stackoverflow.com/q/55945647", "55945647")</f>
        <v>55945647</v>
      </c>
      <c r="C2232" s="1" t="s">
        <v>4</v>
      </c>
      <c r="D2232" s="1">
        <v>1.0</v>
      </c>
      <c r="E2232" s="1">
        <v>0.430108262108262</v>
      </c>
    </row>
    <row r="2233">
      <c r="A2233" s="1">
        <v>2231.0</v>
      </c>
      <c r="B2233" s="2" t="str">
        <f>HYPERLINK("https://stackoverflow.com/q/55958319", "55958319")</f>
        <v>55958319</v>
      </c>
      <c r="C2233" s="1" t="s">
        <v>4</v>
      </c>
      <c r="D2233" s="1">
        <v>1.0</v>
      </c>
      <c r="E2233" s="1">
        <v>0.27565421546903</v>
      </c>
    </row>
    <row r="2234">
      <c r="A2234" s="1">
        <v>2232.0</v>
      </c>
      <c r="B2234" s="2" t="str">
        <f>HYPERLINK("https://stackoverflow.com/q/55967992", "55967992")</f>
        <v>55967992</v>
      </c>
      <c r="C2234" s="1" t="s">
        <v>4</v>
      </c>
      <c r="D2234" s="1">
        <v>1.0</v>
      </c>
      <c r="E2234" s="1">
        <v>0.253039696975623</v>
      </c>
    </row>
    <row r="2235">
      <c r="A2235" s="1">
        <v>2233.0</v>
      </c>
      <c r="B2235" s="2" t="str">
        <f>HYPERLINK("https://stackoverflow.com/q/55971394", "55971394")</f>
        <v>55971394</v>
      </c>
      <c r="C2235" s="1" t="s">
        <v>4</v>
      </c>
      <c r="D2235" s="1">
        <v>1.0</v>
      </c>
      <c r="E2235" s="1">
        <v>0.381029904839428</v>
      </c>
    </row>
    <row r="2236">
      <c r="A2236" s="1">
        <v>2234.0</v>
      </c>
      <c r="B2236" s="2" t="str">
        <f>HYPERLINK("https://stackoverflow.com/q/55991295", "55991295")</f>
        <v>55991295</v>
      </c>
      <c r="C2236" s="1" t="s">
        <v>4</v>
      </c>
      <c r="D2236" s="1">
        <v>3.0</v>
      </c>
      <c r="E2236" s="1">
        <v>0.278511852328008</v>
      </c>
    </row>
    <row r="2237">
      <c r="A2237" s="1">
        <v>2235.0</v>
      </c>
      <c r="B2237" s="2" t="str">
        <f>HYPERLINK("https://stackoverflow.com/q/55999786", "55999786")</f>
        <v>55999786</v>
      </c>
      <c r="C2237" s="1" t="s">
        <v>4</v>
      </c>
      <c r="D2237" s="1">
        <v>1.0</v>
      </c>
      <c r="E2237" s="1">
        <v>0.602484542644117</v>
      </c>
    </row>
    <row r="2238">
      <c r="A2238" s="1">
        <v>2236.0</v>
      </c>
      <c r="B2238" s="2" t="str">
        <f>HYPERLINK("https://stackoverflow.com/q/56001929", "56001929")</f>
        <v>56001929</v>
      </c>
      <c r="C2238" s="1" t="s">
        <v>4</v>
      </c>
      <c r="D2238" s="1">
        <v>1.0</v>
      </c>
      <c r="E2238" s="1">
        <v>0.582103498502212</v>
      </c>
    </row>
    <row r="2239">
      <c r="A2239" s="1">
        <v>2237.0</v>
      </c>
      <c r="B2239" s="2" t="str">
        <f>HYPERLINK("https://stackoverflow.com/q/56002190", "56002190")</f>
        <v>56002190</v>
      </c>
      <c r="C2239" s="1" t="s">
        <v>4</v>
      </c>
      <c r="D2239" s="1">
        <v>8.0</v>
      </c>
      <c r="E2239" s="1">
        <v>0.365192770765526</v>
      </c>
    </row>
    <row r="2240">
      <c r="A2240" s="1">
        <v>2238.0</v>
      </c>
      <c r="B2240" s="2" t="str">
        <f>HYPERLINK("https://stackoverflow.com/q/56006287", "56006287")</f>
        <v>56006287</v>
      </c>
      <c r="C2240" s="1" t="s">
        <v>4</v>
      </c>
      <c r="D2240" s="1">
        <v>2.0</v>
      </c>
      <c r="E2240" s="1">
        <v>0.446676163342829</v>
      </c>
    </row>
    <row r="2241">
      <c r="A2241" s="1">
        <v>2239.0</v>
      </c>
      <c r="B2241" s="2" t="str">
        <f>HYPERLINK("https://stackoverflow.com/q/56006399", "56006399")</f>
        <v>56006399</v>
      </c>
      <c r="C2241" s="1" t="s">
        <v>4</v>
      </c>
      <c r="D2241" s="1">
        <v>11.0</v>
      </c>
      <c r="E2241" s="1">
        <v>0.383607810437078</v>
      </c>
    </row>
    <row r="2242">
      <c r="A2242" s="1">
        <v>2240.0</v>
      </c>
      <c r="B2242" s="2" t="str">
        <f>HYPERLINK("https://stackoverflow.com/q/56007280", "56007280")</f>
        <v>56007280</v>
      </c>
      <c r="C2242" s="1" t="s">
        <v>4</v>
      </c>
      <c r="D2242" s="1">
        <v>3.0</v>
      </c>
      <c r="E2242" s="1">
        <v>0.378608663438384</v>
      </c>
    </row>
    <row r="2243">
      <c r="A2243" s="1">
        <v>2241.0</v>
      </c>
      <c r="B2243" s="2" t="str">
        <f>HYPERLINK("https://stackoverflow.com/q/56013510", "56013510")</f>
        <v>56013510</v>
      </c>
      <c r="C2243" s="1" t="s">
        <v>4</v>
      </c>
      <c r="D2243" s="1">
        <v>3.0</v>
      </c>
      <c r="E2243" s="1">
        <v>0.56404062925802</v>
      </c>
    </row>
    <row r="2244">
      <c r="A2244" s="1">
        <v>2242.0</v>
      </c>
      <c r="B2244" s="2" t="str">
        <f>HYPERLINK("https://stackoverflow.com/q/56024475", "56024475")</f>
        <v>56024475</v>
      </c>
      <c r="C2244" s="1" t="s">
        <v>4</v>
      </c>
      <c r="D2244" s="1">
        <v>10.0</v>
      </c>
      <c r="E2244" s="1">
        <v>0.641057833148228</v>
      </c>
    </row>
    <row r="2245">
      <c r="A2245" s="1">
        <v>2243.0</v>
      </c>
      <c r="B2245" s="2" t="str">
        <f>HYPERLINK("https://stackoverflow.com/q/56024780", "56024780")</f>
        <v>56024780</v>
      </c>
      <c r="C2245" s="1" t="s">
        <v>4</v>
      </c>
      <c r="D2245" s="1">
        <v>3.0</v>
      </c>
      <c r="E2245" s="1">
        <v>0.489645985016355</v>
      </c>
    </row>
    <row r="2246">
      <c r="A2246" s="1">
        <v>2244.0</v>
      </c>
      <c r="B2246" s="2" t="str">
        <f>HYPERLINK("https://stackoverflow.com/q/56028910", "56028910")</f>
        <v>56028910</v>
      </c>
      <c r="C2246" s="1" t="s">
        <v>4</v>
      </c>
      <c r="D2246" s="1">
        <v>2.0</v>
      </c>
      <c r="E2246" s="1">
        <v>0.324593327819134</v>
      </c>
    </row>
    <row r="2247">
      <c r="A2247" s="1">
        <v>2245.0</v>
      </c>
      <c r="B2247" s="2" t="str">
        <f>HYPERLINK("https://stackoverflow.com/q/56033799", "56033799")</f>
        <v>56033799</v>
      </c>
      <c r="C2247" s="1" t="s">
        <v>4</v>
      </c>
      <c r="D2247" s="1">
        <v>3.0</v>
      </c>
      <c r="E2247" s="1">
        <v>0.424480779553243</v>
      </c>
    </row>
    <row r="2248">
      <c r="A2248" s="1">
        <v>2246.0</v>
      </c>
      <c r="B2248" s="2" t="str">
        <f>HYPERLINK("https://stackoverflow.com/q/56042376", "56042376")</f>
        <v>56042376</v>
      </c>
      <c r="C2248" s="1" t="s">
        <v>4</v>
      </c>
      <c r="D2248" s="1">
        <v>7.0</v>
      </c>
      <c r="E2248" s="1">
        <v>0.432370757613476</v>
      </c>
    </row>
    <row r="2249">
      <c r="A2249" s="1">
        <v>2247.0</v>
      </c>
      <c r="B2249" s="2" t="str">
        <f>HYPERLINK("https://stackoverflow.com/q/56043124", "56043124")</f>
        <v>56043124</v>
      </c>
      <c r="C2249" s="1" t="s">
        <v>4</v>
      </c>
      <c r="D2249" s="1">
        <v>2.0</v>
      </c>
      <c r="E2249" s="1">
        <v>0.344666591362626</v>
      </c>
    </row>
    <row r="2250">
      <c r="A2250" s="1">
        <v>2248.0</v>
      </c>
      <c r="B2250" s="2" t="str">
        <f>HYPERLINK("https://stackoverflow.com/q/56055688", "56055688")</f>
        <v>56055688</v>
      </c>
      <c r="C2250" s="1" t="s">
        <v>4</v>
      </c>
      <c r="D2250" s="1">
        <v>10.0</v>
      </c>
      <c r="E2250" s="1">
        <v>0.519022974986277</v>
      </c>
    </row>
    <row r="2251">
      <c r="A2251" s="1">
        <v>2249.0</v>
      </c>
      <c r="B2251" s="2" t="str">
        <f>HYPERLINK("https://stackoverflow.com/q/56065738", "56065738")</f>
        <v>56065738</v>
      </c>
      <c r="C2251" s="1" t="s">
        <v>4</v>
      </c>
      <c r="D2251" s="1">
        <v>11.0</v>
      </c>
      <c r="E2251" s="1">
        <v>0.424472408558977</v>
      </c>
    </row>
    <row r="2252">
      <c r="A2252" s="1">
        <v>2250.0</v>
      </c>
      <c r="B2252" s="2" t="str">
        <f>HYPERLINK("https://stackoverflow.com/q/56069823", "56069823")</f>
        <v>56069823</v>
      </c>
      <c r="C2252" s="1" t="s">
        <v>4</v>
      </c>
      <c r="D2252" s="1">
        <v>2.0</v>
      </c>
      <c r="E2252" s="1">
        <v>0.312675434446652</v>
      </c>
    </row>
    <row r="2253">
      <c r="A2253" s="1">
        <v>2251.0</v>
      </c>
      <c r="B2253" s="2" t="str">
        <f>HYPERLINK("https://stackoverflow.com/q/56072556", "56072556")</f>
        <v>56072556</v>
      </c>
      <c r="C2253" s="1" t="s">
        <v>4</v>
      </c>
      <c r="D2253" s="1">
        <v>1.0</v>
      </c>
      <c r="E2253" s="1">
        <v>0.711293447293447</v>
      </c>
    </row>
    <row r="2254">
      <c r="A2254" s="1">
        <v>2252.0</v>
      </c>
      <c r="B2254" s="2" t="str">
        <f>HYPERLINK("https://stackoverflow.com/q/56074106", "56074106")</f>
        <v>56074106</v>
      </c>
      <c r="C2254" s="1" t="s">
        <v>4</v>
      </c>
      <c r="D2254" s="1">
        <v>12.0</v>
      </c>
      <c r="E2254" s="1">
        <v>0.383287693967305</v>
      </c>
    </row>
    <row r="2255">
      <c r="A2255" s="1">
        <v>2253.0</v>
      </c>
      <c r="B2255" s="2" t="str">
        <f>HYPERLINK("https://stackoverflow.com/q/56078834", "56078834")</f>
        <v>56078834</v>
      </c>
      <c r="C2255" s="1" t="s">
        <v>4</v>
      </c>
      <c r="D2255" s="1">
        <v>11.0</v>
      </c>
      <c r="E2255" s="1">
        <v>0.644846476085255</v>
      </c>
    </row>
    <row r="2256">
      <c r="A2256" s="1">
        <v>2254.0</v>
      </c>
      <c r="B2256" s="2" t="str">
        <f>HYPERLINK("https://stackoverflow.com/q/56080699", "56080699")</f>
        <v>56080699</v>
      </c>
      <c r="C2256" s="1" t="s">
        <v>4</v>
      </c>
      <c r="D2256" s="1">
        <v>12.0</v>
      </c>
      <c r="E2256" s="1">
        <v>0.68029510566824</v>
      </c>
    </row>
    <row r="2257">
      <c r="A2257" s="1">
        <v>2255.0</v>
      </c>
      <c r="B2257" s="2" t="str">
        <f>HYPERLINK("https://stackoverflow.com/q/56084123", "56084123")</f>
        <v>56084123</v>
      </c>
      <c r="C2257" s="1" t="s">
        <v>4</v>
      </c>
      <c r="D2257" s="1">
        <v>10.0</v>
      </c>
      <c r="E2257" s="1">
        <v>0.440051568543188</v>
      </c>
    </row>
    <row r="2258">
      <c r="A2258" s="1">
        <v>2256.0</v>
      </c>
      <c r="B2258" s="2" t="str">
        <f>HYPERLINK("https://stackoverflow.com/q/56104228", "56104228")</f>
        <v>56104228</v>
      </c>
      <c r="C2258" s="1" t="s">
        <v>4</v>
      </c>
      <c r="D2258" s="1">
        <v>12.0</v>
      </c>
      <c r="E2258" s="1">
        <v>0.441818066950062</v>
      </c>
    </row>
    <row r="2259">
      <c r="A2259" s="1">
        <v>2257.0</v>
      </c>
      <c r="B2259" s="2" t="str">
        <f>HYPERLINK("https://stackoverflow.com/q/56111559", "56111559")</f>
        <v>56111559</v>
      </c>
      <c r="C2259" s="1" t="s">
        <v>4</v>
      </c>
      <c r="D2259" s="1">
        <v>11.0</v>
      </c>
      <c r="E2259" s="1">
        <v>0.429040237063159</v>
      </c>
    </row>
    <row r="2260">
      <c r="A2260" s="1">
        <v>2258.0</v>
      </c>
      <c r="B2260" s="2" t="str">
        <f>HYPERLINK("https://stackoverflow.com/q/56116677", "56116677")</f>
        <v>56116677</v>
      </c>
      <c r="C2260" s="1" t="s">
        <v>4</v>
      </c>
      <c r="D2260" s="1">
        <v>4.0</v>
      </c>
      <c r="E2260" s="1">
        <v>0.328170242455956</v>
      </c>
    </row>
    <row r="2261">
      <c r="A2261" s="1">
        <v>2259.0</v>
      </c>
      <c r="B2261" s="2" t="str">
        <f>HYPERLINK("https://stackoverflow.com/q/56118080", "56118080")</f>
        <v>56118080</v>
      </c>
      <c r="C2261" s="1" t="s">
        <v>4</v>
      </c>
      <c r="D2261" s="1">
        <v>6.0</v>
      </c>
      <c r="E2261" s="1">
        <v>0.355802176286757</v>
      </c>
    </row>
    <row r="2262">
      <c r="A2262" s="1">
        <v>2260.0</v>
      </c>
      <c r="B2262" s="2" t="str">
        <f>HYPERLINK("https://stackoverflow.com/q/56119353", "56119353")</f>
        <v>56119353</v>
      </c>
      <c r="C2262" s="1" t="s">
        <v>4</v>
      </c>
      <c r="D2262" s="1">
        <v>3.0</v>
      </c>
      <c r="E2262" s="1">
        <v>0.587399267399267</v>
      </c>
    </row>
    <row r="2263">
      <c r="A2263" s="1">
        <v>2261.0</v>
      </c>
      <c r="B2263" s="2" t="str">
        <f>HYPERLINK("https://stackoverflow.com/q/56127535", "56127535")</f>
        <v>56127535</v>
      </c>
      <c r="C2263" s="1" t="s">
        <v>4</v>
      </c>
      <c r="D2263" s="1">
        <v>8.0</v>
      </c>
      <c r="E2263" s="1">
        <v>0.295293447293447</v>
      </c>
    </row>
    <row r="2264">
      <c r="A2264" s="1">
        <v>2262.0</v>
      </c>
      <c r="B2264" s="2" t="str">
        <f>HYPERLINK("https://stackoverflow.com/q/56128042", "56128042")</f>
        <v>56128042</v>
      </c>
      <c r="C2264" s="1" t="s">
        <v>4</v>
      </c>
      <c r="D2264" s="1">
        <v>11.0</v>
      </c>
      <c r="E2264" s="1">
        <v>0.50472769313349</v>
      </c>
    </row>
    <row r="2265">
      <c r="A2265" s="1">
        <v>2263.0</v>
      </c>
      <c r="B2265" s="2" t="str">
        <f>HYPERLINK("https://stackoverflow.com/q/56130522", "56130522")</f>
        <v>56130522</v>
      </c>
      <c r="C2265" s="1" t="s">
        <v>4</v>
      </c>
      <c r="D2265" s="1">
        <v>6.0</v>
      </c>
      <c r="E2265" s="1">
        <v>0.303011495144626</v>
      </c>
    </row>
    <row r="2266">
      <c r="A2266" s="1">
        <v>2264.0</v>
      </c>
      <c r="B2266" s="2" t="str">
        <f>HYPERLINK("https://stackoverflow.com/q/56134883", "56134883")</f>
        <v>56134883</v>
      </c>
      <c r="C2266" s="1" t="s">
        <v>4</v>
      </c>
      <c r="D2266" s="1">
        <v>3.0</v>
      </c>
      <c r="E2266" s="1">
        <v>0.356912021091125</v>
      </c>
    </row>
    <row r="2267">
      <c r="A2267" s="1">
        <v>2265.0</v>
      </c>
      <c r="B2267" s="2" t="str">
        <f>HYPERLINK("https://stackoverflow.com/q/56139909", "56139909")</f>
        <v>56139909</v>
      </c>
      <c r="C2267" s="1" t="s">
        <v>4</v>
      </c>
      <c r="D2267" s="1">
        <v>3.0</v>
      </c>
      <c r="E2267" s="1">
        <v>0.677604986269246</v>
      </c>
    </row>
    <row r="2268">
      <c r="A2268" s="1">
        <v>2266.0</v>
      </c>
      <c r="B2268" s="2" t="str">
        <f>HYPERLINK("https://stackoverflow.com/q/56140676", "56140676")</f>
        <v>56140676</v>
      </c>
      <c r="C2268" s="1" t="s">
        <v>4</v>
      </c>
      <c r="D2268" s="1">
        <v>12.0</v>
      </c>
      <c r="E2268" s="1">
        <v>0.411683525444993</v>
      </c>
    </row>
    <row r="2269">
      <c r="A2269" s="1">
        <v>2267.0</v>
      </c>
      <c r="B2269" s="2" t="str">
        <f>HYPERLINK("https://stackoverflow.com/q/56148445", "56148445")</f>
        <v>56148445</v>
      </c>
      <c r="C2269" s="1" t="s">
        <v>4</v>
      </c>
      <c r="D2269" s="1">
        <v>5.0</v>
      </c>
      <c r="E2269" s="1">
        <v>0.381966127353581</v>
      </c>
    </row>
    <row r="2270">
      <c r="A2270" s="1">
        <v>2268.0</v>
      </c>
      <c r="B2270" s="2" t="str">
        <f>HYPERLINK("https://stackoverflow.com/q/56154215", "56154215")</f>
        <v>56154215</v>
      </c>
      <c r="C2270" s="1" t="s">
        <v>4</v>
      </c>
      <c r="D2270" s="1">
        <v>12.0</v>
      </c>
      <c r="E2270" s="1">
        <v>0.820873115955083</v>
      </c>
    </row>
    <row r="2271">
      <c r="A2271" s="1">
        <v>2269.0</v>
      </c>
      <c r="B2271" s="2" t="str">
        <f>HYPERLINK("https://stackoverflow.com/q/56154406", "56154406")</f>
        <v>56154406</v>
      </c>
      <c r="C2271" s="1" t="s">
        <v>4</v>
      </c>
      <c r="D2271" s="1">
        <v>12.0</v>
      </c>
      <c r="E2271" s="1">
        <v>0.52565239134388</v>
      </c>
    </row>
    <row r="2272">
      <c r="A2272" s="1">
        <v>2270.0</v>
      </c>
      <c r="B2272" s="2" t="str">
        <f>HYPERLINK("https://stackoverflow.com/q/56159484", "56159484")</f>
        <v>56159484</v>
      </c>
      <c r="C2272" s="1" t="s">
        <v>4</v>
      </c>
      <c r="D2272" s="1">
        <v>3.0</v>
      </c>
      <c r="E2272" s="1">
        <v>0.52035742035742</v>
      </c>
    </row>
    <row r="2273">
      <c r="A2273" s="1">
        <v>2271.0</v>
      </c>
      <c r="B2273" s="2" t="str">
        <f>HYPERLINK("https://stackoverflow.com/q/56159595", "56159595")</f>
        <v>56159595</v>
      </c>
      <c r="C2273" s="1" t="s">
        <v>4</v>
      </c>
      <c r="D2273" s="1">
        <v>11.0</v>
      </c>
      <c r="E2273" s="1">
        <v>0.378295878295878</v>
      </c>
    </row>
    <row r="2274">
      <c r="A2274" s="1">
        <v>2272.0</v>
      </c>
      <c r="B2274" s="2" t="str">
        <f>HYPERLINK("https://stackoverflow.com/q/56162698", "56162698")</f>
        <v>56162698</v>
      </c>
      <c r="C2274" s="1" t="s">
        <v>4</v>
      </c>
      <c r="D2274" s="1">
        <v>10.0</v>
      </c>
      <c r="E2274" s="1">
        <v>0.29656797955767</v>
      </c>
    </row>
    <row r="2275">
      <c r="A2275" s="1">
        <v>2273.0</v>
      </c>
      <c r="B2275" s="2" t="str">
        <f>HYPERLINK("https://stackoverflow.com/q/56164428", "56164428")</f>
        <v>56164428</v>
      </c>
      <c r="C2275" s="1" t="s">
        <v>4</v>
      </c>
      <c r="D2275" s="1">
        <v>5.0</v>
      </c>
      <c r="E2275" s="1">
        <v>0.629038659998412</v>
      </c>
    </row>
    <row r="2276">
      <c r="A2276" s="1">
        <v>2274.0</v>
      </c>
      <c r="B2276" s="2" t="str">
        <f>HYPERLINK("https://stackoverflow.com/q/56165773", "56165773")</f>
        <v>56165773</v>
      </c>
      <c r="C2276" s="1" t="s">
        <v>4</v>
      </c>
      <c r="D2276" s="1">
        <v>11.0</v>
      </c>
      <c r="E2276" s="1">
        <v>0.543589743589743</v>
      </c>
    </row>
    <row r="2277">
      <c r="A2277" s="1">
        <v>2275.0</v>
      </c>
      <c r="B2277" s="2" t="str">
        <f>HYPERLINK("https://stackoverflow.com/q/56166973", "56166973")</f>
        <v>56166973</v>
      </c>
      <c r="C2277" s="1" t="s">
        <v>4</v>
      </c>
      <c r="D2277" s="1">
        <v>10.0</v>
      </c>
      <c r="E2277" s="1">
        <v>0.398956975228161</v>
      </c>
    </row>
    <row r="2278">
      <c r="A2278" s="1">
        <v>2276.0</v>
      </c>
      <c r="B2278" s="2" t="str">
        <f>HYPERLINK("https://stackoverflow.com/q/56177386", "56177386")</f>
        <v>56177386</v>
      </c>
      <c r="C2278" s="1" t="s">
        <v>4</v>
      </c>
      <c r="D2278" s="1">
        <v>4.0</v>
      </c>
      <c r="E2278" s="1">
        <v>0.455089169942227</v>
      </c>
    </row>
    <row r="2279">
      <c r="A2279" s="1">
        <v>2277.0</v>
      </c>
      <c r="B2279" s="2" t="str">
        <f>HYPERLINK("https://stackoverflow.com/q/56178580", "56178580")</f>
        <v>56178580</v>
      </c>
      <c r="C2279" s="1" t="s">
        <v>4</v>
      </c>
      <c r="D2279" s="1">
        <v>11.0</v>
      </c>
      <c r="E2279" s="1">
        <v>0.459854636911993</v>
      </c>
    </row>
    <row r="2280">
      <c r="A2280" s="1">
        <v>2278.0</v>
      </c>
      <c r="B2280" s="2" t="str">
        <f>HYPERLINK("https://stackoverflow.com/q/56180340", "56180340")</f>
        <v>56180340</v>
      </c>
      <c r="C2280" s="1" t="s">
        <v>4</v>
      </c>
      <c r="D2280" s="1">
        <v>10.0</v>
      </c>
      <c r="E2280" s="1">
        <v>0.772359584859584</v>
      </c>
    </row>
    <row r="2281">
      <c r="A2281" s="1">
        <v>2279.0</v>
      </c>
      <c r="B2281" s="2" t="str">
        <f>HYPERLINK("https://stackoverflow.com/q/56183981", "56183981")</f>
        <v>56183981</v>
      </c>
      <c r="C2281" s="1" t="s">
        <v>4</v>
      </c>
      <c r="D2281" s="1">
        <v>11.0</v>
      </c>
      <c r="E2281" s="1">
        <v>0.240226254840033</v>
      </c>
    </row>
    <row r="2282">
      <c r="A2282" s="1">
        <v>2280.0</v>
      </c>
      <c r="B2282" s="2" t="str">
        <f>HYPERLINK("https://stackoverflow.com/q/56190648", "56190648")</f>
        <v>56190648</v>
      </c>
      <c r="C2282" s="1" t="s">
        <v>4</v>
      </c>
      <c r="D2282" s="1">
        <v>8.0</v>
      </c>
      <c r="E2282" s="1">
        <v>0.424199765376236</v>
      </c>
    </row>
    <row r="2283">
      <c r="A2283" s="1">
        <v>2281.0</v>
      </c>
      <c r="B2283" s="2" t="str">
        <f>HYPERLINK("https://stackoverflow.com/q/56205989", "56205989")</f>
        <v>56205989</v>
      </c>
      <c r="C2283" s="1" t="s">
        <v>4</v>
      </c>
      <c r="D2283" s="1">
        <v>3.0</v>
      </c>
      <c r="E2283" s="1">
        <v>0.479563340949479</v>
      </c>
    </row>
    <row r="2284">
      <c r="A2284" s="1">
        <v>2282.0</v>
      </c>
      <c r="B2284" s="2" t="str">
        <f>HYPERLINK("https://stackoverflow.com/q/56213578", "56213578")</f>
        <v>56213578</v>
      </c>
      <c r="C2284" s="1" t="s">
        <v>4</v>
      </c>
      <c r="D2284" s="1">
        <v>5.0</v>
      </c>
      <c r="E2284" s="1">
        <v>0.622801213123793</v>
      </c>
    </row>
    <row r="2285">
      <c r="A2285" s="1">
        <v>2283.0</v>
      </c>
      <c r="B2285" s="2" t="str">
        <f>HYPERLINK("https://stackoverflow.com/q/56215583", "56215583")</f>
        <v>56215583</v>
      </c>
      <c r="C2285" s="1" t="s">
        <v>4</v>
      </c>
      <c r="D2285" s="1">
        <v>11.0</v>
      </c>
      <c r="E2285" s="1">
        <v>0.371188309897987</v>
      </c>
    </row>
    <row r="2286">
      <c r="A2286" s="1">
        <v>2284.0</v>
      </c>
      <c r="B2286" s="2" t="str">
        <f>HYPERLINK("https://stackoverflow.com/q/56227348", "56227348")</f>
        <v>56227348</v>
      </c>
      <c r="C2286" s="1" t="s">
        <v>4</v>
      </c>
      <c r="D2286" s="1">
        <v>1.0</v>
      </c>
      <c r="E2286" s="1">
        <v>0.530536884905817</v>
      </c>
    </row>
    <row r="2287">
      <c r="A2287" s="1">
        <v>2285.0</v>
      </c>
      <c r="B2287" s="2" t="str">
        <f>HYPERLINK("https://stackoverflow.com/q/56227556", "56227556")</f>
        <v>56227556</v>
      </c>
      <c r="C2287" s="1" t="s">
        <v>4</v>
      </c>
      <c r="D2287" s="1">
        <v>2.0</v>
      </c>
      <c r="E2287" s="1">
        <v>0.286275286275286</v>
      </c>
    </row>
    <row r="2288">
      <c r="A2288" s="1">
        <v>2286.0</v>
      </c>
      <c r="B2288" s="2" t="str">
        <f>HYPERLINK("https://stackoverflow.com/q/56228164", "56228164")</f>
        <v>56228164</v>
      </c>
      <c r="C2288" s="1" t="s">
        <v>4</v>
      </c>
      <c r="D2288" s="1">
        <v>12.0</v>
      </c>
      <c r="E2288" s="1">
        <v>0.436070102736769</v>
      </c>
    </row>
    <row r="2289">
      <c r="A2289" s="1">
        <v>2287.0</v>
      </c>
      <c r="B2289" s="2" t="str">
        <f>HYPERLINK("https://stackoverflow.com/q/56229332", "56229332")</f>
        <v>56229332</v>
      </c>
      <c r="C2289" s="1" t="s">
        <v>4</v>
      </c>
      <c r="D2289" s="1">
        <v>10.0</v>
      </c>
      <c r="E2289" s="1">
        <v>0.723981900452488</v>
      </c>
    </row>
    <row r="2290">
      <c r="A2290" s="1">
        <v>2288.0</v>
      </c>
      <c r="B2290" s="2" t="str">
        <f>HYPERLINK("https://stackoverflow.com/q/56235510", "56235510")</f>
        <v>56235510</v>
      </c>
      <c r="C2290" s="1" t="s">
        <v>4</v>
      </c>
      <c r="D2290" s="1">
        <v>4.0</v>
      </c>
      <c r="E2290" s="1">
        <v>0.457198701384747</v>
      </c>
    </row>
    <row r="2291">
      <c r="A2291" s="1">
        <v>2289.0</v>
      </c>
      <c r="B2291" s="2" t="str">
        <f>HYPERLINK("https://stackoverflow.com/q/56239055", "56239055")</f>
        <v>56239055</v>
      </c>
      <c r="C2291" s="1" t="s">
        <v>4</v>
      </c>
      <c r="D2291" s="1">
        <v>5.0</v>
      </c>
      <c r="E2291" s="1">
        <v>0.338526452450503</v>
      </c>
    </row>
    <row r="2292">
      <c r="A2292" s="1">
        <v>2290.0</v>
      </c>
      <c r="B2292" s="2" t="str">
        <f>HYPERLINK("https://stackoverflow.com/q/56243818", "56243818")</f>
        <v>56243818</v>
      </c>
      <c r="C2292" s="1" t="s">
        <v>4</v>
      </c>
      <c r="D2292" s="1">
        <v>10.0</v>
      </c>
      <c r="E2292" s="1">
        <v>0.279629296022738</v>
      </c>
    </row>
    <row r="2293">
      <c r="A2293" s="1">
        <v>2291.0</v>
      </c>
      <c r="B2293" s="2" t="str">
        <f>HYPERLINK("https://stackoverflow.com/q/56257533", "56257533")</f>
        <v>56257533</v>
      </c>
      <c r="C2293" s="1" t="s">
        <v>4</v>
      </c>
      <c r="D2293" s="1">
        <v>12.0</v>
      </c>
      <c r="E2293" s="1">
        <v>0.406889406889406</v>
      </c>
    </row>
    <row r="2294">
      <c r="A2294" s="1">
        <v>2292.0</v>
      </c>
      <c r="B2294" s="2" t="str">
        <f>HYPERLINK("https://stackoverflow.com/q/56264042", "56264042")</f>
        <v>56264042</v>
      </c>
      <c r="C2294" s="1" t="s">
        <v>4</v>
      </c>
      <c r="D2294" s="1">
        <v>12.0</v>
      </c>
      <c r="E2294" s="1">
        <v>0.574351060462171</v>
      </c>
    </row>
    <row r="2295">
      <c r="A2295" s="1">
        <v>2293.0</v>
      </c>
      <c r="B2295" s="2" t="str">
        <f>HYPERLINK("https://stackoverflow.com/q/56264549", "56264549")</f>
        <v>56264549</v>
      </c>
      <c r="C2295" s="1" t="s">
        <v>4</v>
      </c>
      <c r="D2295" s="1">
        <v>1.0</v>
      </c>
      <c r="E2295" s="1">
        <v>0.570547849236373</v>
      </c>
    </row>
    <row r="2296">
      <c r="A2296" s="1">
        <v>2294.0</v>
      </c>
      <c r="B2296" s="2" t="str">
        <f>HYPERLINK("https://stackoverflow.com/q/56271708", "56271708")</f>
        <v>56271708</v>
      </c>
      <c r="C2296" s="1" t="s">
        <v>4</v>
      </c>
      <c r="D2296" s="1">
        <v>1.0</v>
      </c>
      <c r="E2296" s="1">
        <v>0.487886039886039</v>
      </c>
    </row>
    <row r="2297">
      <c r="A2297" s="1">
        <v>2295.0</v>
      </c>
      <c r="B2297" s="2" t="str">
        <f>HYPERLINK("https://stackoverflow.com/q/56276882", "56276882")</f>
        <v>56276882</v>
      </c>
      <c r="C2297" s="1" t="s">
        <v>4</v>
      </c>
      <c r="D2297" s="1">
        <v>8.0</v>
      </c>
      <c r="E2297" s="1">
        <v>0.288409926091085</v>
      </c>
    </row>
    <row r="2298">
      <c r="A2298" s="1">
        <v>2296.0</v>
      </c>
      <c r="B2298" s="2" t="str">
        <f>HYPERLINK("https://stackoverflow.com/q/56280365", "56280365")</f>
        <v>56280365</v>
      </c>
      <c r="C2298" s="1" t="s">
        <v>4</v>
      </c>
      <c r="D2298" s="1">
        <v>3.0</v>
      </c>
      <c r="E2298" s="1">
        <v>0.310895353293014</v>
      </c>
    </row>
    <row r="2299">
      <c r="A2299" s="1">
        <v>2297.0</v>
      </c>
      <c r="B2299" s="2" t="str">
        <f>HYPERLINK("https://stackoverflow.com/q/56284033", "56284033")</f>
        <v>56284033</v>
      </c>
      <c r="C2299" s="1" t="s">
        <v>4</v>
      </c>
      <c r="D2299" s="1">
        <v>5.0</v>
      </c>
      <c r="E2299" s="1">
        <v>0.33803123765949</v>
      </c>
    </row>
    <row r="2300">
      <c r="A2300" s="1">
        <v>2298.0</v>
      </c>
      <c r="B2300" s="2" t="str">
        <f>HYPERLINK("https://stackoverflow.com/q/56284148", "56284148")</f>
        <v>56284148</v>
      </c>
      <c r="C2300" s="1" t="s">
        <v>4</v>
      </c>
      <c r="D2300" s="1">
        <v>12.0</v>
      </c>
      <c r="E2300" s="1">
        <v>0.333995647648784</v>
      </c>
    </row>
    <row r="2301">
      <c r="A2301" s="1">
        <v>2299.0</v>
      </c>
      <c r="B2301" s="2" t="str">
        <f>HYPERLINK("https://stackoverflow.com/q/56295166", "56295166")</f>
        <v>56295166</v>
      </c>
      <c r="C2301" s="1" t="s">
        <v>4</v>
      </c>
      <c r="D2301" s="1">
        <v>0.0</v>
      </c>
      <c r="E2301" s="1">
        <v>0.238081787653391</v>
      </c>
    </row>
    <row r="2302">
      <c r="A2302" s="1">
        <v>2300.0</v>
      </c>
      <c r="B2302" s="2" t="str">
        <f>HYPERLINK("https://stackoverflow.com/q/56298441", "56298441")</f>
        <v>56298441</v>
      </c>
      <c r="C2302" s="1" t="s">
        <v>4</v>
      </c>
      <c r="D2302" s="1">
        <v>7.0</v>
      </c>
      <c r="E2302" s="1">
        <v>0.467383781530123</v>
      </c>
    </row>
    <row r="2303">
      <c r="A2303" s="1">
        <v>2301.0</v>
      </c>
      <c r="B2303" s="2" t="str">
        <f>HYPERLINK("https://stackoverflow.com/q/56298980", "56298980")</f>
        <v>56298980</v>
      </c>
      <c r="C2303" s="1" t="s">
        <v>4</v>
      </c>
      <c r="D2303" s="1">
        <v>8.0</v>
      </c>
      <c r="E2303" s="1">
        <v>0.253168287651046</v>
      </c>
    </row>
    <row r="2304">
      <c r="A2304" s="1">
        <v>2302.0</v>
      </c>
      <c r="B2304" s="2" t="str">
        <f>HYPERLINK("https://stackoverflow.com/q/56300833", "56300833")</f>
        <v>56300833</v>
      </c>
      <c r="C2304" s="1" t="s">
        <v>4</v>
      </c>
      <c r="D2304" s="1">
        <v>1.0</v>
      </c>
      <c r="E2304" s="1">
        <v>0.599075709722891</v>
      </c>
    </row>
    <row r="2305">
      <c r="A2305" s="1">
        <v>2303.0</v>
      </c>
      <c r="B2305" s="2" t="str">
        <f>HYPERLINK("https://stackoverflow.com/q/56300912", "56300912")</f>
        <v>56300912</v>
      </c>
      <c r="C2305" s="1" t="s">
        <v>4</v>
      </c>
      <c r="D2305" s="1">
        <v>4.0</v>
      </c>
      <c r="E2305" s="1">
        <v>0.481458224315367</v>
      </c>
    </row>
    <row r="2306">
      <c r="A2306" s="1">
        <v>2304.0</v>
      </c>
      <c r="B2306" s="2" t="str">
        <f>HYPERLINK("https://stackoverflow.com/q/56305835", "56305835")</f>
        <v>56305835</v>
      </c>
      <c r="C2306" s="1" t="s">
        <v>4</v>
      </c>
      <c r="D2306" s="1">
        <v>6.0</v>
      </c>
      <c r="E2306" s="1">
        <v>0.586484567196733</v>
      </c>
    </row>
    <row r="2307">
      <c r="A2307" s="1">
        <v>2305.0</v>
      </c>
      <c r="B2307" s="2" t="str">
        <f>HYPERLINK("https://stackoverflow.com/q/56312879", "56312879")</f>
        <v>56312879</v>
      </c>
      <c r="C2307" s="1" t="s">
        <v>4</v>
      </c>
      <c r="D2307" s="1">
        <v>11.0</v>
      </c>
      <c r="E2307" s="1">
        <v>0.315770403052198</v>
      </c>
    </row>
    <row r="2308">
      <c r="A2308" s="1">
        <v>2306.0</v>
      </c>
      <c r="B2308" s="2" t="str">
        <f>HYPERLINK("https://stackoverflow.com/q/56321389", "56321389")</f>
        <v>56321389</v>
      </c>
      <c r="C2308" s="1" t="s">
        <v>4</v>
      </c>
      <c r="D2308" s="1">
        <v>5.0</v>
      </c>
      <c r="E2308" s="1">
        <v>0.36357828883602</v>
      </c>
    </row>
    <row r="2309">
      <c r="A2309" s="1">
        <v>2307.0</v>
      </c>
      <c r="B2309" s="2" t="str">
        <f>HYPERLINK("https://stackoverflow.com/q/56336076", "56336076")</f>
        <v>56336076</v>
      </c>
      <c r="C2309" s="1" t="s">
        <v>4</v>
      </c>
      <c r="D2309" s="1">
        <v>2.0</v>
      </c>
      <c r="E2309" s="1">
        <v>0.406811104485523</v>
      </c>
    </row>
    <row r="2310">
      <c r="A2310" s="1">
        <v>2308.0</v>
      </c>
      <c r="B2310" s="2" t="str">
        <f>HYPERLINK("https://stackoverflow.com/q/56336917", "56336917")</f>
        <v>56336917</v>
      </c>
      <c r="C2310" s="1" t="s">
        <v>4</v>
      </c>
      <c r="D2310" s="1">
        <v>6.0</v>
      </c>
      <c r="E2310" s="1">
        <v>0.44192576076634</v>
      </c>
    </row>
    <row r="2311">
      <c r="A2311" s="1">
        <v>2309.0</v>
      </c>
      <c r="B2311" s="2" t="str">
        <f>HYPERLINK("https://stackoverflow.com/q/56349526", "56349526")</f>
        <v>56349526</v>
      </c>
      <c r="C2311" s="1" t="s">
        <v>4</v>
      </c>
      <c r="D2311" s="1">
        <v>12.0</v>
      </c>
      <c r="E2311" s="1">
        <v>0.45813193389495</v>
      </c>
    </row>
    <row r="2312">
      <c r="A2312" s="1">
        <v>2310.0</v>
      </c>
      <c r="B2312" s="2" t="str">
        <f>HYPERLINK("https://stackoverflow.com/q/56355331", "56355331")</f>
        <v>56355331</v>
      </c>
      <c r="C2312" s="1" t="s">
        <v>4</v>
      </c>
      <c r="D2312" s="1">
        <v>9.0</v>
      </c>
      <c r="E2312" s="1">
        <v>0.289937196014544</v>
      </c>
    </row>
    <row r="2313">
      <c r="A2313" s="1">
        <v>2311.0</v>
      </c>
      <c r="B2313" s="2" t="str">
        <f>HYPERLINK("https://stackoverflow.com/q/56363028", "56363028")</f>
        <v>56363028</v>
      </c>
      <c r="C2313" s="1" t="s">
        <v>4</v>
      </c>
      <c r="D2313" s="1">
        <v>8.0</v>
      </c>
      <c r="E2313" s="1">
        <v>0.28446640006273</v>
      </c>
    </row>
    <row r="2314">
      <c r="A2314" s="1">
        <v>2312.0</v>
      </c>
      <c r="B2314" s="2" t="str">
        <f>HYPERLINK("https://stackoverflow.com/q/56363143", "56363143")</f>
        <v>56363143</v>
      </c>
      <c r="C2314" s="1" t="s">
        <v>4</v>
      </c>
      <c r="D2314" s="1">
        <v>3.0</v>
      </c>
      <c r="E2314" s="1">
        <v>0.294579089099637</v>
      </c>
    </row>
    <row r="2315">
      <c r="A2315" s="1">
        <v>2313.0</v>
      </c>
      <c r="B2315" s="2" t="str">
        <f>HYPERLINK("https://stackoverflow.com/q/56366496", "56366496")</f>
        <v>56366496</v>
      </c>
      <c r="C2315" s="1" t="s">
        <v>4</v>
      </c>
      <c r="D2315" s="1">
        <v>8.0</v>
      </c>
      <c r="E2315" s="1">
        <v>0.362427124016528</v>
      </c>
    </row>
    <row r="2316">
      <c r="A2316" s="1">
        <v>2314.0</v>
      </c>
      <c r="B2316" s="2" t="str">
        <f>HYPERLINK("https://stackoverflow.com/q/56367478", "56367478")</f>
        <v>56367478</v>
      </c>
      <c r="C2316" s="1" t="s">
        <v>4</v>
      </c>
      <c r="D2316" s="1">
        <v>1.0</v>
      </c>
      <c r="E2316" s="1">
        <v>0.54463820286605</v>
      </c>
    </row>
    <row r="2317">
      <c r="A2317" s="1">
        <v>2315.0</v>
      </c>
      <c r="B2317" s="2" t="str">
        <f>HYPERLINK("https://stackoverflow.com/q/56373250", "56373250")</f>
        <v>56373250</v>
      </c>
      <c r="C2317" s="1" t="s">
        <v>4</v>
      </c>
      <c r="D2317" s="1">
        <v>12.0</v>
      </c>
      <c r="E2317" s="1">
        <v>0.343714412438115</v>
      </c>
    </row>
    <row r="2318">
      <c r="A2318" s="1">
        <v>2316.0</v>
      </c>
      <c r="B2318" s="2" t="str">
        <f>HYPERLINK("https://stackoverflow.com/q/56377658", "56377658")</f>
        <v>56377658</v>
      </c>
      <c r="C2318" s="1" t="s">
        <v>4</v>
      </c>
      <c r="D2318" s="1">
        <v>8.0</v>
      </c>
      <c r="E2318" s="1">
        <v>0.535579407672431</v>
      </c>
    </row>
    <row r="2319">
      <c r="A2319" s="1">
        <v>2317.0</v>
      </c>
      <c r="B2319" s="2" t="str">
        <f>HYPERLINK("https://stackoverflow.com/q/56380637", "56380637")</f>
        <v>56380637</v>
      </c>
      <c r="C2319" s="1" t="s">
        <v>4</v>
      </c>
      <c r="D2319" s="1">
        <v>6.0</v>
      </c>
      <c r="E2319" s="1">
        <v>0.255921000079878</v>
      </c>
    </row>
    <row r="2320">
      <c r="A2320" s="1">
        <v>2318.0</v>
      </c>
      <c r="B2320" s="2" t="str">
        <f>HYPERLINK("https://stackoverflow.com/q/56380897", "56380897")</f>
        <v>56380897</v>
      </c>
      <c r="C2320" s="1" t="s">
        <v>4</v>
      </c>
      <c r="D2320" s="1">
        <v>10.0</v>
      </c>
      <c r="E2320" s="1">
        <v>0.291179612870789</v>
      </c>
    </row>
    <row r="2321">
      <c r="A2321" s="1">
        <v>2319.0</v>
      </c>
      <c r="B2321" s="2" t="str">
        <f>HYPERLINK("https://stackoverflow.com/q/56382577", "56382577")</f>
        <v>56382577</v>
      </c>
      <c r="C2321" s="1" t="s">
        <v>4</v>
      </c>
      <c r="D2321" s="1">
        <v>4.0</v>
      </c>
      <c r="E2321" s="1">
        <v>0.460345062738679</v>
      </c>
    </row>
    <row r="2322">
      <c r="A2322" s="1">
        <v>2320.0</v>
      </c>
      <c r="B2322" s="2" t="str">
        <f>HYPERLINK("https://stackoverflow.com/q/56389333", "56389333")</f>
        <v>56389333</v>
      </c>
      <c r="C2322" s="1" t="s">
        <v>4</v>
      </c>
      <c r="D2322" s="1">
        <v>3.0</v>
      </c>
      <c r="E2322" s="1">
        <v>0.396615046119996</v>
      </c>
    </row>
    <row r="2323">
      <c r="A2323" s="1">
        <v>2321.0</v>
      </c>
      <c r="B2323" s="2" t="str">
        <f>HYPERLINK("https://stackoverflow.com/q/56389977", "56389977")</f>
        <v>56389977</v>
      </c>
      <c r="C2323" s="1" t="s">
        <v>4</v>
      </c>
      <c r="D2323" s="1">
        <v>2.0</v>
      </c>
      <c r="E2323" s="1">
        <v>0.525789854148063</v>
      </c>
    </row>
    <row r="2324">
      <c r="A2324" s="1">
        <v>2322.0</v>
      </c>
      <c r="B2324" s="2" t="str">
        <f>HYPERLINK("https://stackoverflow.com/q/56394710", "56394710")</f>
        <v>56394710</v>
      </c>
      <c r="C2324" s="1" t="s">
        <v>4</v>
      </c>
      <c r="D2324" s="1">
        <v>1.0</v>
      </c>
      <c r="E2324" s="1">
        <v>0.541479621598315</v>
      </c>
    </row>
    <row r="2325">
      <c r="A2325" s="1">
        <v>2323.0</v>
      </c>
      <c r="B2325" s="2" t="str">
        <f>HYPERLINK("https://stackoverflow.com/q/56403311", "56403311")</f>
        <v>56403311</v>
      </c>
      <c r="C2325" s="1" t="s">
        <v>4</v>
      </c>
      <c r="D2325" s="1">
        <v>4.0</v>
      </c>
      <c r="E2325" s="1">
        <v>0.358153459848375</v>
      </c>
    </row>
    <row r="2326">
      <c r="A2326" s="1">
        <v>2324.0</v>
      </c>
      <c r="B2326" s="2" t="str">
        <f>HYPERLINK("https://stackoverflow.com/q/56414466", "56414466")</f>
        <v>56414466</v>
      </c>
      <c r="C2326" s="1" t="s">
        <v>4</v>
      </c>
      <c r="D2326" s="1">
        <v>0.0</v>
      </c>
      <c r="E2326" s="1">
        <v>0.290166623499956</v>
      </c>
    </row>
    <row r="2327">
      <c r="A2327" s="1">
        <v>2325.0</v>
      </c>
      <c r="B2327" s="2" t="str">
        <f>HYPERLINK("https://stackoverflow.com/q/56420263", "56420263")</f>
        <v>56420263</v>
      </c>
      <c r="C2327" s="1" t="s">
        <v>4</v>
      </c>
      <c r="D2327" s="1">
        <v>0.0</v>
      </c>
      <c r="E2327" s="1">
        <v>0.456725776819234</v>
      </c>
    </row>
    <row r="2328">
      <c r="A2328" s="1">
        <v>2326.0</v>
      </c>
      <c r="B2328" s="2" t="str">
        <f>HYPERLINK("https://stackoverflow.com/q/56421760", "56421760")</f>
        <v>56421760</v>
      </c>
      <c r="C2328" s="1" t="s">
        <v>4</v>
      </c>
      <c r="D2328" s="1">
        <v>5.0</v>
      </c>
      <c r="E2328" s="1">
        <v>0.418838162740601</v>
      </c>
    </row>
    <row r="2329">
      <c r="A2329" s="1">
        <v>2327.0</v>
      </c>
      <c r="B2329" s="2" t="str">
        <f>HYPERLINK("https://stackoverflow.com/q/56429400", "56429400")</f>
        <v>56429400</v>
      </c>
      <c r="C2329" s="1" t="s">
        <v>4</v>
      </c>
      <c r="D2329" s="1">
        <v>0.0</v>
      </c>
      <c r="E2329" s="1">
        <v>0.316378859236002</v>
      </c>
    </row>
    <row r="2330">
      <c r="A2330" s="1">
        <v>2328.0</v>
      </c>
      <c r="B2330" s="2" t="str">
        <f>HYPERLINK("https://stackoverflow.com/q/56430977", "56430977")</f>
        <v>56430977</v>
      </c>
      <c r="C2330" s="1" t="s">
        <v>4</v>
      </c>
      <c r="D2330" s="1">
        <v>10.0</v>
      </c>
      <c r="E2330" s="1">
        <v>0.272198667474258</v>
      </c>
    </row>
    <row r="2331">
      <c r="A2331" s="1">
        <v>2329.0</v>
      </c>
      <c r="B2331" s="2" t="str">
        <f>HYPERLINK("https://stackoverflow.com/q/56440735", "56440735")</f>
        <v>56440735</v>
      </c>
      <c r="C2331" s="1" t="s">
        <v>4</v>
      </c>
      <c r="D2331" s="1">
        <v>8.0</v>
      </c>
      <c r="E2331" s="1">
        <v>0.397501933925774</v>
      </c>
    </row>
    <row r="2332">
      <c r="A2332" s="1">
        <v>2330.0</v>
      </c>
      <c r="B2332" s="2" t="str">
        <f>HYPERLINK("https://stackoverflow.com/q/56444605", "56444605")</f>
        <v>56444605</v>
      </c>
      <c r="C2332" s="1" t="s">
        <v>4</v>
      </c>
      <c r="D2332" s="1">
        <v>2.0</v>
      </c>
      <c r="E2332" s="1">
        <v>0.803720462543992</v>
      </c>
    </row>
    <row r="2333">
      <c r="A2333" s="1">
        <v>2331.0</v>
      </c>
      <c r="B2333" s="2" t="str">
        <f>HYPERLINK("https://stackoverflow.com/q/56446803", "56446803")</f>
        <v>56446803</v>
      </c>
      <c r="C2333" s="1" t="s">
        <v>4</v>
      </c>
      <c r="D2333" s="1">
        <v>4.0</v>
      </c>
      <c r="E2333" s="1">
        <v>0.583223191470614</v>
      </c>
    </row>
    <row r="2334">
      <c r="A2334" s="1">
        <v>2332.0</v>
      </c>
      <c r="B2334" s="2" t="str">
        <f>HYPERLINK("https://stackoverflow.com/q/56450083", "56450083")</f>
        <v>56450083</v>
      </c>
      <c r="C2334" s="1" t="s">
        <v>4</v>
      </c>
      <c r="D2334" s="1">
        <v>5.0</v>
      </c>
      <c r="E2334" s="1">
        <v>0.408346190581147</v>
      </c>
    </row>
    <row r="2335">
      <c r="A2335" s="1">
        <v>2333.0</v>
      </c>
      <c r="B2335" s="2" t="str">
        <f>HYPERLINK("https://stackoverflow.com/q/56457283", "56457283")</f>
        <v>56457283</v>
      </c>
      <c r="C2335" s="1" t="s">
        <v>4</v>
      </c>
      <c r="D2335" s="1">
        <v>1.0</v>
      </c>
      <c r="E2335" s="1">
        <v>0.318005487747185</v>
      </c>
    </row>
    <row r="2336">
      <c r="A2336" s="1">
        <v>2334.0</v>
      </c>
      <c r="B2336" s="2" t="str">
        <f>HYPERLINK("https://stackoverflow.com/q/56465000", "56465000")</f>
        <v>56465000</v>
      </c>
      <c r="C2336" s="1" t="s">
        <v>4</v>
      </c>
      <c r="D2336" s="1">
        <v>8.0</v>
      </c>
      <c r="E2336" s="1">
        <v>0.488629426129426</v>
      </c>
    </row>
    <row r="2337">
      <c r="A2337" s="1">
        <v>2335.0</v>
      </c>
      <c r="B2337" s="2" t="str">
        <f>HYPERLINK("https://stackoverflow.com/q/56467589", "56467589")</f>
        <v>56467589</v>
      </c>
      <c r="C2337" s="1" t="s">
        <v>4</v>
      </c>
      <c r="D2337" s="1">
        <v>3.0</v>
      </c>
      <c r="E2337" s="1">
        <v>0.556188346249198</v>
      </c>
    </row>
    <row r="2338">
      <c r="A2338" s="1">
        <v>2336.0</v>
      </c>
      <c r="B2338" s="2" t="str">
        <f>HYPERLINK("https://stackoverflow.com/q/56469964", "56469964")</f>
        <v>56469964</v>
      </c>
      <c r="C2338" s="1" t="s">
        <v>4</v>
      </c>
      <c r="D2338" s="1">
        <v>2.0</v>
      </c>
      <c r="E2338" s="1">
        <v>0.646926516895557</v>
      </c>
    </row>
    <row r="2339">
      <c r="A2339" s="1">
        <v>2337.0</v>
      </c>
      <c r="B2339" s="2" t="str">
        <f>HYPERLINK("https://stackoverflow.com/q/56481283", "56481283")</f>
        <v>56481283</v>
      </c>
      <c r="C2339" s="1" t="s">
        <v>4</v>
      </c>
      <c r="D2339" s="1">
        <v>7.0</v>
      </c>
      <c r="E2339" s="1">
        <v>0.473485385087595</v>
      </c>
    </row>
    <row r="2340">
      <c r="A2340" s="1">
        <v>2338.0</v>
      </c>
      <c r="B2340" s="2" t="str">
        <f>HYPERLINK("https://stackoverflow.com/q/56498638", "56498638")</f>
        <v>56498638</v>
      </c>
      <c r="C2340" s="1" t="s">
        <v>4</v>
      </c>
      <c r="D2340" s="1">
        <v>5.0</v>
      </c>
      <c r="E2340" s="1">
        <v>0.324332866133509</v>
      </c>
    </row>
    <row r="2341">
      <c r="A2341" s="1">
        <v>2339.0</v>
      </c>
      <c r="B2341" s="2" t="str">
        <f>HYPERLINK("https://stackoverflow.com/q/56508970", "56508970")</f>
        <v>56508970</v>
      </c>
      <c r="C2341" s="1" t="s">
        <v>4</v>
      </c>
      <c r="D2341" s="1">
        <v>11.0</v>
      </c>
      <c r="E2341" s="1">
        <v>0.309547582124218</v>
      </c>
    </row>
    <row r="2342">
      <c r="A2342" s="1">
        <v>2340.0</v>
      </c>
      <c r="B2342" s="2" t="str">
        <f>HYPERLINK("https://stackoverflow.com/q/56513338", "56513338")</f>
        <v>56513338</v>
      </c>
      <c r="C2342" s="1" t="s">
        <v>4</v>
      </c>
      <c r="D2342" s="1">
        <v>3.0</v>
      </c>
      <c r="E2342" s="1">
        <v>0.620184501186588</v>
      </c>
    </row>
    <row r="2343">
      <c r="A2343" s="1">
        <v>2341.0</v>
      </c>
      <c r="B2343" s="2" t="str">
        <f>HYPERLINK("https://stackoverflow.com/q/56535605", "56535605")</f>
        <v>56535605</v>
      </c>
      <c r="C2343" s="1" t="s">
        <v>4</v>
      </c>
      <c r="D2343" s="1">
        <v>3.0</v>
      </c>
      <c r="E2343" s="1">
        <v>0.440173616128531</v>
      </c>
    </row>
    <row r="2344">
      <c r="A2344" s="1">
        <v>2342.0</v>
      </c>
      <c r="B2344" s="2" t="str">
        <f>HYPERLINK("https://stackoverflow.com/q/56537526", "56537526")</f>
        <v>56537526</v>
      </c>
      <c r="C2344" s="1" t="s">
        <v>4</v>
      </c>
      <c r="D2344" s="1">
        <v>8.0</v>
      </c>
      <c r="E2344" s="1">
        <v>0.349219373219373</v>
      </c>
    </row>
    <row r="2345">
      <c r="A2345" s="1">
        <v>2343.0</v>
      </c>
      <c r="B2345" s="2" t="str">
        <f>HYPERLINK("https://stackoverflow.com/q/56538252", "56538252")</f>
        <v>56538252</v>
      </c>
      <c r="C2345" s="1" t="s">
        <v>4</v>
      </c>
      <c r="D2345" s="1">
        <v>9.0</v>
      </c>
      <c r="E2345" s="1">
        <v>0.475262137633271</v>
      </c>
    </row>
    <row r="2346">
      <c r="A2346" s="1">
        <v>2344.0</v>
      </c>
      <c r="B2346" s="2" t="str">
        <f>HYPERLINK("https://stackoverflow.com/q/56539668", "56539668")</f>
        <v>56539668</v>
      </c>
      <c r="C2346" s="1" t="s">
        <v>4</v>
      </c>
      <c r="D2346" s="1">
        <v>11.0</v>
      </c>
      <c r="E2346" s="1">
        <v>0.279075968731141</v>
      </c>
    </row>
    <row r="2347">
      <c r="A2347" s="1">
        <v>2345.0</v>
      </c>
      <c r="B2347" s="2" t="str">
        <f>HYPERLINK("https://stackoverflow.com/q/56540608", "56540608")</f>
        <v>56540608</v>
      </c>
      <c r="C2347" s="1" t="s">
        <v>4</v>
      </c>
      <c r="D2347" s="1">
        <v>5.0</v>
      </c>
      <c r="E2347" s="1">
        <v>0.409837912662771</v>
      </c>
    </row>
    <row r="2348">
      <c r="A2348" s="1">
        <v>2346.0</v>
      </c>
      <c r="B2348" s="2" t="str">
        <f>HYPERLINK("https://stackoverflow.com/q/56542464", "56542464")</f>
        <v>56542464</v>
      </c>
      <c r="C2348" s="1" t="s">
        <v>4</v>
      </c>
      <c r="D2348" s="1">
        <v>12.0</v>
      </c>
      <c r="E2348" s="1">
        <v>0.318005487747185</v>
      </c>
    </row>
    <row r="2349">
      <c r="A2349" s="1">
        <v>2347.0</v>
      </c>
      <c r="B2349" s="2" t="str">
        <f>HYPERLINK("https://stackoverflow.com/q/56548526", "56548526")</f>
        <v>56548526</v>
      </c>
      <c r="C2349" s="1" t="s">
        <v>4</v>
      </c>
      <c r="D2349" s="1">
        <v>8.0</v>
      </c>
      <c r="E2349" s="1">
        <v>0.521090436302406</v>
      </c>
    </row>
    <row r="2350">
      <c r="A2350" s="1">
        <v>2348.0</v>
      </c>
      <c r="B2350" s="2" t="str">
        <f>HYPERLINK("https://stackoverflow.com/q/56551738", "56551738")</f>
        <v>56551738</v>
      </c>
      <c r="C2350" s="1" t="s">
        <v>4</v>
      </c>
      <c r="D2350" s="1">
        <v>8.0</v>
      </c>
      <c r="E2350" s="1">
        <v>0.514423076923076</v>
      </c>
    </row>
    <row r="2351">
      <c r="A2351" s="1">
        <v>2349.0</v>
      </c>
      <c r="B2351" s="2" t="str">
        <f>HYPERLINK("https://stackoverflow.com/q/56556456", "56556456")</f>
        <v>56556456</v>
      </c>
      <c r="C2351" s="1" t="s">
        <v>4</v>
      </c>
      <c r="D2351" s="1">
        <v>11.0</v>
      </c>
      <c r="E2351" s="1">
        <v>0.375962857444338</v>
      </c>
    </row>
    <row r="2352">
      <c r="A2352" s="1">
        <v>2350.0</v>
      </c>
      <c r="B2352" s="2" t="str">
        <f>HYPERLINK("https://stackoverflow.com/q/56561002", "56561002")</f>
        <v>56561002</v>
      </c>
      <c r="C2352" s="1" t="s">
        <v>4</v>
      </c>
      <c r="D2352" s="1">
        <v>8.0</v>
      </c>
      <c r="E2352" s="1">
        <v>0.700590087586991</v>
      </c>
    </row>
    <row r="2353">
      <c r="A2353" s="1">
        <v>2351.0</v>
      </c>
      <c r="B2353" s="2" t="str">
        <f>HYPERLINK("https://stackoverflow.com/q/56564515", "56564515")</f>
        <v>56564515</v>
      </c>
      <c r="C2353" s="1" t="s">
        <v>4</v>
      </c>
      <c r="D2353" s="1">
        <v>10.0</v>
      </c>
      <c r="E2353" s="1">
        <v>0.495984379605069</v>
      </c>
    </row>
    <row r="2354">
      <c r="A2354" s="1">
        <v>2352.0</v>
      </c>
      <c r="B2354" s="2" t="str">
        <f>HYPERLINK("https://stackoverflow.com/q/56564738", "56564738")</f>
        <v>56564738</v>
      </c>
      <c r="C2354" s="1" t="s">
        <v>4</v>
      </c>
      <c r="D2354" s="1">
        <v>4.0</v>
      </c>
      <c r="E2354" s="1">
        <v>0.43798857591961</v>
      </c>
    </row>
    <row r="2355">
      <c r="A2355" s="1">
        <v>2353.0</v>
      </c>
      <c r="B2355" s="2" t="str">
        <f>HYPERLINK("https://stackoverflow.com/q/56570383", "56570383")</f>
        <v>56570383</v>
      </c>
      <c r="C2355" s="1" t="s">
        <v>4</v>
      </c>
      <c r="D2355" s="1">
        <v>6.0</v>
      </c>
      <c r="E2355" s="1">
        <v>0.392299058965725</v>
      </c>
    </row>
    <row r="2356">
      <c r="A2356" s="1">
        <v>2354.0</v>
      </c>
      <c r="B2356" s="2" t="str">
        <f>HYPERLINK("https://stackoverflow.com/q/56573602", "56573602")</f>
        <v>56573602</v>
      </c>
      <c r="C2356" s="1" t="s">
        <v>4</v>
      </c>
      <c r="D2356" s="1">
        <v>6.0</v>
      </c>
      <c r="E2356" s="1">
        <v>0.391463136270257</v>
      </c>
    </row>
    <row r="2357">
      <c r="A2357" s="1">
        <v>2355.0</v>
      </c>
      <c r="B2357" s="2" t="str">
        <f>HYPERLINK("https://stackoverflow.com/q/56577667", "56577667")</f>
        <v>56577667</v>
      </c>
      <c r="C2357" s="1" t="s">
        <v>4</v>
      </c>
      <c r="D2357" s="1">
        <v>4.0</v>
      </c>
      <c r="E2357" s="1">
        <v>0.71012771012771</v>
      </c>
    </row>
    <row r="2358">
      <c r="A2358" s="1">
        <v>2356.0</v>
      </c>
      <c r="B2358" s="2" t="str">
        <f>HYPERLINK("https://stackoverflow.com/q/56578710", "56578710")</f>
        <v>56578710</v>
      </c>
      <c r="C2358" s="1" t="s">
        <v>4</v>
      </c>
      <c r="D2358" s="1">
        <v>5.0</v>
      </c>
      <c r="E2358" s="1">
        <v>0.329568579568579</v>
      </c>
    </row>
    <row r="2359">
      <c r="A2359" s="1">
        <v>2357.0</v>
      </c>
      <c r="B2359" s="2" t="str">
        <f>HYPERLINK("https://stackoverflow.com/q/56580338", "56580338")</f>
        <v>56580338</v>
      </c>
      <c r="C2359" s="1" t="s">
        <v>4</v>
      </c>
      <c r="D2359" s="1">
        <v>3.0</v>
      </c>
      <c r="E2359" s="1">
        <v>0.591220462543992</v>
      </c>
    </row>
    <row r="2360">
      <c r="A2360" s="1">
        <v>2358.0</v>
      </c>
      <c r="B2360" s="2" t="str">
        <f>HYPERLINK("https://stackoverflow.com/q/56586268", "56586268")</f>
        <v>56586268</v>
      </c>
      <c r="C2360" s="1" t="s">
        <v>4</v>
      </c>
      <c r="D2360" s="1">
        <v>11.0</v>
      </c>
      <c r="E2360" s="1">
        <v>0.354700854700854</v>
      </c>
    </row>
    <row r="2361">
      <c r="A2361" s="1">
        <v>2359.0</v>
      </c>
      <c r="B2361" s="2" t="str">
        <f>HYPERLINK("https://stackoverflow.com/q/56587997", "56587997")</f>
        <v>56587997</v>
      </c>
      <c r="C2361" s="1" t="s">
        <v>4</v>
      </c>
      <c r="D2361" s="1">
        <v>9.0</v>
      </c>
      <c r="E2361" s="1">
        <v>0.363056771593357</v>
      </c>
    </row>
    <row r="2362">
      <c r="A2362" s="1">
        <v>2360.0</v>
      </c>
      <c r="B2362" s="2" t="str">
        <f>HYPERLINK("https://stackoverflow.com/q/56595252", "56595252")</f>
        <v>56595252</v>
      </c>
      <c r="C2362" s="1" t="s">
        <v>4</v>
      </c>
      <c r="D2362" s="1">
        <v>4.0</v>
      </c>
      <c r="E2362" s="1">
        <v>0.632957559681697</v>
      </c>
    </row>
    <row r="2363">
      <c r="A2363" s="1">
        <v>2361.0</v>
      </c>
      <c r="B2363" s="2" t="str">
        <f>HYPERLINK("https://stackoverflow.com/q/56596515", "56596515")</f>
        <v>56596515</v>
      </c>
      <c r="C2363" s="1" t="s">
        <v>4</v>
      </c>
      <c r="D2363" s="1">
        <v>10.0</v>
      </c>
      <c r="E2363" s="1">
        <v>0.312954822954822</v>
      </c>
    </row>
    <row r="2364">
      <c r="A2364" s="1">
        <v>2362.0</v>
      </c>
      <c r="B2364" s="2" t="str">
        <f>HYPERLINK("https://stackoverflow.com/q/56599145", "56599145")</f>
        <v>56599145</v>
      </c>
      <c r="C2364" s="1" t="s">
        <v>4</v>
      </c>
      <c r="D2364" s="1">
        <v>1.0</v>
      </c>
      <c r="E2364" s="1">
        <v>0.357031331320911</v>
      </c>
    </row>
    <row r="2365">
      <c r="A2365" s="1">
        <v>2363.0</v>
      </c>
      <c r="B2365" s="2" t="str">
        <f>HYPERLINK("https://stackoverflow.com/q/56600624", "56600624")</f>
        <v>56600624</v>
      </c>
      <c r="C2365" s="1" t="s">
        <v>4</v>
      </c>
      <c r="D2365" s="1">
        <v>11.0</v>
      </c>
      <c r="E2365" s="1">
        <v>0.380715720338361</v>
      </c>
    </row>
    <row r="2366">
      <c r="A2366" s="1">
        <v>2364.0</v>
      </c>
      <c r="B2366" s="2" t="str">
        <f>HYPERLINK("https://stackoverflow.com/q/56603377", "56603377")</f>
        <v>56603377</v>
      </c>
      <c r="C2366" s="1" t="s">
        <v>4</v>
      </c>
      <c r="D2366" s="1">
        <v>5.0</v>
      </c>
      <c r="E2366" s="1">
        <v>0.312743972445465</v>
      </c>
    </row>
    <row r="2367">
      <c r="A2367" s="1">
        <v>2365.0</v>
      </c>
      <c r="B2367" s="2" t="str">
        <f>HYPERLINK("https://stackoverflow.com/q/56603585", "56603585")</f>
        <v>56603585</v>
      </c>
      <c r="C2367" s="1" t="s">
        <v>4</v>
      </c>
      <c r="D2367" s="1">
        <v>4.0</v>
      </c>
      <c r="E2367" s="1">
        <v>0.493531752404403</v>
      </c>
    </row>
    <row r="2368">
      <c r="A2368" s="1">
        <v>2366.0</v>
      </c>
      <c r="B2368" s="2" t="str">
        <f>HYPERLINK("https://stackoverflow.com/q/56612308", "56612308")</f>
        <v>56612308</v>
      </c>
      <c r="C2368" s="1" t="s">
        <v>4</v>
      </c>
      <c r="D2368" s="1">
        <v>11.0</v>
      </c>
      <c r="E2368" s="1">
        <v>0.23041514041514</v>
      </c>
    </row>
    <row r="2369">
      <c r="A2369" s="1">
        <v>2367.0</v>
      </c>
      <c r="B2369" s="2" t="str">
        <f>HYPERLINK("https://stackoverflow.com/q/56615245", "56615245")</f>
        <v>56615245</v>
      </c>
      <c r="C2369" s="1" t="s">
        <v>4</v>
      </c>
      <c r="D2369" s="1">
        <v>4.0</v>
      </c>
      <c r="E2369" s="1">
        <v>0.512575581437857</v>
      </c>
    </row>
    <row r="2370">
      <c r="A2370" s="1">
        <v>2368.0</v>
      </c>
      <c r="B2370" s="2" t="str">
        <f>HYPERLINK("https://stackoverflow.com/q/56625748", "56625748")</f>
        <v>56625748</v>
      </c>
      <c r="C2370" s="1" t="s">
        <v>4</v>
      </c>
      <c r="D2370" s="1">
        <v>10.0</v>
      </c>
      <c r="E2370" s="1">
        <v>0.628298214436828</v>
      </c>
    </row>
    <row r="2371">
      <c r="A2371" s="1">
        <v>2369.0</v>
      </c>
      <c r="B2371" s="2" t="str">
        <f>HYPERLINK("https://stackoverflow.com/q/56633307", "56633307")</f>
        <v>56633307</v>
      </c>
      <c r="C2371" s="1" t="s">
        <v>4</v>
      </c>
      <c r="D2371" s="1">
        <v>7.0</v>
      </c>
      <c r="E2371" s="1">
        <v>0.391800034417484</v>
      </c>
    </row>
    <row r="2372">
      <c r="A2372" s="1">
        <v>2370.0</v>
      </c>
      <c r="B2372" s="2" t="str">
        <f>HYPERLINK("https://stackoverflow.com/q/56635352", "56635352")</f>
        <v>56635352</v>
      </c>
      <c r="C2372" s="1" t="s">
        <v>4</v>
      </c>
      <c r="D2372" s="1">
        <v>0.0</v>
      </c>
      <c r="E2372" s="1">
        <v>0.337518724116662</v>
      </c>
    </row>
    <row r="2373">
      <c r="A2373" s="1">
        <v>2371.0</v>
      </c>
      <c r="B2373" s="2" t="str">
        <f>HYPERLINK("https://stackoverflow.com/q/56637616", "56637616")</f>
        <v>56637616</v>
      </c>
      <c r="C2373" s="1" t="s">
        <v>4</v>
      </c>
      <c r="D2373" s="1">
        <v>4.0</v>
      </c>
      <c r="E2373" s="1">
        <v>0.409094463996424</v>
      </c>
    </row>
    <row r="2374">
      <c r="A2374" s="1">
        <v>2372.0</v>
      </c>
      <c r="B2374" s="2" t="str">
        <f>HYPERLINK("https://stackoverflow.com/q/56646153", "56646153")</f>
        <v>56646153</v>
      </c>
      <c r="C2374" s="1" t="s">
        <v>4</v>
      </c>
      <c r="D2374" s="1">
        <v>11.0</v>
      </c>
      <c r="E2374" s="1">
        <v>0.758555729984301</v>
      </c>
    </row>
    <row r="2375">
      <c r="A2375" s="1">
        <v>2373.0</v>
      </c>
      <c r="B2375" s="2" t="str">
        <f>HYPERLINK("https://stackoverflow.com/q/56649946", "56649946")</f>
        <v>56649946</v>
      </c>
      <c r="C2375" s="1" t="s">
        <v>4</v>
      </c>
      <c r="D2375" s="1">
        <v>12.0</v>
      </c>
      <c r="E2375" s="1">
        <v>0.487236315693762</v>
      </c>
    </row>
    <row r="2376">
      <c r="A2376" s="1">
        <v>2374.0</v>
      </c>
      <c r="B2376" s="2" t="str">
        <f>HYPERLINK("https://stackoverflow.com/q/56650002", "56650002")</f>
        <v>56650002</v>
      </c>
      <c r="C2376" s="1" t="s">
        <v>4</v>
      </c>
      <c r="D2376" s="1">
        <v>11.0</v>
      </c>
      <c r="E2376" s="1">
        <v>0.371096906913525</v>
      </c>
    </row>
    <row r="2377">
      <c r="A2377" s="1">
        <v>2375.0</v>
      </c>
      <c r="B2377" s="2" t="str">
        <f>HYPERLINK("https://stackoverflow.com/q/56650929", "56650929")</f>
        <v>56650929</v>
      </c>
      <c r="C2377" s="1" t="s">
        <v>4</v>
      </c>
      <c r="D2377" s="1">
        <v>3.0</v>
      </c>
      <c r="E2377" s="1">
        <v>0.591565626449347</v>
      </c>
    </row>
    <row r="2378">
      <c r="A2378" s="1">
        <v>2376.0</v>
      </c>
      <c r="B2378" s="2" t="str">
        <f>HYPERLINK("https://stackoverflow.com/q/56654096", "56654096")</f>
        <v>56654096</v>
      </c>
      <c r="C2378" s="1" t="s">
        <v>4</v>
      </c>
      <c r="D2378" s="1">
        <v>10.0</v>
      </c>
      <c r="E2378" s="1">
        <v>0.401826338393502</v>
      </c>
    </row>
    <row r="2379">
      <c r="A2379" s="1">
        <v>2377.0</v>
      </c>
      <c r="B2379" s="2" t="str">
        <f>HYPERLINK("https://stackoverflow.com/q/56657103", "56657103")</f>
        <v>56657103</v>
      </c>
      <c r="C2379" s="1" t="s">
        <v>4</v>
      </c>
      <c r="D2379" s="1">
        <v>12.0</v>
      </c>
      <c r="E2379" s="1">
        <v>0.430205378013311</v>
      </c>
    </row>
    <row r="2380">
      <c r="A2380" s="1">
        <v>2378.0</v>
      </c>
      <c r="B2380" s="2" t="str">
        <f>HYPERLINK("https://stackoverflow.com/q/56659832", "56659832")</f>
        <v>56659832</v>
      </c>
      <c r="C2380" s="1" t="s">
        <v>4</v>
      </c>
      <c r="D2380" s="1">
        <v>1.0</v>
      </c>
      <c r="E2380" s="1">
        <v>0.698216395965591</v>
      </c>
    </row>
    <row r="2381">
      <c r="A2381" s="1">
        <v>2379.0</v>
      </c>
      <c r="B2381" s="2" t="str">
        <f>HYPERLINK("https://stackoverflow.com/q/56661461", "56661461")</f>
        <v>56661461</v>
      </c>
      <c r="C2381" s="1" t="s">
        <v>4</v>
      </c>
      <c r="D2381" s="1">
        <v>10.0</v>
      </c>
      <c r="E2381" s="1">
        <v>0.29503007280785</v>
      </c>
    </row>
    <row r="2382">
      <c r="A2382" s="1">
        <v>2380.0</v>
      </c>
      <c r="B2382" s="2" t="str">
        <f>HYPERLINK("https://stackoverflow.com/q/56662340", "56662340")</f>
        <v>56662340</v>
      </c>
      <c r="C2382" s="1" t="s">
        <v>4</v>
      </c>
      <c r="D2382" s="1">
        <v>8.0</v>
      </c>
      <c r="E2382" s="1">
        <v>0.350561421149656</v>
      </c>
    </row>
    <row r="2383">
      <c r="A2383" s="1">
        <v>2381.0</v>
      </c>
      <c r="B2383" s="2" t="str">
        <f>HYPERLINK("https://stackoverflow.com/q/56669375", "56669375")</f>
        <v>56669375</v>
      </c>
      <c r="C2383" s="1" t="s">
        <v>4</v>
      </c>
      <c r="D2383" s="1">
        <v>6.0</v>
      </c>
      <c r="E2383" s="1">
        <v>0.358829983829983</v>
      </c>
    </row>
    <row r="2384">
      <c r="A2384" s="1">
        <v>2382.0</v>
      </c>
      <c r="B2384" s="2" t="str">
        <f>HYPERLINK("https://stackoverflow.com/q/56674480", "56674480")</f>
        <v>56674480</v>
      </c>
      <c r="C2384" s="1" t="s">
        <v>4</v>
      </c>
      <c r="D2384" s="1">
        <v>12.0</v>
      </c>
      <c r="E2384" s="1">
        <v>0.387033830763734</v>
      </c>
    </row>
    <row r="2385">
      <c r="A2385" s="1">
        <v>2383.0</v>
      </c>
      <c r="B2385" s="2" t="str">
        <f>HYPERLINK("https://stackoverflow.com/q/56675025", "56675025")</f>
        <v>56675025</v>
      </c>
      <c r="C2385" s="1" t="s">
        <v>4</v>
      </c>
      <c r="D2385" s="1">
        <v>6.0</v>
      </c>
      <c r="E2385" s="1">
        <v>0.439305066756047</v>
      </c>
    </row>
    <row r="2386">
      <c r="A2386" s="1">
        <v>2384.0</v>
      </c>
      <c r="B2386" s="2" t="str">
        <f>HYPERLINK("https://stackoverflow.com/q/56679178", "56679178")</f>
        <v>56679178</v>
      </c>
      <c r="C2386" s="1" t="s">
        <v>4</v>
      </c>
      <c r="D2386" s="1">
        <v>7.0</v>
      </c>
      <c r="E2386" s="1">
        <v>0.634793447293447</v>
      </c>
    </row>
    <row r="2387">
      <c r="A2387" s="1">
        <v>2385.0</v>
      </c>
      <c r="B2387" s="2" t="str">
        <f>HYPERLINK("https://stackoverflow.com/q/56679749", "56679749")</f>
        <v>56679749</v>
      </c>
      <c r="C2387" s="1" t="s">
        <v>4</v>
      </c>
      <c r="D2387" s="1">
        <v>10.0</v>
      </c>
      <c r="E2387" s="1">
        <v>0.444997763179581</v>
      </c>
    </row>
    <row r="2388">
      <c r="A2388" s="1">
        <v>2386.0</v>
      </c>
      <c r="B2388" s="2" t="str">
        <f>HYPERLINK("https://stackoverflow.com/q/56690282", "56690282")</f>
        <v>56690282</v>
      </c>
      <c r="C2388" s="1" t="s">
        <v>4</v>
      </c>
      <c r="D2388" s="1">
        <v>9.0</v>
      </c>
      <c r="E2388" s="1">
        <v>0.353462051575259</v>
      </c>
    </row>
    <row r="2389">
      <c r="A2389" s="1">
        <v>2387.0</v>
      </c>
      <c r="B2389" s="2" t="str">
        <f>HYPERLINK("https://stackoverflow.com/q/56700759", "56700759")</f>
        <v>56700759</v>
      </c>
      <c r="C2389" s="1" t="s">
        <v>4</v>
      </c>
      <c r="D2389" s="1">
        <v>6.0</v>
      </c>
      <c r="E2389" s="1">
        <v>0.545792808723843</v>
      </c>
    </row>
    <row r="2390">
      <c r="A2390" s="1">
        <v>2388.0</v>
      </c>
      <c r="B2390" s="2" t="str">
        <f>HYPERLINK("https://stackoverflow.com/q/56701895", "56701895")</f>
        <v>56701895</v>
      </c>
      <c r="C2390" s="1" t="s">
        <v>4</v>
      </c>
      <c r="D2390" s="1">
        <v>10.0</v>
      </c>
      <c r="E2390" s="1">
        <v>0.780839027257365</v>
      </c>
    </row>
    <row r="2391">
      <c r="A2391" s="1">
        <v>2389.0</v>
      </c>
      <c r="B2391" s="2" t="str">
        <f>HYPERLINK("https://stackoverflow.com/q/56709602", "56709602")</f>
        <v>56709602</v>
      </c>
      <c r="C2391" s="1" t="s">
        <v>4</v>
      </c>
      <c r="D2391" s="1">
        <v>8.0</v>
      </c>
      <c r="E2391" s="1">
        <v>0.282711646950057</v>
      </c>
    </row>
    <row r="2392">
      <c r="A2392" s="1">
        <v>2390.0</v>
      </c>
      <c r="B2392" s="2" t="str">
        <f>HYPERLINK("https://stackoverflow.com/q/56716968", "56716968")</f>
        <v>56716968</v>
      </c>
      <c r="C2392" s="1" t="s">
        <v>4</v>
      </c>
      <c r="D2392" s="1">
        <v>12.0</v>
      </c>
      <c r="E2392" s="1">
        <v>0.471843711843711</v>
      </c>
    </row>
    <row r="2393">
      <c r="A2393" s="1">
        <v>2391.0</v>
      </c>
      <c r="B2393" s="2" t="str">
        <f>HYPERLINK("https://stackoverflow.com/q/56717423", "56717423")</f>
        <v>56717423</v>
      </c>
      <c r="C2393" s="1" t="s">
        <v>4</v>
      </c>
      <c r="D2393" s="1">
        <v>12.0</v>
      </c>
      <c r="E2393" s="1">
        <v>0.358189850943474</v>
      </c>
    </row>
    <row r="2394">
      <c r="A2394" s="1">
        <v>2392.0</v>
      </c>
      <c r="B2394" s="2" t="str">
        <f>HYPERLINK("https://stackoverflow.com/q/56722062", "56722062")</f>
        <v>56722062</v>
      </c>
      <c r="C2394" s="1" t="s">
        <v>4</v>
      </c>
      <c r="D2394" s="1">
        <v>8.0</v>
      </c>
      <c r="E2394" s="1">
        <v>0.658328972614686</v>
      </c>
    </row>
    <row r="2395">
      <c r="A2395" s="1">
        <v>2393.0</v>
      </c>
      <c r="B2395" s="2" t="str">
        <f>HYPERLINK("https://stackoverflow.com/q/56741525", "56741525")</f>
        <v>56741525</v>
      </c>
      <c r="C2395" s="1" t="s">
        <v>4</v>
      </c>
      <c r="D2395" s="1">
        <v>7.0</v>
      </c>
      <c r="E2395" s="1">
        <v>0.708905888463899</v>
      </c>
    </row>
    <row r="2396">
      <c r="A2396" s="1">
        <v>2394.0</v>
      </c>
      <c r="B2396" s="2" t="str">
        <f>HYPERLINK("https://stackoverflow.com/q/56742705", "56742705")</f>
        <v>56742705</v>
      </c>
      <c r="C2396" s="1" t="s">
        <v>4</v>
      </c>
      <c r="D2396" s="1">
        <v>1.0</v>
      </c>
      <c r="E2396" s="1">
        <v>0.493316519546027</v>
      </c>
    </row>
    <row r="2397">
      <c r="A2397" s="1">
        <v>2395.0</v>
      </c>
      <c r="B2397" s="2" t="str">
        <f>HYPERLINK("https://stackoverflow.com/q/56744215", "56744215")</f>
        <v>56744215</v>
      </c>
      <c r="C2397" s="1" t="s">
        <v>4</v>
      </c>
      <c r="D2397" s="1">
        <v>11.0</v>
      </c>
      <c r="E2397" s="1">
        <v>0.295021427374368</v>
      </c>
    </row>
    <row r="2398">
      <c r="A2398" s="1">
        <v>2396.0</v>
      </c>
      <c r="B2398" s="2" t="str">
        <f>HYPERLINK("https://stackoverflow.com/q/56746025", "56746025")</f>
        <v>56746025</v>
      </c>
      <c r="C2398" s="1" t="s">
        <v>4</v>
      </c>
      <c r="D2398" s="1">
        <v>6.0</v>
      </c>
      <c r="E2398" s="1">
        <v>0.472323757434633</v>
      </c>
    </row>
    <row r="2399">
      <c r="A2399" s="1">
        <v>2397.0</v>
      </c>
      <c r="B2399" s="2" t="str">
        <f>HYPERLINK("https://stackoverflow.com/q/56748978", "56748978")</f>
        <v>56748978</v>
      </c>
      <c r="C2399" s="1" t="s">
        <v>4</v>
      </c>
      <c r="D2399" s="1">
        <v>8.0</v>
      </c>
      <c r="E2399" s="1">
        <v>0.386412824181064</v>
      </c>
    </row>
    <row r="2400">
      <c r="A2400" s="1">
        <v>2398.0</v>
      </c>
      <c r="B2400" s="2" t="str">
        <f>HYPERLINK("https://stackoverflow.com/q/56750074", "56750074")</f>
        <v>56750074</v>
      </c>
      <c r="C2400" s="1" t="s">
        <v>4</v>
      </c>
      <c r="D2400" s="1">
        <v>6.0</v>
      </c>
      <c r="E2400" s="1">
        <v>0.350273548216992</v>
      </c>
    </row>
    <row r="2401">
      <c r="A2401" s="1">
        <v>2399.0</v>
      </c>
      <c r="B2401" s="2" t="str">
        <f>HYPERLINK("https://stackoverflow.com/q/56751486", "56751486")</f>
        <v>56751486</v>
      </c>
      <c r="C2401" s="1" t="s">
        <v>4</v>
      </c>
      <c r="D2401" s="1">
        <v>0.0</v>
      </c>
      <c r="E2401" s="1">
        <v>0.435677718454067</v>
      </c>
    </row>
    <row r="2402">
      <c r="A2402" s="1">
        <v>2400.0</v>
      </c>
      <c r="B2402" s="2" t="str">
        <f>HYPERLINK("https://stackoverflow.com/q/56756414", "56756414")</f>
        <v>56756414</v>
      </c>
      <c r="C2402" s="1" t="s">
        <v>4</v>
      </c>
      <c r="D2402" s="1">
        <v>0.0</v>
      </c>
      <c r="E2402" s="1">
        <v>0.305166098269546</v>
      </c>
    </row>
    <row r="2403">
      <c r="A2403" s="1">
        <v>2401.0</v>
      </c>
      <c r="B2403" s="2" t="str">
        <f>HYPERLINK("https://stackoverflow.com/q/56757229", "56757229")</f>
        <v>56757229</v>
      </c>
      <c r="C2403" s="1" t="s">
        <v>4</v>
      </c>
      <c r="D2403" s="1">
        <v>9.0</v>
      </c>
      <c r="E2403" s="1">
        <v>0.36963141025641</v>
      </c>
    </row>
    <row r="2404">
      <c r="A2404" s="1">
        <v>2402.0</v>
      </c>
      <c r="B2404" s="2" t="str">
        <f>HYPERLINK("https://stackoverflow.com/q/56772072", "56772072")</f>
        <v>56772072</v>
      </c>
      <c r="C2404" s="1" t="s">
        <v>4</v>
      </c>
      <c r="D2404" s="1">
        <v>2.0</v>
      </c>
      <c r="E2404" s="1">
        <v>0.430588598114371</v>
      </c>
    </row>
    <row r="2405">
      <c r="A2405" s="1">
        <v>2403.0</v>
      </c>
      <c r="B2405" s="2" t="str">
        <f>HYPERLINK("https://stackoverflow.com/q/56774454", "56774454")</f>
        <v>56774454</v>
      </c>
      <c r="C2405" s="1" t="s">
        <v>4</v>
      </c>
      <c r="D2405" s="1">
        <v>10.0</v>
      </c>
      <c r="E2405" s="1">
        <v>0.549298767530811</v>
      </c>
    </row>
    <row r="2406">
      <c r="A2406" s="1">
        <v>2404.0</v>
      </c>
      <c r="B2406" s="2" t="str">
        <f>HYPERLINK("https://stackoverflow.com/q/56777119", "56777119")</f>
        <v>56777119</v>
      </c>
      <c r="C2406" s="1" t="s">
        <v>4</v>
      </c>
      <c r="D2406" s="1">
        <v>2.0</v>
      </c>
      <c r="E2406" s="1">
        <v>0.776700217960962</v>
      </c>
    </row>
    <row r="2407">
      <c r="A2407" s="1">
        <v>2405.0</v>
      </c>
      <c r="B2407" s="2" t="str">
        <f>HYPERLINK("https://stackoverflow.com/q/56781139", "56781139")</f>
        <v>56781139</v>
      </c>
      <c r="C2407" s="1" t="s">
        <v>4</v>
      </c>
      <c r="D2407" s="1">
        <v>1.0</v>
      </c>
      <c r="E2407" s="1">
        <v>0.642787910829148</v>
      </c>
    </row>
    <row r="2408">
      <c r="A2408" s="1">
        <v>2406.0</v>
      </c>
      <c r="B2408" s="2" t="str">
        <f>HYPERLINK("https://stackoverflow.com/q/56781753", "56781753")</f>
        <v>56781753</v>
      </c>
      <c r="C2408" s="1" t="s">
        <v>4</v>
      </c>
      <c r="D2408" s="1">
        <v>12.0</v>
      </c>
      <c r="E2408" s="1">
        <v>0.496389054528589</v>
      </c>
    </row>
    <row r="2409">
      <c r="A2409" s="1">
        <v>2407.0</v>
      </c>
      <c r="B2409" s="2" t="str">
        <f>HYPERLINK("https://stackoverflow.com/q/56789911", "56789911")</f>
        <v>56789911</v>
      </c>
      <c r="C2409" s="1" t="s">
        <v>4</v>
      </c>
      <c r="D2409" s="1">
        <v>10.0</v>
      </c>
      <c r="E2409" s="1">
        <v>0.280603369098944</v>
      </c>
    </row>
    <row r="2410">
      <c r="A2410" s="1">
        <v>2408.0</v>
      </c>
      <c r="B2410" s="2" t="str">
        <f>HYPERLINK("https://stackoverflow.com/q/56790149", "56790149")</f>
        <v>56790149</v>
      </c>
      <c r="C2410" s="1" t="s">
        <v>4</v>
      </c>
      <c r="D2410" s="1">
        <v>2.0</v>
      </c>
      <c r="E2410" s="1">
        <v>0.692693686242073</v>
      </c>
    </row>
    <row r="2411">
      <c r="A2411" s="1">
        <v>2409.0</v>
      </c>
      <c r="B2411" s="2" t="str">
        <f>HYPERLINK("https://stackoverflow.com/q/56794171", "56794171")</f>
        <v>56794171</v>
      </c>
      <c r="C2411" s="1" t="s">
        <v>4</v>
      </c>
      <c r="D2411" s="1">
        <v>10.0</v>
      </c>
      <c r="E2411" s="1">
        <v>0.367620751341681</v>
      </c>
    </row>
    <row r="2412">
      <c r="A2412" s="1">
        <v>2410.0</v>
      </c>
      <c r="B2412" s="2" t="str">
        <f>HYPERLINK("https://stackoverflow.com/q/56796657", "56796657")</f>
        <v>56796657</v>
      </c>
      <c r="C2412" s="1" t="s">
        <v>4</v>
      </c>
      <c r="D2412" s="1">
        <v>12.0</v>
      </c>
      <c r="E2412" s="1">
        <v>0.450944986156253</v>
      </c>
    </row>
    <row r="2413">
      <c r="A2413" s="1">
        <v>2411.0</v>
      </c>
      <c r="B2413" s="2" t="str">
        <f>HYPERLINK("https://stackoverflow.com/q/56797769", "56797769")</f>
        <v>56797769</v>
      </c>
      <c r="C2413" s="1" t="s">
        <v>4</v>
      </c>
      <c r="D2413" s="1">
        <v>10.0</v>
      </c>
      <c r="E2413" s="1">
        <v>0.55442537260719</v>
      </c>
    </row>
    <row r="2414">
      <c r="A2414" s="1">
        <v>2412.0</v>
      </c>
      <c r="B2414" s="2" t="str">
        <f>HYPERLINK("https://stackoverflow.com/q/56809303", "56809303")</f>
        <v>56809303</v>
      </c>
      <c r="C2414" s="1" t="s">
        <v>4</v>
      </c>
      <c r="D2414" s="1">
        <v>6.0</v>
      </c>
      <c r="E2414" s="1">
        <v>0.353630190889291</v>
      </c>
    </row>
    <row r="2415">
      <c r="A2415" s="1">
        <v>2413.0</v>
      </c>
      <c r="B2415" s="2" t="str">
        <f>HYPERLINK("https://stackoverflow.com/q/56815027", "56815027")</f>
        <v>56815027</v>
      </c>
      <c r="C2415" s="1" t="s">
        <v>4</v>
      </c>
      <c r="D2415" s="1">
        <v>10.0</v>
      </c>
      <c r="E2415" s="1">
        <v>0.453941874910897</v>
      </c>
    </row>
    <row r="2416">
      <c r="A2416" s="1">
        <v>2414.0</v>
      </c>
      <c r="B2416" s="2" t="str">
        <f>HYPERLINK("https://stackoverflow.com/q/56816188", "56816188")</f>
        <v>56816188</v>
      </c>
      <c r="C2416" s="1" t="s">
        <v>4</v>
      </c>
      <c r="D2416" s="1">
        <v>2.0</v>
      </c>
      <c r="E2416" s="1">
        <v>0.525426374741443</v>
      </c>
    </row>
    <row r="2417">
      <c r="A2417" s="1">
        <v>2415.0</v>
      </c>
      <c r="B2417" s="2" t="str">
        <f>HYPERLINK("https://stackoverflow.com/q/56816270", "56816270")</f>
        <v>56816270</v>
      </c>
      <c r="C2417" s="1" t="s">
        <v>4</v>
      </c>
      <c r="D2417" s="1">
        <v>10.0</v>
      </c>
      <c r="E2417" s="1">
        <v>0.224224664224664</v>
      </c>
    </row>
    <row r="2418">
      <c r="A2418" s="1">
        <v>2416.0</v>
      </c>
      <c r="B2418" s="2" t="str">
        <f>HYPERLINK("https://stackoverflow.com/q/56826366", "56826366")</f>
        <v>56826366</v>
      </c>
      <c r="C2418" s="1" t="s">
        <v>4</v>
      </c>
      <c r="D2418" s="1">
        <v>5.0</v>
      </c>
      <c r="E2418" s="1">
        <v>0.299842232637931</v>
      </c>
    </row>
    <row r="2419">
      <c r="A2419" s="1">
        <v>2417.0</v>
      </c>
      <c r="B2419" s="2" t="str">
        <f>HYPERLINK("https://stackoverflow.com/q/56830039", "56830039")</f>
        <v>56830039</v>
      </c>
      <c r="C2419" s="1" t="s">
        <v>4</v>
      </c>
      <c r="D2419" s="1">
        <v>10.0</v>
      </c>
      <c r="E2419" s="1">
        <v>0.281956839967889</v>
      </c>
    </row>
    <row r="2420">
      <c r="A2420" s="1">
        <v>2418.0</v>
      </c>
      <c r="B2420" s="2" t="str">
        <f>HYPERLINK("https://stackoverflow.com/q/56833949", "56833949")</f>
        <v>56833949</v>
      </c>
      <c r="C2420" s="1" t="s">
        <v>4</v>
      </c>
      <c r="D2420" s="1">
        <v>2.0</v>
      </c>
      <c r="E2420" s="1">
        <v>0.436421284808381</v>
      </c>
    </row>
    <row r="2421">
      <c r="A2421" s="1">
        <v>2419.0</v>
      </c>
      <c r="B2421" s="2" t="str">
        <f>HYPERLINK("https://stackoverflow.com/q/56838816", "56838816")</f>
        <v>56838816</v>
      </c>
      <c r="C2421" s="1" t="s">
        <v>4</v>
      </c>
      <c r="D2421" s="1">
        <v>12.0</v>
      </c>
      <c r="E2421" s="1">
        <v>0.23807503770739</v>
      </c>
    </row>
    <row r="2422">
      <c r="A2422" s="1">
        <v>2420.0</v>
      </c>
      <c r="B2422" s="2" t="str">
        <f>HYPERLINK("https://stackoverflow.com/q/56844066", "56844066")</f>
        <v>56844066</v>
      </c>
      <c r="C2422" s="1" t="s">
        <v>4</v>
      </c>
      <c r="D2422" s="1">
        <v>2.0</v>
      </c>
      <c r="E2422" s="1">
        <v>0.391654916705833</v>
      </c>
    </row>
    <row r="2423">
      <c r="A2423" s="1">
        <v>2421.0</v>
      </c>
      <c r="B2423" s="2" t="str">
        <f>HYPERLINK("https://stackoverflow.com/q/56846426", "56846426")</f>
        <v>56846426</v>
      </c>
      <c r="C2423" s="1" t="s">
        <v>4</v>
      </c>
      <c r="D2423" s="1">
        <v>6.0</v>
      </c>
      <c r="E2423" s="1">
        <v>0.392335263303005</v>
      </c>
    </row>
    <row r="2424">
      <c r="A2424" s="1">
        <v>2422.0</v>
      </c>
      <c r="B2424" s="2" t="str">
        <f>HYPERLINK("https://stackoverflow.com/q/56852112", "56852112")</f>
        <v>56852112</v>
      </c>
      <c r="C2424" s="1" t="s">
        <v>4</v>
      </c>
      <c r="D2424" s="1">
        <v>3.0</v>
      </c>
      <c r="E2424" s="1">
        <v>0.264705529782668</v>
      </c>
    </row>
    <row r="2425">
      <c r="A2425" s="1">
        <v>2423.0</v>
      </c>
      <c r="B2425" s="2" t="str">
        <f>HYPERLINK("https://stackoverflow.com/q/56854441", "56854441")</f>
        <v>56854441</v>
      </c>
      <c r="C2425" s="1" t="s">
        <v>4</v>
      </c>
      <c r="D2425" s="1">
        <v>3.0</v>
      </c>
      <c r="E2425" s="1">
        <v>0.581581109188471</v>
      </c>
    </row>
    <row r="2426">
      <c r="A2426" s="1">
        <v>2424.0</v>
      </c>
      <c r="B2426" s="2" t="str">
        <f>HYPERLINK("https://stackoverflow.com/q/56859374", "56859374")</f>
        <v>56859374</v>
      </c>
      <c r="C2426" s="1" t="s">
        <v>4</v>
      </c>
      <c r="D2426" s="1">
        <v>11.0</v>
      </c>
      <c r="E2426" s="1">
        <v>0.621113476709144</v>
      </c>
    </row>
    <row r="2427">
      <c r="A2427" s="1">
        <v>2425.0</v>
      </c>
      <c r="B2427" s="2" t="str">
        <f>HYPERLINK("https://stackoverflow.com/q/56860662", "56860662")</f>
        <v>56860662</v>
      </c>
      <c r="C2427" s="1" t="s">
        <v>4</v>
      </c>
      <c r="D2427" s="1">
        <v>8.0</v>
      </c>
      <c r="E2427" s="1">
        <v>0.608342671324676</v>
      </c>
    </row>
    <row r="2428">
      <c r="A2428" s="1">
        <v>2426.0</v>
      </c>
      <c r="B2428" s="2" t="str">
        <f>HYPERLINK("https://stackoverflow.com/q/56860758", "56860758")</f>
        <v>56860758</v>
      </c>
      <c r="C2428" s="1" t="s">
        <v>4</v>
      </c>
      <c r="D2428" s="1">
        <v>11.0</v>
      </c>
      <c r="E2428" s="1">
        <v>0.530150201106083</v>
      </c>
    </row>
    <row r="2429">
      <c r="A2429" s="1">
        <v>2427.0</v>
      </c>
      <c r="B2429" s="2" t="str">
        <f>HYPERLINK("https://stackoverflow.com/q/56861761", "56861761")</f>
        <v>56861761</v>
      </c>
      <c r="C2429" s="1" t="s">
        <v>4</v>
      </c>
      <c r="D2429" s="1">
        <v>5.0</v>
      </c>
      <c r="E2429" s="1">
        <v>0.668482447452404</v>
      </c>
    </row>
    <row r="2430">
      <c r="A2430" s="1">
        <v>2428.0</v>
      </c>
      <c r="B2430" s="2" t="str">
        <f>HYPERLINK("https://stackoverflow.com/q/56873258", "56873258")</f>
        <v>56873258</v>
      </c>
      <c r="C2430" s="1" t="s">
        <v>4</v>
      </c>
      <c r="D2430" s="1">
        <v>6.0</v>
      </c>
      <c r="E2430" s="1">
        <v>0.776808529385849</v>
      </c>
    </row>
    <row r="2431">
      <c r="A2431" s="1">
        <v>2429.0</v>
      </c>
      <c r="B2431" s="2" t="str">
        <f>HYPERLINK("https://stackoverflow.com/q/56875888", "56875888")</f>
        <v>56875888</v>
      </c>
      <c r="C2431" s="1" t="s">
        <v>4</v>
      </c>
      <c r="D2431" s="1">
        <v>0.0</v>
      </c>
      <c r="E2431" s="1">
        <v>0.479256917613082</v>
      </c>
    </row>
    <row r="2432">
      <c r="A2432" s="1">
        <v>2430.0</v>
      </c>
      <c r="B2432" s="2" t="str">
        <f>HYPERLINK("https://stackoverflow.com/q/56876401", "56876401")</f>
        <v>56876401</v>
      </c>
      <c r="C2432" s="1" t="s">
        <v>4</v>
      </c>
      <c r="D2432" s="1">
        <v>12.0</v>
      </c>
      <c r="E2432" s="1">
        <v>0.369801990749621</v>
      </c>
    </row>
    <row r="2433">
      <c r="A2433" s="1">
        <v>2431.0</v>
      </c>
      <c r="B2433" s="2" t="str">
        <f>HYPERLINK("https://stackoverflow.com/q/56891544", "56891544")</f>
        <v>56891544</v>
      </c>
      <c r="C2433" s="1" t="s">
        <v>4</v>
      </c>
      <c r="D2433" s="1">
        <v>9.0</v>
      </c>
      <c r="E2433" s="1">
        <v>0.440824095845929</v>
      </c>
    </row>
    <row r="2434">
      <c r="A2434" s="1">
        <v>2432.0</v>
      </c>
      <c r="B2434" s="2" t="str">
        <f>HYPERLINK("https://stackoverflow.com/q/56892999", "56892999")</f>
        <v>56892999</v>
      </c>
      <c r="C2434" s="1" t="s">
        <v>4</v>
      </c>
      <c r="D2434" s="1">
        <v>10.0</v>
      </c>
      <c r="E2434" s="1">
        <v>0.427800269905533</v>
      </c>
    </row>
    <row r="2435">
      <c r="A2435" s="1">
        <v>2433.0</v>
      </c>
      <c r="B2435" s="2" t="str">
        <f>HYPERLINK("https://stackoverflow.com/q/56896264", "56896264")</f>
        <v>56896264</v>
      </c>
      <c r="C2435" s="1" t="s">
        <v>4</v>
      </c>
      <c r="D2435" s="1">
        <v>12.0</v>
      </c>
      <c r="E2435" s="1">
        <v>0.6451984229762</v>
      </c>
    </row>
    <row r="2436">
      <c r="A2436" s="1">
        <v>2434.0</v>
      </c>
      <c r="B2436" s="2" t="str">
        <f>HYPERLINK("https://stackoverflow.com/q/56896965", "56896965")</f>
        <v>56896965</v>
      </c>
      <c r="C2436" s="1" t="s">
        <v>4</v>
      </c>
      <c r="D2436" s="1">
        <v>1.0</v>
      </c>
      <c r="E2436" s="1">
        <v>0.269213326356183</v>
      </c>
    </row>
    <row r="2437">
      <c r="A2437" s="1">
        <v>2435.0</v>
      </c>
      <c r="B2437" s="2" t="str">
        <f>HYPERLINK("https://stackoverflow.com/q/56897283", "56897283")</f>
        <v>56897283</v>
      </c>
      <c r="C2437" s="1" t="s">
        <v>4</v>
      </c>
      <c r="D2437" s="1">
        <v>10.0</v>
      </c>
      <c r="E2437" s="1">
        <v>0.346318788424051</v>
      </c>
    </row>
    <row r="2438">
      <c r="A2438" s="1">
        <v>2436.0</v>
      </c>
      <c r="B2438" s="2" t="str">
        <f>HYPERLINK("https://stackoverflow.com/q/56900896", "56900896")</f>
        <v>56900896</v>
      </c>
      <c r="C2438" s="1" t="s">
        <v>4</v>
      </c>
      <c r="D2438" s="1">
        <v>5.0</v>
      </c>
      <c r="E2438" s="1">
        <v>0.328230881903198</v>
      </c>
    </row>
    <row r="2439">
      <c r="A2439" s="1">
        <v>2437.0</v>
      </c>
      <c r="B2439" s="2" t="str">
        <f>HYPERLINK("https://stackoverflow.com/q/56900955", "56900955")</f>
        <v>56900955</v>
      </c>
      <c r="C2439" s="1" t="s">
        <v>4</v>
      </c>
      <c r="D2439" s="1">
        <v>2.0</v>
      </c>
      <c r="E2439" s="1">
        <v>0.566443022832474</v>
      </c>
    </row>
    <row r="2440">
      <c r="A2440" s="1">
        <v>2438.0</v>
      </c>
      <c r="B2440" s="2" t="str">
        <f>HYPERLINK("https://stackoverflow.com/q/56903025", "56903025")</f>
        <v>56903025</v>
      </c>
      <c r="C2440" s="1" t="s">
        <v>4</v>
      </c>
      <c r="D2440" s="1">
        <v>0.0</v>
      </c>
      <c r="E2440" s="1">
        <v>0.393754760091393</v>
      </c>
    </row>
    <row r="2441">
      <c r="A2441" s="1">
        <v>2439.0</v>
      </c>
      <c r="B2441" s="2" t="str">
        <f>HYPERLINK("https://stackoverflow.com/q/56907474", "56907474")</f>
        <v>56907474</v>
      </c>
      <c r="C2441" s="1" t="s">
        <v>4</v>
      </c>
      <c r="D2441" s="1">
        <v>8.0</v>
      </c>
      <c r="E2441" s="1">
        <v>0.405354449472096</v>
      </c>
    </row>
    <row r="2442">
      <c r="A2442" s="1">
        <v>2440.0</v>
      </c>
      <c r="B2442" s="2" t="str">
        <f>HYPERLINK("https://stackoverflow.com/q/56914312", "56914312")</f>
        <v>56914312</v>
      </c>
      <c r="C2442" s="1" t="s">
        <v>4</v>
      </c>
      <c r="D2442" s="1">
        <v>6.0</v>
      </c>
      <c r="E2442" s="1">
        <v>0.336051115501956</v>
      </c>
    </row>
    <row r="2443">
      <c r="A2443" s="1">
        <v>2441.0</v>
      </c>
      <c r="B2443" s="2" t="str">
        <f>HYPERLINK("https://stackoverflow.com/q/56915601", "56915601")</f>
        <v>56915601</v>
      </c>
      <c r="C2443" s="1" t="s">
        <v>4</v>
      </c>
      <c r="D2443" s="1">
        <v>12.0</v>
      </c>
      <c r="E2443" s="1">
        <v>0.576923076923077</v>
      </c>
    </row>
    <row r="2444">
      <c r="A2444" s="1">
        <v>2442.0</v>
      </c>
      <c r="B2444" s="2" t="str">
        <f>HYPERLINK("https://stackoverflow.com/q/56920479", "56920479")</f>
        <v>56920479</v>
      </c>
      <c r="C2444" s="1" t="s">
        <v>4</v>
      </c>
      <c r="D2444" s="1">
        <v>5.0</v>
      </c>
      <c r="E2444" s="1">
        <v>0.512794651977707</v>
      </c>
    </row>
    <row r="2445">
      <c r="A2445" s="1">
        <v>2443.0</v>
      </c>
      <c r="B2445" s="2" t="str">
        <f>HYPERLINK("https://stackoverflow.com/q/56921005", "56921005")</f>
        <v>56921005</v>
      </c>
      <c r="C2445" s="1" t="s">
        <v>4</v>
      </c>
      <c r="D2445" s="1">
        <v>12.0</v>
      </c>
      <c r="E2445" s="1">
        <v>0.575767086171002</v>
      </c>
    </row>
    <row r="2446">
      <c r="A2446" s="1">
        <v>2444.0</v>
      </c>
      <c r="B2446" s="2" t="str">
        <f>HYPERLINK("https://stackoverflow.com/q/56924243", "56924243")</f>
        <v>56924243</v>
      </c>
      <c r="C2446" s="1" t="s">
        <v>4</v>
      </c>
      <c r="D2446" s="1">
        <v>12.0</v>
      </c>
      <c r="E2446" s="1">
        <v>0.280695114643454</v>
      </c>
    </row>
    <row r="2447">
      <c r="A2447" s="1">
        <v>2445.0</v>
      </c>
      <c r="B2447" s="2" t="str">
        <f>HYPERLINK("https://stackoverflow.com/q/56929036", "56929036")</f>
        <v>56929036</v>
      </c>
      <c r="C2447" s="1" t="s">
        <v>4</v>
      </c>
      <c r="D2447" s="1">
        <v>2.0</v>
      </c>
      <c r="E2447" s="1">
        <v>0.310074260893933</v>
      </c>
    </row>
    <row r="2448">
      <c r="A2448" s="1">
        <v>2446.0</v>
      </c>
      <c r="B2448" s="2" t="str">
        <f>HYPERLINK("https://stackoverflow.com/q/56935694", "56935694")</f>
        <v>56935694</v>
      </c>
      <c r="C2448" s="1" t="s">
        <v>4</v>
      </c>
      <c r="D2448" s="1">
        <v>10.0</v>
      </c>
      <c r="E2448" s="1">
        <v>0.299421694944082</v>
      </c>
    </row>
    <row r="2449">
      <c r="A2449" s="1">
        <v>2447.0</v>
      </c>
      <c r="B2449" s="2" t="str">
        <f>HYPERLINK("https://stackoverflow.com/q/56937207", "56937207")</f>
        <v>56937207</v>
      </c>
      <c r="C2449" s="1" t="s">
        <v>4</v>
      </c>
      <c r="D2449" s="1">
        <v>12.0</v>
      </c>
      <c r="E2449" s="1">
        <v>0.404814233385661</v>
      </c>
    </row>
    <row r="2450">
      <c r="A2450" s="1">
        <v>2448.0</v>
      </c>
      <c r="B2450" s="2" t="str">
        <f>HYPERLINK("https://stackoverflow.com/q/56937356", "56937356")</f>
        <v>56937356</v>
      </c>
      <c r="C2450" s="1" t="s">
        <v>4</v>
      </c>
      <c r="D2450" s="1">
        <v>6.0</v>
      </c>
      <c r="E2450" s="1">
        <v>0.279266663447454</v>
      </c>
    </row>
    <row r="2451">
      <c r="A2451" s="1">
        <v>2449.0</v>
      </c>
      <c r="B2451" s="2" t="str">
        <f>HYPERLINK("https://stackoverflow.com/q/56938161", "56938161")</f>
        <v>56938161</v>
      </c>
      <c r="C2451" s="1" t="s">
        <v>4</v>
      </c>
      <c r="D2451" s="1">
        <v>11.0</v>
      </c>
      <c r="E2451" s="1">
        <v>0.633630042956467</v>
      </c>
    </row>
    <row r="2452">
      <c r="A2452" s="1">
        <v>2450.0</v>
      </c>
      <c r="B2452" s="2" t="str">
        <f>HYPERLINK("https://stackoverflow.com/q/56941817", "56941817")</f>
        <v>56941817</v>
      </c>
      <c r="C2452" s="1" t="s">
        <v>4</v>
      </c>
      <c r="D2452" s="1">
        <v>10.0</v>
      </c>
      <c r="E2452" s="1">
        <v>0.704186904627433</v>
      </c>
    </row>
    <row r="2453">
      <c r="A2453" s="1">
        <v>2451.0</v>
      </c>
      <c r="B2453" s="2" t="str">
        <f>HYPERLINK("https://stackoverflow.com/q/56943460", "56943460")</f>
        <v>56943460</v>
      </c>
      <c r="C2453" s="1" t="s">
        <v>4</v>
      </c>
      <c r="D2453" s="1">
        <v>7.0</v>
      </c>
      <c r="E2453" s="1">
        <v>0.778672565104725</v>
      </c>
    </row>
    <row r="2454">
      <c r="A2454" s="1">
        <v>2452.0</v>
      </c>
      <c r="B2454" s="2" t="str">
        <f>HYPERLINK("https://stackoverflow.com/q/56952560", "56952560")</f>
        <v>56952560</v>
      </c>
      <c r="C2454" s="1" t="s">
        <v>4</v>
      </c>
      <c r="D2454" s="1">
        <v>0.0</v>
      </c>
      <c r="E2454" s="1">
        <v>0.361760400434433</v>
      </c>
    </row>
    <row r="2455">
      <c r="A2455" s="1">
        <v>2453.0</v>
      </c>
      <c r="B2455" s="2" t="str">
        <f>HYPERLINK("https://stackoverflow.com/q/56953869", "56953869")</f>
        <v>56953869</v>
      </c>
      <c r="C2455" s="1" t="s">
        <v>4</v>
      </c>
      <c r="D2455" s="1">
        <v>3.0</v>
      </c>
      <c r="E2455" s="1">
        <v>0.306130932465452</v>
      </c>
    </row>
    <row r="2456">
      <c r="A2456" s="1">
        <v>2454.0</v>
      </c>
      <c r="B2456" s="2" t="str">
        <f>HYPERLINK("https://stackoverflow.com/q/56958117", "56958117")</f>
        <v>56958117</v>
      </c>
      <c r="C2456" s="1" t="s">
        <v>4</v>
      </c>
      <c r="D2456" s="1">
        <v>2.0</v>
      </c>
      <c r="E2456" s="1">
        <v>0.232283700704753</v>
      </c>
    </row>
    <row r="2457">
      <c r="A2457" s="1">
        <v>2455.0</v>
      </c>
      <c r="B2457" s="2" t="str">
        <f>HYPERLINK("https://stackoverflow.com/q/56958594", "56958594")</f>
        <v>56958594</v>
      </c>
      <c r="C2457" s="1" t="s">
        <v>4</v>
      </c>
      <c r="D2457" s="1">
        <v>11.0</v>
      </c>
      <c r="E2457" s="1">
        <v>0.253656857683703</v>
      </c>
    </row>
    <row r="2458">
      <c r="A2458" s="1">
        <v>2456.0</v>
      </c>
      <c r="B2458" s="2" t="str">
        <f>HYPERLINK("https://stackoverflow.com/q/56958772", "56958772")</f>
        <v>56958772</v>
      </c>
      <c r="C2458" s="1" t="s">
        <v>4</v>
      </c>
      <c r="D2458" s="1">
        <v>12.0</v>
      </c>
      <c r="E2458" s="1">
        <v>0.395441595441595</v>
      </c>
    </row>
    <row r="2459">
      <c r="A2459" s="1">
        <v>2457.0</v>
      </c>
      <c r="B2459" s="2" t="str">
        <f>HYPERLINK("https://stackoverflow.com/q/56961193", "56961193")</f>
        <v>56961193</v>
      </c>
      <c r="C2459" s="1" t="s">
        <v>4</v>
      </c>
      <c r="D2459" s="1">
        <v>2.0</v>
      </c>
      <c r="E2459" s="1">
        <v>0.349213886250923</v>
      </c>
    </row>
    <row r="2460">
      <c r="A2460" s="1">
        <v>2458.0</v>
      </c>
      <c r="B2460" s="2" t="str">
        <f>HYPERLINK("https://stackoverflow.com/q/56962875", "56962875")</f>
        <v>56962875</v>
      </c>
      <c r="C2460" s="1" t="s">
        <v>4</v>
      </c>
      <c r="D2460" s="1">
        <v>10.0</v>
      </c>
      <c r="E2460" s="1">
        <v>0.443328025769139</v>
      </c>
    </row>
    <row r="2461">
      <c r="A2461" s="1">
        <v>2459.0</v>
      </c>
      <c r="B2461" s="2" t="str">
        <f>HYPERLINK("https://stackoverflow.com/q/56969396", "56969396")</f>
        <v>56969396</v>
      </c>
      <c r="C2461" s="1" t="s">
        <v>4</v>
      </c>
      <c r="D2461" s="1">
        <v>8.0</v>
      </c>
      <c r="E2461" s="1">
        <v>0.478669801813906</v>
      </c>
    </row>
    <row r="2462">
      <c r="A2462" s="1">
        <v>2460.0</v>
      </c>
      <c r="B2462" s="2" t="str">
        <f>HYPERLINK("https://stackoverflow.com/q/56970311", "56970311")</f>
        <v>56970311</v>
      </c>
      <c r="C2462" s="1" t="s">
        <v>4</v>
      </c>
      <c r="D2462" s="1">
        <v>12.0</v>
      </c>
      <c r="E2462" s="1">
        <v>0.215186742517932</v>
      </c>
    </row>
    <row r="2463">
      <c r="A2463" s="1">
        <v>2461.0</v>
      </c>
      <c r="B2463" s="2" t="str">
        <f>HYPERLINK("https://stackoverflow.com/q/56981588", "56981588")</f>
        <v>56981588</v>
      </c>
      <c r="C2463" s="1" t="s">
        <v>4</v>
      </c>
      <c r="D2463" s="1">
        <v>12.0</v>
      </c>
      <c r="E2463" s="1">
        <v>0.299893522115744</v>
      </c>
    </row>
    <row r="2464">
      <c r="A2464" s="1">
        <v>2462.0</v>
      </c>
      <c r="B2464" s="2" t="str">
        <f>HYPERLINK("https://stackoverflow.com/q/56983444", "56983444")</f>
        <v>56983444</v>
      </c>
      <c r="C2464" s="1" t="s">
        <v>4</v>
      </c>
      <c r="D2464" s="1">
        <v>10.0</v>
      </c>
      <c r="E2464" s="1">
        <v>0.54599524187153</v>
      </c>
    </row>
    <row r="2465">
      <c r="A2465" s="1">
        <v>2463.0</v>
      </c>
      <c r="B2465" s="2" t="str">
        <f>HYPERLINK("https://stackoverflow.com/q/56988325", "56988325")</f>
        <v>56988325</v>
      </c>
      <c r="C2465" s="1" t="s">
        <v>4</v>
      </c>
      <c r="D2465" s="1">
        <v>12.0</v>
      </c>
      <c r="E2465" s="1">
        <v>0.337024087024087</v>
      </c>
    </row>
    <row r="2466">
      <c r="A2466" s="1">
        <v>2464.0</v>
      </c>
      <c r="B2466" s="2" t="str">
        <f>HYPERLINK("https://stackoverflow.com/q/56990210", "56990210")</f>
        <v>56990210</v>
      </c>
      <c r="C2466" s="1" t="s">
        <v>4</v>
      </c>
      <c r="D2466" s="1">
        <v>10.0</v>
      </c>
      <c r="E2466" s="1">
        <v>0.382635569076247</v>
      </c>
    </row>
    <row r="2467">
      <c r="A2467" s="1">
        <v>2465.0</v>
      </c>
      <c r="B2467" s="2" t="str">
        <f>HYPERLINK("https://stackoverflow.com/q/56991934", "56991934")</f>
        <v>56991934</v>
      </c>
      <c r="C2467" s="1" t="s">
        <v>4</v>
      </c>
      <c r="D2467" s="1">
        <v>3.0</v>
      </c>
      <c r="E2467" s="1">
        <v>0.543842268842268</v>
      </c>
    </row>
    <row r="2468">
      <c r="A2468" s="1">
        <v>2466.0</v>
      </c>
      <c r="B2468" s="2" t="str">
        <f>HYPERLINK("https://stackoverflow.com/q/56993150", "56993150")</f>
        <v>56993150</v>
      </c>
      <c r="C2468" s="1" t="s">
        <v>4</v>
      </c>
      <c r="D2468" s="1">
        <v>3.0</v>
      </c>
      <c r="E2468" s="1">
        <v>0.484064509199159</v>
      </c>
    </row>
    <row r="2469">
      <c r="A2469" s="1">
        <v>2467.0</v>
      </c>
      <c r="B2469" s="2" t="str">
        <f>HYPERLINK("https://stackoverflow.com/q/56995364", "56995364")</f>
        <v>56995364</v>
      </c>
      <c r="C2469" s="1" t="s">
        <v>4</v>
      </c>
      <c r="D2469" s="1">
        <v>2.0</v>
      </c>
      <c r="E2469" s="1">
        <v>0.522343131123619</v>
      </c>
    </row>
    <row r="2470">
      <c r="A2470" s="1">
        <v>2468.0</v>
      </c>
      <c r="B2470" s="2" t="str">
        <f>HYPERLINK("https://stackoverflow.com/q/57000159", "57000159")</f>
        <v>57000159</v>
      </c>
      <c r="C2470" s="1" t="s">
        <v>4</v>
      </c>
      <c r="D2470" s="1">
        <v>12.0</v>
      </c>
      <c r="E2470" s="1">
        <v>0.452402004126142</v>
      </c>
    </row>
    <row r="2471">
      <c r="A2471" s="1">
        <v>2469.0</v>
      </c>
      <c r="B2471" s="2" t="str">
        <f>HYPERLINK("https://stackoverflow.com/q/57006123", "57006123")</f>
        <v>57006123</v>
      </c>
      <c r="C2471" s="1" t="s">
        <v>4</v>
      </c>
      <c r="D2471" s="1">
        <v>8.0</v>
      </c>
      <c r="E2471" s="1">
        <v>0.470428330027183</v>
      </c>
    </row>
    <row r="2472">
      <c r="A2472" s="1">
        <v>2470.0</v>
      </c>
      <c r="B2472" s="2" t="str">
        <f>HYPERLINK("https://stackoverflow.com/q/57007183", "57007183")</f>
        <v>57007183</v>
      </c>
      <c r="C2472" s="1" t="s">
        <v>4</v>
      </c>
      <c r="D2472" s="1">
        <v>4.0</v>
      </c>
      <c r="E2472" s="1">
        <v>0.50343379817064</v>
      </c>
    </row>
    <row r="2473">
      <c r="A2473" s="1">
        <v>2471.0</v>
      </c>
      <c r="B2473" s="2" t="str">
        <f>HYPERLINK("https://stackoverflow.com/q/57008985", "57008985")</f>
        <v>57008985</v>
      </c>
      <c r="C2473" s="1" t="s">
        <v>4</v>
      </c>
      <c r="D2473" s="1">
        <v>12.0</v>
      </c>
      <c r="E2473" s="1">
        <v>0.466289520730781</v>
      </c>
    </row>
    <row r="2474">
      <c r="A2474" s="1">
        <v>2472.0</v>
      </c>
      <c r="B2474" s="2" t="str">
        <f>HYPERLINK("https://stackoverflow.com/q/57012762", "57012762")</f>
        <v>57012762</v>
      </c>
      <c r="C2474" s="1" t="s">
        <v>4</v>
      </c>
      <c r="D2474" s="1">
        <v>6.0</v>
      </c>
      <c r="E2474" s="1">
        <v>0.387878060009207</v>
      </c>
    </row>
    <row r="2475">
      <c r="A2475" s="1">
        <v>2473.0</v>
      </c>
      <c r="B2475" s="2" t="str">
        <f>HYPERLINK("https://stackoverflow.com/q/57016370", "57016370")</f>
        <v>57016370</v>
      </c>
      <c r="C2475" s="1" t="s">
        <v>4</v>
      </c>
      <c r="D2475" s="1">
        <v>3.0</v>
      </c>
      <c r="E2475" s="1">
        <v>0.520292252550317</v>
      </c>
    </row>
    <row r="2476">
      <c r="A2476" s="1">
        <v>2474.0</v>
      </c>
      <c r="B2476" s="2" t="str">
        <f>HYPERLINK("https://stackoverflow.com/q/57016969", "57016969")</f>
        <v>57016969</v>
      </c>
      <c r="C2476" s="1" t="s">
        <v>4</v>
      </c>
      <c r="D2476" s="1">
        <v>11.0</v>
      </c>
      <c r="E2476" s="1">
        <v>0.51518359956421</v>
      </c>
    </row>
    <row r="2477">
      <c r="A2477" s="1">
        <v>2475.0</v>
      </c>
      <c r="B2477" s="2" t="str">
        <f>HYPERLINK("https://stackoverflow.com/q/57017120", "57017120")</f>
        <v>57017120</v>
      </c>
      <c r="C2477" s="1" t="s">
        <v>4</v>
      </c>
      <c r="D2477" s="1">
        <v>11.0</v>
      </c>
      <c r="E2477" s="1">
        <v>0.56525947962412</v>
      </c>
    </row>
    <row r="2478">
      <c r="A2478" s="1">
        <v>2476.0</v>
      </c>
      <c r="B2478" s="2" t="str">
        <f>HYPERLINK("https://stackoverflow.com/q/57034340", "57034340")</f>
        <v>57034340</v>
      </c>
      <c r="C2478" s="1" t="s">
        <v>4</v>
      </c>
      <c r="D2478" s="1">
        <v>5.0</v>
      </c>
      <c r="E2478" s="1">
        <v>0.564923076923076</v>
      </c>
    </row>
    <row r="2479">
      <c r="A2479" s="1">
        <v>2477.0</v>
      </c>
      <c r="B2479" s="2" t="str">
        <f>HYPERLINK("https://stackoverflow.com/q/57035108", "57035108")</f>
        <v>57035108</v>
      </c>
      <c r="C2479" s="1" t="s">
        <v>4</v>
      </c>
      <c r="D2479" s="1">
        <v>6.0</v>
      </c>
      <c r="E2479" s="1">
        <v>0.843908605498009</v>
      </c>
    </row>
    <row r="2480">
      <c r="A2480" s="1">
        <v>2478.0</v>
      </c>
      <c r="B2480" s="2" t="str">
        <f>HYPERLINK("https://stackoverflow.com/q/57040864", "57040864")</f>
        <v>57040864</v>
      </c>
      <c r="C2480" s="1" t="s">
        <v>4</v>
      </c>
      <c r="D2480" s="1">
        <v>5.0</v>
      </c>
      <c r="E2480" s="1">
        <v>0.727351830800106</v>
      </c>
    </row>
    <row r="2481">
      <c r="A2481" s="1">
        <v>2479.0</v>
      </c>
      <c r="B2481" s="2" t="str">
        <f>HYPERLINK("https://stackoverflow.com/q/57043373", "57043373")</f>
        <v>57043373</v>
      </c>
      <c r="C2481" s="1" t="s">
        <v>4</v>
      </c>
      <c r="D2481" s="1">
        <v>3.0</v>
      </c>
      <c r="E2481" s="1">
        <v>0.378154181800745</v>
      </c>
    </row>
    <row r="2482">
      <c r="A2482" s="1">
        <v>2480.0</v>
      </c>
      <c r="B2482" s="2" t="str">
        <f>HYPERLINK("https://stackoverflow.com/q/57046996", "57046996")</f>
        <v>57046996</v>
      </c>
      <c r="C2482" s="1" t="s">
        <v>4</v>
      </c>
      <c r="D2482" s="1">
        <v>11.0</v>
      </c>
      <c r="E2482" s="1">
        <v>0.421676824246417</v>
      </c>
    </row>
    <row r="2483">
      <c r="A2483" s="1">
        <v>2481.0</v>
      </c>
      <c r="B2483" s="2" t="str">
        <f>HYPERLINK("https://stackoverflow.com/q/57061468", "57061468")</f>
        <v>57061468</v>
      </c>
      <c r="C2483" s="1" t="s">
        <v>4</v>
      </c>
      <c r="D2483" s="1">
        <v>8.0</v>
      </c>
      <c r="E2483" s="1">
        <v>0.311319510393584</v>
      </c>
    </row>
    <row r="2484">
      <c r="A2484" s="1">
        <v>2482.0</v>
      </c>
      <c r="B2484" s="2" t="str">
        <f>HYPERLINK("https://stackoverflow.com/q/57062051", "57062051")</f>
        <v>57062051</v>
      </c>
      <c r="C2484" s="1" t="s">
        <v>4</v>
      </c>
      <c r="D2484" s="1">
        <v>1.0</v>
      </c>
      <c r="E2484" s="1">
        <v>0.429796872489413</v>
      </c>
    </row>
    <row r="2485">
      <c r="A2485" s="1">
        <v>2483.0</v>
      </c>
      <c r="B2485" s="2" t="str">
        <f>HYPERLINK("https://stackoverflow.com/q/57072506", "57072506")</f>
        <v>57072506</v>
      </c>
      <c r="C2485" s="1" t="s">
        <v>4</v>
      </c>
      <c r="D2485" s="1">
        <v>11.0</v>
      </c>
      <c r="E2485" s="1">
        <v>0.319737319737319</v>
      </c>
    </row>
    <row r="2486">
      <c r="A2486" s="1">
        <v>2484.0</v>
      </c>
      <c r="B2486" s="2" t="str">
        <f>HYPERLINK("https://stackoverflow.com/q/57076871", "57076871")</f>
        <v>57076871</v>
      </c>
      <c r="C2486" s="1" t="s">
        <v>4</v>
      </c>
      <c r="D2486" s="1">
        <v>7.0</v>
      </c>
      <c r="E2486" s="1">
        <v>0.57260808231682</v>
      </c>
    </row>
    <row r="2487">
      <c r="A2487" s="1">
        <v>2485.0</v>
      </c>
      <c r="B2487" s="2" t="str">
        <f>HYPERLINK("https://stackoverflow.com/q/57085012", "57085012")</f>
        <v>57085012</v>
      </c>
      <c r="C2487" s="1" t="s">
        <v>4</v>
      </c>
      <c r="D2487" s="1">
        <v>9.0</v>
      </c>
      <c r="E2487" s="1">
        <v>0.204202058691222</v>
      </c>
    </row>
    <row r="2488">
      <c r="A2488" s="1">
        <v>2486.0</v>
      </c>
      <c r="B2488" s="2" t="str">
        <f>HYPERLINK("https://stackoverflow.com/q/57089313", "57089313")</f>
        <v>57089313</v>
      </c>
      <c r="C2488" s="1" t="s">
        <v>4</v>
      </c>
      <c r="D2488" s="1">
        <v>1.0</v>
      </c>
      <c r="E2488" s="1">
        <v>0.293386063297567</v>
      </c>
    </row>
    <row r="2489">
      <c r="A2489" s="1">
        <v>2487.0</v>
      </c>
      <c r="B2489" s="2" t="str">
        <f>HYPERLINK("https://stackoverflow.com/q/57097533", "57097533")</f>
        <v>57097533</v>
      </c>
      <c r="C2489" s="1" t="s">
        <v>4</v>
      </c>
      <c r="D2489" s="1">
        <v>7.0</v>
      </c>
      <c r="E2489" s="1">
        <v>0.366290675814485</v>
      </c>
    </row>
    <row r="2490">
      <c r="A2490" s="1">
        <v>2488.0</v>
      </c>
      <c r="B2490" s="2" t="str">
        <f>HYPERLINK("https://stackoverflow.com/q/57098814", "57098814")</f>
        <v>57098814</v>
      </c>
      <c r="C2490" s="1" t="s">
        <v>4</v>
      </c>
      <c r="D2490" s="1">
        <v>4.0</v>
      </c>
      <c r="E2490" s="1">
        <v>0.586182336182336</v>
      </c>
    </row>
    <row r="2491">
      <c r="A2491" s="1">
        <v>2489.0</v>
      </c>
      <c r="B2491" s="2" t="str">
        <f>HYPERLINK("https://stackoverflow.com/q/57115085", "57115085")</f>
        <v>57115085</v>
      </c>
      <c r="C2491" s="1" t="s">
        <v>4</v>
      </c>
      <c r="D2491" s="1">
        <v>2.0</v>
      </c>
      <c r="E2491" s="1">
        <v>0.390796272152204</v>
      </c>
    </row>
    <row r="2492">
      <c r="A2492" s="1">
        <v>2490.0</v>
      </c>
      <c r="B2492" s="2" t="str">
        <f>HYPERLINK("https://stackoverflow.com/q/57124843", "57124843")</f>
        <v>57124843</v>
      </c>
      <c r="C2492" s="1" t="s">
        <v>4</v>
      </c>
      <c r="D2492" s="1">
        <v>4.0</v>
      </c>
      <c r="E2492" s="1">
        <v>0.679058955132574</v>
      </c>
    </row>
    <row r="2493">
      <c r="A2493" s="1">
        <v>2491.0</v>
      </c>
      <c r="B2493" s="2" t="str">
        <f>HYPERLINK("https://stackoverflow.com/q/57126292", "57126292")</f>
        <v>57126292</v>
      </c>
      <c r="C2493" s="1" t="s">
        <v>4</v>
      </c>
      <c r="D2493" s="1">
        <v>12.0</v>
      </c>
      <c r="E2493" s="1">
        <v>0.416629366754055</v>
      </c>
    </row>
    <row r="2494">
      <c r="A2494" s="1">
        <v>2492.0</v>
      </c>
      <c r="B2494" s="2" t="str">
        <f>HYPERLINK("https://stackoverflow.com/q/57127349", "57127349")</f>
        <v>57127349</v>
      </c>
      <c r="C2494" s="1" t="s">
        <v>4</v>
      </c>
      <c r="D2494" s="1">
        <v>11.0</v>
      </c>
      <c r="E2494" s="1">
        <v>0.430955910613298</v>
      </c>
    </row>
    <row r="2495">
      <c r="A2495" s="1">
        <v>2493.0</v>
      </c>
      <c r="B2495" s="2" t="str">
        <f>HYPERLINK("https://stackoverflow.com/q/57129117", "57129117")</f>
        <v>57129117</v>
      </c>
      <c r="C2495" s="1" t="s">
        <v>4</v>
      </c>
      <c r="D2495" s="1">
        <v>11.0</v>
      </c>
      <c r="E2495" s="1">
        <v>0.527114647804303</v>
      </c>
    </row>
    <row r="2496">
      <c r="A2496" s="1">
        <v>2494.0</v>
      </c>
      <c r="B2496" s="2" t="str">
        <f>HYPERLINK("https://stackoverflow.com/q/57131917", "57131917")</f>
        <v>57131917</v>
      </c>
      <c r="C2496" s="1" t="s">
        <v>4</v>
      </c>
      <c r="D2496" s="1">
        <v>9.0</v>
      </c>
      <c r="E2496" s="1">
        <v>0.43062678062678</v>
      </c>
    </row>
    <row r="2497">
      <c r="A2497" s="1">
        <v>2495.0</v>
      </c>
      <c r="B2497" s="2" t="str">
        <f>HYPERLINK("https://stackoverflow.com/q/57133610", "57133610")</f>
        <v>57133610</v>
      </c>
      <c r="C2497" s="1" t="s">
        <v>4</v>
      </c>
      <c r="D2497" s="1">
        <v>5.0</v>
      </c>
      <c r="E2497" s="1">
        <v>0.460794834142851</v>
      </c>
    </row>
    <row r="2498">
      <c r="A2498" s="1">
        <v>2496.0</v>
      </c>
      <c r="B2498" s="2" t="str">
        <f>HYPERLINK("https://stackoverflow.com/q/57139722", "57139722")</f>
        <v>57139722</v>
      </c>
      <c r="C2498" s="1" t="s">
        <v>4</v>
      </c>
      <c r="D2498" s="1">
        <v>2.0</v>
      </c>
      <c r="E2498" s="1">
        <v>0.524232850880415</v>
      </c>
    </row>
    <row r="2499">
      <c r="A2499" s="1">
        <v>2497.0</v>
      </c>
      <c r="B2499" s="2" t="str">
        <f>HYPERLINK("https://stackoverflow.com/q/57143256", "57143256")</f>
        <v>57143256</v>
      </c>
      <c r="C2499" s="1" t="s">
        <v>4</v>
      </c>
      <c r="D2499" s="1">
        <v>1.0</v>
      </c>
      <c r="E2499" s="1">
        <v>0.455523899968344</v>
      </c>
    </row>
    <row r="2500">
      <c r="A2500" s="1">
        <v>2498.0</v>
      </c>
      <c r="B2500" s="2" t="str">
        <f>HYPERLINK("https://stackoverflow.com/q/57146989", "57146989")</f>
        <v>57146989</v>
      </c>
      <c r="C2500" s="1" t="s">
        <v>4</v>
      </c>
      <c r="D2500" s="1">
        <v>4.0</v>
      </c>
      <c r="E2500" s="1">
        <v>0.404791929382093</v>
      </c>
    </row>
    <row r="2501">
      <c r="A2501" s="1">
        <v>2499.0</v>
      </c>
      <c r="B2501" s="2" t="str">
        <f>HYPERLINK("https://stackoverflow.com/q/57151076", "57151076")</f>
        <v>57151076</v>
      </c>
      <c r="C2501" s="1" t="s">
        <v>4</v>
      </c>
      <c r="D2501" s="1">
        <v>10.0</v>
      </c>
      <c r="E2501" s="1">
        <v>0.624173936029606</v>
      </c>
    </row>
    <row r="2502">
      <c r="A2502" s="1">
        <v>2500.0</v>
      </c>
      <c r="B2502" s="2" t="str">
        <f>HYPERLINK("https://stackoverflow.com/q/57156494", "57156494")</f>
        <v>57156494</v>
      </c>
      <c r="C2502" s="1" t="s">
        <v>4</v>
      </c>
      <c r="D2502" s="1">
        <v>8.0</v>
      </c>
      <c r="E2502" s="1">
        <v>0.459854636911993</v>
      </c>
    </row>
    <row r="2503">
      <c r="A2503" s="1">
        <v>2501.0</v>
      </c>
      <c r="B2503" s="2" t="str">
        <f>HYPERLINK("https://stackoverflow.com/q/57160000", "57160000")</f>
        <v>57160000</v>
      </c>
      <c r="C2503" s="1" t="s">
        <v>4</v>
      </c>
      <c r="D2503" s="1">
        <v>8.0</v>
      </c>
      <c r="E2503" s="1">
        <v>0.408819628647214</v>
      </c>
    </row>
    <row r="2504">
      <c r="A2504" s="1">
        <v>2502.0</v>
      </c>
      <c r="B2504" s="2" t="str">
        <f>HYPERLINK("https://stackoverflow.com/q/57161753", "57161753")</f>
        <v>57161753</v>
      </c>
      <c r="C2504" s="1" t="s">
        <v>4</v>
      </c>
      <c r="D2504" s="1">
        <v>6.0</v>
      </c>
      <c r="E2504" s="1">
        <v>0.427969775795862</v>
      </c>
    </row>
    <row r="2505">
      <c r="A2505" s="1">
        <v>2503.0</v>
      </c>
      <c r="B2505" s="2" t="str">
        <f>HYPERLINK("https://stackoverflow.com/q/57163127", "57163127")</f>
        <v>57163127</v>
      </c>
      <c r="C2505" s="1" t="s">
        <v>4</v>
      </c>
      <c r="D2505" s="1">
        <v>0.0</v>
      </c>
      <c r="E2505" s="1">
        <v>0.384018123777159</v>
      </c>
    </row>
    <row r="2506">
      <c r="A2506" s="1">
        <v>2504.0</v>
      </c>
      <c r="B2506" s="2" t="str">
        <f>HYPERLINK("https://stackoverflow.com/q/57164103", "57164103")</f>
        <v>57164103</v>
      </c>
      <c r="C2506" s="1" t="s">
        <v>4</v>
      </c>
      <c r="D2506" s="1">
        <v>0.0</v>
      </c>
      <c r="E2506" s="1">
        <v>0.502095572759384</v>
      </c>
    </row>
    <row r="2507">
      <c r="A2507" s="1">
        <v>2505.0</v>
      </c>
      <c r="B2507" s="2" t="str">
        <f>HYPERLINK("https://stackoverflow.com/q/57167951", "57167951")</f>
        <v>57167951</v>
      </c>
      <c r="C2507" s="1" t="s">
        <v>4</v>
      </c>
      <c r="D2507" s="1">
        <v>2.0</v>
      </c>
      <c r="E2507" s="1">
        <v>0.673483923483923</v>
      </c>
    </row>
    <row r="2508">
      <c r="A2508" s="1">
        <v>2506.0</v>
      </c>
      <c r="B2508" s="2" t="str">
        <f>HYPERLINK("https://stackoverflow.com/q/57169785", "57169785")</f>
        <v>57169785</v>
      </c>
      <c r="C2508" s="1" t="s">
        <v>4</v>
      </c>
      <c r="D2508" s="1">
        <v>5.0</v>
      </c>
      <c r="E2508" s="1">
        <v>0.464854111405835</v>
      </c>
    </row>
    <row r="2509">
      <c r="A2509" s="1">
        <v>2507.0</v>
      </c>
      <c r="B2509" s="2" t="str">
        <f>HYPERLINK("https://stackoverflow.com/q/57170075", "57170075")</f>
        <v>57170075</v>
      </c>
      <c r="C2509" s="1" t="s">
        <v>4</v>
      </c>
      <c r="D2509" s="1">
        <v>0.0</v>
      </c>
      <c r="E2509" s="1">
        <v>0.399237126509853</v>
      </c>
    </row>
    <row r="2510">
      <c r="A2510" s="1">
        <v>2508.0</v>
      </c>
      <c r="B2510" s="2" t="str">
        <f>HYPERLINK("https://stackoverflow.com/q/57170193", "57170193")</f>
        <v>57170193</v>
      </c>
      <c r="C2510" s="1" t="s">
        <v>4</v>
      </c>
      <c r="D2510" s="1">
        <v>8.0</v>
      </c>
      <c r="E2510" s="1">
        <v>0.516423467243139</v>
      </c>
    </row>
    <row r="2511">
      <c r="A2511" s="1">
        <v>2509.0</v>
      </c>
      <c r="B2511" s="2" t="str">
        <f>HYPERLINK("https://stackoverflow.com/q/57171261", "57171261")</f>
        <v>57171261</v>
      </c>
      <c r="C2511" s="1" t="s">
        <v>4</v>
      </c>
      <c r="D2511" s="1">
        <v>11.0</v>
      </c>
      <c r="E2511" s="1">
        <v>0.484330484330484</v>
      </c>
    </row>
    <row r="2512">
      <c r="A2512" s="1">
        <v>2510.0</v>
      </c>
      <c r="B2512" s="2" t="str">
        <f>HYPERLINK("https://stackoverflow.com/q/57172082", "57172082")</f>
        <v>57172082</v>
      </c>
      <c r="C2512" s="1" t="s">
        <v>4</v>
      </c>
      <c r="D2512" s="1">
        <v>0.0</v>
      </c>
      <c r="E2512" s="1">
        <v>0.545213284939312</v>
      </c>
    </row>
    <row r="2513">
      <c r="A2513" s="1">
        <v>2511.0</v>
      </c>
      <c r="B2513" s="2" t="str">
        <f>HYPERLINK("https://stackoverflow.com/q/57172673", "57172673")</f>
        <v>57172673</v>
      </c>
      <c r="C2513" s="1" t="s">
        <v>4</v>
      </c>
      <c r="D2513" s="1">
        <v>5.0</v>
      </c>
      <c r="E2513" s="1">
        <v>0.436453338892363</v>
      </c>
    </row>
    <row r="2514">
      <c r="A2514" s="1">
        <v>2512.0</v>
      </c>
      <c r="B2514" s="2" t="str">
        <f>HYPERLINK("https://stackoverflow.com/q/57185134", "57185134")</f>
        <v>57185134</v>
      </c>
      <c r="C2514" s="1" t="s">
        <v>4</v>
      </c>
      <c r="D2514" s="1">
        <v>6.0</v>
      </c>
      <c r="E2514" s="1">
        <v>0.513886224609416</v>
      </c>
    </row>
    <row r="2515">
      <c r="A2515" s="1">
        <v>2513.0</v>
      </c>
      <c r="B2515" s="2" t="str">
        <f>HYPERLINK("https://stackoverflow.com/q/57191507", "57191507")</f>
        <v>57191507</v>
      </c>
      <c r="C2515" s="1" t="s">
        <v>4</v>
      </c>
      <c r="D2515" s="1">
        <v>4.0</v>
      </c>
      <c r="E2515" s="1">
        <v>0.29836282653184</v>
      </c>
    </row>
    <row r="2516">
      <c r="A2516" s="1">
        <v>2514.0</v>
      </c>
      <c r="B2516" s="2" t="str">
        <f>HYPERLINK("https://stackoverflow.com/q/57193206", "57193206")</f>
        <v>57193206</v>
      </c>
      <c r="C2516" s="1" t="s">
        <v>4</v>
      </c>
      <c r="D2516" s="1">
        <v>5.0</v>
      </c>
      <c r="E2516" s="1">
        <v>0.545308589507484</v>
      </c>
    </row>
    <row r="2517">
      <c r="A2517" s="1">
        <v>2515.0</v>
      </c>
      <c r="B2517" s="2" t="str">
        <f>HYPERLINK("https://stackoverflow.com/q/57193594", "57193594")</f>
        <v>57193594</v>
      </c>
      <c r="C2517" s="1" t="s">
        <v>4</v>
      </c>
      <c r="D2517" s="1">
        <v>2.0</v>
      </c>
      <c r="E2517" s="1">
        <v>0.708471724015765</v>
      </c>
    </row>
    <row r="2518">
      <c r="A2518" s="1">
        <v>2516.0</v>
      </c>
      <c r="B2518" s="2" t="str">
        <f>HYPERLINK("https://stackoverflow.com/q/57193780", "57193780")</f>
        <v>57193780</v>
      </c>
      <c r="C2518" s="1" t="s">
        <v>4</v>
      </c>
      <c r="D2518" s="1">
        <v>4.0</v>
      </c>
      <c r="E2518" s="1">
        <v>0.817476525441127</v>
      </c>
    </row>
    <row r="2519">
      <c r="A2519" s="1">
        <v>2517.0</v>
      </c>
      <c r="B2519" s="2" t="str">
        <f>HYPERLINK("https://stackoverflow.com/q/57193893", "57193893")</f>
        <v>57193893</v>
      </c>
      <c r="C2519" s="1" t="s">
        <v>4</v>
      </c>
      <c r="D2519" s="1">
        <v>2.0</v>
      </c>
      <c r="E2519" s="1">
        <v>0.378191938377123</v>
      </c>
    </row>
    <row r="2520">
      <c r="A2520" s="1">
        <v>2518.0</v>
      </c>
      <c r="B2520" s="2" t="str">
        <f>HYPERLINK("https://stackoverflow.com/q/57197790", "57197790")</f>
        <v>57197790</v>
      </c>
      <c r="C2520" s="1" t="s">
        <v>4</v>
      </c>
      <c r="D2520" s="1">
        <v>4.0</v>
      </c>
      <c r="E2520" s="1">
        <v>0.476656143322809</v>
      </c>
    </row>
    <row r="2521">
      <c r="A2521" s="1">
        <v>2519.0</v>
      </c>
      <c r="B2521" s="2" t="str">
        <f>HYPERLINK("https://stackoverflow.com/q/57201832", "57201832")</f>
        <v>57201832</v>
      </c>
      <c r="C2521" s="1" t="s">
        <v>4</v>
      </c>
      <c r="D2521" s="1">
        <v>10.0</v>
      </c>
      <c r="E2521" s="1">
        <v>0.550990589963132</v>
      </c>
    </row>
    <row r="2522">
      <c r="A2522" s="1">
        <v>2520.0</v>
      </c>
      <c r="B2522" s="2" t="str">
        <f>HYPERLINK("https://stackoverflow.com/q/57204867", "57204867")</f>
        <v>57204867</v>
      </c>
      <c r="C2522" s="1" t="s">
        <v>4</v>
      </c>
      <c r="D2522" s="1">
        <v>8.0</v>
      </c>
      <c r="E2522" s="1">
        <v>0.415490766668496</v>
      </c>
    </row>
    <row r="2523">
      <c r="A2523" s="1">
        <v>2521.0</v>
      </c>
      <c r="B2523" s="2" t="str">
        <f>HYPERLINK("https://stackoverflow.com/q/57205404", "57205404")</f>
        <v>57205404</v>
      </c>
      <c r="C2523" s="1" t="s">
        <v>4</v>
      </c>
      <c r="D2523" s="1">
        <v>4.0</v>
      </c>
      <c r="E2523" s="1">
        <v>0.326988130266818</v>
      </c>
    </row>
    <row r="2524">
      <c r="A2524" s="1">
        <v>2522.0</v>
      </c>
      <c r="B2524" s="2" t="str">
        <f>HYPERLINK("https://stackoverflow.com/q/57205632", "57205632")</f>
        <v>57205632</v>
      </c>
      <c r="C2524" s="1" t="s">
        <v>4</v>
      </c>
      <c r="D2524" s="1">
        <v>4.0</v>
      </c>
      <c r="E2524" s="1">
        <v>0.429205591996289</v>
      </c>
    </row>
    <row r="2525">
      <c r="A2525" s="1">
        <v>2523.0</v>
      </c>
      <c r="B2525" s="2" t="str">
        <f>HYPERLINK("https://stackoverflow.com/q/57205735", "57205735")</f>
        <v>57205735</v>
      </c>
      <c r="C2525" s="1" t="s">
        <v>4</v>
      </c>
      <c r="D2525" s="1">
        <v>2.0</v>
      </c>
      <c r="E2525" s="1">
        <v>0.365167843428712</v>
      </c>
    </row>
    <row r="2526">
      <c r="A2526" s="1">
        <v>2524.0</v>
      </c>
      <c r="B2526" s="2" t="str">
        <f>HYPERLINK("https://stackoverflow.com/q/57207120", "57207120")</f>
        <v>57207120</v>
      </c>
      <c r="C2526" s="1" t="s">
        <v>4</v>
      </c>
      <c r="D2526" s="1">
        <v>1.0</v>
      </c>
      <c r="E2526" s="1">
        <v>0.277933177933177</v>
      </c>
    </row>
    <row r="2527">
      <c r="A2527" s="1">
        <v>2525.0</v>
      </c>
      <c r="B2527" s="2" t="str">
        <f>HYPERLINK("https://stackoverflow.com/q/57211188", "57211188")</f>
        <v>57211188</v>
      </c>
      <c r="C2527" s="1" t="s">
        <v>4</v>
      </c>
      <c r="D2527" s="1">
        <v>5.0</v>
      </c>
      <c r="E2527" s="1">
        <v>0.499294943739388</v>
      </c>
    </row>
    <row r="2528">
      <c r="A2528" s="1">
        <v>2526.0</v>
      </c>
      <c r="B2528" s="2" t="str">
        <f>HYPERLINK("https://stackoverflow.com/q/57212629", "57212629")</f>
        <v>57212629</v>
      </c>
      <c r="C2528" s="1" t="s">
        <v>4</v>
      </c>
      <c r="D2528" s="1">
        <v>1.0</v>
      </c>
      <c r="E2528" s="1">
        <v>0.328230881903198</v>
      </c>
    </row>
    <row r="2529">
      <c r="A2529" s="1">
        <v>2527.0</v>
      </c>
      <c r="B2529" s="2" t="str">
        <f>HYPERLINK("https://stackoverflow.com/q/57216381", "57216381")</f>
        <v>57216381</v>
      </c>
      <c r="C2529" s="1" t="s">
        <v>4</v>
      </c>
      <c r="D2529" s="1">
        <v>12.0</v>
      </c>
      <c r="E2529" s="1">
        <v>0.323793186469242</v>
      </c>
    </row>
    <row r="2530">
      <c r="A2530" s="1">
        <v>2528.0</v>
      </c>
      <c r="B2530" s="2" t="str">
        <f>HYPERLINK("https://stackoverflow.com/q/57218185", "57218185")</f>
        <v>57218185</v>
      </c>
      <c r="C2530" s="1" t="s">
        <v>4</v>
      </c>
      <c r="D2530" s="1">
        <v>5.0</v>
      </c>
      <c r="E2530" s="1">
        <v>0.460345062738679</v>
      </c>
    </row>
    <row r="2531">
      <c r="A2531" s="1">
        <v>2529.0</v>
      </c>
      <c r="B2531" s="2" t="str">
        <f>HYPERLINK("https://stackoverflow.com/q/57219620", "57219620")</f>
        <v>57219620</v>
      </c>
      <c r="C2531" s="1" t="s">
        <v>4</v>
      </c>
      <c r="D2531" s="1">
        <v>12.0</v>
      </c>
      <c r="E2531" s="1">
        <v>0.708905888463899</v>
      </c>
    </row>
    <row r="2532">
      <c r="A2532" s="1">
        <v>2530.0</v>
      </c>
      <c r="B2532" s="2" t="str">
        <f>HYPERLINK("https://stackoverflow.com/q/57223376", "57223376")</f>
        <v>57223376</v>
      </c>
      <c r="C2532" s="1" t="s">
        <v>4</v>
      </c>
      <c r="D2532" s="1">
        <v>12.0</v>
      </c>
      <c r="E2532" s="1">
        <v>0.497395517867958</v>
      </c>
    </row>
    <row r="2533">
      <c r="A2533" s="1">
        <v>2531.0</v>
      </c>
      <c r="B2533" s="2" t="str">
        <f>HYPERLINK("https://stackoverflow.com/q/57225559", "57225559")</f>
        <v>57225559</v>
      </c>
      <c r="C2533" s="1" t="s">
        <v>4</v>
      </c>
      <c r="D2533" s="1">
        <v>11.0</v>
      </c>
      <c r="E2533" s="1">
        <v>0.407850756971189</v>
      </c>
    </row>
    <row r="2534">
      <c r="A2534" s="1">
        <v>2532.0</v>
      </c>
      <c r="B2534" s="2" t="str">
        <f>HYPERLINK("https://stackoverflow.com/q/57228609", "57228609")</f>
        <v>57228609</v>
      </c>
      <c r="C2534" s="1" t="s">
        <v>4</v>
      </c>
      <c r="D2534" s="1">
        <v>7.0</v>
      </c>
      <c r="E2534" s="1">
        <v>0.495170592731568</v>
      </c>
    </row>
    <row r="2535">
      <c r="A2535" s="1">
        <v>2533.0</v>
      </c>
      <c r="B2535" s="2" t="str">
        <f>HYPERLINK("https://stackoverflow.com/q/57233121", "57233121")</f>
        <v>57233121</v>
      </c>
      <c r="C2535" s="1" t="s">
        <v>4</v>
      </c>
      <c r="D2535" s="1">
        <v>9.0</v>
      </c>
      <c r="E2535" s="1">
        <v>0.287781662781662</v>
      </c>
    </row>
    <row r="2536">
      <c r="A2536" s="1">
        <v>2534.0</v>
      </c>
      <c r="B2536" s="2" t="str">
        <f>HYPERLINK("https://stackoverflow.com/q/57235975", "57235975")</f>
        <v>57235975</v>
      </c>
      <c r="C2536" s="1" t="s">
        <v>4</v>
      </c>
      <c r="D2536" s="1">
        <v>3.0</v>
      </c>
      <c r="E2536" s="1">
        <v>0.328170242455956</v>
      </c>
    </row>
    <row r="2537">
      <c r="A2537" s="1">
        <v>2535.0</v>
      </c>
      <c r="B2537" s="2" t="str">
        <f>HYPERLINK("https://stackoverflow.com/q/57248253", "57248253")</f>
        <v>57248253</v>
      </c>
      <c r="C2537" s="1" t="s">
        <v>4</v>
      </c>
      <c r="D2537" s="1">
        <v>3.0</v>
      </c>
      <c r="E2537" s="1">
        <v>0.326779150613347</v>
      </c>
    </row>
    <row r="2538">
      <c r="A2538" s="1">
        <v>2536.0</v>
      </c>
      <c r="B2538" s="2" t="str">
        <f>HYPERLINK("https://stackoverflow.com/q/57250350", "57250350")</f>
        <v>57250350</v>
      </c>
      <c r="C2538" s="1" t="s">
        <v>4</v>
      </c>
      <c r="D2538" s="1">
        <v>3.0</v>
      </c>
      <c r="E2538" s="1">
        <v>0.517063921993499</v>
      </c>
    </row>
    <row r="2539">
      <c r="A2539" s="1">
        <v>2537.0</v>
      </c>
      <c r="B2539" s="2" t="str">
        <f>HYPERLINK("https://stackoverflow.com/q/57250709", "57250709")</f>
        <v>57250709</v>
      </c>
      <c r="C2539" s="1" t="s">
        <v>4</v>
      </c>
      <c r="D2539" s="1">
        <v>11.0</v>
      </c>
      <c r="E2539" s="1">
        <v>0.459854636911993</v>
      </c>
    </row>
    <row r="2540">
      <c r="A2540" s="1">
        <v>2538.0</v>
      </c>
      <c r="B2540" s="2" t="str">
        <f>HYPERLINK("https://stackoverflow.com/q/57255303", "57255303")</f>
        <v>57255303</v>
      </c>
      <c r="C2540" s="1" t="s">
        <v>4</v>
      </c>
      <c r="D2540" s="1">
        <v>9.0</v>
      </c>
      <c r="E2540" s="1">
        <v>0.471683691195886</v>
      </c>
    </row>
    <row r="2541">
      <c r="A2541" s="1">
        <v>2539.0</v>
      </c>
      <c r="B2541" s="2" t="str">
        <f>HYPERLINK("https://stackoverflow.com/q/57256084", "57256084")</f>
        <v>57256084</v>
      </c>
      <c r="C2541" s="1" t="s">
        <v>4</v>
      </c>
      <c r="D2541" s="1">
        <v>7.0</v>
      </c>
      <c r="E2541" s="1">
        <v>0.513883353261591</v>
      </c>
    </row>
    <row r="2542">
      <c r="A2542" s="1">
        <v>2540.0</v>
      </c>
      <c r="B2542" s="2" t="str">
        <f>HYPERLINK("https://stackoverflow.com/q/57261342", "57261342")</f>
        <v>57261342</v>
      </c>
      <c r="C2542" s="1" t="s">
        <v>4</v>
      </c>
      <c r="D2542" s="1">
        <v>0.0</v>
      </c>
      <c r="E2542" s="1">
        <v>0.553288945554138</v>
      </c>
    </row>
    <row r="2543">
      <c r="A2543" s="1">
        <v>2541.0</v>
      </c>
      <c r="B2543" s="2" t="str">
        <f>HYPERLINK("https://stackoverflow.com/q/57262448", "57262448")</f>
        <v>57262448</v>
      </c>
      <c r="C2543" s="1" t="s">
        <v>4</v>
      </c>
      <c r="D2543" s="1">
        <v>4.0</v>
      </c>
      <c r="E2543" s="1">
        <v>0.329568579568579</v>
      </c>
    </row>
    <row r="2544">
      <c r="A2544" s="1">
        <v>2542.0</v>
      </c>
      <c r="B2544" s="2" t="str">
        <f>HYPERLINK("https://stackoverflow.com/q/57264711", "57264711")</f>
        <v>57264711</v>
      </c>
      <c r="C2544" s="1" t="s">
        <v>4</v>
      </c>
      <c r="D2544" s="1">
        <v>5.0</v>
      </c>
      <c r="E2544" s="1">
        <v>0.239563978694413</v>
      </c>
    </row>
    <row r="2545">
      <c r="A2545" s="1">
        <v>2543.0</v>
      </c>
      <c r="B2545" s="2" t="str">
        <f>HYPERLINK("https://stackoverflow.com/q/57265782", "57265782")</f>
        <v>57265782</v>
      </c>
      <c r="C2545" s="1" t="s">
        <v>4</v>
      </c>
      <c r="D2545" s="1">
        <v>9.0</v>
      </c>
      <c r="E2545" s="1">
        <v>0.419822267504386</v>
      </c>
    </row>
    <row r="2546">
      <c r="A2546" s="1">
        <v>2544.0</v>
      </c>
      <c r="B2546" s="2" t="str">
        <f>HYPERLINK("https://stackoverflow.com/q/57271657", "57271657")</f>
        <v>57271657</v>
      </c>
      <c r="C2546" s="1" t="s">
        <v>4</v>
      </c>
      <c r="D2546" s="1">
        <v>5.0</v>
      </c>
      <c r="E2546" s="1">
        <v>0.496349125488198</v>
      </c>
    </row>
    <row r="2547">
      <c r="A2547" s="1">
        <v>2545.0</v>
      </c>
      <c r="B2547" s="2" t="str">
        <f>HYPERLINK("https://stackoverflow.com/q/57278489", "57278489")</f>
        <v>57278489</v>
      </c>
      <c r="C2547" s="1" t="s">
        <v>4</v>
      </c>
      <c r="D2547" s="1">
        <v>7.0</v>
      </c>
      <c r="E2547" s="1">
        <v>0.35231649609332</v>
      </c>
    </row>
    <row r="2548">
      <c r="A2548" s="1">
        <v>2546.0</v>
      </c>
      <c r="B2548" s="2" t="str">
        <f>HYPERLINK("https://stackoverflow.com/q/57279450", "57279450")</f>
        <v>57279450</v>
      </c>
      <c r="C2548" s="1" t="s">
        <v>4</v>
      </c>
      <c r="D2548" s="1">
        <v>12.0</v>
      </c>
      <c r="E2548" s="1">
        <v>0.467956215324636</v>
      </c>
    </row>
    <row r="2549">
      <c r="A2549" s="1">
        <v>2547.0</v>
      </c>
      <c r="B2549" s="2" t="str">
        <f>HYPERLINK("https://stackoverflow.com/q/57282075", "57282075")</f>
        <v>57282075</v>
      </c>
      <c r="C2549" s="1" t="s">
        <v>4</v>
      </c>
      <c r="D2549" s="1">
        <v>11.0</v>
      </c>
      <c r="E2549" s="1">
        <v>0.405971920110737</v>
      </c>
    </row>
    <row r="2550">
      <c r="A2550" s="1">
        <v>2548.0</v>
      </c>
      <c r="B2550" s="2" t="str">
        <f>HYPERLINK("https://stackoverflow.com/q/57289721", "57289721")</f>
        <v>57289721</v>
      </c>
      <c r="C2550" s="1" t="s">
        <v>4</v>
      </c>
      <c r="D2550" s="1">
        <v>11.0</v>
      </c>
      <c r="E2550" s="1">
        <v>0.734267837109515</v>
      </c>
    </row>
    <row r="2551">
      <c r="A2551" s="1">
        <v>2549.0</v>
      </c>
      <c r="B2551" s="2" t="str">
        <f>HYPERLINK("https://stackoverflow.com/q/57290189", "57290189")</f>
        <v>57290189</v>
      </c>
      <c r="C2551" s="1" t="s">
        <v>4</v>
      </c>
      <c r="D2551" s="1">
        <v>10.0</v>
      </c>
      <c r="E2551" s="1">
        <v>0.284920929848466</v>
      </c>
    </row>
    <row r="2552">
      <c r="A2552" s="1">
        <v>2550.0</v>
      </c>
      <c r="B2552" s="2" t="str">
        <f>HYPERLINK("https://stackoverflow.com/q/57293526", "57293526")</f>
        <v>57293526</v>
      </c>
      <c r="C2552" s="1" t="s">
        <v>4</v>
      </c>
      <c r="D2552" s="1">
        <v>10.0</v>
      </c>
      <c r="E2552" s="1">
        <v>0.70728112029171</v>
      </c>
    </row>
    <row r="2553">
      <c r="A2553" s="1">
        <v>2551.0</v>
      </c>
      <c r="B2553" s="2" t="str">
        <f>HYPERLINK("https://stackoverflow.com/q/57293755", "57293755")</f>
        <v>57293755</v>
      </c>
      <c r="C2553" s="1" t="s">
        <v>4</v>
      </c>
      <c r="D2553" s="1">
        <v>4.0</v>
      </c>
      <c r="E2553" s="1">
        <v>0.466203202118695</v>
      </c>
    </row>
    <row r="2554">
      <c r="A2554" s="1">
        <v>2552.0</v>
      </c>
      <c r="B2554" s="2" t="str">
        <f>HYPERLINK("https://stackoverflow.com/q/57297387", "57297387")</f>
        <v>57297387</v>
      </c>
      <c r="C2554" s="1" t="s">
        <v>4</v>
      </c>
      <c r="D2554" s="1">
        <v>5.0</v>
      </c>
      <c r="E2554" s="1">
        <v>0.491633562056097</v>
      </c>
    </row>
    <row r="2555">
      <c r="A2555" s="1">
        <v>2553.0</v>
      </c>
      <c r="B2555" s="2" t="str">
        <f>HYPERLINK("https://stackoverflow.com/q/57303807", "57303807")</f>
        <v>57303807</v>
      </c>
      <c r="C2555" s="1" t="s">
        <v>4</v>
      </c>
      <c r="D2555" s="1">
        <v>9.0</v>
      </c>
      <c r="E2555" s="1">
        <v>0.426622603837793</v>
      </c>
    </row>
    <row r="2556">
      <c r="A2556" s="1">
        <v>2554.0</v>
      </c>
      <c r="B2556" s="2" t="str">
        <f>HYPERLINK("https://stackoverflow.com/q/57304116", "57304116")</f>
        <v>57304116</v>
      </c>
      <c r="C2556" s="1" t="s">
        <v>4</v>
      </c>
      <c r="D2556" s="1">
        <v>5.0</v>
      </c>
      <c r="E2556" s="1">
        <v>0.51866945906681</v>
      </c>
    </row>
    <row r="2557">
      <c r="A2557" s="1">
        <v>2555.0</v>
      </c>
      <c r="B2557" s="2" t="str">
        <f>HYPERLINK("https://stackoverflow.com/q/57306224", "57306224")</f>
        <v>57306224</v>
      </c>
      <c r="C2557" s="1" t="s">
        <v>4</v>
      </c>
      <c r="D2557" s="1">
        <v>10.0</v>
      </c>
      <c r="E2557" s="1">
        <v>0.492448191078328</v>
      </c>
    </row>
    <row r="2558">
      <c r="A2558" s="1">
        <v>2556.0</v>
      </c>
      <c r="B2558" s="2" t="str">
        <f>HYPERLINK("https://stackoverflow.com/q/57309184", "57309184")</f>
        <v>57309184</v>
      </c>
      <c r="C2558" s="1" t="s">
        <v>4</v>
      </c>
      <c r="D2558" s="1">
        <v>12.0</v>
      </c>
      <c r="E2558" s="1">
        <v>0.507677613694805</v>
      </c>
    </row>
    <row r="2559">
      <c r="A2559" s="1">
        <v>2557.0</v>
      </c>
      <c r="B2559" s="2" t="str">
        <f>HYPERLINK("https://stackoverflow.com/q/57310081", "57310081")</f>
        <v>57310081</v>
      </c>
      <c r="C2559" s="1" t="s">
        <v>4</v>
      </c>
      <c r="D2559" s="1">
        <v>7.0</v>
      </c>
      <c r="E2559" s="1">
        <v>0.307711407152747</v>
      </c>
    </row>
    <row r="2560">
      <c r="A2560" s="1">
        <v>2558.0</v>
      </c>
      <c r="B2560" s="2" t="str">
        <f>HYPERLINK("https://stackoverflow.com/q/57312847", "57312847")</f>
        <v>57312847</v>
      </c>
      <c r="C2560" s="1" t="s">
        <v>4</v>
      </c>
      <c r="D2560" s="1">
        <v>9.0</v>
      </c>
      <c r="E2560" s="1">
        <v>0.559103370424125</v>
      </c>
    </row>
    <row r="2561">
      <c r="A2561" s="1">
        <v>2559.0</v>
      </c>
      <c r="B2561" s="2" t="str">
        <f>HYPERLINK("https://stackoverflow.com/q/57314923", "57314923")</f>
        <v>57314923</v>
      </c>
      <c r="C2561" s="1" t="s">
        <v>4</v>
      </c>
      <c r="D2561" s="1">
        <v>5.0</v>
      </c>
      <c r="E2561" s="1">
        <v>0.413300550286851</v>
      </c>
    </row>
    <row r="2562">
      <c r="A2562" s="1">
        <v>2560.0</v>
      </c>
      <c r="B2562" s="2" t="str">
        <f>HYPERLINK("https://stackoverflow.com/q/57315003", "57315003")</f>
        <v>57315003</v>
      </c>
      <c r="C2562" s="1" t="s">
        <v>4</v>
      </c>
      <c r="D2562" s="1">
        <v>1.0</v>
      </c>
      <c r="E2562" s="1">
        <v>0.655152449394616</v>
      </c>
    </row>
    <row r="2563">
      <c r="A2563" s="1">
        <v>2561.0</v>
      </c>
      <c r="B2563" s="2" t="str">
        <f>HYPERLINK("https://stackoverflow.com/q/57316012", "57316012")</f>
        <v>57316012</v>
      </c>
      <c r="C2563" s="1" t="s">
        <v>4</v>
      </c>
      <c r="D2563" s="1">
        <v>6.0</v>
      </c>
      <c r="E2563" s="1">
        <v>0.78795048851546</v>
      </c>
    </row>
    <row r="2564">
      <c r="A2564" s="1">
        <v>2562.0</v>
      </c>
      <c r="B2564" s="2" t="str">
        <f>HYPERLINK("https://stackoverflow.com/q/57316318", "57316318")</f>
        <v>57316318</v>
      </c>
      <c r="C2564" s="1" t="s">
        <v>4</v>
      </c>
      <c r="D2564" s="1">
        <v>3.0</v>
      </c>
      <c r="E2564" s="1">
        <v>0.25002475002475</v>
      </c>
    </row>
    <row r="2565">
      <c r="A2565" s="1">
        <v>2563.0</v>
      </c>
      <c r="B2565" s="2" t="str">
        <f>HYPERLINK("https://stackoverflow.com/q/57322919", "57322919")</f>
        <v>57322919</v>
      </c>
      <c r="C2565" s="1" t="s">
        <v>4</v>
      </c>
      <c r="D2565" s="1">
        <v>8.0</v>
      </c>
      <c r="E2565" s="1">
        <v>0.213316955831925</v>
      </c>
    </row>
    <row r="2566">
      <c r="A2566" s="1">
        <v>2564.0</v>
      </c>
      <c r="B2566" s="2" t="str">
        <f>HYPERLINK("https://stackoverflow.com/q/57325266", "57325266")</f>
        <v>57325266</v>
      </c>
      <c r="C2566" s="1" t="s">
        <v>4</v>
      </c>
      <c r="D2566" s="1">
        <v>1.0</v>
      </c>
      <c r="E2566" s="1">
        <v>0.409671614934772</v>
      </c>
    </row>
    <row r="2567">
      <c r="A2567" s="1">
        <v>2565.0</v>
      </c>
      <c r="B2567" s="2" t="str">
        <f>HYPERLINK("https://stackoverflow.com/q/57325762", "57325762")</f>
        <v>57325762</v>
      </c>
      <c r="C2567" s="1" t="s">
        <v>4</v>
      </c>
      <c r="D2567" s="1">
        <v>12.0</v>
      </c>
      <c r="E2567" s="1">
        <v>0.275753486279802</v>
      </c>
    </row>
    <row r="2568">
      <c r="A2568" s="1">
        <v>2566.0</v>
      </c>
      <c r="B2568" s="2" t="str">
        <f>HYPERLINK("https://stackoverflow.com/q/57355228", "57355228")</f>
        <v>57355228</v>
      </c>
      <c r="C2568" s="1" t="s">
        <v>4</v>
      </c>
      <c r="D2568" s="1">
        <v>7.0</v>
      </c>
      <c r="E2568" s="1">
        <v>0.451923076923076</v>
      </c>
    </row>
    <row r="2569">
      <c r="A2569" s="1">
        <v>2567.0</v>
      </c>
      <c r="B2569" s="2" t="str">
        <f>HYPERLINK("https://stackoverflow.com/q/57357758", "57357758")</f>
        <v>57357758</v>
      </c>
      <c r="C2569" s="1" t="s">
        <v>4</v>
      </c>
      <c r="D2569" s="1">
        <v>12.0</v>
      </c>
      <c r="E2569" s="1">
        <v>0.260403450276868</v>
      </c>
    </row>
    <row r="2570">
      <c r="A2570" s="1">
        <v>2568.0</v>
      </c>
      <c r="B2570" s="2" t="str">
        <f>HYPERLINK("https://stackoverflow.com/q/57359844", "57359844")</f>
        <v>57359844</v>
      </c>
      <c r="C2570" s="1" t="s">
        <v>4</v>
      </c>
      <c r="D2570" s="1">
        <v>1.0</v>
      </c>
      <c r="E2570" s="1">
        <v>0.367144755149651</v>
      </c>
    </row>
    <row r="2571">
      <c r="A2571" s="1">
        <v>2569.0</v>
      </c>
      <c r="B2571" s="2" t="str">
        <f>HYPERLINK("https://stackoverflow.com/q/57359876", "57359876")</f>
        <v>57359876</v>
      </c>
      <c r="C2571" s="1" t="s">
        <v>4</v>
      </c>
      <c r="D2571" s="1">
        <v>6.0</v>
      </c>
      <c r="E2571" s="1">
        <v>0.715145299145299</v>
      </c>
    </row>
    <row r="2572">
      <c r="A2572" s="1">
        <v>2570.0</v>
      </c>
      <c r="B2572" s="2" t="str">
        <f>HYPERLINK("https://stackoverflow.com/q/57363284", "57363284")</f>
        <v>57363284</v>
      </c>
      <c r="C2572" s="1" t="s">
        <v>4</v>
      </c>
      <c r="D2572" s="1">
        <v>11.0</v>
      </c>
      <c r="E2572" s="1">
        <v>0.432478632478632</v>
      </c>
    </row>
    <row r="2573">
      <c r="A2573" s="1">
        <v>2571.0</v>
      </c>
      <c r="B2573" s="2" t="str">
        <f>HYPERLINK("https://stackoverflow.com/q/57366982", "57366982")</f>
        <v>57366982</v>
      </c>
      <c r="C2573" s="1" t="s">
        <v>4</v>
      </c>
      <c r="D2573" s="1">
        <v>3.0</v>
      </c>
      <c r="E2573" s="1">
        <v>0.577868466757355</v>
      </c>
    </row>
    <row r="2574">
      <c r="A2574" s="1">
        <v>2572.0</v>
      </c>
      <c r="B2574" s="2" t="str">
        <f>HYPERLINK("https://stackoverflow.com/q/57368043", "57368043")</f>
        <v>57368043</v>
      </c>
      <c r="C2574" s="1" t="s">
        <v>4</v>
      </c>
      <c r="D2574" s="1">
        <v>5.0</v>
      </c>
      <c r="E2574" s="1">
        <v>0.383659734840837</v>
      </c>
    </row>
    <row r="2575">
      <c r="A2575" s="1">
        <v>2573.0</v>
      </c>
      <c r="B2575" s="2" t="str">
        <f>HYPERLINK("https://stackoverflow.com/q/57369751", "57369751")</f>
        <v>57369751</v>
      </c>
      <c r="C2575" s="1" t="s">
        <v>4</v>
      </c>
      <c r="D2575" s="1">
        <v>6.0</v>
      </c>
      <c r="E2575" s="1">
        <v>0.604375587982145</v>
      </c>
    </row>
    <row r="2576">
      <c r="A2576" s="1">
        <v>2574.0</v>
      </c>
      <c r="B2576" s="2" t="str">
        <f>HYPERLINK("https://stackoverflow.com/q/57372691", "57372691")</f>
        <v>57372691</v>
      </c>
      <c r="C2576" s="1" t="s">
        <v>4</v>
      </c>
      <c r="D2576" s="1">
        <v>12.0</v>
      </c>
      <c r="E2576" s="1">
        <v>0.416605616605616</v>
      </c>
    </row>
    <row r="2577">
      <c r="A2577" s="1">
        <v>2575.0</v>
      </c>
      <c r="B2577" s="2" t="str">
        <f>HYPERLINK("https://stackoverflow.com/q/57382016", "57382016")</f>
        <v>57382016</v>
      </c>
      <c r="C2577" s="1" t="s">
        <v>4</v>
      </c>
      <c r="D2577" s="1">
        <v>0.0</v>
      </c>
      <c r="E2577" s="1">
        <v>0.404237891737891</v>
      </c>
    </row>
    <row r="2578">
      <c r="A2578" s="1">
        <v>2576.0</v>
      </c>
      <c r="B2578" s="2" t="str">
        <f>HYPERLINK("https://stackoverflow.com/q/57398849", "57398849")</f>
        <v>57398849</v>
      </c>
      <c r="C2578" s="1" t="s">
        <v>4</v>
      </c>
      <c r="D2578" s="1">
        <v>1.0</v>
      </c>
      <c r="E2578" s="1">
        <v>0.452967354283143</v>
      </c>
    </row>
    <row r="2579">
      <c r="A2579" s="1">
        <v>2577.0</v>
      </c>
      <c r="B2579" s="2" t="str">
        <f>HYPERLINK("https://stackoverflow.com/q/57403551", "57403551")</f>
        <v>57403551</v>
      </c>
      <c r="C2579" s="1" t="s">
        <v>4</v>
      </c>
      <c r="D2579" s="1">
        <v>7.0</v>
      </c>
      <c r="E2579" s="1">
        <v>0.409286007539282</v>
      </c>
    </row>
    <row r="2580">
      <c r="A2580" s="1">
        <v>2578.0</v>
      </c>
      <c r="B2580" s="2" t="str">
        <f>HYPERLINK("https://stackoverflow.com/q/57404280", "57404280")</f>
        <v>57404280</v>
      </c>
      <c r="C2580" s="1" t="s">
        <v>4</v>
      </c>
      <c r="D2580" s="1">
        <v>7.0</v>
      </c>
      <c r="E2580" s="1">
        <v>0.696622486477559</v>
      </c>
    </row>
    <row r="2581">
      <c r="A2581" s="1">
        <v>2579.0</v>
      </c>
      <c r="B2581" s="2" t="str">
        <f>HYPERLINK("https://stackoverflow.com/q/57410420", "57410420")</f>
        <v>57410420</v>
      </c>
      <c r="C2581" s="1" t="s">
        <v>4</v>
      </c>
      <c r="D2581" s="1">
        <v>3.0</v>
      </c>
      <c r="E2581" s="1">
        <v>0.4895680451236</v>
      </c>
    </row>
    <row r="2582">
      <c r="A2582" s="1">
        <v>2580.0</v>
      </c>
      <c r="B2582" s="2" t="str">
        <f>HYPERLINK("https://stackoverflow.com/q/57416596", "57416596")</f>
        <v>57416596</v>
      </c>
      <c r="C2582" s="1" t="s">
        <v>4</v>
      </c>
      <c r="D2582" s="1">
        <v>4.0</v>
      </c>
      <c r="E2582" s="1">
        <v>0.339413277193905</v>
      </c>
    </row>
    <row r="2583">
      <c r="A2583" s="1">
        <v>2581.0</v>
      </c>
      <c r="B2583" s="2" t="str">
        <f>HYPERLINK("https://stackoverflow.com/q/57417867", "57417867")</f>
        <v>57417867</v>
      </c>
      <c r="C2583" s="1" t="s">
        <v>4</v>
      </c>
      <c r="D2583" s="1">
        <v>0.0</v>
      </c>
      <c r="E2583" s="1">
        <v>0.475893475893475</v>
      </c>
    </row>
    <row r="2584">
      <c r="A2584" s="1">
        <v>2582.0</v>
      </c>
      <c r="B2584" s="2" t="str">
        <f>HYPERLINK("https://stackoverflow.com/q/57419147", "57419147")</f>
        <v>57419147</v>
      </c>
      <c r="C2584" s="1" t="s">
        <v>4</v>
      </c>
      <c r="D2584" s="1">
        <v>4.0</v>
      </c>
      <c r="E2584" s="1">
        <v>0.403145299145299</v>
      </c>
    </row>
    <row r="2585">
      <c r="A2585" s="1">
        <v>2583.0</v>
      </c>
      <c r="B2585" s="2" t="str">
        <f>HYPERLINK("https://stackoverflow.com/q/57420814", "57420814")</f>
        <v>57420814</v>
      </c>
      <c r="C2585" s="1" t="s">
        <v>4</v>
      </c>
      <c r="D2585" s="1">
        <v>4.0</v>
      </c>
      <c r="E2585" s="1">
        <v>0.236668681113125</v>
      </c>
    </row>
    <row r="2586">
      <c r="A2586" s="1">
        <v>2584.0</v>
      </c>
      <c r="B2586" s="2" t="str">
        <f>HYPERLINK("https://stackoverflow.com/q/57422643", "57422643")</f>
        <v>57422643</v>
      </c>
      <c r="C2586" s="1" t="s">
        <v>4</v>
      </c>
      <c r="D2586" s="1">
        <v>5.0</v>
      </c>
      <c r="E2586" s="1">
        <v>0.454897077413633</v>
      </c>
    </row>
    <row r="2587">
      <c r="A2587" s="1">
        <v>2585.0</v>
      </c>
      <c r="B2587" s="2" t="str">
        <f>HYPERLINK("https://stackoverflow.com/q/57425460", "57425460")</f>
        <v>57425460</v>
      </c>
      <c r="C2587" s="1" t="s">
        <v>4</v>
      </c>
      <c r="D2587" s="1">
        <v>1.0</v>
      </c>
      <c r="E2587" s="1">
        <v>0.533928900835375</v>
      </c>
    </row>
    <row r="2588">
      <c r="A2588" s="1">
        <v>2586.0</v>
      </c>
      <c r="B2588" s="2" t="str">
        <f>HYPERLINK("https://stackoverflow.com/q/57428689", "57428689")</f>
        <v>57428689</v>
      </c>
      <c r="C2588" s="1" t="s">
        <v>4</v>
      </c>
      <c r="D2588" s="1">
        <v>5.0</v>
      </c>
      <c r="E2588" s="1">
        <v>0.375094666233906</v>
      </c>
    </row>
    <row r="2589">
      <c r="A2589" s="1">
        <v>2587.0</v>
      </c>
      <c r="B2589" s="2" t="str">
        <f>HYPERLINK("https://stackoverflow.com/q/57430121", "57430121")</f>
        <v>57430121</v>
      </c>
      <c r="C2589" s="1" t="s">
        <v>4</v>
      </c>
      <c r="D2589" s="1">
        <v>3.0</v>
      </c>
      <c r="E2589" s="1">
        <v>0.372603230274209</v>
      </c>
    </row>
    <row r="2590">
      <c r="A2590" s="1">
        <v>2588.0</v>
      </c>
      <c r="B2590" s="2" t="str">
        <f>HYPERLINK("https://stackoverflow.com/q/57430993", "57430993")</f>
        <v>57430993</v>
      </c>
      <c r="C2590" s="1" t="s">
        <v>4</v>
      </c>
      <c r="D2590" s="1">
        <v>8.0</v>
      </c>
      <c r="E2590" s="1">
        <v>0.43370347937277</v>
      </c>
    </row>
    <row r="2591">
      <c r="A2591" s="1">
        <v>2589.0</v>
      </c>
      <c r="B2591" s="2" t="str">
        <f>HYPERLINK("https://stackoverflow.com/q/57432558", "57432558")</f>
        <v>57432558</v>
      </c>
      <c r="C2591" s="1" t="s">
        <v>4</v>
      </c>
      <c r="D2591" s="1">
        <v>10.0</v>
      </c>
      <c r="E2591" s="1">
        <v>0.291976840363937</v>
      </c>
    </row>
    <row r="2592">
      <c r="A2592" s="1">
        <v>2590.0</v>
      </c>
      <c r="B2592" s="2" t="str">
        <f>HYPERLINK("https://stackoverflow.com/q/57436043", "57436043")</f>
        <v>57436043</v>
      </c>
      <c r="C2592" s="1" t="s">
        <v>4</v>
      </c>
      <c r="D2592" s="1">
        <v>3.0</v>
      </c>
      <c r="E2592" s="1">
        <v>0.773198595077978</v>
      </c>
    </row>
    <row r="2593">
      <c r="A2593" s="1">
        <v>2591.0</v>
      </c>
      <c r="B2593" s="2" t="str">
        <f>HYPERLINK("https://stackoverflow.com/q/57461595", "57461595")</f>
        <v>57461595</v>
      </c>
      <c r="C2593" s="1" t="s">
        <v>4</v>
      </c>
      <c r="D2593" s="1">
        <v>3.0</v>
      </c>
      <c r="E2593" s="1">
        <v>0.227963005740783</v>
      </c>
    </row>
    <row r="2594">
      <c r="A2594" s="1">
        <v>2592.0</v>
      </c>
      <c r="B2594" s="2" t="str">
        <f>HYPERLINK("https://stackoverflow.com/q/57466993", "57466993")</f>
        <v>57466993</v>
      </c>
      <c r="C2594" s="1" t="s">
        <v>4</v>
      </c>
      <c r="D2594" s="1">
        <v>2.0</v>
      </c>
      <c r="E2594" s="1">
        <v>0.657339109393903</v>
      </c>
    </row>
    <row r="2595">
      <c r="A2595" s="1">
        <v>2593.0</v>
      </c>
      <c r="B2595" s="2" t="str">
        <f>HYPERLINK("https://stackoverflow.com/q/57474055", "57474055")</f>
        <v>57474055</v>
      </c>
      <c r="C2595" s="1" t="s">
        <v>4</v>
      </c>
      <c r="D2595" s="1">
        <v>7.0</v>
      </c>
      <c r="E2595" s="1">
        <v>0.331621618495772</v>
      </c>
    </row>
    <row r="2596">
      <c r="A2596" s="1">
        <v>2594.0</v>
      </c>
      <c r="B2596" s="2" t="str">
        <f>HYPERLINK("https://stackoverflow.com/q/57477390", "57477390")</f>
        <v>57477390</v>
      </c>
      <c r="C2596" s="1" t="s">
        <v>4</v>
      </c>
      <c r="D2596" s="1">
        <v>2.0</v>
      </c>
      <c r="E2596" s="1">
        <v>0.498841263766636</v>
      </c>
    </row>
    <row r="2597">
      <c r="A2597" s="1">
        <v>2595.0</v>
      </c>
      <c r="B2597" s="2" t="str">
        <f>HYPERLINK("https://stackoverflow.com/q/57482737", "57482737")</f>
        <v>57482737</v>
      </c>
      <c r="C2597" s="1" t="s">
        <v>4</v>
      </c>
      <c r="D2597" s="1">
        <v>11.0</v>
      </c>
      <c r="E2597" s="1">
        <v>0.309189241392631</v>
      </c>
    </row>
    <row r="2598">
      <c r="A2598" s="1">
        <v>2596.0</v>
      </c>
      <c r="B2598" s="2" t="str">
        <f>HYPERLINK("https://stackoverflow.com/q/57483160", "57483160")</f>
        <v>57483160</v>
      </c>
      <c r="C2598" s="1" t="s">
        <v>4</v>
      </c>
      <c r="D2598" s="1">
        <v>4.0</v>
      </c>
      <c r="E2598" s="1">
        <v>0.435424195491309</v>
      </c>
    </row>
    <row r="2599">
      <c r="A2599" s="1">
        <v>2597.0</v>
      </c>
      <c r="B2599" s="2" t="str">
        <f>HYPERLINK("https://stackoverflow.com/q/57493498", "57493498")</f>
        <v>57493498</v>
      </c>
      <c r="C2599" s="1" t="s">
        <v>4</v>
      </c>
      <c r="D2599" s="1">
        <v>12.0</v>
      </c>
      <c r="E2599" s="1">
        <v>0.3658948845516</v>
      </c>
    </row>
    <row r="2600">
      <c r="A2600" s="1">
        <v>2598.0</v>
      </c>
      <c r="B2600" s="2" t="str">
        <f>HYPERLINK("https://stackoverflow.com/q/57494649", "57494649")</f>
        <v>57494649</v>
      </c>
      <c r="C2600" s="1" t="s">
        <v>4</v>
      </c>
      <c r="D2600" s="1">
        <v>0.0</v>
      </c>
      <c r="E2600" s="1">
        <v>0.322247609376322</v>
      </c>
    </row>
    <row r="2601">
      <c r="A2601" s="1">
        <v>2599.0</v>
      </c>
      <c r="B2601" s="2" t="str">
        <f>HYPERLINK("https://stackoverflow.com/q/57496839", "57496839")</f>
        <v>57496839</v>
      </c>
      <c r="C2601" s="1" t="s">
        <v>4</v>
      </c>
      <c r="D2601" s="1">
        <v>7.0</v>
      </c>
      <c r="E2601" s="1">
        <v>0.657679090668781</v>
      </c>
    </row>
    <row r="2602">
      <c r="A2602" s="1">
        <v>2600.0</v>
      </c>
      <c r="B2602" s="2" t="str">
        <f>HYPERLINK("https://stackoverflow.com/q/57500473", "57500473")</f>
        <v>57500473</v>
      </c>
      <c r="C2602" s="1" t="s">
        <v>4</v>
      </c>
      <c r="D2602" s="1">
        <v>5.0</v>
      </c>
      <c r="E2602" s="1">
        <v>0.417273954116059</v>
      </c>
    </row>
    <row r="2603">
      <c r="A2603" s="1">
        <v>2601.0</v>
      </c>
      <c r="B2603" s="2" t="str">
        <f>HYPERLINK("https://stackoverflow.com/q/57502125", "57502125")</f>
        <v>57502125</v>
      </c>
      <c r="C2603" s="1" t="s">
        <v>4</v>
      </c>
      <c r="D2603" s="1">
        <v>7.0</v>
      </c>
      <c r="E2603" s="1">
        <v>0.424480779553243</v>
      </c>
    </row>
    <row r="2604">
      <c r="A2604" s="1">
        <v>2602.0</v>
      </c>
      <c r="B2604" s="2" t="str">
        <f>HYPERLINK("https://stackoverflow.com/q/57516377", "57516377")</f>
        <v>57516377</v>
      </c>
      <c r="C2604" s="1" t="s">
        <v>4</v>
      </c>
      <c r="D2604" s="1">
        <v>11.0</v>
      </c>
      <c r="E2604" s="1">
        <v>0.434947768281101</v>
      </c>
    </row>
    <row r="2605">
      <c r="A2605" s="1">
        <v>2603.0</v>
      </c>
      <c r="B2605" s="2" t="str">
        <f>HYPERLINK("https://stackoverflow.com/q/57516603", "57516603")</f>
        <v>57516603</v>
      </c>
      <c r="C2605" s="1" t="s">
        <v>4</v>
      </c>
      <c r="D2605" s="1">
        <v>7.0</v>
      </c>
      <c r="E2605" s="1">
        <v>0.329302886538307</v>
      </c>
    </row>
    <row r="2606">
      <c r="A2606" s="1">
        <v>2604.0</v>
      </c>
      <c r="B2606" s="2" t="str">
        <f>HYPERLINK("https://stackoverflow.com/q/57519657", "57519657")</f>
        <v>57519657</v>
      </c>
      <c r="C2606" s="1" t="s">
        <v>4</v>
      </c>
      <c r="D2606" s="1">
        <v>1.0</v>
      </c>
      <c r="E2606" s="1">
        <v>0.522728065585208</v>
      </c>
    </row>
    <row r="2607">
      <c r="A2607" s="1">
        <v>2605.0</v>
      </c>
      <c r="B2607" s="2" t="str">
        <f>HYPERLINK("https://stackoverflow.com/q/57523091", "57523091")</f>
        <v>57523091</v>
      </c>
      <c r="C2607" s="1" t="s">
        <v>4</v>
      </c>
      <c r="D2607" s="1">
        <v>8.0</v>
      </c>
      <c r="E2607" s="1">
        <v>0.345367521367521</v>
      </c>
    </row>
    <row r="2608">
      <c r="A2608" s="1">
        <v>2606.0</v>
      </c>
      <c r="B2608" s="2" t="str">
        <f>HYPERLINK("https://stackoverflow.com/q/57523759", "57523759")</f>
        <v>57523759</v>
      </c>
      <c r="C2608" s="1" t="s">
        <v>4</v>
      </c>
      <c r="D2608" s="1">
        <v>6.0</v>
      </c>
      <c r="E2608" s="1">
        <v>0.409104999778574</v>
      </c>
    </row>
    <row r="2609">
      <c r="A2609" s="1">
        <v>2607.0</v>
      </c>
      <c r="B2609" s="2" t="str">
        <f>HYPERLINK("https://stackoverflow.com/q/57523823", "57523823")</f>
        <v>57523823</v>
      </c>
      <c r="C2609" s="1" t="s">
        <v>4</v>
      </c>
      <c r="D2609" s="1">
        <v>10.0</v>
      </c>
      <c r="E2609" s="1">
        <v>0.473842768892273</v>
      </c>
    </row>
    <row r="2610">
      <c r="A2610" s="1">
        <v>2608.0</v>
      </c>
      <c r="B2610" s="2" t="str">
        <f>HYPERLINK("https://stackoverflow.com/q/57528695", "57528695")</f>
        <v>57528695</v>
      </c>
      <c r="C2610" s="1" t="s">
        <v>4</v>
      </c>
      <c r="D2610" s="1">
        <v>5.0</v>
      </c>
      <c r="E2610" s="1">
        <v>0.377056945731644</v>
      </c>
    </row>
    <row r="2611">
      <c r="A2611" s="1">
        <v>2609.0</v>
      </c>
      <c r="B2611" s="2" t="str">
        <f>HYPERLINK("https://stackoverflow.com/q/57535384", "57535384")</f>
        <v>57535384</v>
      </c>
      <c r="C2611" s="1" t="s">
        <v>4</v>
      </c>
      <c r="D2611" s="1">
        <v>8.0</v>
      </c>
      <c r="E2611" s="1">
        <v>0.405440448784102</v>
      </c>
    </row>
    <row r="2612">
      <c r="A2612" s="1">
        <v>2610.0</v>
      </c>
      <c r="B2612" s="2" t="str">
        <f>HYPERLINK("https://stackoverflow.com/q/57557137", "57557137")</f>
        <v>57557137</v>
      </c>
      <c r="C2612" s="1" t="s">
        <v>4</v>
      </c>
      <c r="D2612" s="1">
        <v>0.0</v>
      </c>
      <c r="E2612" s="1">
        <v>0.418535277358806</v>
      </c>
    </row>
    <row r="2613">
      <c r="A2613" s="1">
        <v>2611.0</v>
      </c>
      <c r="B2613" s="2" t="str">
        <f>HYPERLINK("https://stackoverflow.com/q/57558625", "57558625")</f>
        <v>57558625</v>
      </c>
      <c r="C2613" s="1" t="s">
        <v>4</v>
      </c>
      <c r="D2613" s="1">
        <v>12.0</v>
      </c>
      <c r="E2613" s="1">
        <v>0.713175223108997</v>
      </c>
    </row>
    <row r="2614">
      <c r="A2614" s="1">
        <v>2612.0</v>
      </c>
      <c r="B2614" s="2" t="str">
        <f>HYPERLINK("https://stackoverflow.com/q/57563207", "57563207")</f>
        <v>57563207</v>
      </c>
      <c r="C2614" s="1" t="s">
        <v>4</v>
      </c>
      <c r="D2614" s="1">
        <v>10.0</v>
      </c>
      <c r="E2614" s="1">
        <v>0.693279776970764</v>
      </c>
    </row>
    <row r="2615">
      <c r="A2615" s="1">
        <v>2613.0</v>
      </c>
      <c r="B2615" s="2" t="str">
        <f>HYPERLINK("https://stackoverflow.com/q/57564400", "57564400")</f>
        <v>57564400</v>
      </c>
      <c r="C2615" s="1" t="s">
        <v>4</v>
      </c>
      <c r="D2615" s="1">
        <v>3.0</v>
      </c>
      <c r="E2615" s="1">
        <v>0.383191775176747</v>
      </c>
    </row>
    <row r="2616">
      <c r="A2616" s="1">
        <v>2614.0</v>
      </c>
      <c r="B2616" s="2" t="str">
        <f>HYPERLINK("https://stackoverflow.com/q/57574048", "57574048")</f>
        <v>57574048</v>
      </c>
      <c r="C2616" s="1" t="s">
        <v>4</v>
      </c>
      <c r="D2616" s="1">
        <v>10.0</v>
      </c>
      <c r="E2616" s="1">
        <v>0.297767888676979</v>
      </c>
    </row>
    <row r="2617">
      <c r="A2617" s="1">
        <v>2615.0</v>
      </c>
      <c r="B2617" s="2" t="str">
        <f>HYPERLINK("https://stackoverflow.com/q/57575852", "57575852")</f>
        <v>57575852</v>
      </c>
      <c r="C2617" s="1" t="s">
        <v>4</v>
      </c>
      <c r="D2617" s="1">
        <v>0.0</v>
      </c>
      <c r="E2617" s="1">
        <v>0.254429851990827</v>
      </c>
    </row>
    <row r="2618">
      <c r="A2618" s="1">
        <v>2616.0</v>
      </c>
      <c r="B2618" s="2" t="str">
        <f>HYPERLINK("https://stackoverflow.com/q/57579133", "57579133")</f>
        <v>57579133</v>
      </c>
      <c r="C2618" s="1" t="s">
        <v>4</v>
      </c>
      <c r="D2618" s="1">
        <v>4.0</v>
      </c>
      <c r="E2618" s="1">
        <v>0.257332196504945</v>
      </c>
    </row>
    <row r="2619">
      <c r="A2619" s="1">
        <v>2617.0</v>
      </c>
      <c r="B2619" s="2" t="str">
        <f>HYPERLINK("https://stackoverflow.com/q/57580329", "57580329")</f>
        <v>57580329</v>
      </c>
      <c r="C2619" s="1" t="s">
        <v>4</v>
      </c>
      <c r="D2619" s="1">
        <v>3.0</v>
      </c>
      <c r="E2619" s="1">
        <v>0.444969554773476</v>
      </c>
    </row>
    <row r="2620">
      <c r="A2620" s="1">
        <v>2618.0</v>
      </c>
      <c r="B2620" s="2" t="str">
        <f>HYPERLINK("https://stackoverflow.com/q/57584402", "57584402")</f>
        <v>57584402</v>
      </c>
      <c r="C2620" s="1" t="s">
        <v>4</v>
      </c>
      <c r="D2620" s="1">
        <v>4.0</v>
      </c>
      <c r="E2620" s="1">
        <v>0.434065934065933</v>
      </c>
    </row>
    <row r="2621">
      <c r="A2621" s="1">
        <v>2619.0</v>
      </c>
      <c r="B2621" s="2" t="str">
        <f>HYPERLINK("https://stackoverflow.com/q/57594014", "57594014")</f>
        <v>57594014</v>
      </c>
      <c r="C2621" s="1" t="s">
        <v>4</v>
      </c>
      <c r="D2621" s="1">
        <v>6.0</v>
      </c>
      <c r="E2621" s="1">
        <v>0.381064656926725</v>
      </c>
    </row>
    <row r="2622">
      <c r="A2622" s="1">
        <v>2620.0</v>
      </c>
      <c r="B2622" s="2" t="str">
        <f>HYPERLINK("https://stackoverflow.com/q/57599366", "57599366")</f>
        <v>57599366</v>
      </c>
      <c r="C2622" s="1" t="s">
        <v>4</v>
      </c>
      <c r="D2622" s="1">
        <v>0.0</v>
      </c>
      <c r="E2622" s="1">
        <v>0.27786015858305</v>
      </c>
    </row>
    <row r="2623">
      <c r="A2623" s="1">
        <v>2621.0</v>
      </c>
      <c r="B2623" s="2" t="str">
        <f>HYPERLINK("https://stackoverflow.com/q/57599780", "57599780")</f>
        <v>57599780</v>
      </c>
      <c r="C2623" s="1" t="s">
        <v>4</v>
      </c>
      <c r="D2623" s="1">
        <v>10.0</v>
      </c>
      <c r="E2623" s="1">
        <v>0.445283086201666</v>
      </c>
    </row>
    <row r="2624">
      <c r="A2624" s="1">
        <v>2622.0</v>
      </c>
      <c r="B2624" s="2" t="str">
        <f>HYPERLINK("https://stackoverflow.com/q/57602539", "57602539")</f>
        <v>57602539</v>
      </c>
      <c r="C2624" s="1" t="s">
        <v>4</v>
      </c>
      <c r="D2624" s="1">
        <v>1.0</v>
      </c>
      <c r="E2624" s="1">
        <v>0.47201392248562</v>
      </c>
    </row>
    <row r="2625">
      <c r="A2625" s="1">
        <v>2623.0</v>
      </c>
      <c r="B2625" s="2" t="str">
        <f>HYPERLINK("https://stackoverflow.com/q/57607021", "57607021")</f>
        <v>57607021</v>
      </c>
      <c r="C2625" s="1" t="s">
        <v>4</v>
      </c>
      <c r="D2625" s="1">
        <v>4.0</v>
      </c>
      <c r="E2625" s="1">
        <v>0.353071225071225</v>
      </c>
    </row>
    <row r="2626">
      <c r="A2626" s="1">
        <v>2624.0</v>
      </c>
      <c r="B2626" s="2" t="str">
        <f>HYPERLINK("https://stackoverflow.com/q/57609094", "57609094")</f>
        <v>57609094</v>
      </c>
      <c r="C2626" s="1" t="s">
        <v>4</v>
      </c>
      <c r="D2626" s="1">
        <v>8.0</v>
      </c>
      <c r="E2626" s="1">
        <v>0.763254359345564</v>
      </c>
    </row>
    <row r="2627">
      <c r="A2627" s="1">
        <v>2625.0</v>
      </c>
      <c r="B2627" s="2" t="str">
        <f>HYPERLINK("https://stackoverflow.com/q/57613671", "57613671")</f>
        <v>57613671</v>
      </c>
      <c r="C2627" s="1" t="s">
        <v>4</v>
      </c>
      <c r="D2627" s="1">
        <v>2.0</v>
      </c>
      <c r="E2627" s="1">
        <v>0.279722277151583</v>
      </c>
    </row>
    <row r="2628">
      <c r="A2628" s="1">
        <v>2626.0</v>
      </c>
      <c r="B2628" s="2" t="str">
        <f>HYPERLINK("https://stackoverflow.com/q/57617520", "57617520")</f>
        <v>57617520</v>
      </c>
      <c r="C2628" s="1" t="s">
        <v>4</v>
      </c>
      <c r="D2628" s="1">
        <v>4.0</v>
      </c>
      <c r="E2628" s="1">
        <v>0.255592487073968</v>
      </c>
    </row>
    <row r="2629">
      <c r="A2629" s="1">
        <v>2627.0</v>
      </c>
      <c r="B2629" s="2" t="str">
        <f>HYPERLINK("https://stackoverflow.com/q/57620833", "57620833")</f>
        <v>57620833</v>
      </c>
      <c r="C2629" s="1" t="s">
        <v>4</v>
      </c>
      <c r="D2629" s="1">
        <v>12.0</v>
      </c>
      <c r="E2629" s="1">
        <v>0.604307153913453</v>
      </c>
    </row>
    <row r="2630">
      <c r="A2630" s="1">
        <v>2628.0</v>
      </c>
      <c r="B2630" s="2" t="str">
        <f>HYPERLINK("https://stackoverflow.com/q/57623152", "57623152")</f>
        <v>57623152</v>
      </c>
      <c r="C2630" s="1" t="s">
        <v>4</v>
      </c>
      <c r="D2630" s="1">
        <v>12.0</v>
      </c>
      <c r="E2630" s="1">
        <v>0.56404062925802</v>
      </c>
    </row>
    <row r="2631">
      <c r="A2631" s="1">
        <v>2629.0</v>
      </c>
      <c r="B2631" s="2" t="str">
        <f>HYPERLINK("https://stackoverflow.com/q/57624459", "57624459")</f>
        <v>57624459</v>
      </c>
      <c r="C2631" s="1" t="s">
        <v>4</v>
      </c>
      <c r="D2631" s="1">
        <v>4.0</v>
      </c>
      <c r="E2631" s="1">
        <v>0.343733576743285</v>
      </c>
    </row>
    <row r="2632">
      <c r="A2632" s="1">
        <v>2630.0</v>
      </c>
      <c r="B2632" s="2" t="str">
        <f>HYPERLINK("https://stackoverflow.com/q/57626023", "57626023")</f>
        <v>57626023</v>
      </c>
      <c r="C2632" s="1" t="s">
        <v>4</v>
      </c>
      <c r="D2632" s="1">
        <v>8.0</v>
      </c>
      <c r="E2632" s="1">
        <v>0.530743144746735</v>
      </c>
    </row>
    <row r="2633">
      <c r="A2633" s="1">
        <v>2631.0</v>
      </c>
      <c r="B2633" s="2" t="str">
        <f>HYPERLINK("https://stackoverflow.com/q/57647663", "57647663")</f>
        <v>57647663</v>
      </c>
      <c r="C2633" s="1" t="s">
        <v>4</v>
      </c>
      <c r="D2633" s="1">
        <v>0.0</v>
      </c>
      <c r="E2633" s="1">
        <v>0.320473128522664</v>
      </c>
    </row>
    <row r="2634">
      <c r="A2634" s="1">
        <v>2632.0</v>
      </c>
      <c r="B2634" s="2" t="str">
        <f>HYPERLINK("https://stackoverflow.com/q/57652832", "57652832")</f>
        <v>57652832</v>
      </c>
      <c r="C2634" s="1" t="s">
        <v>4</v>
      </c>
      <c r="D2634" s="1">
        <v>8.0</v>
      </c>
      <c r="E2634" s="1">
        <v>0.672994286253954</v>
      </c>
    </row>
    <row r="2635">
      <c r="A2635" s="1">
        <v>2633.0</v>
      </c>
      <c r="B2635" s="2" t="str">
        <f>HYPERLINK("https://stackoverflow.com/q/57654496", "57654496")</f>
        <v>57654496</v>
      </c>
      <c r="C2635" s="1" t="s">
        <v>4</v>
      </c>
      <c r="D2635" s="1">
        <v>8.0</v>
      </c>
      <c r="E2635" s="1">
        <v>0.590246893244751</v>
      </c>
    </row>
    <row r="2636">
      <c r="A2636" s="1">
        <v>2634.0</v>
      </c>
      <c r="B2636" s="2" t="str">
        <f>HYPERLINK("https://stackoverflow.com/q/57657610", "57657610")</f>
        <v>57657610</v>
      </c>
      <c r="C2636" s="1" t="s">
        <v>4</v>
      </c>
      <c r="D2636" s="1">
        <v>0.0</v>
      </c>
      <c r="E2636" s="1">
        <v>0.231403363661428</v>
      </c>
    </row>
    <row r="2637">
      <c r="A2637" s="1">
        <v>2635.0</v>
      </c>
      <c r="B2637" s="2" t="str">
        <f>HYPERLINK("https://stackoverflow.com/q/57676928", "57676928")</f>
        <v>57676928</v>
      </c>
      <c r="C2637" s="1" t="s">
        <v>4</v>
      </c>
      <c r="D2637" s="1">
        <v>6.0</v>
      </c>
      <c r="E2637" s="1">
        <v>0.271846448570586</v>
      </c>
    </row>
    <row r="2638">
      <c r="A2638" s="1">
        <v>2636.0</v>
      </c>
      <c r="B2638" s="2" t="str">
        <f>HYPERLINK("https://stackoverflow.com/q/57677076", "57677076")</f>
        <v>57677076</v>
      </c>
      <c r="C2638" s="1" t="s">
        <v>4</v>
      </c>
      <c r="D2638" s="1">
        <v>5.0</v>
      </c>
      <c r="E2638" s="1">
        <v>0.315618167362353</v>
      </c>
    </row>
    <row r="2639">
      <c r="A2639" s="1">
        <v>2637.0</v>
      </c>
      <c r="B2639" s="2" t="str">
        <f>HYPERLINK("https://stackoverflow.com/q/57685832", "57685832")</f>
        <v>57685832</v>
      </c>
      <c r="C2639" s="1" t="s">
        <v>4</v>
      </c>
      <c r="D2639" s="1">
        <v>4.0</v>
      </c>
      <c r="E2639" s="1">
        <v>0.567917812306839</v>
      </c>
    </row>
    <row r="2640">
      <c r="A2640" s="1">
        <v>2638.0</v>
      </c>
      <c r="B2640" s="2" t="str">
        <f>HYPERLINK("https://stackoverflow.com/q/57686877", "57686877")</f>
        <v>57686877</v>
      </c>
      <c r="C2640" s="1" t="s">
        <v>4</v>
      </c>
      <c r="D2640" s="1">
        <v>11.0</v>
      </c>
      <c r="E2640" s="1">
        <v>0.251880195276421</v>
      </c>
    </row>
    <row r="2641">
      <c r="A2641" s="1">
        <v>2639.0</v>
      </c>
      <c r="B2641" s="2" t="str">
        <f>HYPERLINK("https://stackoverflow.com/q/57687014", "57687014")</f>
        <v>57687014</v>
      </c>
      <c r="C2641" s="1" t="s">
        <v>4</v>
      </c>
      <c r="D2641" s="1">
        <v>12.0</v>
      </c>
      <c r="E2641" s="1">
        <v>0.324593327819134</v>
      </c>
    </row>
    <row r="2642">
      <c r="A2642" s="1">
        <v>2640.0</v>
      </c>
      <c r="B2642" s="2" t="str">
        <f>HYPERLINK("https://stackoverflow.com/q/57710817", "57710817")</f>
        <v>57710817</v>
      </c>
      <c r="C2642" s="1" t="s">
        <v>4</v>
      </c>
      <c r="D2642" s="1">
        <v>11.0</v>
      </c>
      <c r="E2642" s="1">
        <v>0.672002442002442</v>
      </c>
    </row>
    <row r="2643">
      <c r="A2643" s="1">
        <v>2641.0</v>
      </c>
      <c r="B2643" s="2" t="str">
        <f>HYPERLINK("https://stackoverflow.com/q/57711779", "57711779")</f>
        <v>57711779</v>
      </c>
      <c r="C2643" s="1" t="s">
        <v>4</v>
      </c>
      <c r="D2643" s="1">
        <v>10.0</v>
      </c>
      <c r="E2643" s="1">
        <v>0.402055012452958</v>
      </c>
    </row>
    <row r="2644">
      <c r="A2644" s="1">
        <v>2642.0</v>
      </c>
      <c r="B2644" s="2" t="str">
        <f>HYPERLINK("https://stackoverflow.com/q/57713713", "57713713")</f>
        <v>57713713</v>
      </c>
      <c r="C2644" s="1" t="s">
        <v>4</v>
      </c>
      <c r="D2644" s="1">
        <v>10.0</v>
      </c>
      <c r="E2644" s="1">
        <v>0.295466123280692</v>
      </c>
    </row>
    <row r="2645">
      <c r="A2645" s="1">
        <v>2643.0</v>
      </c>
      <c r="B2645" s="2" t="str">
        <f>HYPERLINK("https://stackoverflow.com/q/57714229", "57714229")</f>
        <v>57714229</v>
      </c>
      <c r="C2645" s="1" t="s">
        <v>4</v>
      </c>
      <c r="D2645" s="1">
        <v>4.0</v>
      </c>
      <c r="E2645" s="1">
        <v>0.406811104485523</v>
      </c>
    </row>
    <row r="2646">
      <c r="A2646" s="1">
        <v>2644.0</v>
      </c>
      <c r="B2646" s="2" t="str">
        <f>HYPERLINK("https://stackoverflow.com/q/57731105", "57731105")</f>
        <v>57731105</v>
      </c>
      <c r="C2646" s="1" t="s">
        <v>4</v>
      </c>
      <c r="D2646" s="1">
        <v>10.0</v>
      </c>
      <c r="E2646" s="1">
        <v>0.56489127110596</v>
      </c>
    </row>
    <row r="2647">
      <c r="A2647" s="1">
        <v>2645.0</v>
      </c>
      <c r="B2647" s="2" t="str">
        <f>HYPERLINK("https://stackoverflow.com/q/57750105", "57750105")</f>
        <v>57750105</v>
      </c>
      <c r="C2647" s="1" t="s">
        <v>4</v>
      </c>
      <c r="D2647" s="1">
        <v>10.0</v>
      </c>
      <c r="E2647" s="1">
        <v>0.463240670814303</v>
      </c>
    </row>
    <row r="2648">
      <c r="A2648" s="1">
        <v>2646.0</v>
      </c>
      <c r="B2648" s="2" t="str">
        <f>HYPERLINK("https://stackoverflow.com/q/57754071", "57754071")</f>
        <v>57754071</v>
      </c>
      <c r="C2648" s="1" t="s">
        <v>4</v>
      </c>
      <c r="D2648" s="1">
        <v>4.0</v>
      </c>
      <c r="E2648" s="1">
        <v>0.507731157731157</v>
      </c>
    </row>
    <row r="2649">
      <c r="A2649" s="1">
        <v>2647.0</v>
      </c>
      <c r="B2649" s="2" t="str">
        <f>HYPERLINK("https://stackoverflow.com/q/57755093", "57755093")</f>
        <v>57755093</v>
      </c>
      <c r="C2649" s="1" t="s">
        <v>4</v>
      </c>
      <c r="D2649" s="1">
        <v>11.0</v>
      </c>
      <c r="E2649" s="1">
        <v>0.578096785843264</v>
      </c>
    </row>
    <row r="2650">
      <c r="A2650" s="1">
        <v>2648.0</v>
      </c>
      <c r="B2650" s="2" t="str">
        <f>HYPERLINK("https://stackoverflow.com/q/57762017", "57762017")</f>
        <v>57762017</v>
      </c>
      <c r="C2650" s="1" t="s">
        <v>4</v>
      </c>
      <c r="D2650" s="1">
        <v>6.0</v>
      </c>
      <c r="E2650" s="1">
        <v>0.731893837156995</v>
      </c>
    </row>
    <row r="2651">
      <c r="A2651" s="1">
        <v>2649.0</v>
      </c>
      <c r="B2651" s="2" t="str">
        <f>HYPERLINK("https://stackoverflow.com/q/57775247", "57775247")</f>
        <v>57775247</v>
      </c>
      <c r="C2651" s="1" t="s">
        <v>4</v>
      </c>
      <c r="D2651" s="1">
        <v>2.0</v>
      </c>
      <c r="E2651" s="1">
        <v>0.543161424113805</v>
      </c>
    </row>
    <row r="2652">
      <c r="A2652" s="1">
        <v>2650.0</v>
      </c>
      <c r="B2652" s="2" t="str">
        <f>HYPERLINK("https://stackoverflow.com/q/57775673", "57775673")</f>
        <v>57775673</v>
      </c>
      <c r="C2652" s="1" t="s">
        <v>4</v>
      </c>
      <c r="D2652" s="1">
        <v>12.0</v>
      </c>
      <c r="E2652" s="1">
        <v>0.347344182960621</v>
      </c>
    </row>
    <row r="2653">
      <c r="A2653" s="1">
        <v>2651.0</v>
      </c>
      <c r="B2653" s="2" t="str">
        <f>HYPERLINK("https://stackoverflow.com/q/57787836", "57787836")</f>
        <v>57787836</v>
      </c>
      <c r="C2653" s="1" t="s">
        <v>4</v>
      </c>
      <c r="D2653" s="1">
        <v>4.0</v>
      </c>
      <c r="E2653" s="1">
        <v>0.235545655139</v>
      </c>
    </row>
    <row r="2654">
      <c r="A2654" s="1">
        <v>2652.0</v>
      </c>
      <c r="B2654" s="2" t="str">
        <f>HYPERLINK("https://stackoverflow.com/q/57794087", "57794087")</f>
        <v>57794087</v>
      </c>
      <c r="C2654" s="1" t="s">
        <v>4</v>
      </c>
      <c r="D2654" s="1">
        <v>10.0</v>
      </c>
      <c r="E2654" s="1">
        <v>0.581595974119338</v>
      </c>
    </row>
    <row r="2655">
      <c r="A2655" s="1">
        <v>2653.0</v>
      </c>
      <c r="B2655" s="2" t="str">
        <f>HYPERLINK("https://stackoverflow.com/q/57794437", "57794437")</f>
        <v>57794437</v>
      </c>
      <c r="C2655" s="1" t="s">
        <v>4</v>
      </c>
      <c r="D2655" s="1">
        <v>10.0</v>
      </c>
      <c r="E2655" s="1">
        <v>0.349985807550383</v>
      </c>
    </row>
    <row r="2656">
      <c r="A2656" s="1">
        <v>2654.0</v>
      </c>
      <c r="B2656" s="2" t="str">
        <f>HYPERLINK("https://stackoverflow.com/q/57795677", "57795677")</f>
        <v>57795677</v>
      </c>
      <c r="C2656" s="1" t="s">
        <v>4</v>
      </c>
      <c r="D2656" s="1">
        <v>5.0</v>
      </c>
      <c r="E2656" s="1">
        <v>0.351706842724806</v>
      </c>
    </row>
    <row r="2657">
      <c r="A2657" s="1">
        <v>2655.0</v>
      </c>
      <c r="B2657" s="2" t="str">
        <f>HYPERLINK("https://stackoverflow.com/q/57795979", "57795979")</f>
        <v>57795979</v>
      </c>
      <c r="C2657" s="1" t="s">
        <v>4</v>
      </c>
      <c r="D2657" s="1">
        <v>3.0</v>
      </c>
      <c r="E2657" s="1">
        <v>0.579781240552944</v>
      </c>
    </row>
    <row r="2658">
      <c r="A2658" s="1">
        <v>2656.0</v>
      </c>
      <c r="B2658" s="2" t="str">
        <f>HYPERLINK("https://stackoverflow.com/q/57802832", "57802832")</f>
        <v>57802832</v>
      </c>
      <c r="C2658" s="1" t="s">
        <v>4</v>
      </c>
      <c r="D2658" s="1">
        <v>3.0</v>
      </c>
      <c r="E2658" s="1">
        <v>0.313878264154507</v>
      </c>
    </row>
    <row r="2659">
      <c r="A2659" s="1">
        <v>2657.0</v>
      </c>
      <c r="B2659" s="2" t="str">
        <f>HYPERLINK("https://stackoverflow.com/q/57806521", "57806521")</f>
        <v>57806521</v>
      </c>
      <c r="C2659" s="1" t="s">
        <v>4</v>
      </c>
      <c r="D2659" s="1">
        <v>1.0</v>
      </c>
      <c r="E2659" s="1">
        <v>0.351791461517147</v>
      </c>
    </row>
    <row r="2660">
      <c r="A2660" s="1">
        <v>2658.0</v>
      </c>
      <c r="B2660" s="2" t="str">
        <f>HYPERLINK("https://stackoverflow.com/q/57810467", "57810467")</f>
        <v>57810467</v>
      </c>
      <c r="C2660" s="1" t="s">
        <v>4</v>
      </c>
      <c r="D2660" s="1">
        <v>7.0</v>
      </c>
      <c r="E2660" s="1">
        <v>0.424145299145299</v>
      </c>
    </row>
    <row r="2661">
      <c r="A2661" s="1">
        <v>2659.0</v>
      </c>
      <c r="B2661" s="2" t="str">
        <f>HYPERLINK("https://stackoverflow.com/q/57810829", "57810829")</f>
        <v>57810829</v>
      </c>
      <c r="C2661" s="1" t="s">
        <v>4</v>
      </c>
      <c r="D2661" s="1">
        <v>3.0</v>
      </c>
      <c r="E2661" s="1">
        <v>0.32097936028067</v>
      </c>
    </row>
    <row r="2662">
      <c r="A2662" s="1">
        <v>2660.0</v>
      </c>
      <c r="B2662" s="2" t="str">
        <f>HYPERLINK("https://stackoverflow.com/q/57811097", "57811097")</f>
        <v>57811097</v>
      </c>
      <c r="C2662" s="1" t="s">
        <v>4</v>
      </c>
      <c r="D2662" s="1">
        <v>2.0</v>
      </c>
      <c r="E2662" s="1">
        <v>0.4424807249666</v>
      </c>
    </row>
    <row r="2663">
      <c r="A2663" s="1">
        <v>2661.0</v>
      </c>
      <c r="B2663" s="2" t="str">
        <f>HYPERLINK("https://stackoverflow.com/q/57814318", "57814318")</f>
        <v>57814318</v>
      </c>
      <c r="C2663" s="1" t="s">
        <v>4</v>
      </c>
      <c r="D2663" s="1">
        <v>5.0</v>
      </c>
      <c r="E2663" s="1">
        <v>0.491737891737891</v>
      </c>
    </row>
    <row r="2664">
      <c r="A2664" s="1">
        <v>2662.0</v>
      </c>
      <c r="B2664" s="2" t="str">
        <f>HYPERLINK("https://stackoverflow.com/q/57820524", "57820524")</f>
        <v>57820524</v>
      </c>
      <c r="C2664" s="1" t="s">
        <v>4</v>
      </c>
      <c r="D2664" s="1">
        <v>9.0</v>
      </c>
      <c r="E2664" s="1">
        <v>0.457070912192348</v>
      </c>
    </row>
    <row r="2665">
      <c r="A2665" s="1">
        <v>2663.0</v>
      </c>
      <c r="B2665" s="2" t="str">
        <f>HYPERLINK("https://stackoverflow.com/q/57825022", "57825022")</f>
        <v>57825022</v>
      </c>
      <c r="C2665" s="1" t="s">
        <v>4</v>
      </c>
      <c r="D2665" s="1">
        <v>5.0</v>
      </c>
      <c r="E2665" s="1">
        <v>0.524232850880415</v>
      </c>
    </row>
    <row r="2666">
      <c r="A2666" s="1">
        <v>2664.0</v>
      </c>
      <c r="B2666" s="2" t="str">
        <f>HYPERLINK("https://stackoverflow.com/q/57825080", "57825080")</f>
        <v>57825080</v>
      </c>
      <c r="C2666" s="1" t="s">
        <v>4</v>
      </c>
      <c r="D2666" s="1">
        <v>9.0</v>
      </c>
      <c r="E2666" s="1">
        <v>0.31467174261934</v>
      </c>
    </row>
    <row r="2667">
      <c r="A2667" s="1">
        <v>2665.0</v>
      </c>
      <c r="B2667" s="2" t="str">
        <f>HYPERLINK("https://stackoverflow.com/q/57827537", "57827537")</f>
        <v>57827537</v>
      </c>
      <c r="C2667" s="1" t="s">
        <v>4</v>
      </c>
      <c r="D2667" s="1">
        <v>1.0</v>
      </c>
      <c r="E2667" s="1">
        <v>0.585201552885574</v>
      </c>
    </row>
    <row r="2668">
      <c r="A2668" s="1">
        <v>2666.0</v>
      </c>
      <c r="B2668" s="2" t="str">
        <f>HYPERLINK("https://stackoverflow.com/q/57828966", "57828966")</f>
        <v>57828966</v>
      </c>
      <c r="C2668" s="1" t="s">
        <v>4</v>
      </c>
      <c r="D2668" s="1">
        <v>11.0</v>
      </c>
      <c r="E2668" s="1">
        <v>0.274010649235065</v>
      </c>
    </row>
    <row r="2669">
      <c r="A2669" s="1">
        <v>2667.0</v>
      </c>
      <c r="B2669" s="2" t="str">
        <f>HYPERLINK("https://stackoverflow.com/q/57831723", "57831723")</f>
        <v>57831723</v>
      </c>
      <c r="C2669" s="1" t="s">
        <v>4</v>
      </c>
      <c r="D2669" s="1">
        <v>6.0</v>
      </c>
      <c r="E2669" s="1">
        <v>0.258550373511003</v>
      </c>
    </row>
    <row r="2670">
      <c r="A2670" s="1">
        <v>2668.0</v>
      </c>
      <c r="B2670" s="2" t="str">
        <f>HYPERLINK("https://stackoverflow.com/q/57832672", "57832672")</f>
        <v>57832672</v>
      </c>
      <c r="C2670" s="1" t="s">
        <v>4</v>
      </c>
      <c r="D2670" s="1">
        <v>11.0</v>
      </c>
      <c r="E2670" s="1">
        <v>0.371684159248926</v>
      </c>
    </row>
    <row r="2671">
      <c r="A2671" s="1">
        <v>2669.0</v>
      </c>
      <c r="B2671" s="2" t="str">
        <f>HYPERLINK("https://stackoverflow.com/q/57833839", "57833839")</f>
        <v>57833839</v>
      </c>
      <c r="C2671" s="1" t="s">
        <v>4</v>
      </c>
      <c r="D2671" s="1">
        <v>1.0</v>
      </c>
      <c r="E2671" s="1">
        <v>0.358985924615153</v>
      </c>
    </row>
    <row r="2672">
      <c r="A2672" s="1">
        <v>2670.0</v>
      </c>
      <c r="B2672" s="2" t="str">
        <f>HYPERLINK("https://stackoverflow.com/q/57836593", "57836593")</f>
        <v>57836593</v>
      </c>
      <c r="C2672" s="1" t="s">
        <v>4</v>
      </c>
      <c r="D2672" s="1">
        <v>8.0</v>
      </c>
      <c r="E2672" s="1">
        <v>0.435012745539061</v>
      </c>
    </row>
    <row r="2673">
      <c r="A2673" s="1">
        <v>2671.0</v>
      </c>
      <c r="B2673" s="2" t="str">
        <f>HYPERLINK("https://stackoverflow.com/q/57848501", "57848501")</f>
        <v>57848501</v>
      </c>
      <c r="C2673" s="1" t="s">
        <v>4</v>
      </c>
      <c r="D2673" s="1">
        <v>9.0</v>
      </c>
      <c r="E2673" s="1">
        <v>0.533908775492933</v>
      </c>
    </row>
    <row r="2674">
      <c r="A2674" s="1">
        <v>2672.0</v>
      </c>
      <c r="B2674" s="2" t="str">
        <f>HYPERLINK("https://stackoverflow.com/q/57849964", "57849964")</f>
        <v>57849964</v>
      </c>
      <c r="C2674" s="1" t="s">
        <v>4</v>
      </c>
      <c r="D2674" s="1">
        <v>0.0</v>
      </c>
      <c r="E2674" s="1">
        <v>0.631048893916541</v>
      </c>
    </row>
    <row r="2675">
      <c r="A2675" s="1">
        <v>2673.0</v>
      </c>
      <c r="B2675" s="2" t="str">
        <f>HYPERLINK("https://stackoverflow.com/q/57850922", "57850922")</f>
        <v>57850922</v>
      </c>
      <c r="C2675" s="1" t="s">
        <v>4</v>
      </c>
      <c r="D2675" s="1">
        <v>6.0</v>
      </c>
      <c r="E2675" s="1">
        <v>0.320350818390034</v>
      </c>
    </row>
    <row r="2676">
      <c r="A2676" s="1">
        <v>2674.0</v>
      </c>
      <c r="B2676" s="2" t="str">
        <f>HYPERLINK("https://stackoverflow.com/q/57858132", "57858132")</f>
        <v>57858132</v>
      </c>
      <c r="C2676" s="1" t="s">
        <v>4</v>
      </c>
      <c r="D2676" s="1">
        <v>8.0</v>
      </c>
      <c r="E2676" s="1">
        <v>0.431037790140034</v>
      </c>
    </row>
    <row r="2677">
      <c r="A2677" s="1">
        <v>2675.0</v>
      </c>
      <c r="B2677" s="2" t="str">
        <f>HYPERLINK("https://stackoverflow.com/q/57859250", "57859250")</f>
        <v>57859250</v>
      </c>
      <c r="C2677" s="1" t="s">
        <v>4</v>
      </c>
      <c r="D2677" s="1">
        <v>8.0</v>
      </c>
      <c r="E2677" s="1">
        <v>0.632129226468849</v>
      </c>
    </row>
    <row r="2678">
      <c r="A2678" s="1">
        <v>2676.0</v>
      </c>
      <c r="B2678" s="2" t="str">
        <f>HYPERLINK("https://stackoverflow.com/q/57861623", "57861623")</f>
        <v>57861623</v>
      </c>
      <c r="C2678" s="1" t="s">
        <v>4</v>
      </c>
      <c r="D2678" s="1">
        <v>4.0</v>
      </c>
      <c r="E2678" s="1">
        <v>0.588530774005634</v>
      </c>
    </row>
    <row r="2679">
      <c r="A2679" s="1">
        <v>2677.0</v>
      </c>
      <c r="B2679" s="2" t="str">
        <f>HYPERLINK("https://stackoverflow.com/q/57864148", "57864148")</f>
        <v>57864148</v>
      </c>
      <c r="C2679" s="1" t="s">
        <v>4</v>
      </c>
      <c r="D2679" s="1">
        <v>5.0</v>
      </c>
      <c r="E2679" s="1">
        <v>0.462859738222057</v>
      </c>
    </row>
    <row r="2680">
      <c r="A2680" s="1">
        <v>2678.0</v>
      </c>
      <c r="B2680" s="2" t="str">
        <f>HYPERLINK("https://stackoverflow.com/q/57867919", "57867919")</f>
        <v>57867919</v>
      </c>
      <c r="C2680" s="1" t="s">
        <v>4</v>
      </c>
      <c r="D2680" s="1">
        <v>3.0</v>
      </c>
      <c r="E2680" s="1">
        <v>0.335570153751971</v>
      </c>
    </row>
    <row r="2681">
      <c r="A2681" s="1">
        <v>2679.0</v>
      </c>
      <c r="B2681" s="2" t="str">
        <f>HYPERLINK("https://stackoverflow.com/q/57873246", "57873246")</f>
        <v>57873246</v>
      </c>
      <c r="C2681" s="1" t="s">
        <v>4</v>
      </c>
      <c r="D2681" s="1">
        <v>2.0</v>
      </c>
      <c r="E2681" s="1">
        <v>0.491430848943802</v>
      </c>
    </row>
    <row r="2682">
      <c r="A2682" s="1">
        <v>2680.0</v>
      </c>
      <c r="B2682" s="2" t="str">
        <f>HYPERLINK("https://stackoverflow.com/q/57879053", "57879053")</f>
        <v>57879053</v>
      </c>
      <c r="C2682" s="1" t="s">
        <v>4</v>
      </c>
      <c r="D2682" s="1">
        <v>12.0</v>
      </c>
      <c r="E2682" s="1">
        <v>0.288252052957935</v>
      </c>
    </row>
    <row r="2683">
      <c r="A2683" s="1">
        <v>2681.0</v>
      </c>
      <c r="B2683" s="2" t="str">
        <f>HYPERLINK("https://stackoverflow.com/q/57885314", "57885314")</f>
        <v>57885314</v>
      </c>
      <c r="C2683" s="1" t="s">
        <v>4</v>
      </c>
      <c r="D2683" s="1">
        <v>4.0</v>
      </c>
      <c r="E2683" s="1">
        <v>0.61969360545873</v>
      </c>
    </row>
    <row r="2684">
      <c r="A2684" s="1">
        <v>2682.0</v>
      </c>
      <c r="B2684" s="2" t="str">
        <f>HYPERLINK("https://stackoverflow.com/q/57885877", "57885877")</f>
        <v>57885877</v>
      </c>
      <c r="C2684" s="1" t="s">
        <v>4</v>
      </c>
      <c r="D2684" s="1">
        <v>4.0</v>
      </c>
      <c r="E2684" s="1">
        <v>0.377721112527742</v>
      </c>
    </row>
    <row r="2685">
      <c r="A2685" s="1">
        <v>2683.0</v>
      </c>
      <c r="B2685" s="2" t="str">
        <f>HYPERLINK("https://stackoverflow.com/q/57887686", "57887686")</f>
        <v>57887686</v>
      </c>
      <c r="C2685" s="1" t="s">
        <v>4</v>
      </c>
      <c r="D2685" s="1">
        <v>10.0</v>
      </c>
      <c r="E2685" s="1">
        <v>0.786413817663817</v>
      </c>
    </row>
    <row r="2686">
      <c r="A2686" s="1">
        <v>2684.0</v>
      </c>
      <c r="B2686" s="2" t="str">
        <f>HYPERLINK("https://stackoverflow.com/q/57891475", "57891475")</f>
        <v>57891475</v>
      </c>
      <c r="C2686" s="1" t="s">
        <v>4</v>
      </c>
      <c r="D2686" s="1">
        <v>9.0</v>
      </c>
      <c r="E2686" s="1">
        <v>0.496885412139649</v>
      </c>
    </row>
    <row r="2687">
      <c r="A2687" s="1">
        <v>2685.0</v>
      </c>
      <c r="B2687" s="2" t="str">
        <f>HYPERLINK("https://stackoverflow.com/q/57892682", "57892682")</f>
        <v>57892682</v>
      </c>
      <c r="C2687" s="1" t="s">
        <v>4</v>
      </c>
      <c r="D2687" s="1">
        <v>9.0</v>
      </c>
      <c r="E2687" s="1">
        <v>0.71400598025985</v>
      </c>
    </row>
    <row r="2688">
      <c r="A2688" s="1">
        <v>2686.0</v>
      </c>
      <c r="B2688" s="2" t="str">
        <f>HYPERLINK("https://stackoverflow.com/q/57892931", "57892931")</f>
        <v>57892931</v>
      </c>
      <c r="C2688" s="1" t="s">
        <v>4</v>
      </c>
      <c r="D2688" s="1">
        <v>6.0</v>
      </c>
      <c r="E2688" s="1">
        <v>0.301295836779707</v>
      </c>
    </row>
    <row r="2689">
      <c r="A2689" s="1">
        <v>2687.0</v>
      </c>
      <c r="B2689" s="2" t="str">
        <f>HYPERLINK("https://stackoverflow.com/q/57894957", "57894957")</f>
        <v>57894957</v>
      </c>
      <c r="C2689" s="1" t="s">
        <v>4</v>
      </c>
      <c r="D2689" s="1">
        <v>10.0</v>
      </c>
      <c r="E2689" s="1">
        <v>0.368839672181574</v>
      </c>
    </row>
    <row r="2690">
      <c r="A2690" s="1">
        <v>2688.0</v>
      </c>
      <c r="B2690" s="2" t="str">
        <f>HYPERLINK("https://stackoverflow.com/q/57895035", "57895035")</f>
        <v>57895035</v>
      </c>
      <c r="C2690" s="1" t="s">
        <v>4</v>
      </c>
      <c r="D2690" s="1">
        <v>0.0</v>
      </c>
      <c r="E2690" s="1">
        <v>0.43219935859074</v>
      </c>
    </row>
    <row r="2691">
      <c r="A2691" s="1">
        <v>2689.0</v>
      </c>
      <c r="B2691" s="2" t="str">
        <f>HYPERLINK("https://stackoverflow.com/q/57895348", "57895348")</f>
        <v>57895348</v>
      </c>
      <c r="C2691" s="1" t="s">
        <v>4</v>
      </c>
      <c r="D2691" s="1">
        <v>1.0</v>
      </c>
      <c r="E2691" s="1">
        <v>0.408616393856246</v>
      </c>
    </row>
    <row r="2692">
      <c r="A2692" s="1">
        <v>2690.0</v>
      </c>
      <c r="B2692" s="2" t="str">
        <f>HYPERLINK("https://stackoverflow.com/q/57897359", "57897359")</f>
        <v>57897359</v>
      </c>
      <c r="C2692" s="1" t="s">
        <v>4</v>
      </c>
      <c r="D2692" s="1">
        <v>4.0</v>
      </c>
      <c r="E2692" s="1">
        <v>0.448068451372416</v>
      </c>
    </row>
    <row r="2693">
      <c r="A2693" s="1">
        <v>2691.0</v>
      </c>
      <c r="B2693" s="2" t="str">
        <f>HYPERLINK("https://stackoverflow.com/q/57900028", "57900028")</f>
        <v>57900028</v>
      </c>
      <c r="C2693" s="1" t="s">
        <v>4</v>
      </c>
      <c r="D2693" s="1">
        <v>5.0</v>
      </c>
      <c r="E2693" s="1">
        <v>0.42025641025641</v>
      </c>
    </row>
    <row r="2694">
      <c r="A2694" s="1">
        <v>2692.0</v>
      </c>
      <c r="B2694" s="2" t="str">
        <f>HYPERLINK("https://stackoverflow.com/q/57901336", "57901336")</f>
        <v>57901336</v>
      </c>
      <c r="C2694" s="1" t="s">
        <v>4</v>
      </c>
      <c r="D2694" s="1">
        <v>7.0</v>
      </c>
      <c r="E2694" s="1">
        <v>0.462797323262439</v>
      </c>
    </row>
    <row r="2695">
      <c r="A2695" s="1">
        <v>2693.0</v>
      </c>
      <c r="B2695" s="2" t="str">
        <f>HYPERLINK("https://stackoverflow.com/q/57909595", "57909595")</f>
        <v>57909595</v>
      </c>
      <c r="C2695" s="1" t="s">
        <v>4</v>
      </c>
      <c r="D2695" s="1">
        <v>2.0</v>
      </c>
      <c r="E2695" s="1">
        <v>0.529980785794739</v>
      </c>
    </row>
    <row r="2696">
      <c r="A2696" s="1">
        <v>2694.0</v>
      </c>
      <c r="B2696" s="2" t="str">
        <f>HYPERLINK("https://stackoverflow.com/q/57910501", "57910501")</f>
        <v>57910501</v>
      </c>
      <c r="C2696" s="1" t="s">
        <v>4</v>
      </c>
      <c r="D2696" s="1">
        <v>10.0</v>
      </c>
      <c r="E2696" s="1">
        <v>0.362057025100503</v>
      </c>
    </row>
    <row r="2697">
      <c r="A2697" s="1">
        <v>2695.0</v>
      </c>
      <c r="B2697" s="2" t="str">
        <f>HYPERLINK("https://stackoverflow.com/q/57916211", "57916211")</f>
        <v>57916211</v>
      </c>
      <c r="C2697" s="1" t="s">
        <v>4</v>
      </c>
      <c r="D2697" s="1">
        <v>1.0</v>
      </c>
      <c r="E2697" s="1">
        <v>0.390015238852448</v>
      </c>
    </row>
    <row r="2698">
      <c r="A2698" s="1">
        <v>2696.0</v>
      </c>
      <c r="B2698" s="2" t="str">
        <f>HYPERLINK("https://stackoverflow.com/q/57918783", "57918783")</f>
        <v>57918783</v>
      </c>
      <c r="C2698" s="1" t="s">
        <v>4</v>
      </c>
      <c r="D2698" s="1">
        <v>6.0</v>
      </c>
      <c r="E2698" s="1">
        <v>0.702860911864127</v>
      </c>
    </row>
    <row r="2699">
      <c r="A2699" s="1">
        <v>2697.0</v>
      </c>
      <c r="B2699" s="2" t="str">
        <f>HYPERLINK("https://stackoverflow.com/q/57927698", "57927698")</f>
        <v>57927698</v>
      </c>
      <c r="C2699" s="1" t="s">
        <v>4</v>
      </c>
      <c r="D2699" s="1">
        <v>10.0</v>
      </c>
      <c r="E2699" s="1">
        <v>0.248409631971275</v>
      </c>
    </row>
    <row r="2700">
      <c r="A2700" s="1">
        <v>2698.0</v>
      </c>
      <c r="B2700" s="2" t="str">
        <f>HYPERLINK("https://stackoverflow.com/q/57928329", "57928329")</f>
        <v>57928329</v>
      </c>
      <c r="C2700" s="1" t="s">
        <v>4</v>
      </c>
      <c r="D2700" s="1">
        <v>1.0</v>
      </c>
      <c r="E2700" s="1">
        <v>0.342125241838708</v>
      </c>
    </row>
    <row r="2701">
      <c r="A2701" s="1">
        <v>2699.0</v>
      </c>
      <c r="B2701" s="2" t="str">
        <f>HYPERLINK("https://stackoverflow.com/q/57931047", "57931047")</f>
        <v>57931047</v>
      </c>
      <c r="C2701" s="1" t="s">
        <v>4</v>
      </c>
      <c r="D2701" s="1">
        <v>12.0</v>
      </c>
      <c r="E2701" s="1">
        <v>0.383915414087827</v>
      </c>
    </row>
    <row r="2702">
      <c r="A2702" s="1">
        <v>2700.0</v>
      </c>
      <c r="B2702" s="2" t="str">
        <f>HYPERLINK("https://stackoverflow.com/q/57941287", "57941287")</f>
        <v>57941287</v>
      </c>
      <c r="C2702" s="1" t="s">
        <v>4</v>
      </c>
      <c r="D2702" s="1">
        <v>7.0</v>
      </c>
      <c r="E2702" s="1">
        <v>0.465811965811965</v>
      </c>
    </row>
    <row r="2703">
      <c r="A2703" s="1">
        <v>2701.0</v>
      </c>
      <c r="B2703" s="2" t="str">
        <f>HYPERLINK("https://stackoverflow.com/q/57944759", "57944759")</f>
        <v>57944759</v>
      </c>
      <c r="C2703" s="1" t="s">
        <v>4</v>
      </c>
      <c r="D2703" s="1">
        <v>11.0</v>
      </c>
      <c r="E2703" s="1">
        <v>0.287781662781662</v>
      </c>
    </row>
    <row r="2704">
      <c r="A2704" s="1">
        <v>2702.0</v>
      </c>
      <c r="B2704" s="2" t="str">
        <f>HYPERLINK("https://stackoverflow.com/q/57958985", "57958985")</f>
        <v>57958985</v>
      </c>
      <c r="C2704" s="1" t="s">
        <v>4</v>
      </c>
      <c r="D2704" s="1">
        <v>3.0</v>
      </c>
      <c r="E2704" s="1">
        <v>0.651635720601237</v>
      </c>
    </row>
    <row r="2705">
      <c r="A2705" s="1">
        <v>2703.0</v>
      </c>
      <c r="B2705" s="2" t="str">
        <f>HYPERLINK("https://stackoverflow.com/q/57963215", "57963215")</f>
        <v>57963215</v>
      </c>
      <c r="C2705" s="1" t="s">
        <v>4</v>
      </c>
      <c r="D2705" s="1">
        <v>5.0</v>
      </c>
      <c r="E2705" s="1">
        <v>0.531013823618325</v>
      </c>
    </row>
    <row r="2706">
      <c r="A2706" s="1">
        <v>2704.0</v>
      </c>
      <c r="B2706" s="2" t="str">
        <f>HYPERLINK("https://stackoverflow.com/q/57969107", "57969107")</f>
        <v>57969107</v>
      </c>
      <c r="C2706" s="1" t="s">
        <v>4</v>
      </c>
      <c r="D2706" s="1">
        <v>12.0</v>
      </c>
      <c r="E2706" s="1">
        <v>0.333729552272598</v>
      </c>
    </row>
    <row r="2707">
      <c r="A2707" s="1">
        <v>2705.0</v>
      </c>
      <c r="B2707" s="2" t="str">
        <f>HYPERLINK("https://stackoverflow.com/q/57971560", "57971560")</f>
        <v>57971560</v>
      </c>
      <c r="C2707" s="1" t="s">
        <v>4</v>
      </c>
      <c r="D2707" s="1">
        <v>0.0</v>
      </c>
      <c r="E2707" s="1">
        <v>0.397083443475196</v>
      </c>
    </row>
    <row r="2708">
      <c r="A2708" s="1">
        <v>2706.0</v>
      </c>
      <c r="B2708" s="2" t="str">
        <f>HYPERLINK("https://stackoverflow.com/q/57977027", "57977027")</f>
        <v>57977027</v>
      </c>
      <c r="C2708" s="1" t="s">
        <v>4</v>
      </c>
      <c r="D2708" s="1">
        <v>6.0</v>
      </c>
      <c r="E2708" s="1">
        <v>0.553842585157825</v>
      </c>
    </row>
    <row r="2709">
      <c r="A2709" s="1">
        <v>2707.0</v>
      </c>
      <c r="B2709" s="2" t="str">
        <f>HYPERLINK("https://stackoverflow.com/q/57978754", "57978754")</f>
        <v>57978754</v>
      </c>
      <c r="C2709" s="1" t="s">
        <v>4</v>
      </c>
      <c r="D2709" s="1">
        <v>10.0</v>
      </c>
      <c r="E2709" s="1">
        <v>0.806751119251119</v>
      </c>
    </row>
    <row r="2710">
      <c r="A2710" s="1">
        <v>2708.0</v>
      </c>
      <c r="B2710" s="2" t="str">
        <f>HYPERLINK("https://stackoverflow.com/q/57982913", "57982913")</f>
        <v>57982913</v>
      </c>
      <c r="C2710" s="1" t="s">
        <v>4</v>
      </c>
      <c r="D2710" s="1">
        <v>12.0</v>
      </c>
      <c r="E2710" s="1">
        <v>0.745995396874963</v>
      </c>
    </row>
    <row r="2711">
      <c r="A2711" s="1">
        <v>2709.0</v>
      </c>
      <c r="B2711" s="2" t="str">
        <f>HYPERLINK("https://stackoverflow.com/q/57984097", "57984097")</f>
        <v>57984097</v>
      </c>
      <c r="C2711" s="1" t="s">
        <v>4</v>
      </c>
      <c r="D2711" s="1">
        <v>12.0</v>
      </c>
      <c r="E2711" s="1">
        <v>0.427102288392611</v>
      </c>
    </row>
    <row r="2712">
      <c r="A2712" s="1">
        <v>2710.0</v>
      </c>
      <c r="B2712" s="2" t="str">
        <f>HYPERLINK("https://stackoverflow.com/q/57996119", "57996119")</f>
        <v>57996119</v>
      </c>
      <c r="C2712" s="1" t="s">
        <v>4</v>
      </c>
      <c r="D2712" s="1">
        <v>3.0</v>
      </c>
      <c r="E2712" s="1">
        <v>0.550084644287542</v>
      </c>
    </row>
    <row r="2713">
      <c r="A2713" s="1">
        <v>2711.0</v>
      </c>
      <c r="B2713" s="2" t="str">
        <f>HYPERLINK("https://stackoverflow.com/q/57996398", "57996398")</f>
        <v>57996398</v>
      </c>
      <c r="C2713" s="1" t="s">
        <v>4</v>
      </c>
      <c r="D2713" s="1">
        <v>4.0</v>
      </c>
      <c r="E2713" s="1">
        <v>0.471433658933658</v>
      </c>
    </row>
    <row r="2714">
      <c r="A2714" s="1">
        <v>2712.0</v>
      </c>
      <c r="B2714" s="2" t="str">
        <f>HYPERLINK("https://stackoverflow.com/q/58004108", "58004108")</f>
        <v>58004108</v>
      </c>
      <c r="C2714" s="1" t="s">
        <v>4</v>
      </c>
      <c r="D2714" s="1">
        <v>4.0</v>
      </c>
      <c r="E2714" s="1">
        <v>0.373135198135198</v>
      </c>
    </row>
    <row r="2715">
      <c r="A2715" s="1">
        <v>2713.0</v>
      </c>
      <c r="B2715" s="2" t="str">
        <f>HYPERLINK("https://stackoverflow.com/q/58004855", "58004855")</f>
        <v>58004855</v>
      </c>
      <c r="C2715" s="1" t="s">
        <v>4</v>
      </c>
      <c r="D2715" s="1">
        <v>7.0</v>
      </c>
      <c r="E2715" s="1">
        <v>0.377654946517221</v>
      </c>
    </row>
    <row r="2716">
      <c r="A2716" s="1">
        <v>2714.0</v>
      </c>
      <c r="B2716" s="2" t="str">
        <f>HYPERLINK("https://stackoverflow.com/q/58010768", "58010768")</f>
        <v>58010768</v>
      </c>
      <c r="C2716" s="1" t="s">
        <v>4</v>
      </c>
      <c r="D2716" s="1">
        <v>8.0</v>
      </c>
      <c r="E2716" s="1">
        <v>0.381966127353581</v>
      </c>
    </row>
    <row r="2717">
      <c r="A2717" s="1">
        <v>2715.0</v>
      </c>
      <c r="B2717" s="2" t="str">
        <f>HYPERLINK("https://stackoverflow.com/q/58011656", "58011656")</f>
        <v>58011656</v>
      </c>
      <c r="C2717" s="1" t="s">
        <v>4</v>
      </c>
      <c r="D2717" s="1">
        <v>6.0</v>
      </c>
      <c r="E2717" s="1">
        <v>0.662621646780062</v>
      </c>
    </row>
    <row r="2718">
      <c r="A2718" s="1">
        <v>2716.0</v>
      </c>
      <c r="B2718" s="2" t="str">
        <f>HYPERLINK("https://stackoverflow.com/q/58018611", "58018611")</f>
        <v>58018611</v>
      </c>
      <c r="C2718" s="1" t="s">
        <v>4</v>
      </c>
      <c r="D2718" s="1">
        <v>12.0</v>
      </c>
      <c r="E2718" s="1">
        <v>0.472403302911777</v>
      </c>
    </row>
    <row r="2719">
      <c r="A2719" s="1">
        <v>2717.0</v>
      </c>
      <c r="B2719" s="2" t="str">
        <f>HYPERLINK("https://stackoverflow.com/q/58018964", "58018964")</f>
        <v>58018964</v>
      </c>
      <c r="C2719" s="1" t="s">
        <v>4</v>
      </c>
      <c r="D2719" s="1">
        <v>12.0</v>
      </c>
      <c r="E2719" s="1">
        <v>0.433517476200403</v>
      </c>
    </row>
    <row r="2720">
      <c r="A2720" s="1">
        <v>2718.0</v>
      </c>
      <c r="B2720" s="2" t="str">
        <f>HYPERLINK("https://stackoverflow.com/q/58020564", "58020564")</f>
        <v>58020564</v>
      </c>
      <c r="C2720" s="1" t="s">
        <v>4</v>
      </c>
      <c r="D2720" s="1">
        <v>12.0</v>
      </c>
      <c r="E2720" s="1">
        <v>0.624566695774126</v>
      </c>
    </row>
    <row r="2721">
      <c r="A2721" s="1">
        <v>2719.0</v>
      </c>
      <c r="B2721" s="2" t="str">
        <f>HYPERLINK("https://stackoverflow.com/q/58025822", "58025822")</f>
        <v>58025822</v>
      </c>
      <c r="C2721" s="1" t="s">
        <v>4</v>
      </c>
      <c r="D2721" s="1">
        <v>1.0</v>
      </c>
      <c r="E2721" s="1">
        <v>0.622577642379622</v>
      </c>
    </row>
    <row r="2722">
      <c r="A2722" s="1">
        <v>2720.0</v>
      </c>
      <c r="B2722" s="2" t="str">
        <f>HYPERLINK("https://stackoverflow.com/q/58028882", "58028882")</f>
        <v>58028882</v>
      </c>
      <c r="C2722" s="1" t="s">
        <v>4</v>
      </c>
      <c r="D2722" s="1">
        <v>12.0</v>
      </c>
      <c r="E2722" s="1">
        <v>0.421705798754979</v>
      </c>
    </row>
    <row r="2723">
      <c r="A2723" s="1">
        <v>2721.0</v>
      </c>
      <c r="B2723" s="2" t="str">
        <f>HYPERLINK("https://stackoverflow.com/q/58030372", "58030372")</f>
        <v>58030372</v>
      </c>
      <c r="C2723" s="1" t="s">
        <v>4</v>
      </c>
      <c r="D2723" s="1">
        <v>5.0</v>
      </c>
      <c r="E2723" s="1">
        <v>0.474263060297973</v>
      </c>
    </row>
    <row r="2724">
      <c r="A2724" s="1">
        <v>2722.0</v>
      </c>
      <c r="B2724" s="2" t="str">
        <f>HYPERLINK("https://stackoverflow.com/q/58031932", "58031932")</f>
        <v>58031932</v>
      </c>
      <c r="C2724" s="1" t="s">
        <v>4</v>
      </c>
      <c r="D2724" s="1">
        <v>4.0</v>
      </c>
      <c r="E2724" s="1">
        <v>0.441341066341066</v>
      </c>
    </row>
    <row r="2725">
      <c r="A2725" s="1">
        <v>2723.0</v>
      </c>
      <c r="B2725" s="2" t="str">
        <f>HYPERLINK("https://stackoverflow.com/q/58032332", "58032332")</f>
        <v>58032332</v>
      </c>
      <c r="C2725" s="1" t="s">
        <v>4</v>
      </c>
      <c r="D2725" s="1">
        <v>11.0</v>
      </c>
      <c r="E2725" s="1">
        <v>0.646486520415528</v>
      </c>
    </row>
    <row r="2726">
      <c r="A2726" s="1">
        <v>2724.0</v>
      </c>
      <c r="B2726" s="2" t="str">
        <f>HYPERLINK("https://stackoverflow.com/q/58036007", "58036007")</f>
        <v>58036007</v>
      </c>
      <c r="C2726" s="1" t="s">
        <v>4</v>
      </c>
      <c r="D2726" s="1">
        <v>1.0</v>
      </c>
      <c r="E2726" s="1">
        <v>0.46424259983582</v>
      </c>
    </row>
    <row r="2727">
      <c r="A2727" s="1">
        <v>2725.0</v>
      </c>
      <c r="B2727" s="2" t="str">
        <f>HYPERLINK("https://stackoverflow.com/q/58039038", "58039038")</f>
        <v>58039038</v>
      </c>
      <c r="C2727" s="1" t="s">
        <v>4</v>
      </c>
      <c r="D2727" s="1">
        <v>8.0</v>
      </c>
      <c r="E2727" s="1">
        <v>0.620619482688448</v>
      </c>
    </row>
    <row r="2728">
      <c r="A2728" s="1">
        <v>2726.0</v>
      </c>
      <c r="B2728" s="2" t="str">
        <f>HYPERLINK("https://stackoverflow.com/q/58041573", "58041573")</f>
        <v>58041573</v>
      </c>
      <c r="C2728" s="1" t="s">
        <v>4</v>
      </c>
      <c r="D2728" s="1">
        <v>2.0</v>
      </c>
      <c r="E2728" s="1">
        <v>0.260927551196007</v>
      </c>
    </row>
    <row r="2729">
      <c r="A2729" s="1">
        <v>2727.0</v>
      </c>
      <c r="B2729" s="2" t="str">
        <f>HYPERLINK("https://stackoverflow.com/q/58053093", "58053093")</f>
        <v>58053093</v>
      </c>
      <c r="C2729" s="1" t="s">
        <v>4</v>
      </c>
      <c r="D2729" s="1">
        <v>12.0</v>
      </c>
      <c r="E2729" s="1">
        <v>0.589910973019908</v>
      </c>
    </row>
    <row r="2730">
      <c r="A2730" s="1">
        <v>2728.0</v>
      </c>
      <c r="B2730" s="2" t="str">
        <f>HYPERLINK("https://stackoverflow.com/q/58054024", "58054024")</f>
        <v>58054024</v>
      </c>
      <c r="C2730" s="1" t="s">
        <v>4</v>
      </c>
      <c r="D2730" s="1">
        <v>11.0</v>
      </c>
      <c r="E2730" s="1">
        <v>0.319004912225251</v>
      </c>
    </row>
    <row r="2731">
      <c r="A2731" s="1">
        <v>2729.0</v>
      </c>
      <c r="B2731" s="2" t="str">
        <f>HYPERLINK("https://stackoverflow.com/q/58054575", "58054575")</f>
        <v>58054575</v>
      </c>
      <c r="C2731" s="1" t="s">
        <v>4</v>
      </c>
      <c r="D2731" s="1">
        <v>6.0</v>
      </c>
      <c r="E2731" s="1">
        <v>0.330585461417104</v>
      </c>
    </row>
    <row r="2732">
      <c r="A2732" s="1">
        <v>2730.0</v>
      </c>
      <c r="B2732" s="2" t="str">
        <f>HYPERLINK("https://stackoverflow.com/q/58058193", "58058193")</f>
        <v>58058193</v>
      </c>
      <c r="C2732" s="1" t="s">
        <v>4</v>
      </c>
      <c r="D2732" s="1">
        <v>9.0</v>
      </c>
      <c r="E2732" s="1">
        <v>0.417623723442397</v>
      </c>
    </row>
    <row r="2733">
      <c r="A2733" s="1">
        <v>2731.0</v>
      </c>
      <c r="B2733" s="2" t="str">
        <f>HYPERLINK("https://stackoverflow.com/q/58059973", "58059973")</f>
        <v>58059973</v>
      </c>
      <c r="C2733" s="1" t="s">
        <v>4</v>
      </c>
      <c r="D2733" s="1">
        <v>10.0</v>
      </c>
      <c r="E2733" s="1">
        <v>0.502515764726561</v>
      </c>
    </row>
    <row r="2734">
      <c r="A2734" s="1">
        <v>2732.0</v>
      </c>
      <c r="B2734" s="2" t="str">
        <f>HYPERLINK("https://stackoverflow.com/q/58072710", "58072710")</f>
        <v>58072710</v>
      </c>
      <c r="C2734" s="1" t="s">
        <v>4</v>
      </c>
      <c r="D2734" s="1">
        <v>11.0</v>
      </c>
      <c r="E2734" s="1">
        <v>0.665382781262609</v>
      </c>
    </row>
    <row r="2735">
      <c r="A2735" s="1">
        <v>2733.0</v>
      </c>
      <c r="B2735" s="2" t="str">
        <f>HYPERLINK("https://stackoverflow.com/q/58074597", "58074597")</f>
        <v>58074597</v>
      </c>
      <c r="C2735" s="1" t="s">
        <v>4</v>
      </c>
      <c r="D2735" s="1">
        <v>1.0</v>
      </c>
      <c r="E2735" s="1">
        <v>0.584078944734682</v>
      </c>
    </row>
    <row r="2736">
      <c r="A2736" s="1">
        <v>2734.0</v>
      </c>
      <c r="B2736" s="2" t="str">
        <f>HYPERLINK("https://stackoverflow.com/q/58081210", "58081210")</f>
        <v>58081210</v>
      </c>
      <c r="C2736" s="1" t="s">
        <v>4</v>
      </c>
      <c r="D2736" s="1">
        <v>8.0</v>
      </c>
      <c r="E2736" s="1">
        <v>0.497497963458629</v>
      </c>
    </row>
    <row r="2737">
      <c r="A2737" s="1">
        <v>2735.0</v>
      </c>
      <c r="B2737" s="2" t="str">
        <f>HYPERLINK("https://stackoverflow.com/q/58081651", "58081651")</f>
        <v>58081651</v>
      </c>
      <c r="C2737" s="1" t="s">
        <v>4</v>
      </c>
      <c r="D2737" s="1">
        <v>7.0</v>
      </c>
      <c r="E2737" s="1">
        <v>0.530798415676464</v>
      </c>
    </row>
    <row r="2738">
      <c r="A2738" s="1">
        <v>2736.0</v>
      </c>
      <c r="B2738" s="2" t="str">
        <f>HYPERLINK("https://stackoverflow.com/q/58082775", "58082775")</f>
        <v>58082775</v>
      </c>
      <c r="C2738" s="1" t="s">
        <v>4</v>
      </c>
      <c r="D2738" s="1">
        <v>11.0</v>
      </c>
      <c r="E2738" s="1">
        <v>0.265665491654192</v>
      </c>
    </row>
    <row r="2739">
      <c r="A2739" s="1">
        <v>2737.0</v>
      </c>
      <c r="B2739" s="2" t="str">
        <f>HYPERLINK("https://stackoverflow.com/q/58083482", "58083482")</f>
        <v>58083482</v>
      </c>
      <c r="C2739" s="1" t="s">
        <v>4</v>
      </c>
      <c r="D2739" s="1">
        <v>4.0</v>
      </c>
      <c r="E2739" s="1">
        <v>0.400482747704969</v>
      </c>
    </row>
    <row r="2740">
      <c r="A2740" s="1">
        <v>2738.0</v>
      </c>
      <c r="B2740" s="2" t="str">
        <f>HYPERLINK("https://stackoverflow.com/q/58090624", "58090624")</f>
        <v>58090624</v>
      </c>
      <c r="C2740" s="1" t="s">
        <v>4</v>
      </c>
      <c r="D2740" s="1">
        <v>6.0</v>
      </c>
      <c r="E2740" s="1">
        <v>0.314406343322005</v>
      </c>
    </row>
    <row r="2741">
      <c r="A2741" s="1">
        <v>2739.0</v>
      </c>
      <c r="B2741" s="2" t="str">
        <f>HYPERLINK("https://stackoverflow.com/q/58090993", "58090993")</f>
        <v>58090993</v>
      </c>
      <c r="C2741" s="1" t="s">
        <v>4</v>
      </c>
      <c r="D2741" s="1">
        <v>11.0</v>
      </c>
      <c r="E2741" s="1">
        <v>0.392299058965725</v>
      </c>
    </row>
    <row r="2742">
      <c r="A2742" s="1">
        <v>2740.0</v>
      </c>
      <c r="B2742" s="2" t="str">
        <f>HYPERLINK("https://stackoverflow.com/q/58091962", "58091962")</f>
        <v>58091962</v>
      </c>
      <c r="C2742" s="1" t="s">
        <v>4</v>
      </c>
      <c r="D2742" s="1">
        <v>6.0</v>
      </c>
      <c r="E2742" s="1">
        <v>0.323908255971221</v>
      </c>
    </row>
    <row r="2743">
      <c r="A2743" s="1">
        <v>2741.0</v>
      </c>
      <c r="B2743" s="2" t="str">
        <f>HYPERLINK("https://stackoverflow.com/q/58094733", "58094733")</f>
        <v>58094733</v>
      </c>
      <c r="C2743" s="1" t="s">
        <v>4</v>
      </c>
      <c r="D2743" s="1">
        <v>10.0</v>
      </c>
      <c r="E2743" s="1">
        <v>0.524382163917047</v>
      </c>
    </row>
    <row r="2744">
      <c r="A2744" s="1">
        <v>2742.0</v>
      </c>
      <c r="B2744" s="2" t="str">
        <f>HYPERLINK("https://stackoverflow.com/q/58097200", "58097200")</f>
        <v>58097200</v>
      </c>
      <c r="C2744" s="1" t="s">
        <v>4</v>
      </c>
      <c r="D2744" s="1">
        <v>10.0</v>
      </c>
      <c r="E2744" s="1">
        <v>0.462615991379761</v>
      </c>
    </row>
    <row r="2745">
      <c r="A2745" s="1">
        <v>2743.0</v>
      </c>
      <c r="B2745" s="2" t="str">
        <f>HYPERLINK("https://stackoverflow.com/q/58101336", "58101336")</f>
        <v>58101336</v>
      </c>
      <c r="C2745" s="1" t="s">
        <v>4</v>
      </c>
      <c r="D2745" s="1">
        <v>11.0</v>
      </c>
      <c r="E2745" s="1">
        <v>0.57149140168008</v>
      </c>
    </row>
    <row r="2746">
      <c r="A2746" s="1">
        <v>2744.0</v>
      </c>
      <c r="B2746" s="2" t="str">
        <f>HYPERLINK("https://stackoverflow.com/q/58101720", "58101720")</f>
        <v>58101720</v>
      </c>
      <c r="C2746" s="1" t="s">
        <v>4</v>
      </c>
      <c r="D2746" s="1">
        <v>5.0</v>
      </c>
      <c r="E2746" s="1">
        <v>0.265665491654192</v>
      </c>
    </row>
    <row r="2747">
      <c r="A2747" s="1">
        <v>2745.0</v>
      </c>
      <c r="B2747" s="2" t="str">
        <f>HYPERLINK("https://stackoverflow.com/q/58101949", "58101949")</f>
        <v>58101949</v>
      </c>
      <c r="C2747" s="1" t="s">
        <v>4</v>
      </c>
      <c r="D2747" s="1">
        <v>12.0</v>
      </c>
      <c r="E2747" s="1">
        <v>0.566822066822066</v>
      </c>
    </row>
    <row r="2748">
      <c r="A2748" s="1">
        <v>2746.0</v>
      </c>
      <c r="B2748" s="2" t="str">
        <f>HYPERLINK("https://stackoverflow.com/q/58102357", "58102357")</f>
        <v>58102357</v>
      </c>
      <c r="C2748" s="1" t="s">
        <v>4</v>
      </c>
      <c r="D2748" s="1">
        <v>11.0</v>
      </c>
      <c r="E2748" s="1">
        <v>0.521367521367521</v>
      </c>
    </row>
    <row r="2749">
      <c r="A2749" s="1">
        <v>2747.0</v>
      </c>
      <c r="B2749" s="2" t="str">
        <f>HYPERLINK("https://stackoverflow.com/q/58102675", "58102675")</f>
        <v>58102675</v>
      </c>
      <c r="C2749" s="1" t="s">
        <v>4</v>
      </c>
      <c r="D2749" s="1">
        <v>6.0</v>
      </c>
      <c r="E2749" s="1">
        <v>0.585685194745597</v>
      </c>
    </row>
    <row r="2750">
      <c r="A2750" s="1">
        <v>2748.0</v>
      </c>
      <c r="B2750" s="2" t="str">
        <f>HYPERLINK("https://stackoverflow.com/q/58109112", "58109112")</f>
        <v>58109112</v>
      </c>
      <c r="C2750" s="1" t="s">
        <v>4</v>
      </c>
      <c r="D2750" s="1">
        <v>11.0</v>
      </c>
      <c r="E2750" s="1">
        <v>0.300537087593455</v>
      </c>
    </row>
    <row r="2751">
      <c r="A2751" s="1">
        <v>2749.0</v>
      </c>
      <c r="B2751" s="2" t="str">
        <f>HYPERLINK("https://stackoverflow.com/q/58111227", "58111227")</f>
        <v>58111227</v>
      </c>
      <c r="C2751" s="1" t="s">
        <v>4</v>
      </c>
      <c r="D2751" s="1">
        <v>12.0</v>
      </c>
      <c r="E2751" s="1">
        <v>0.797710284795155</v>
      </c>
    </row>
    <row r="2752">
      <c r="A2752" s="1">
        <v>2750.0</v>
      </c>
      <c r="B2752" s="2" t="str">
        <f>HYPERLINK("https://stackoverflow.com/q/58112894", "58112894")</f>
        <v>58112894</v>
      </c>
      <c r="C2752" s="1" t="s">
        <v>4</v>
      </c>
      <c r="D2752" s="1">
        <v>12.0</v>
      </c>
      <c r="E2752" s="1">
        <v>0.519003455173668</v>
      </c>
    </row>
    <row r="2753">
      <c r="A2753" s="1">
        <v>2751.0</v>
      </c>
      <c r="B2753" s="2" t="str">
        <f>HYPERLINK("https://stackoverflow.com/q/58114590", "58114590")</f>
        <v>58114590</v>
      </c>
      <c r="C2753" s="1" t="s">
        <v>4</v>
      </c>
      <c r="D2753" s="1">
        <v>6.0</v>
      </c>
      <c r="E2753" s="1">
        <v>0.684153469079939</v>
      </c>
    </row>
    <row r="2754">
      <c r="A2754" s="1">
        <v>2752.0</v>
      </c>
      <c r="B2754" s="2" t="str">
        <f>HYPERLINK("https://stackoverflow.com/q/58115925", "58115925")</f>
        <v>58115925</v>
      </c>
      <c r="C2754" s="1" t="s">
        <v>4</v>
      </c>
      <c r="D2754" s="1">
        <v>6.0</v>
      </c>
      <c r="E2754" s="1">
        <v>0.304964085512714</v>
      </c>
    </row>
    <row r="2755">
      <c r="A2755" s="1">
        <v>2753.0</v>
      </c>
      <c r="B2755" s="2" t="str">
        <f>HYPERLINK("https://stackoverflow.com/q/58116800", "58116800")</f>
        <v>58116800</v>
      </c>
      <c r="C2755" s="1" t="s">
        <v>4</v>
      </c>
      <c r="D2755" s="1">
        <v>6.0</v>
      </c>
      <c r="E2755" s="1">
        <v>0.365615743099186</v>
      </c>
    </row>
    <row r="2756">
      <c r="A2756" s="1">
        <v>2754.0</v>
      </c>
      <c r="B2756" s="2" t="str">
        <f>HYPERLINK("https://stackoverflow.com/q/58118210", "58118210")</f>
        <v>58118210</v>
      </c>
      <c r="C2756" s="1" t="s">
        <v>4</v>
      </c>
      <c r="D2756" s="1">
        <v>12.0</v>
      </c>
      <c r="E2756" s="1">
        <v>0.483237140063708</v>
      </c>
    </row>
    <row r="2757">
      <c r="A2757" s="1">
        <v>2755.0</v>
      </c>
      <c r="B2757" s="2" t="str">
        <f>HYPERLINK("https://stackoverflow.com/q/58118966", "58118966")</f>
        <v>58118966</v>
      </c>
      <c r="C2757" s="1" t="s">
        <v>4</v>
      </c>
      <c r="D2757" s="1">
        <v>11.0</v>
      </c>
      <c r="E2757" s="1">
        <v>0.520032853366186</v>
      </c>
    </row>
    <row r="2758">
      <c r="A2758" s="1">
        <v>2756.0</v>
      </c>
      <c r="B2758" s="2" t="str">
        <f>HYPERLINK("https://stackoverflow.com/q/58124237", "58124237")</f>
        <v>58124237</v>
      </c>
      <c r="C2758" s="1" t="s">
        <v>4</v>
      </c>
      <c r="D2758" s="1">
        <v>5.0</v>
      </c>
      <c r="E2758" s="1">
        <v>0.387936076677798</v>
      </c>
    </row>
    <row r="2759">
      <c r="A2759" s="1">
        <v>2757.0</v>
      </c>
      <c r="B2759" s="2" t="str">
        <f>HYPERLINK("https://stackoverflow.com/q/58134573", "58134573")</f>
        <v>58134573</v>
      </c>
      <c r="C2759" s="1" t="s">
        <v>4</v>
      </c>
      <c r="D2759" s="1">
        <v>6.0</v>
      </c>
      <c r="E2759" s="1">
        <v>0.470225257608435</v>
      </c>
    </row>
    <row r="2760">
      <c r="A2760" s="1">
        <v>2758.0</v>
      </c>
      <c r="B2760" s="2" t="str">
        <f>HYPERLINK("https://stackoverflow.com/q/58143160", "58143160")</f>
        <v>58143160</v>
      </c>
      <c r="C2760" s="1" t="s">
        <v>4</v>
      </c>
      <c r="D2760" s="1">
        <v>5.0</v>
      </c>
      <c r="E2760" s="1">
        <v>0.387878060009207</v>
      </c>
    </row>
    <row r="2761">
      <c r="A2761" s="1">
        <v>2759.0</v>
      </c>
      <c r="B2761" s="2" t="str">
        <f>HYPERLINK("https://stackoverflow.com/q/58143390", "58143390")</f>
        <v>58143390</v>
      </c>
      <c r="C2761" s="1" t="s">
        <v>4</v>
      </c>
      <c r="D2761" s="1">
        <v>4.0</v>
      </c>
      <c r="E2761" s="1">
        <v>0.202422221247092</v>
      </c>
    </row>
    <row r="2762">
      <c r="A2762" s="1">
        <v>2760.0</v>
      </c>
      <c r="B2762" s="2" t="str">
        <f>HYPERLINK("https://stackoverflow.com/q/58144437", "58144437")</f>
        <v>58144437</v>
      </c>
      <c r="C2762" s="1" t="s">
        <v>4</v>
      </c>
      <c r="D2762" s="1">
        <v>12.0</v>
      </c>
      <c r="E2762" s="1">
        <v>0.324593327819134</v>
      </c>
    </row>
    <row r="2763">
      <c r="A2763" s="1">
        <v>2761.0</v>
      </c>
      <c r="B2763" s="2" t="str">
        <f>HYPERLINK("https://stackoverflow.com/q/58148161", "58148161")</f>
        <v>58148161</v>
      </c>
      <c r="C2763" s="1" t="s">
        <v>4</v>
      </c>
      <c r="D2763" s="1">
        <v>12.0</v>
      </c>
      <c r="E2763" s="1">
        <v>0.458459024635495</v>
      </c>
    </row>
    <row r="2764">
      <c r="A2764" s="1">
        <v>2762.0</v>
      </c>
      <c r="B2764" s="2" t="str">
        <f>HYPERLINK("https://stackoverflow.com/q/58148729", "58148729")</f>
        <v>58148729</v>
      </c>
      <c r="C2764" s="1" t="s">
        <v>4</v>
      </c>
      <c r="D2764" s="1">
        <v>5.0</v>
      </c>
      <c r="E2764" s="1">
        <v>0.318775564058582</v>
      </c>
    </row>
    <row r="2765">
      <c r="A2765" s="1">
        <v>2763.0</v>
      </c>
      <c r="B2765" s="2" t="str">
        <f>HYPERLINK("https://stackoverflow.com/q/58151144", "58151144")</f>
        <v>58151144</v>
      </c>
      <c r="C2765" s="1" t="s">
        <v>4</v>
      </c>
      <c r="D2765" s="1">
        <v>7.0</v>
      </c>
      <c r="E2765" s="1">
        <v>0.455499257894467</v>
      </c>
    </row>
    <row r="2766">
      <c r="A2766" s="1">
        <v>2764.0</v>
      </c>
      <c r="B2766" s="2" t="str">
        <f>HYPERLINK("https://stackoverflow.com/q/58155631", "58155631")</f>
        <v>58155631</v>
      </c>
      <c r="C2766" s="1" t="s">
        <v>4</v>
      </c>
      <c r="D2766" s="1">
        <v>12.0</v>
      </c>
      <c r="E2766" s="1">
        <v>0.477830792505527</v>
      </c>
    </row>
    <row r="2767">
      <c r="A2767" s="1">
        <v>2765.0</v>
      </c>
      <c r="B2767" s="2" t="str">
        <f>HYPERLINK("https://stackoverflow.com/q/58161171", "58161171")</f>
        <v>58161171</v>
      </c>
      <c r="C2767" s="1" t="s">
        <v>4</v>
      </c>
      <c r="D2767" s="1">
        <v>3.0</v>
      </c>
      <c r="E2767" s="1">
        <v>0.911298076923077</v>
      </c>
    </row>
    <row r="2768">
      <c r="A2768" s="1">
        <v>2766.0</v>
      </c>
      <c r="B2768" s="2" t="str">
        <f>HYPERLINK("https://stackoverflow.com/q/58163017", "58163017")</f>
        <v>58163017</v>
      </c>
      <c r="C2768" s="1" t="s">
        <v>4</v>
      </c>
      <c r="D2768" s="1">
        <v>12.0</v>
      </c>
      <c r="E2768" s="1">
        <v>0.37937452550633</v>
      </c>
    </row>
    <row r="2769">
      <c r="A2769" s="1">
        <v>2767.0</v>
      </c>
      <c r="B2769" s="2" t="str">
        <f>HYPERLINK("https://stackoverflow.com/q/58170140", "58170140")</f>
        <v>58170140</v>
      </c>
      <c r="C2769" s="1" t="s">
        <v>4</v>
      </c>
      <c r="D2769" s="1">
        <v>7.0</v>
      </c>
      <c r="E2769" s="1">
        <v>0.415593625200612</v>
      </c>
    </row>
    <row r="2770">
      <c r="A2770" s="1">
        <v>2768.0</v>
      </c>
      <c r="B2770" s="2" t="str">
        <f>HYPERLINK("https://stackoverflow.com/q/58172015", "58172015")</f>
        <v>58172015</v>
      </c>
      <c r="C2770" s="1" t="s">
        <v>4</v>
      </c>
      <c r="D2770" s="1">
        <v>1.0</v>
      </c>
      <c r="E2770" s="1">
        <v>0.536128659317065</v>
      </c>
    </row>
    <row r="2771">
      <c r="A2771" s="1">
        <v>2769.0</v>
      </c>
      <c r="B2771" s="2" t="str">
        <f>HYPERLINK("https://stackoverflow.com/q/58174411", "58174411")</f>
        <v>58174411</v>
      </c>
      <c r="C2771" s="1" t="s">
        <v>4</v>
      </c>
      <c r="D2771" s="1">
        <v>4.0</v>
      </c>
      <c r="E2771" s="1">
        <v>0.57739864977219</v>
      </c>
    </row>
    <row r="2772">
      <c r="A2772" s="1">
        <v>2770.0</v>
      </c>
      <c r="B2772" s="2" t="str">
        <f>HYPERLINK("https://stackoverflow.com/q/58177425", "58177425")</f>
        <v>58177425</v>
      </c>
      <c r="C2772" s="1" t="s">
        <v>4</v>
      </c>
      <c r="D2772" s="1">
        <v>7.0</v>
      </c>
      <c r="E2772" s="1">
        <v>0.250041356492969</v>
      </c>
    </row>
    <row r="2773">
      <c r="A2773" s="1">
        <v>2771.0</v>
      </c>
      <c r="B2773" s="2" t="str">
        <f>HYPERLINK("https://stackoverflow.com/q/58181033", "58181033")</f>
        <v>58181033</v>
      </c>
      <c r="C2773" s="1" t="s">
        <v>4</v>
      </c>
      <c r="D2773" s="1">
        <v>11.0</v>
      </c>
      <c r="E2773" s="1">
        <v>0.454329711114679</v>
      </c>
    </row>
    <row r="2774">
      <c r="A2774" s="1">
        <v>2772.0</v>
      </c>
      <c r="B2774" s="2" t="str">
        <f>HYPERLINK("https://stackoverflow.com/q/58182689", "58182689")</f>
        <v>58182689</v>
      </c>
      <c r="C2774" s="1" t="s">
        <v>4</v>
      </c>
      <c r="D2774" s="1">
        <v>5.0</v>
      </c>
      <c r="E2774" s="1">
        <v>0.387936076677798</v>
      </c>
    </row>
    <row r="2775">
      <c r="A2775" s="1">
        <v>2773.0</v>
      </c>
      <c r="B2775" s="2" t="str">
        <f>HYPERLINK("https://stackoverflow.com/q/58184044", "58184044")</f>
        <v>58184044</v>
      </c>
      <c r="C2775" s="1" t="s">
        <v>4</v>
      </c>
      <c r="D2775" s="1">
        <v>5.0</v>
      </c>
      <c r="E2775" s="1">
        <v>0.364199991142996</v>
      </c>
    </row>
    <row r="2776">
      <c r="A2776" s="1">
        <v>2774.0</v>
      </c>
      <c r="B2776" s="2" t="str">
        <f>HYPERLINK("https://stackoverflow.com/q/58185005", "58185005")</f>
        <v>58185005</v>
      </c>
      <c r="C2776" s="1" t="s">
        <v>4</v>
      </c>
      <c r="D2776" s="1">
        <v>12.0</v>
      </c>
      <c r="E2776" s="1">
        <v>0.59099079270753</v>
      </c>
    </row>
    <row r="2777">
      <c r="A2777" s="1">
        <v>2775.0</v>
      </c>
      <c r="B2777" s="2" t="str">
        <f>HYPERLINK("https://stackoverflow.com/q/58200678", "58200678")</f>
        <v>58200678</v>
      </c>
      <c r="C2777" s="1" t="s">
        <v>4</v>
      </c>
      <c r="D2777" s="1">
        <v>3.0</v>
      </c>
      <c r="E2777" s="1">
        <v>0.506002811679667</v>
      </c>
    </row>
    <row r="2778">
      <c r="A2778" s="1">
        <v>2776.0</v>
      </c>
      <c r="B2778" s="2" t="str">
        <f>HYPERLINK("https://stackoverflow.com/q/58205324", "58205324")</f>
        <v>58205324</v>
      </c>
      <c r="C2778" s="1" t="s">
        <v>4</v>
      </c>
      <c r="D2778" s="1">
        <v>3.0</v>
      </c>
      <c r="E2778" s="1">
        <v>0.36944304787442</v>
      </c>
    </row>
    <row r="2779">
      <c r="A2779" s="1">
        <v>2777.0</v>
      </c>
      <c r="B2779" s="2" t="str">
        <f>HYPERLINK("https://stackoverflow.com/q/58205707", "58205707")</f>
        <v>58205707</v>
      </c>
      <c r="C2779" s="1" t="s">
        <v>4</v>
      </c>
      <c r="D2779" s="1">
        <v>4.0</v>
      </c>
      <c r="E2779" s="1">
        <v>0.358989353726195</v>
      </c>
    </row>
    <row r="2780">
      <c r="A2780" s="1">
        <v>2778.0</v>
      </c>
      <c r="B2780" s="2" t="str">
        <f>HYPERLINK("https://stackoverflow.com/q/58207245", "58207245")</f>
        <v>58207245</v>
      </c>
      <c r="C2780" s="1" t="s">
        <v>4</v>
      </c>
      <c r="D2780" s="1">
        <v>12.0</v>
      </c>
      <c r="E2780" s="1">
        <v>0.329960113960113</v>
      </c>
    </row>
    <row r="2781">
      <c r="A2781" s="1">
        <v>2779.0</v>
      </c>
      <c r="B2781" s="2" t="str">
        <f>HYPERLINK("https://stackoverflow.com/q/58218403", "58218403")</f>
        <v>58218403</v>
      </c>
      <c r="C2781" s="1" t="s">
        <v>4</v>
      </c>
      <c r="D2781" s="1">
        <v>3.0</v>
      </c>
      <c r="E2781" s="1">
        <v>0.37062092496875</v>
      </c>
    </row>
    <row r="2782">
      <c r="A2782" s="1">
        <v>2780.0</v>
      </c>
      <c r="B2782" s="2" t="str">
        <f>HYPERLINK("https://stackoverflow.com/q/58221451", "58221451")</f>
        <v>58221451</v>
      </c>
      <c r="C2782" s="1" t="s">
        <v>4</v>
      </c>
      <c r="D2782" s="1">
        <v>11.0</v>
      </c>
      <c r="E2782" s="1">
        <v>0.559996542297427</v>
      </c>
    </row>
    <row r="2783">
      <c r="A2783" s="1">
        <v>2781.0</v>
      </c>
      <c r="B2783" s="2" t="str">
        <f>HYPERLINK("https://stackoverflow.com/q/58221749", "58221749")</f>
        <v>58221749</v>
      </c>
      <c r="C2783" s="1" t="s">
        <v>4</v>
      </c>
      <c r="D2783" s="1">
        <v>4.0</v>
      </c>
      <c r="E2783" s="1">
        <v>0.538197815897675</v>
      </c>
    </row>
    <row r="2784">
      <c r="A2784" s="1">
        <v>2782.0</v>
      </c>
      <c r="B2784" s="2" t="str">
        <f>HYPERLINK("https://stackoverflow.com/q/58222198", "58222198")</f>
        <v>58222198</v>
      </c>
      <c r="C2784" s="1" t="s">
        <v>4</v>
      </c>
      <c r="D2784" s="1">
        <v>1.0</v>
      </c>
      <c r="E2784" s="1">
        <v>0.445283086201666</v>
      </c>
    </row>
    <row r="2785">
      <c r="A2785" s="1">
        <v>2783.0</v>
      </c>
      <c r="B2785" s="2" t="str">
        <f>HYPERLINK("https://stackoverflow.com/q/58224388", "58224388")</f>
        <v>58224388</v>
      </c>
      <c r="C2785" s="1" t="s">
        <v>4</v>
      </c>
      <c r="D2785" s="1">
        <v>9.0</v>
      </c>
      <c r="E2785" s="1">
        <v>0.711177819470502</v>
      </c>
    </row>
    <row r="2786">
      <c r="A2786" s="1">
        <v>2784.0</v>
      </c>
      <c r="B2786" s="2" t="str">
        <f>HYPERLINK("https://stackoverflow.com/q/58227669", "58227669")</f>
        <v>58227669</v>
      </c>
      <c r="C2786" s="1" t="s">
        <v>4</v>
      </c>
      <c r="D2786" s="1">
        <v>2.0</v>
      </c>
      <c r="E2786" s="1">
        <v>0.471620046620046</v>
      </c>
    </row>
    <row r="2787">
      <c r="A2787" s="1">
        <v>2785.0</v>
      </c>
      <c r="B2787" s="2" t="str">
        <f>HYPERLINK("https://stackoverflow.com/q/58229641", "58229641")</f>
        <v>58229641</v>
      </c>
      <c r="C2787" s="1" t="s">
        <v>4</v>
      </c>
      <c r="D2787" s="1">
        <v>12.0</v>
      </c>
      <c r="E2787" s="1">
        <v>0.27109783420463</v>
      </c>
    </row>
    <row r="2788">
      <c r="A2788" s="1">
        <v>2786.0</v>
      </c>
      <c r="B2788" s="2" t="str">
        <f>HYPERLINK("https://stackoverflow.com/q/58232113", "58232113")</f>
        <v>58232113</v>
      </c>
      <c r="C2788" s="1" t="s">
        <v>4</v>
      </c>
      <c r="D2788" s="1">
        <v>11.0</v>
      </c>
      <c r="E2788" s="1">
        <v>0.26534092120127</v>
      </c>
    </row>
    <row r="2789">
      <c r="A2789" s="1">
        <v>2787.0</v>
      </c>
      <c r="B2789" s="2" t="str">
        <f>HYPERLINK("https://stackoverflow.com/q/58248640", "58248640")</f>
        <v>58248640</v>
      </c>
      <c r="C2789" s="1" t="s">
        <v>4</v>
      </c>
      <c r="D2789" s="1">
        <v>6.0</v>
      </c>
      <c r="E2789" s="1">
        <v>0.305897908107852</v>
      </c>
    </row>
    <row r="2790">
      <c r="A2790" s="1">
        <v>2788.0</v>
      </c>
      <c r="B2790" s="2" t="str">
        <f>HYPERLINK("https://stackoverflow.com/q/58249552", "58249552")</f>
        <v>58249552</v>
      </c>
      <c r="C2790" s="1" t="s">
        <v>4</v>
      </c>
      <c r="D2790" s="1">
        <v>12.0</v>
      </c>
      <c r="E2790" s="1">
        <v>0.507478632478632</v>
      </c>
    </row>
    <row r="2791">
      <c r="A2791" s="1">
        <v>2789.0</v>
      </c>
      <c r="B2791" s="2" t="str">
        <f>HYPERLINK("https://stackoverflow.com/q/58251535", "58251535")</f>
        <v>58251535</v>
      </c>
      <c r="C2791" s="1" t="s">
        <v>4</v>
      </c>
      <c r="D2791" s="1">
        <v>3.0</v>
      </c>
      <c r="E2791" s="1">
        <v>0.390374370682589</v>
      </c>
    </row>
    <row r="2792">
      <c r="A2792" s="1">
        <v>2790.0</v>
      </c>
      <c r="B2792" s="2" t="str">
        <f>HYPERLINK("https://stackoverflow.com/q/58251999", "58251999")</f>
        <v>58251999</v>
      </c>
      <c r="C2792" s="1" t="s">
        <v>4</v>
      </c>
      <c r="D2792" s="1">
        <v>0.0</v>
      </c>
      <c r="E2792" s="1">
        <v>0.28296596191333</v>
      </c>
    </row>
    <row r="2793">
      <c r="A2793" s="1">
        <v>2791.0</v>
      </c>
      <c r="B2793" s="2" t="str">
        <f>HYPERLINK("https://stackoverflow.com/q/58252971", "58252971")</f>
        <v>58252971</v>
      </c>
      <c r="C2793" s="1" t="s">
        <v>4</v>
      </c>
      <c r="D2793" s="1">
        <v>12.0</v>
      </c>
      <c r="E2793" s="1">
        <v>0.655117196100802</v>
      </c>
    </row>
    <row r="2794">
      <c r="A2794" s="1">
        <v>2792.0</v>
      </c>
      <c r="B2794" s="2" t="str">
        <f>HYPERLINK("https://stackoverflow.com/q/58255162", "58255162")</f>
        <v>58255162</v>
      </c>
      <c r="C2794" s="1" t="s">
        <v>4</v>
      </c>
      <c r="D2794" s="1">
        <v>2.0</v>
      </c>
      <c r="E2794" s="1">
        <v>0.29836282653184</v>
      </c>
    </row>
    <row r="2795">
      <c r="A2795" s="1">
        <v>2793.0</v>
      </c>
      <c r="B2795" s="2" t="str">
        <f>HYPERLINK("https://stackoverflow.com/q/58264615", "58264615")</f>
        <v>58264615</v>
      </c>
      <c r="C2795" s="1" t="s">
        <v>4</v>
      </c>
      <c r="D2795" s="1">
        <v>8.0</v>
      </c>
      <c r="E2795" s="1">
        <v>0.756845104213525</v>
      </c>
    </row>
    <row r="2796">
      <c r="A2796" s="1">
        <v>2794.0</v>
      </c>
      <c r="B2796" s="2" t="str">
        <f>HYPERLINK("https://stackoverflow.com/q/58270907", "58270907")</f>
        <v>58270907</v>
      </c>
      <c r="C2796" s="1" t="s">
        <v>4</v>
      </c>
      <c r="D2796" s="1">
        <v>6.0</v>
      </c>
      <c r="E2796" s="1">
        <v>0.380322366623736</v>
      </c>
    </row>
    <row r="2797">
      <c r="A2797" s="1">
        <v>2795.0</v>
      </c>
      <c r="B2797" s="2" t="str">
        <f>HYPERLINK("https://stackoverflow.com/q/58273933", "58273933")</f>
        <v>58273933</v>
      </c>
      <c r="C2797" s="1" t="s">
        <v>4</v>
      </c>
      <c r="D2797" s="1">
        <v>7.0</v>
      </c>
      <c r="E2797" s="1">
        <v>0.3501554001554</v>
      </c>
    </row>
    <row r="2798">
      <c r="A2798" s="1">
        <v>2796.0</v>
      </c>
      <c r="B2798" s="2" t="str">
        <f>HYPERLINK("https://stackoverflow.com/q/58275712", "58275712")</f>
        <v>58275712</v>
      </c>
      <c r="C2798" s="1" t="s">
        <v>4</v>
      </c>
      <c r="D2798" s="1">
        <v>0.0</v>
      </c>
      <c r="E2798" s="1">
        <v>0.39795628725518</v>
      </c>
    </row>
    <row r="2799">
      <c r="A2799" s="1">
        <v>2797.0</v>
      </c>
      <c r="B2799" s="2" t="str">
        <f>HYPERLINK("https://stackoverflow.com/q/58281244", "58281244")</f>
        <v>58281244</v>
      </c>
      <c r="C2799" s="1" t="s">
        <v>4</v>
      </c>
      <c r="D2799" s="1">
        <v>0.0</v>
      </c>
      <c r="E2799" s="1">
        <v>0.590533760025285</v>
      </c>
    </row>
    <row r="2800">
      <c r="A2800" s="1">
        <v>2798.0</v>
      </c>
      <c r="B2800" s="2" t="str">
        <f>HYPERLINK("https://stackoverflow.com/q/58289430", "58289430")</f>
        <v>58289430</v>
      </c>
      <c r="C2800" s="1" t="s">
        <v>4</v>
      </c>
      <c r="D2800" s="1">
        <v>12.0</v>
      </c>
      <c r="E2800" s="1">
        <v>0.502726363653516</v>
      </c>
    </row>
    <row r="2801">
      <c r="A2801" s="1">
        <v>2799.0</v>
      </c>
      <c r="B2801" s="2" t="str">
        <f>HYPERLINK("https://stackoverflow.com/q/58289560", "58289560")</f>
        <v>58289560</v>
      </c>
      <c r="C2801" s="1" t="s">
        <v>4</v>
      </c>
      <c r="D2801" s="1">
        <v>5.0</v>
      </c>
      <c r="E2801" s="1">
        <v>0.755883874881787</v>
      </c>
    </row>
    <row r="2802">
      <c r="A2802" s="1">
        <v>2800.0</v>
      </c>
      <c r="B2802" s="2" t="str">
        <f>HYPERLINK("https://stackoverflow.com/q/58292569", "58292569")</f>
        <v>58292569</v>
      </c>
      <c r="C2802" s="1" t="s">
        <v>4</v>
      </c>
      <c r="D2802" s="1">
        <v>3.0</v>
      </c>
      <c r="E2802" s="1">
        <v>0.330277881002518</v>
      </c>
    </row>
    <row r="2803">
      <c r="A2803" s="1">
        <v>2801.0</v>
      </c>
      <c r="B2803" s="2" t="str">
        <f>HYPERLINK("https://stackoverflow.com/q/58293197", "58293197")</f>
        <v>58293197</v>
      </c>
      <c r="C2803" s="1" t="s">
        <v>4</v>
      </c>
      <c r="D2803" s="1">
        <v>4.0</v>
      </c>
      <c r="E2803" s="1">
        <v>0.286025167943987</v>
      </c>
    </row>
    <row r="2804">
      <c r="A2804" s="1">
        <v>2802.0</v>
      </c>
      <c r="B2804" s="2" t="str">
        <f>HYPERLINK("https://stackoverflow.com/q/58294034", "58294034")</f>
        <v>58294034</v>
      </c>
      <c r="C2804" s="1" t="s">
        <v>4</v>
      </c>
      <c r="D2804" s="1">
        <v>10.0</v>
      </c>
      <c r="E2804" s="1">
        <v>0.550642305133323</v>
      </c>
    </row>
    <row r="2805">
      <c r="A2805" s="1">
        <v>2803.0</v>
      </c>
      <c r="B2805" s="2" t="str">
        <f>HYPERLINK("https://stackoverflow.com/q/58296033", "58296033")</f>
        <v>58296033</v>
      </c>
      <c r="C2805" s="1" t="s">
        <v>4</v>
      </c>
      <c r="D2805" s="1">
        <v>1.0</v>
      </c>
      <c r="E2805" s="1">
        <v>0.382389314865199</v>
      </c>
    </row>
    <row r="2806">
      <c r="A2806" s="1">
        <v>2804.0</v>
      </c>
      <c r="B2806" s="2" t="str">
        <f>HYPERLINK("https://stackoverflow.com/q/58297072", "58297072")</f>
        <v>58297072</v>
      </c>
      <c r="C2806" s="1" t="s">
        <v>4</v>
      </c>
      <c r="D2806" s="1">
        <v>4.0</v>
      </c>
      <c r="E2806" s="1">
        <v>0.63609200194566</v>
      </c>
    </row>
    <row r="2807">
      <c r="A2807" s="1">
        <v>2805.0</v>
      </c>
      <c r="B2807" s="2" t="str">
        <f>HYPERLINK("https://stackoverflow.com/q/58300168", "58300168")</f>
        <v>58300168</v>
      </c>
      <c r="C2807" s="1" t="s">
        <v>4</v>
      </c>
      <c r="D2807" s="1">
        <v>2.0</v>
      </c>
      <c r="E2807" s="1">
        <v>0.53251046947322</v>
      </c>
    </row>
    <row r="2808">
      <c r="A2808" s="1">
        <v>2806.0</v>
      </c>
      <c r="B2808" s="2" t="str">
        <f>HYPERLINK("https://stackoverflow.com/q/58302431", "58302431")</f>
        <v>58302431</v>
      </c>
      <c r="C2808" s="1" t="s">
        <v>4</v>
      </c>
      <c r="D2808" s="1">
        <v>8.0</v>
      </c>
      <c r="E2808" s="1">
        <v>0.577230013694102</v>
      </c>
    </row>
    <row r="2809">
      <c r="A2809" s="1">
        <v>2807.0</v>
      </c>
      <c r="B2809" s="2" t="str">
        <f>HYPERLINK("https://stackoverflow.com/q/58303923", "58303923")</f>
        <v>58303923</v>
      </c>
      <c r="C2809" s="1" t="s">
        <v>4</v>
      </c>
      <c r="D2809" s="1">
        <v>9.0</v>
      </c>
      <c r="E2809" s="1">
        <v>0.556481270131121</v>
      </c>
    </row>
    <row r="2810">
      <c r="A2810" s="1">
        <v>2808.0</v>
      </c>
      <c r="B2810" s="2" t="str">
        <f>HYPERLINK("https://stackoverflow.com/q/58307208", "58307208")</f>
        <v>58307208</v>
      </c>
      <c r="C2810" s="1" t="s">
        <v>4</v>
      </c>
      <c r="D2810" s="1">
        <v>10.0</v>
      </c>
      <c r="E2810" s="1">
        <v>0.374560872198667</v>
      </c>
    </row>
    <row r="2811">
      <c r="A2811" s="1">
        <v>2809.0</v>
      </c>
      <c r="B2811" s="2" t="str">
        <f>HYPERLINK("https://stackoverflow.com/q/58316719", "58316719")</f>
        <v>58316719</v>
      </c>
      <c r="C2811" s="1" t="s">
        <v>4</v>
      </c>
      <c r="D2811" s="1">
        <v>1.0</v>
      </c>
      <c r="E2811" s="1">
        <v>0.237329962682075</v>
      </c>
    </row>
    <row r="2812">
      <c r="A2812" s="1">
        <v>2810.0</v>
      </c>
      <c r="B2812" s="2" t="str">
        <f>HYPERLINK("https://stackoverflow.com/q/58317425", "58317425")</f>
        <v>58317425</v>
      </c>
      <c r="C2812" s="1" t="s">
        <v>4</v>
      </c>
      <c r="D2812" s="1">
        <v>10.0</v>
      </c>
      <c r="E2812" s="1">
        <v>0.323793186469242</v>
      </c>
    </row>
    <row r="2813">
      <c r="A2813" s="1">
        <v>2811.0</v>
      </c>
      <c r="B2813" s="2" t="str">
        <f>HYPERLINK("https://stackoverflow.com/q/58323730", "58323730")</f>
        <v>58323730</v>
      </c>
      <c r="C2813" s="1" t="s">
        <v>4</v>
      </c>
      <c r="D2813" s="1">
        <v>4.0</v>
      </c>
      <c r="E2813" s="1">
        <v>0.686338596571989</v>
      </c>
    </row>
    <row r="2814">
      <c r="A2814" s="1">
        <v>2812.0</v>
      </c>
      <c r="B2814" s="2" t="str">
        <f>HYPERLINK("https://stackoverflow.com/q/58325530", "58325530")</f>
        <v>58325530</v>
      </c>
      <c r="C2814" s="1" t="s">
        <v>4</v>
      </c>
      <c r="D2814" s="1">
        <v>4.0</v>
      </c>
      <c r="E2814" s="1">
        <v>0.467956215324636</v>
      </c>
    </row>
    <row r="2815">
      <c r="A2815" s="1">
        <v>2813.0</v>
      </c>
      <c r="B2815" s="2" t="str">
        <f>HYPERLINK("https://stackoverflow.com/q/58325798", "58325798")</f>
        <v>58325798</v>
      </c>
      <c r="C2815" s="1" t="s">
        <v>4</v>
      </c>
      <c r="D2815" s="1">
        <v>5.0</v>
      </c>
      <c r="E2815" s="1">
        <v>0.59930435390558</v>
      </c>
    </row>
    <row r="2816">
      <c r="A2816" s="1">
        <v>2814.0</v>
      </c>
      <c r="B2816" s="2" t="str">
        <f>HYPERLINK("https://stackoverflow.com/q/58328684", "58328684")</f>
        <v>58328684</v>
      </c>
      <c r="C2816" s="1" t="s">
        <v>4</v>
      </c>
      <c r="D2816" s="1">
        <v>9.0</v>
      </c>
      <c r="E2816" s="1">
        <v>0.319688350234974</v>
      </c>
    </row>
    <row r="2817">
      <c r="A2817" s="1">
        <v>2815.0</v>
      </c>
      <c r="B2817" s="2" t="str">
        <f>HYPERLINK("https://stackoverflow.com/q/58333964", "58333964")</f>
        <v>58333964</v>
      </c>
      <c r="C2817" s="1" t="s">
        <v>4</v>
      </c>
      <c r="D2817" s="1">
        <v>11.0</v>
      </c>
      <c r="E2817" s="1">
        <v>0.314597837776645</v>
      </c>
    </row>
    <row r="2818">
      <c r="A2818" s="1">
        <v>2816.0</v>
      </c>
      <c r="B2818" s="2" t="str">
        <f>HYPERLINK("https://stackoverflow.com/q/58337924", "58337924")</f>
        <v>58337924</v>
      </c>
      <c r="C2818" s="1" t="s">
        <v>4</v>
      </c>
      <c r="D2818" s="1">
        <v>10.0</v>
      </c>
      <c r="E2818" s="1">
        <v>0.384747457595139</v>
      </c>
    </row>
    <row r="2819">
      <c r="A2819" s="1">
        <v>2817.0</v>
      </c>
      <c r="B2819" s="2" t="str">
        <f>HYPERLINK("https://stackoverflow.com/q/58339319", "58339319")</f>
        <v>58339319</v>
      </c>
      <c r="C2819" s="1" t="s">
        <v>4</v>
      </c>
      <c r="D2819" s="1">
        <v>12.0</v>
      </c>
      <c r="E2819" s="1">
        <v>0.349219373219373</v>
      </c>
    </row>
    <row r="2820">
      <c r="A2820" s="1">
        <v>2818.0</v>
      </c>
      <c r="B2820" s="2" t="str">
        <f>HYPERLINK("https://stackoverflow.com/q/58340827", "58340827")</f>
        <v>58340827</v>
      </c>
      <c r="C2820" s="1" t="s">
        <v>4</v>
      </c>
      <c r="D2820" s="1">
        <v>8.0</v>
      </c>
      <c r="E2820" s="1">
        <v>0.358254913810469</v>
      </c>
    </row>
    <row r="2821">
      <c r="A2821" s="1">
        <v>2819.0</v>
      </c>
      <c r="B2821" s="2" t="str">
        <f>HYPERLINK("https://stackoverflow.com/q/58344651", "58344651")</f>
        <v>58344651</v>
      </c>
      <c r="C2821" s="1" t="s">
        <v>4</v>
      </c>
      <c r="D2821" s="1">
        <v>8.0</v>
      </c>
      <c r="E2821" s="1">
        <v>0.403546802097526</v>
      </c>
    </row>
    <row r="2822">
      <c r="A2822" s="1">
        <v>2820.0</v>
      </c>
      <c r="B2822" s="2" t="str">
        <f>HYPERLINK("https://stackoverflow.com/q/58344741", "58344741")</f>
        <v>58344741</v>
      </c>
      <c r="C2822" s="1" t="s">
        <v>4</v>
      </c>
      <c r="D2822" s="1">
        <v>10.0</v>
      </c>
      <c r="E2822" s="1">
        <v>0.380267466088361</v>
      </c>
    </row>
    <row r="2823">
      <c r="A2823" s="1">
        <v>2821.0</v>
      </c>
      <c r="B2823" s="2" t="str">
        <f>HYPERLINK("https://stackoverflow.com/q/58345697", "58345697")</f>
        <v>58345697</v>
      </c>
      <c r="C2823" s="1" t="s">
        <v>4</v>
      </c>
      <c r="D2823" s="1">
        <v>4.0</v>
      </c>
      <c r="E2823" s="1">
        <v>0.324163695024622</v>
      </c>
    </row>
    <row r="2824">
      <c r="A2824" s="1">
        <v>2822.0</v>
      </c>
      <c r="B2824" s="2" t="str">
        <f>HYPERLINK("https://stackoverflow.com/q/58346580", "58346580")</f>
        <v>58346580</v>
      </c>
      <c r="C2824" s="1" t="s">
        <v>4</v>
      </c>
      <c r="D2824" s="1">
        <v>7.0</v>
      </c>
      <c r="E2824" s="1">
        <v>0.400029765701407</v>
      </c>
    </row>
    <row r="2825">
      <c r="A2825" s="1">
        <v>2823.0</v>
      </c>
      <c r="B2825" s="2" t="str">
        <f>HYPERLINK("https://stackoverflow.com/q/58360160", "58360160")</f>
        <v>58360160</v>
      </c>
      <c r="C2825" s="1" t="s">
        <v>4</v>
      </c>
      <c r="D2825" s="1">
        <v>5.0</v>
      </c>
      <c r="E2825" s="1">
        <v>0.308534970506801</v>
      </c>
    </row>
    <row r="2826">
      <c r="A2826" s="1">
        <v>2824.0</v>
      </c>
      <c r="B2826" s="2" t="str">
        <f>HYPERLINK("https://stackoverflow.com/q/58362057", "58362057")</f>
        <v>58362057</v>
      </c>
      <c r="C2826" s="1" t="s">
        <v>4</v>
      </c>
      <c r="D2826" s="1">
        <v>9.0</v>
      </c>
      <c r="E2826" s="1">
        <v>0.497497963458628</v>
      </c>
    </row>
    <row r="2827">
      <c r="A2827" s="1">
        <v>2825.0</v>
      </c>
      <c r="B2827" s="2" t="str">
        <f>HYPERLINK("https://stackoverflow.com/q/58371510", "58371510")</f>
        <v>58371510</v>
      </c>
      <c r="C2827" s="1" t="s">
        <v>4</v>
      </c>
      <c r="D2827" s="1">
        <v>7.0</v>
      </c>
      <c r="E2827" s="1">
        <v>0.456450635978195</v>
      </c>
    </row>
    <row r="2828">
      <c r="A2828" s="1">
        <v>2826.0</v>
      </c>
      <c r="B2828" s="2" t="str">
        <f>HYPERLINK("https://stackoverflow.com/q/58372218", "58372218")</f>
        <v>58372218</v>
      </c>
      <c r="C2828" s="1" t="s">
        <v>4</v>
      </c>
      <c r="D2828" s="1">
        <v>12.0</v>
      </c>
      <c r="E2828" s="1">
        <v>0.496349125488198</v>
      </c>
    </row>
    <row r="2829">
      <c r="A2829" s="1">
        <v>2827.0</v>
      </c>
      <c r="B2829" s="2" t="str">
        <f>HYPERLINK("https://stackoverflow.com/q/58372921", "58372921")</f>
        <v>58372921</v>
      </c>
      <c r="C2829" s="1" t="s">
        <v>4</v>
      </c>
      <c r="D2829" s="1">
        <v>8.0</v>
      </c>
      <c r="E2829" s="1">
        <v>0.306035910687073</v>
      </c>
    </row>
    <row r="2830">
      <c r="A2830" s="1">
        <v>2828.0</v>
      </c>
      <c r="B2830" s="2" t="str">
        <f>HYPERLINK("https://stackoverflow.com/q/58374422", "58374422")</f>
        <v>58374422</v>
      </c>
      <c r="C2830" s="1" t="s">
        <v>4</v>
      </c>
      <c r="D2830" s="1">
        <v>12.0</v>
      </c>
      <c r="E2830" s="1">
        <v>0.583182857830745</v>
      </c>
    </row>
    <row r="2831">
      <c r="A2831" s="1">
        <v>2829.0</v>
      </c>
      <c r="B2831" s="2" t="str">
        <f>HYPERLINK("https://stackoverflow.com/q/58376301", "58376301")</f>
        <v>58376301</v>
      </c>
      <c r="C2831" s="1" t="s">
        <v>4</v>
      </c>
      <c r="D2831" s="1">
        <v>5.0</v>
      </c>
      <c r="E2831" s="1">
        <v>0.480031542531542</v>
      </c>
    </row>
    <row r="2832">
      <c r="A2832" s="1">
        <v>2830.0</v>
      </c>
      <c r="B2832" s="2" t="str">
        <f>HYPERLINK("https://stackoverflow.com/q/58378119", "58378119")</f>
        <v>58378119</v>
      </c>
      <c r="C2832" s="1" t="s">
        <v>4</v>
      </c>
      <c r="D2832" s="1">
        <v>1.0</v>
      </c>
      <c r="E2832" s="1">
        <v>0.73825641025641</v>
      </c>
    </row>
    <row r="2833">
      <c r="A2833" s="1">
        <v>2831.0</v>
      </c>
      <c r="B2833" s="2" t="str">
        <f>HYPERLINK("https://stackoverflow.com/q/58379764", "58379764")</f>
        <v>58379764</v>
      </c>
      <c r="C2833" s="1" t="s">
        <v>4</v>
      </c>
      <c r="D2833" s="1">
        <v>11.0</v>
      </c>
      <c r="E2833" s="1">
        <v>0.250035415781272</v>
      </c>
    </row>
    <row r="2834">
      <c r="A2834" s="1">
        <v>2832.0</v>
      </c>
      <c r="B2834" s="2" t="str">
        <f>HYPERLINK("https://stackoverflow.com/q/58382314", "58382314")</f>
        <v>58382314</v>
      </c>
      <c r="C2834" s="1" t="s">
        <v>4</v>
      </c>
      <c r="D2834" s="1">
        <v>12.0</v>
      </c>
      <c r="E2834" s="1">
        <v>0.406949531949531</v>
      </c>
    </row>
    <row r="2835">
      <c r="A2835" s="1">
        <v>2833.0</v>
      </c>
      <c r="B2835" s="2" t="str">
        <f>HYPERLINK("https://stackoverflow.com/q/58384037", "58384037")</f>
        <v>58384037</v>
      </c>
      <c r="C2835" s="1" t="s">
        <v>4</v>
      </c>
      <c r="D2835" s="1">
        <v>10.0</v>
      </c>
      <c r="E2835" s="1">
        <v>0.315181954357212</v>
      </c>
    </row>
    <row r="2836">
      <c r="A2836" s="1">
        <v>2834.0</v>
      </c>
      <c r="B2836" s="2" t="str">
        <f>HYPERLINK("https://stackoverflow.com/q/58384749", "58384749")</f>
        <v>58384749</v>
      </c>
      <c r="C2836" s="1" t="s">
        <v>4</v>
      </c>
      <c r="D2836" s="1">
        <v>3.0</v>
      </c>
      <c r="E2836" s="1">
        <v>0.286363890285458</v>
      </c>
    </row>
    <row r="2837">
      <c r="A2837" s="1">
        <v>2835.0</v>
      </c>
      <c r="B2837" s="2" t="str">
        <f>HYPERLINK("https://stackoverflow.com/q/58394762", "58394762")</f>
        <v>58394762</v>
      </c>
      <c r="C2837" s="1" t="s">
        <v>4</v>
      </c>
      <c r="D2837" s="1">
        <v>2.0</v>
      </c>
      <c r="E2837" s="1">
        <v>0.517969176213857</v>
      </c>
    </row>
    <row r="2838">
      <c r="A2838" s="1">
        <v>2836.0</v>
      </c>
      <c r="B2838" s="2" t="str">
        <f>HYPERLINK("https://stackoverflow.com/q/58400948", "58400948")</f>
        <v>58400948</v>
      </c>
      <c r="C2838" s="1" t="s">
        <v>4</v>
      </c>
      <c r="D2838" s="1">
        <v>10.0</v>
      </c>
      <c r="E2838" s="1">
        <v>0.553756542636606</v>
      </c>
    </row>
    <row r="2839">
      <c r="A2839" s="1">
        <v>2837.0</v>
      </c>
      <c r="B2839" s="2" t="str">
        <f>HYPERLINK("https://stackoverflow.com/q/58401391", "58401391")</f>
        <v>58401391</v>
      </c>
      <c r="C2839" s="1" t="s">
        <v>4</v>
      </c>
      <c r="D2839" s="1">
        <v>11.0</v>
      </c>
      <c r="E2839" s="1">
        <v>0.284711379433977</v>
      </c>
    </row>
    <row r="2840">
      <c r="A2840" s="1">
        <v>2838.0</v>
      </c>
      <c r="B2840" s="2" t="str">
        <f>HYPERLINK("https://stackoverflow.com/q/58405973", "58405973")</f>
        <v>58405973</v>
      </c>
      <c r="C2840" s="1" t="s">
        <v>4</v>
      </c>
      <c r="D2840" s="1">
        <v>2.0</v>
      </c>
      <c r="E2840" s="1">
        <v>0.515991177281499</v>
      </c>
    </row>
    <row r="2841">
      <c r="A2841" s="1">
        <v>2839.0</v>
      </c>
      <c r="B2841" s="2" t="str">
        <f>HYPERLINK("https://stackoverflow.com/q/58416280", "58416280")</f>
        <v>58416280</v>
      </c>
      <c r="C2841" s="1" t="s">
        <v>4</v>
      </c>
      <c r="D2841" s="1">
        <v>4.0</v>
      </c>
      <c r="E2841" s="1">
        <v>0.469037772263578</v>
      </c>
    </row>
    <row r="2842">
      <c r="A2842" s="1">
        <v>2840.0</v>
      </c>
      <c r="B2842" s="2" t="str">
        <f>HYPERLINK("https://stackoverflow.com/q/58416726", "58416726")</f>
        <v>58416726</v>
      </c>
      <c r="C2842" s="1" t="s">
        <v>4</v>
      </c>
      <c r="D2842" s="1">
        <v>10.0</v>
      </c>
      <c r="E2842" s="1">
        <v>0.408056190234407</v>
      </c>
    </row>
    <row r="2843">
      <c r="A2843" s="1">
        <v>2841.0</v>
      </c>
      <c r="B2843" s="2" t="str">
        <f>HYPERLINK("https://stackoverflow.com/q/58416987", "58416987")</f>
        <v>58416987</v>
      </c>
      <c r="C2843" s="1" t="s">
        <v>4</v>
      </c>
      <c r="D2843" s="1">
        <v>2.0</v>
      </c>
      <c r="E2843" s="1">
        <v>0.648468792380231</v>
      </c>
    </row>
    <row r="2844">
      <c r="A2844" s="1">
        <v>2842.0</v>
      </c>
      <c r="B2844" s="2" t="str">
        <f>HYPERLINK("https://stackoverflow.com/q/58418959", "58418959")</f>
        <v>58418959</v>
      </c>
      <c r="C2844" s="1" t="s">
        <v>4</v>
      </c>
      <c r="D2844" s="1">
        <v>6.0</v>
      </c>
      <c r="E2844" s="1">
        <v>0.268198244708311</v>
      </c>
    </row>
    <row r="2845">
      <c r="A2845" s="1">
        <v>2843.0</v>
      </c>
      <c r="B2845" s="2" t="str">
        <f>HYPERLINK("https://stackoverflow.com/q/58422656", "58422656")</f>
        <v>58422656</v>
      </c>
      <c r="C2845" s="1" t="s">
        <v>4</v>
      </c>
      <c r="D2845" s="1">
        <v>10.0</v>
      </c>
      <c r="E2845" s="1">
        <v>0.474306928975399</v>
      </c>
    </row>
    <row r="2846">
      <c r="A2846" s="1">
        <v>2844.0</v>
      </c>
      <c r="B2846" s="2" t="str">
        <f>HYPERLINK("https://stackoverflow.com/q/58428940", "58428940")</f>
        <v>58428940</v>
      </c>
      <c r="C2846" s="1" t="s">
        <v>4</v>
      </c>
      <c r="D2846" s="1">
        <v>7.0</v>
      </c>
      <c r="E2846" s="1">
        <v>0.465162952312484</v>
      </c>
    </row>
    <row r="2847">
      <c r="A2847" s="1">
        <v>2845.0</v>
      </c>
      <c r="B2847" s="2" t="str">
        <f>HYPERLINK("https://stackoverflow.com/q/58429974", "58429974")</f>
        <v>58429974</v>
      </c>
      <c r="C2847" s="1" t="s">
        <v>4</v>
      </c>
      <c r="D2847" s="1">
        <v>2.0</v>
      </c>
      <c r="E2847" s="1">
        <v>0.548814611314611</v>
      </c>
    </row>
    <row r="2848">
      <c r="A2848" s="1">
        <v>2846.0</v>
      </c>
      <c r="B2848" s="2" t="str">
        <f>HYPERLINK("https://stackoverflow.com/q/58430408", "58430408")</f>
        <v>58430408</v>
      </c>
      <c r="C2848" s="1" t="s">
        <v>4</v>
      </c>
      <c r="D2848" s="1">
        <v>7.0</v>
      </c>
      <c r="E2848" s="1">
        <v>0.719739415112165</v>
      </c>
    </row>
    <row r="2849">
      <c r="A2849" s="1">
        <v>2847.0</v>
      </c>
      <c r="B2849" s="2" t="str">
        <f>HYPERLINK("https://stackoverflow.com/q/58432441", "58432441")</f>
        <v>58432441</v>
      </c>
      <c r="C2849" s="1" t="s">
        <v>4</v>
      </c>
      <c r="D2849" s="1">
        <v>0.0</v>
      </c>
      <c r="E2849" s="1">
        <v>0.361459839204646</v>
      </c>
    </row>
    <row r="2850">
      <c r="A2850" s="1">
        <v>2848.0</v>
      </c>
      <c r="B2850" s="2" t="str">
        <f>HYPERLINK("https://stackoverflow.com/q/58435535", "58435535")</f>
        <v>58435535</v>
      </c>
      <c r="C2850" s="1" t="s">
        <v>4</v>
      </c>
      <c r="D2850" s="1">
        <v>1.0</v>
      </c>
      <c r="E2850" s="1">
        <v>0.529528224443478</v>
      </c>
    </row>
    <row r="2851">
      <c r="A2851" s="1">
        <v>2849.0</v>
      </c>
      <c r="B2851" s="2" t="str">
        <f>HYPERLINK("https://stackoverflow.com/q/58438270", "58438270")</f>
        <v>58438270</v>
      </c>
      <c r="C2851" s="1" t="s">
        <v>4</v>
      </c>
      <c r="D2851" s="1">
        <v>2.0</v>
      </c>
      <c r="E2851" s="1">
        <v>0.403145299145299</v>
      </c>
    </row>
    <row r="2852">
      <c r="A2852" s="1">
        <v>2850.0</v>
      </c>
      <c r="B2852" s="2" t="str">
        <f>HYPERLINK("https://stackoverflow.com/q/58439034", "58439034")</f>
        <v>58439034</v>
      </c>
      <c r="C2852" s="1" t="s">
        <v>4</v>
      </c>
      <c r="D2852" s="1">
        <v>8.0</v>
      </c>
      <c r="E2852" s="1">
        <v>0.592955888257901</v>
      </c>
    </row>
    <row r="2853">
      <c r="A2853" s="1">
        <v>2851.0</v>
      </c>
      <c r="B2853" s="2" t="str">
        <f>HYPERLINK("https://stackoverflow.com/q/58447864", "58447864")</f>
        <v>58447864</v>
      </c>
      <c r="C2853" s="1" t="s">
        <v>4</v>
      </c>
      <c r="D2853" s="1">
        <v>3.0</v>
      </c>
      <c r="E2853" s="1">
        <v>0.483284240346387</v>
      </c>
    </row>
    <row r="2854">
      <c r="A2854" s="1">
        <v>2852.0</v>
      </c>
      <c r="B2854" s="2" t="str">
        <f>HYPERLINK("https://stackoverflow.com/q/58449923", "58449923")</f>
        <v>58449923</v>
      </c>
      <c r="C2854" s="1" t="s">
        <v>4</v>
      </c>
      <c r="D2854" s="1">
        <v>12.0</v>
      </c>
      <c r="E2854" s="1">
        <v>0.578907203907203</v>
      </c>
    </row>
    <row r="2855">
      <c r="A2855" s="1">
        <v>2853.0</v>
      </c>
      <c r="B2855" s="2" t="str">
        <f>HYPERLINK("https://stackoverflow.com/q/58452561", "58452561")</f>
        <v>58452561</v>
      </c>
      <c r="C2855" s="1" t="s">
        <v>4</v>
      </c>
      <c r="D2855" s="1">
        <v>2.0</v>
      </c>
      <c r="E2855" s="1">
        <v>0.567529625500639</v>
      </c>
    </row>
    <row r="2856">
      <c r="A2856" s="1">
        <v>2854.0</v>
      </c>
      <c r="B2856" s="2" t="str">
        <f>HYPERLINK("https://stackoverflow.com/q/58454150", "58454150")</f>
        <v>58454150</v>
      </c>
      <c r="C2856" s="1" t="s">
        <v>4</v>
      </c>
      <c r="D2856" s="1">
        <v>11.0</v>
      </c>
      <c r="E2856" s="1">
        <v>0.362637362637362</v>
      </c>
    </row>
    <row r="2857">
      <c r="A2857" s="1">
        <v>2855.0</v>
      </c>
      <c r="B2857" s="2" t="str">
        <f>HYPERLINK("https://stackoverflow.com/q/58457054", "58457054")</f>
        <v>58457054</v>
      </c>
      <c r="C2857" s="1" t="s">
        <v>4</v>
      </c>
      <c r="D2857" s="1">
        <v>1.0</v>
      </c>
      <c r="E2857" s="1">
        <v>0.287601287601287</v>
      </c>
    </row>
    <row r="2858">
      <c r="A2858" s="1">
        <v>2856.0</v>
      </c>
      <c r="B2858" s="2" t="str">
        <f>HYPERLINK("https://stackoverflow.com/q/58463784", "58463784")</f>
        <v>58463784</v>
      </c>
      <c r="C2858" s="1" t="s">
        <v>4</v>
      </c>
      <c r="D2858" s="1">
        <v>12.0</v>
      </c>
      <c r="E2858" s="1">
        <v>0.515297060662914</v>
      </c>
    </row>
    <row r="2859">
      <c r="A2859" s="1">
        <v>2857.0</v>
      </c>
      <c r="B2859" s="2" t="str">
        <f>HYPERLINK("https://stackoverflow.com/q/58467091", "58467091")</f>
        <v>58467091</v>
      </c>
      <c r="C2859" s="1" t="s">
        <v>4</v>
      </c>
      <c r="D2859" s="1">
        <v>9.0</v>
      </c>
      <c r="E2859" s="1">
        <v>0.651574749601484</v>
      </c>
    </row>
    <row r="2860">
      <c r="A2860" s="1">
        <v>2858.0</v>
      </c>
      <c r="B2860" s="2" t="str">
        <f>HYPERLINK("https://stackoverflow.com/q/58468165", "58468165")</f>
        <v>58468165</v>
      </c>
      <c r="C2860" s="1" t="s">
        <v>4</v>
      </c>
      <c r="D2860" s="1">
        <v>3.0</v>
      </c>
      <c r="E2860" s="1">
        <v>0.669119127363238</v>
      </c>
    </row>
    <row r="2861">
      <c r="A2861" s="1">
        <v>2859.0</v>
      </c>
      <c r="B2861" s="2" t="str">
        <f>HYPERLINK("https://stackoverflow.com/q/58470460", "58470460")</f>
        <v>58470460</v>
      </c>
      <c r="C2861" s="1" t="s">
        <v>4</v>
      </c>
      <c r="D2861" s="1">
        <v>2.0</v>
      </c>
      <c r="E2861" s="1">
        <v>0.509887406566373</v>
      </c>
    </row>
    <row r="2862">
      <c r="A2862" s="1">
        <v>2860.0</v>
      </c>
      <c r="B2862" s="2" t="str">
        <f>HYPERLINK("https://stackoverflow.com/q/58473180", "58473180")</f>
        <v>58473180</v>
      </c>
      <c r="C2862" s="1" t="s">
        <v>4</v>
      </c>
      <c r="D2862" s="1">
        <v>10.0</v>
      </c>
      <c r="E2862" s="1">
        <v>0.347272522413765</v>
      </c>
    </row>
    <row r="2863">
      <c r="A2863" s="1">
        <v>2861.0</v>
      </c>
      <c r="B2863" s="2" t="str">
        <f>HYPERLINK("https://stackoverflow.com/q/58473686", "58473686")</f>
        <v>58473686</v>
      </c>
      <c r="C2863" s="1" t="s">
        <v>4</v>
      </c>
      <c r="D2863" s="1">
        <v>9.0</v>
      </c>
      <c r="E2863" s="1">
        <v>0.329708813949501</v>
      </c>
    </row>
    <row r="2864">
      <c r="A2864" s="1">
        <v>2862.0</v>
      </c>
      <c r="B2864" s="2" t="str">
        <f>HYPERLINK("https://stackoverflow.com/q/58481700", "58481700")</f>
        <v>58481700</v>
      </c>
      <c r="C2864" s="1" t="s">
        <v>4</v>
      </c>
      <c r="D2864" s="1">
        <v>12.0</v>
      </c>
      <c r="E2864" s="1">
        <v>0.354700854700854</v>
      </c>
    </row>
    <row r="2865">
      <c r="A2865" s="1">
        <v>2863.0</v>
      </c>
      <c r="B2865" s="2" t="str">
        <f>HYPERLINK("https://stackoverflow.com/q/58483028", "58483028")</f>
        <v>58483028</v>
      </c>
      <c r="C2865" s="1" t="s">
        <v>4</v>
      </c>
      <c r="D2865" s="1">
        <v>0.0</v>
      </c>
      <c r="E2865" s="1">
        <v>0.374136699214098</v>
      </c>
    </row>
    <row r="2866">
      <c r="A2866" s="1">
        <v>2864.0</v>
      </c>
      <c r="B2866" s="2" t="str">
        <f>HYPERLINK("https://stackoverflow.com/q/58488107", "58488107")</f>
        <v>58488107</v>
      </c>
      <c r="C2866" s="1" t="s">
        <v>4</v>
      </c>
      <c r="D2866" s="1">
        <v>6.0</v>
      </c>
      <c r="E2866" s="1">
        <v>0.390299560202472</v>
      </c>
    </row>
    <row r="2867">
      <c r="A2867" s="1">
        <v>2865.0</v>
      </c>
      <c r="B2867" s="2" t="str">
        <f>HYPERLINK("https://stackoverflow.com/q/58488121", "58488121")</f>
        <v>58488121</v>
      </c>
      <c r="C2867" s="1" t="s">
        <v>4</v>
      </c>
      <c r="D2867" s="1">
        <v>5.0</v>
      </c>
      <c r="E2867" s="1">
        <v>0.80780457137725</v>
      </c>
    </row>
    <row r="2868">
      <c r="A2868" s="1">
        <v>2866.0</v>
      </c>
      <c r="B2868" s="2" t="str">
        <f>HYPERLINK("https://stackoverflow.com/q/58488958", "58488958")</f>
        <v>58488958</v>
      </c>
      <c r="C2868" s="1" t="s">
        <v>4</v>
      </c>
      <c r="D2868" s="1">
        <v>10.0</v>
      </c>
      <c r="E2868" s="1">
        <v>0.408860040816952</v>
      </c>
    </row>
    <row r="2869">
      <c r="A2869" s="1">
        <v>2867.0</v>
      </c>
      <c r="B2869" s="2" t="str">
        <f>HYPERLINK("https://stackoverflow.com/q/58492310", "58492310")</f>
        <v>58492310</v>
      </c>
      <c r="C2869" s="1" t="s">
        <v>4</v>
      </c>
      <c r="D2869" s="1">
        <v>11.0</v>
      </c>
      <c r="E2869" s="1">
        <v>0.412112128187284</v>
      </c>
    </row>
    <row r="2870">
      <c r="A2870" s="1">
        <v>2868.0</v>
      </c>
      <c r="B2870" s="2" t="str">
        <f>HYPERLINK("https://stackoverflow.com/q/58496141", "58496141")</f>
        <v>58496141</v>
      </c>
      <c r="C2870" s="1" t="s">
        <v>4</v>
      </c>
      <c r="D2870" s="1">
        <v>3.0</v>
      </c>
      <c r="E2870" s="1">
        <v>0.265665491654192</v>
      </c>
    </row>
    <row r="2871">
      <c r="A2871" s="1">
        <v>2869.0</v>
      </c>
      <c r="B2871" s="2" t="str">
        <f>HYPERLINK("https://stackoverflow.com/q/58496748", "58496748")</f>
        <v>58496748</v>
      </c>
      <c r="C2871" s="1" t="s">
        <v>4</v>
      </c>
      <c r="D2871" s="1">
        <v>10.0</v>
      </c>
      <c r="E2871" s="1">
        <v>0.244009982285322</v>
      </c>
    </row>
    <row r="2872">
      <c r="A2872" s="1">
        <v>2870.0</v>
      </c>
      <c r="B2872" s="2" t="str">
        <f>HYPERLINK("https://stackoverflow.com/q/58510336", "58510336")</f>
        <v>58510336</v>
      </c>
      <c r="C2872" s="1" t="s">
        <v>4</v>
      </c>
      <c r="D2872" s="1">
        <v>12.0</v>
      </c>
      <c r="E2872" s="1">
        <v>0.535667766685537</v>
      </c>
    </row>
    <row r="2873">
      <c r="A2873" s="1">
        <v>2871.0</v>
      </c>
      <c r="B2873" s="2" t="str">
        <f>HYPERLINK("https://stackoverflow.com/q/58511291", "58511291")</f>
        <v>58511291</v>
      </c>
      <c r="C2873" s="1" t="s">
        <v>4</v>
      </c>
      <c r="D2873" s="1">
        <v>1.0</v>
      </c>
      <c r="E2873" s="1">
        <v>0.309547582124218</v>
      </c>
    </row>
    <row r="2874">
      <c r="A2874" s="1">
        <v>2872.0</v>
      </c>
      <c r="B2874" s="2" t="str">
        <f>HYPERLINK("https://stackoverflow.com/q/58511704", "58511704")</f>
        <v>58511704</v>
      </c>
      <c r="C2874" s="1" t="s">
        <v>4</v>
      </c>
      <c r="D2874" s="1">
        <v>7.0</v>
      </c>
      <c r="E2874" s="1">
        <v>0.672774928774928</v>
      </c>
    </row>
    <row r="2875">
      <c r="A2875" s="1">
        <v>2873.0</v>
      </c>
      <c r="B2875" s="2" t="str">
        <f>HYPERLINK("https://stackoverflow.com/q/58512106", "58512106")</f>
        <v>58512106</v>
      </c>
      <c r="C2875" s="1" t="s">
        <v>4</v>
      </c>
      <c r="D2875" s="1">
        <v>11.0</v>
      </c>
      <c r="E2875" s="1">
        <v>0.51637261820748</v>
      </c>
    </row>
    <row r="2876">
      <c r="A2876" s="1">
        <v>2874.0</v>
      </c>
      <c r="B2876" s="2" t="str">
        <f>HYPERLINK("https://stackoverflow.com/q/58513040", "58513040")</f>
        <v>58513040</v>
      </c>
      <c r="C2876" s="1" t="s">
        <v>4</v>
      </c>
      <c r="D2876" s="1">
        <v>8.0</v>
      </c>
      <c r="E2876" s="1">
        <v>0.390707238104006</v>
      </c>
    </row>
    <row r="2877">
      <c r="A2877" s="1">
        <v>2875.0</v>
      </c>
      <c r="B2877" s="2" t="str">
        <f>HYPERLINK("https://stackoverflow.com/q/58513216", "58513216")</f>
        <v>58513216</v>
      </c>
      <c r="C2877" s="1" t="s">
        <v>4</v>
      </c>
      <c r="D2877" s="1">
        <v>2.0</v>
      </c>
      <c r="E2877" s="1">
        <v>0.355240229026636</v>
      </c>
    </row>
    <row r="2878">
      <c r="A2878" s="1">
        <v>2876.0</v>
      </c>
      <c r="B2878" s="2" t="str">
        <f>HYPERLINK("https://stackoverflow.com/q/58521055", "58521055")</f>
        <v>58521055</v>
      </c>
      <c r="C2878" s="1" t="s">
        <v>4</v>
      </c>
      <c r="D2878" s="1">
        <v>6.0</v>
      </c>
      <c r="E2878" s="1">
        <v>0.453061510438559</v>
      </c>
    </row>
    <row r="2879">
      <c r="A2879" s="1">
        <v>2877.0</v>
      </c>
      <c r="B2879" s="2" t="str">
        <f>HYPERLINK("https://stackoverflow.com/q/58526738", "58526738")</f>
        <v>58526738</v>
      </c>
      <c r="C2879" s="1" t="s">
        <v>4</v>
      </c>
      <c r="D2879" s="1">
        <v>12.0</v>
      </c>
      <c r="E2879" s="1">
        <v>0.450399779432037</v>
      </c>
    </row>
    <row r="2880">
      <c r="A2880" s="1">
        <v>2878.0</v>
      </c>
      <c r="B2880" s="2" t="str">
        <f>HYPERLINK("https://stackoverflow.com/q/58528431", "58528431")</f>
        <v>58528431</v>
      </c>
      <c r="C2880" s="1" t="s">
        <v>4</v>
      </c>
      <c r="D2880" s="1">
        <v>10.0</v>
      </c>
      <c r="E2880" s="1">
        <v>0.607293447293447</v>
      </c>
    </row>
    <row r="2881">
      <c r="A2881" s="1">
        <v>2879.0</v>
      </c>
      <c r="B2881" s="2" t="str">
        <f>HYPERLINK("https://stackoverflow.com/q/58530732", "58530732")</f>
        <v>58530732</v>
      </c>
      <c r="C2881" s="1" t="s">
        <v>4</v>
      </c>
      <c r="D2881" s="1">
        <v>10.0</v>
      </c>
      <c r="E2881" s="1">
        <v>0.326015306407463</v>
      </c>
    </row>
    <row r="2882">
      <c r="A2882" s="1">
        <v>2880.0</v>
      </c>
      <c r="B2882" s="2" t="str">
        <f>HYPERLINK("https://stackoverflow.com/q/58538753", "58538753")</f>
        <v>58538753</v>
      </c>
      <c r="C2882" s="1" t="s">
        <v>4</v>
      </c>
      <c r="D2882" s="1">
        <v>7.0</v>
      </c>
      <c r="E2882" s="1">
        <v>0.388076037793551</v>
      </c>
    </row>
    <row r="2883">
      <c r="A2883" s="1">
        <v>2881.0</v>
      </c>
      <c r="B2883" s="2" t="str">
        <f>HYPERLINK("https://stackoverflow.com/q/58542085", "58542085")</f>
        <v>58542085</v>
      </c>
      <c r="C2883" s="1" t="s">
        <v>4</v>
      </c>
      <c r="D2883" s="1">
        <v>10.0</v>
      </c>
      <c r="E2883" s="1">
        <v>0.312599254144139</v>
      </c>
    </row>
    <row r="2884">
      <c r="A2884" s="1">
        <v>2882.0</v>
      </c>
      <c r="B2884" s="2" t="str">
        <f>HYPERLINK("https://stackoverflow.com/q/58546520", "58546520")</f>
        <v>58546520</v>
      </c>
      <c r="C2884" s="1" t="s">
        <v>4</v>
      </c>
      <c r="D2884" s="1">
        <v>5.0</v>
      </c>
      <c r="E2884" s="1">
        <v>0.496179954379311</v>
      </c>
    </row>
    <row r="2885">
      <c r="A2885" s="1">
        <v>2883.0</v>
      </c>
      <c r="B2885" s="2" t="str">
        <f>HYPERLINK("https://stackoverflow.com/q/58547437", "58547437")</f>
        <v>58547437</v>
      </c>
      <c r="C2885" s="1" t="s">
        <v>4</v>
      </c>
      <c r="D2885" s="1">
        <v>7.0</v>
      </c>
      <c r="E2885" s="1">
        <v>0.305772979457189</v>
      </c>
    </row>
    <row r="2886">
      <c r="A2886" s="1">
        <v>2884.0</v>
      </c>
      <c r="B2886" s="2" t="str">
        <f>HYPERLINK("https://stackoverflow.com/q/58561304", "58561304")</f>
        <v>58561304</v>
      </c>
      <c r="C2886" s="1" t="s">
        <v>4</v>
      </c>
      <c r="D2886" s="1">
        <v>1.0</v>
      </c>
      <c r="E2886" s="1">
        <v>0.333889021195522</v>
      </c>
    </row>
    <row r="2887">
      <c r="A2887" s="1">
        <v>2885.0</v>
      </c>
      <c r="B2887" s="2" t="str">
        <f>HYPERLINK("https://stackoverflow.com/q/58572685", "58572685")</f>
        <v>58572685</v>
      </c>
      <c r="C2887" s="1" t="s">
        <v>4</v>
      </c>
      <c r="D2887" s="1">
        <v>8.0</v>
      </c>
      <c r="E2887" s="1">
        <v>0.46446293466161</v>
      </c>
    </row>
    <row r="2888">
      <c r="A2888" s="1">
        <v>2886.0</v>
      </c>
      <c r="B2888" s="2" t="str">
        <f>HYPERLINK("https://stackoverflow.com/q/58573319", "58573319")</f>
        <v>58573319</v>
      </c>
      <c r="C2888" s="1" t="s">
        <v>4</v>
      </c>
      <c r="D2888" s="1">
        <v>10.0</v>
      </c>
      <c r="E2888" s="1">
        <v>0.485011312217194</v>
      </c>
    </row>
    <row r="2889">
      <c r="A2889" s="1">
        <v>2887.0</v>
      </c>
      <c r="B2889" s="2" t="str">
        <f>HYPERLINK("https://stackoverflow.com/q/58575034", "58575034")</f>
        <v>58575034</v>
      </c>
      <c r="C2889" s="1" t="s">
        <v>4</v>
      </c>
      <c r="D2889" s="1">
        <v>0.0</v>
      </c>
      <c r="E2889" s="1">
        <v>0.508502024291498</v>
      </c>
    </row>
    <row r="2890">
      <c r="A2890" s="1">
        <v>2888.0</v>
      </c>
      <c r="B2890" s="2" t="str">
        <f>HYPERLINK("https://stackoverflow.com/q/58580506", "58580506")</f>
        <v>58580506</v>
      </c>
      <c r="C2890" s="1" t="s">
        <v>4</v>
      </c>
      <c r="D2890" s="1">
        <v>3.0</v>
      </c>
      <c r="E2890" s="1">
        <v>0.30428338520824</v>
      </c>
    </row>
    <row r="2891">
      <c r="A2891" s="1">
        <v>2889.0</v>
      </c>
      <c r="B2891" s="2" t="str">
        <f>HYPERLINK("https://stackoverflow.com/q/58593985", "58593985")</f>
        <v>58593985</v>
      </c>
      <c r="C2891" s="1" t="s">
        <v>4</v>
      </c>
      <c r="D2891" s="1">
        <v>11.0</v>
      </c>
      <c r="E2891" s="1">
        <v>0.453219373219373</v>
      </c>
    </row>
    <row r="2892">
      <c r="A2892" s="1">
        <v>2890.0</v>
      </c>
      <c r="B2892" s="2" t="str">
        <f>HYPERLINK("https://stackoverflow.com/q/58594685", "58594685")</f>
        <v>58594685</v>
      </c>
      <c r="C2892" s="1" t="s">
        <v>4</v>
      </c>
      <c r="D2892" s="1">
        <v>10.0</v>
      </c>
      <c r="E2892" s="1">
        <v>0.45125682026051</v>
      </c>
    </row>
    <row r="2893">
      <c r="A2893" s="1">
        <v>2891.0</v>
      </c>
      <c r="B2893" s="2" t="str">
        <f>HYPERLINK("https://stackoverflow.com/q/58596586", "58596586")</f>
        <v>58596586</v>
      </c>
      <c r="C2893" s="1" t="s">
        <v>4</v>
      </c>
      <c r="D2893" s="1">
        <v>11.0</v>
      </c>
      <c r="E2893" s="1">
        <v>0.259309643554016</v>
      </c>
    </row>
    <row r="2894">
      <c r="A2894" s="1">
        <v>2892.0</v>
      </c>
      <c r="B2894" s="2" t="str">
        <f>HYPERLINK("https://stackoverflow.com/q/58598442", "58598442")</f>
        <v>58598442</v>
      </c>
      <c r="C2894" s="1" t="s">
        <v>4</v>
      </c>
      <c r="D2894" s="1">
        <v>5.0</v>
      </c>
      <c r="E2894" s="1">
        <v>0.363612891737891</v>
      </c>
    </row>
    <row r="2895">
      <c r="A2895" s="1">
        <v>2893.0</v>
      </c>
      <c r="B2895" s="2" t="str">
        <f>HYPERLINK("https://stackoverflow.com/q/58602509", "58602509")</f>
        <v>58602509</v>
      </c>
      <c r="C2895" s="1" t="s">
        <v>4</v>
      </c>
      <c r="D2895" s="1">
        <v>4.0</v>
      </c>
      <c r="E2895" s="1">
        <v>0.387296180654114</v>
      </c>
    </row>
    <row r="2896">
      <c r="A2896" s="1">
        <v>2894.0</v>
      </c>
      <c r="B2896" s="2" t="str">
        <f>HYPERLINK("https://stackoverflow.com/q/58609888", "58609888")</f>
        <v>58609888</v>
      </c>
      <c r="C2896" s="1" t="s">
        <v>4</v>
      </c>
      <c r="D2896" s="1">
        <v>1.0</v>
      </c>
      <c r="E2896" s="1">
        <v>0.490790432650897</v>
      </c>
    </row>
    <row r="2897">
      <c r="A2897" s="1">
        <v>2895.0</v>
      </c>
      <c r="B2897" s="2" t="str">
        <f>HYPERLINK("https://stackoverflow.com/q/58613452", "58613452")</f>
        <v>58613452</v>
      </c>
      <c r="C2897" s="1" t="s">
        <v>4</v>
      </c>
      <c r="D2897" s="1">
        <v>9.0</v>
      </c>
      <c r="E2897" s="1">
        <v>0.491737891737891</v>
      </c>
    </row>
    <row r="2898">
      <c r="A2898" s="1">
        <v>2896.0</v>
      </c>
      <c r="B2898" s="2" t="str">
        <f>HYPERLINK("https://stackoverflow.com/q/58626811", "58626811")</f>
        <v>58626811</v>
      </c>
      <c r="C2898" s="1" t="s">
        <v>4</v>
      </c>
      <c r="D2898" s="1">
        <v>9.0</v>
      </c>
      <c r="E2898" s="1">
        <v>0.325686498324934</v>
      </c>
    </row>
    <row r="2899">
      <c r="A2899" s="1">
        <v>2897.0</v>
      </c>
      <c r="B2899" s="2" t="str">
        <f>HYPERLINK("https://stackoverflow.com/q/58628659", "58628659")</f>
        <v>58628659</v>
      </c>
      <c r="C2899" s="1" t="s">
        <v>4</v>
      </c>
      <c r="D2899" s="1">
        <v>1.0</v>
      </c>
      <c r="E2899" s="1">
        <v>0.41473984105563</v>
      </c>
    </row>
    <row r="2900">
      <c r="A2900" s="1">
        <v>2898.0</v>
      </c>
      <c r="B2900" s="2" t="str">
        <f>HYPERLINK("https://stackoverflow.com/q/58629272", "58629272")</f>
        <v>58629272</v>
      </c>
      <c r="C2900" s="1" t="s">
        <v>4</v>
      </c>
      <c r="D2900" s="1">
        <v>1.0</v>
      </c>
      <c r="E2900" s="1">
        <v>0.439132123914732</v>
      </c>
    </row>
    <row r="2901">
      <c r="A2901" s="1">
        <v>2899.0</v>
      </c>
      <c r="B2901" s="2" t="str">
        <f>HYPERLINK("https://stackoverflow.com/q/58631966", "58631966")</f>
        <v>58631966</v>
      </c>
      <c r="C2901" s="1" t="s">
        <v>4</v>
      </c>
      <c r="D2901" s="1">
        <v>12.0</v>
      </c>
      <c r="E2901" s="1">
        <v>0.34789081885856</v>
      </c>
    </row>
    <row r="2902">
      <c r="A2902" s="1">
        <v>2900.0</v>
      </c>
      <c r="B2902" s="2" t="str">
        <f>HYPERLINK("https://stackoverflow.com/q/58632538", "58632538")</f>
        <v>58632538</v>
      </c>
      <c r="C2902" s="1" t="s">
        <v>4</v>
      </c>
      <c r="D2902" s="1">
        <v>4.0</v>
      </c>
      <c r="E2902" s="1">
        <v>0.416637048320216</v>
      </c>
    </row>
    <row r="2903">
      <c r="A2903" s="1">
        <v>2901.0</v>
      </c>
      <c r="B2903" s="2" t="str">
        <f>HYPERLINK("https://stackoverflow.com/q/58632765", "58632765")</f>
        <v>58632765</v>
      </c>
      <c r="C2903" s="1" t="s">
        <v>4</v>
      </c>
      <c r="D2903" s="1">
        <v>3.0</v>
      </c>
      <c r="E2903" s="1">
        <v>0.35068082043171</v>
      </c>
    </row>
    <row r="2904">
      <c r="A2904" s="1">
        <v>2902.0</v>
      </c>
      <c r="B2904" s="2" t="str">
        <f>HYPERLINK("https://stackoverflow.com/q/58639195", "58639195")</f>
        <v>58639195</v>
      </c>
      <c r="C2904" s="1" t="s">
        <v>4</v>
      </c>
      <c r="D2904" s="1">
        <v>12.0</v>
      </c>
      <c r="E2904" s="1">
        <v>0.441080783016266</v>
      </c>
    </row>
    <row r="2905">
      <c r="A2905" s="1">
        <v>2903.0</v>
      </c>
      <c r="B2905" s="2" t="str">
        <f>HYPERLINK("https://stackoverflow.com/q/58644060", "58644060")</f>
        <v>58644060</v>
      </c>
      <c r="C2905" s="1" t="s">
        <v>4</v>
      </c>
      <c r="D2905" s="1">
        <v>12.0</v>
      </c>
      <c r="E2905" s="1">
        <v>0.685562160971997</v>
      </c>
    </row>
    <row r="2906">
      <c r="A2906" s="1">
        <v>2904.0</v>
      </c>
      <c r="B2906" s="2" t="str">
        <f>HYPERLINK("https://stackoverflow.com/q/58646976", "58646976")</f>
        <v>58646976</v>
      </c>
      <c r="C2906" s="1" t="s">
        <v>4</v>
      </c>
      <c r="D2906" s="1">
        <v>3.0</v>
      </c>
      <c r="E2906" s="1">
        <v>0.516874057315233</v>
      </c>
    </row>
    <row r="2907">
      <c r="A2907" s="1">
        <v>2905.0</v>
      </c>
      <c r="B2907" s="2" t="str">
        <f>HYPERLINK("https://stackoverflow.com/q/58647180", "58647180")</f>
        <v>58647180</v>
      </c>
      <c r="C2907" s="1" t="s">
        <v>4</v>
      </c>
      <c r="D2907" s="1">
        <v>1.0</v>
      </c>
      <c r="E2907" s="1">
        <v>0.698588583766036</v>
      </c>
    </row>
    <row r="2908">
      <c r="A2908" s="1">
        <v>2906.0</v>
      </c>
      <c r="B2908" s="2" t="str">
        <f>HYPERLINK("https://stackoverflow.com/q/58649380", "58649380")</f>
        <v>58649380</v>
      </c>
      <c r="C2908" s="1" t="s">
        <v>4</v>
      </c>
      <c r="D2908" s="1">
        <v>12.0</v>
      </c>
      <c r="E2908" s="1">
        <v>0.461514851017613</v>
      </c>
    </row>
    <row r="2909">
      <c r="A2909" s="1">
        <v>2907.0</v>
      </c>
      <c r="B2909" s="2" t="str">
        <f>HYPERLINK("https://stackoverflow.com/q/58649436", "58649436")</f>
        <v>58649436</v>
      </c>
      <c r="C2909" s="1" t="s">
        <v>4</v>
      </c>
      <c r="D2909" s="1">
        <v>3.0</v>
      </c>
      <c r="E2909" s="1">
        <v>0.422911922911922</v>
      </c>
    </row>
    <row r="2910">
      <c r="A2910" s="1">
        <v>2908.0</v>
      </c>
      <c r="B2910" s="2" t="str">
        <f>HYPERLINK("https://stackoverflow.com/q/58657618", "58657618")</f>
        <v>58657618</v>
      </c>
      <c r="C2910" s="1" t="s">
        <v>4</v>
      </c>
      <c r="D2910" s="1">
        <v>10.0</v>
      </c>
      <c r="E2910" s="1">
        <v>0.686742198370105</v>
      </c>
    </row>
    <row r="2911">
      <c r="A2911" s="1">
        <v>2909.0</v>
      </c>
      <c r="B2911" s="2" t="str">
        <f>HYPERLINK("https://stackoverflow.com/q/58660181", "58660181")</f>
        <v>58660181</v>
      </c>
      <c r="C2911" s="1" t="s">
        <v>4</v>
      </c>
      <c r="D2911" s="1">
        <v>12.0</v>
      </c>
      <c r="E2911" s="1">
        <v>0.28859468918816</v>
      </c>
    </row>
    <row r="2912">
      <c r="A2912" s="1">
        <v>2910.0</v>
      </c>
      <c r="B2912" s="2" t="str">
        <f>HYPERLINK("https://stackoverflow.com/q/58675434", "58675434")</f>
        <v>58675434</v>
      </c>
      <c r="C2912" s="1" t="s">
        <v>4</v>
      </c>
      <c r="D2912" s="1">
        <v>9.0</v>
      </c>
      <c r="E2912" s="1">
        <v>0.382635569076247</v>
      </c>
    </row>
    <row r="2913">
      <c r="A2913" s="1">
        <v>2911.0</v>
      </c>
      <c r="B2913" s="2" t="str">
        <f>HYPERLINK("https://stackoverflow.com/q/58677883", "58677883")</f>
        <v>58677883</v>
      </c>
      <c r="C2913" s="1" t="s">
        <v>4</v>
      </c>
      <c r="D2913" s="1">
        <v>12.0</v>
      </c>
      <c r="E2913" s="1">
        <v>0.371985979978368</v>
      </c>
    </row>
    <row r="2914">
      <c r="A2914" s="1">
        <v>2912.0</v>
      </c>
      <c r="B2914" s="2" t="str">
        <f>HYPERLINK("https://stackoverflow.com/q/58682411", "58682411")</f>
        <v>58682411</v>
      </c>
      <c r="C2914" s="1" t="s">
        <v>4</v>
      </c>
      <c r="D2914" s="1">
        <v>11.0</v>
      </c>
      <c r="E2914" s="1">
        <v>0.253113553113553</v>
      </c>
    </row>
    <row r="2915">
      <c r="A2915" s="1">
        <v>2913.0</v>
      </c>
      <c r="B2915" s="2" t="str">
        <f>HYPERLINK("https://stackoverflow.com/q/58687783", "58687783")</f>
        <v>58687783</v>
      </c>
      <c r="C2915" s="1" t="s">
        <v>4</v>
      </c>
      <c r="D2915" s="1">
        <v>6.0</v>
      </c>
      <c r="E2915" s="1">
        <v>0.688592847252065</v>
      </c>
    </row>
    <row r="2916">
      <c r="A2916" s="1">
        <v>2914.0</v>
      </c>
      <c r="B2916" s="2" t="str">
        <f>HYPERLINK("https://stackoverflow.com/q/58696023", "58696023")</f>
        <v>58696023</v>
      </c>
      <c r="C2916" s="1" t="s">
        <v>4</v>
      </c>
      <c r="D2916" s="1">
        <v>2.0</v>
      </c>
      <c r="E2916" s="1">
        <v>0.506675143038779</v>
      </c>
    </row>
    <row r="2917">
      <c r="A2917" s="1">
        <v>2915.0</v>
      </c>
      <c r="B2917" s="2" t="str">
        <f>HYPERLINK("https://stackoverflow.com/q/58698121", "58698121")</f>
        <v>58698121</v>
      </c>
      <c r="C2917" s="1" t="s">
        <v>4</v>
      </c>
      <c r="D2917" s="1">
        <v>9.0</v>
      </c>
      <c r="E2917" s="1">
        <v>0.373282901584788</v>
      </c>
    </row>
    <row r="2918">
      <c r="A2918" s="1">
        <v>2916.0</v>
      </c>
      <c r="B2918" s="2" t="str">
        <f>HYPERLINK("https://stackoverflow.com/q/58698789", "58698789")</f>
        <v>58698789</v>
      </c>
      <c r="C2918" s="1" t="s">
        <v>4</v>
      </c>
      <c r="D2918" s="1">
        <v>2.0</v>
      </c>
      <c r="E2918" s="1">
        <v>0.435508935508935</v>
      </c>
    </row>
    <row r="2919">
      <c r="A2919" s="1">
        <v>2917.0</v>
      </c>
      <c r="B2919" s="2" t="str">
        <f>HYPERLINK("https://stackoverflow.com/q/58701030", "58701030")</f>
        <v>58701030</v>
      </c>
      <c r="C2919" s="1" t="s">
        <v>4</v>
      </c>
      <c r="D2919" s="1">
        <v>7.0</v>
      </c>
      <c r="E2919" s="1">
        <v>0.380671947745118</v>
      </c>
    </row>
    <row r="2920">
      <c r="A2920" s="1">
        <v>2918.0</v>
      </c>
      <c r="B2920" s="2" t="str">
        <f>HYPERLINK("https://stackoverflow.com/q/58701204", "58701204")</f>
        <v>58701204</v>
      </c>
      <c r="C2920" s="1" t="s">
        <v>4</v>
      </c>
      <c r="D2920" s="1">
        <v>1.0</v>
      </c>
      <c r="E2920" s="1">
        <v>0.336118807816921</v>
      </c>
    </row>
    <row r="2921">
      <c r="A2921" s="1">
        <v>2919.0</v>
      </c>
      <c r="B2921" s="2" t="str">
        <f>HYPERLINK("https://stackoverflow.com/q/58703729", "58703729")</f>
        <v>58703729</v>
      </c>
      <c r="C2921" s="1" t="s">
        <v>4</v>
      </c>
      <c r="D2921" s="1">
        <v>12.0</v>
      </c>
      <c r="E2921" s="1">
        <v>0.314552706552706</v>
      </c>
    </row>
    <row r="2922">
      <c r="A2922" s="1">
        <v>2920.0</v>
      </c>
      <c r="B2922" s="2" t="str">
        <f>HYPERLINK("https://stackoverflow.com/q/58703762", "58703762")</f>
        <v>58703762</v>
      </c>
      <c r="C2922" s="1" t="s">
        <v>4</v>
      </c>
      <c r="D2922" s="1">
        <v>12.0</v>
      </c>
      <c r="E2922" s="1">
        <v>0.453219373219373</v>
      </c>
    </row>
    <row r="2923">
      <c r="A2923" s="1">
        <v>2921.0</v>
      </c>
      <c r="B2923" s="2" t="str">
        <f>HYPERLINK("https://stackoverflow.com/q/58711935", "58711935")</f>
        <v>58711935</v>
      </c>
      <c r="C2923" s="1" t="s">
        <v>4</v>
      </c>
      <c r="D2923" s="1">
        <v>10.0</v>
      </c>
      <c r="E2923" s="1">
        <v>0.733749645188759</v>
      </c>
    </row>
    <row r="2924">
      <c r="A2924" s="1">
        <v>2922.0</v>
      </c>
      <c r="B2924" s="2" t="str">
        <f>HYPERLINK("https://stackoverflow.com/q/58712399", "58712399")</f>
        <v>58712399</v>
      </c>
      <c r="C2924" s="1" t="s">
        <v>4</v>
      </c>
      <c r="D2924" s="1">
        <v>11.0</v>
      </c>
      <c r="E2924" s="1">
        <v>0.239886039886039</v>
      </c>
    </row>
    <row r="2925">
      <c r="A2925" s="1">
        <v>2923.0</v>
      </c>
      <c r="B2925" s="2" t="str">
        <f>HYPERLINK("https://stackoverflow.com/q/58712877", "58712877")</f>
        <v>58712877</v>
      </c>
      <c r="C2925" s="1" t="s">
        <v>4</v>
      </c>
      <c r="D2925" s="1">
        <v>10.0</v>
      </c>
      <c r="E2925" s="1">
        <v>0.342125241838708</v>
      </c>
    </row>
    <row r="2926">
      <c r="A2926" s="1">
        <v>2924.0</v>
      </c>
      <c r="B2926" s="2" t="str">
        <f>HYPERLINK("https://stackoverflow.com/q/58715146", "58715146")</f>
        <v>58715146</v>
      </c>
      <c r="C2926" s="1" t="s">
        <v>4</v>
      </c>
      <c r="D2926" s="1">
        <v>6.0</v>
      </c>
      <c r="E2926" s="1">
        <v>0.245618141155666</v>
      </c>
    </row>
    <row r="2927">
      <c r="A2927" s="1">
        <v>2925.0</v>
      </c>
      <c r="B2927" s="2" t="str">
        <f>HYPERLINK("https://stackoverflow.com/q/58719818", "58719818")</f>
        <v>58719818</v>
      </c>
      <c r="C2927" s="1" t="s">
        <v>4</v>
      </c>
      <c r="D2927" s="1">
        <v>1.0</v>
      </c>
      <c r="E2927" s="1">
        <v>0.342045342045342</v>
      </c>
    </row>
    <row r="2928">
      <c r="A2928" s="1">
        <v>2926.0</v>
      </c>
      <c r="B2928" s="2" t="str">
        <f>HYPERLINK("https://stackoverflow.com/q/58720305", "58720305")</f>
        <v>58720305</v>
      </c>
      <c r="C2928" s="1" t="s">
        <v>4</v>
      </c>
      <c r="D2928" s="1">
        <v>3.0</v>
      </c>
      <c r="E2928" s="1">
        <v>0.313852662900713</v>
      </c>
    </row>
    <row r="2929">
      <c r="A2929" s="1">
        <v>2927.0</v>
      </c>
      <c r="B2929" s="2" t="str">
        <f>HYPERLINK("https://stackoverflow.com/q/58726753", "58726753")</f>
        <v>58726753</v>
      </c>
      <c r="C2929" s="1" t="s">
        <v>4</v>
      </c>
      <c r="D2929" s="1">
        <v>12.0</v>
      </c>
      <c r="E2929" s="1">
        <v>0.405611894357875</v>
      </c>
    </row>
    <row r="2930">
      <c r="A2930" s="1">
        <v>2928.0</v>
      </c>
      <c r="B2930" s="2" t="str">
        <f>HYPERLINK("https://stackoverflow.com/q/58730516", "58730516")</f>
        <v>58730516</v>
      </c>
      <c r="C2930" s="1" t="s">
        <v>4</v>
      </c>
      <c r="D2930" s="1">
        <v>5.0</v>
      </c>
      <c r="E2930" s="1">
        <v>0.338068481587</v>
      </c>
    </row>
    <row r="2931">
      <c r="A2931" s="1">
        <v>2929.0</v>
      </c>
      <c r="B2931" s="2" t="str">
        <f>HYPERLINK("https://stackoverflow.com/q/58730563", "58730563")</f>
        <v>58730563</v>
      </c>
      <c r="C2931" s="1" t="s">
        <v>4</v>
      </c>
      <c r="D2931" s="1">
        <v>5.0</v>
      </c>
      <c r="E2931" s="1">
        <v>0.448100194634847</v>
      </c>
    </row>
    <row r="2932">
      <c r="A2932" s="1">
        <v>2930.0</v>
      </c>
      <c r="B2932" s="2" t="str">
        <f>HYPERLINK("https://stackoverflow.com/q/58736620", "58736620")</f>
        <v>58736620</v>
      </c>
      <c r="C2932" s="1" t="s">
        <v>4</v>
      </c>
      <c r="D2932" s="1">
        <v>1.0</v>
      </c>
      <c r="E2932" s="1">
        <v>0.601573555215939</v>
      </c>
    </row>
    <row r="2933">
      <c r="A2933" s="1">
        <v>2931.0</v>
      </c>
      <c r="B2933" s="2" t="str">
        <f>HYPERLINK("https://stackoverflow.com/q/58738924", "58738924")</f>
        <v>58738924</v>
      </c>
      <c r="C2933" s="1" t="s">
        <v>4</v>
      </c>
      <c r="D2933" s="1">
        <v>7.0</v>
      </c>
      <c r="E2933" s="1">
        <v>0.665221520293984</v>
      </c>
    </row>
    <row r="2934">
      <c r="A2934" s="1">
        <v>2932.0</v>
      </c>
      <c r="B2934" s="2" t="str">
        <f>HYPERLINK("https://stackoverflow.com/q/58739353", "58739353")</f>
        <v>58739353</v>
      </c>
      <c r="C2934" s="1" t="s">
        <v>4</v>
      </c>
      <c r="D2934" s="1">
        <v>1.0</v>
      </c>
      <c r="E2934" s="1">
        <v>0.537960113960114</v>
      </c>
    </row>
    <row r="2935">
      <c r="A2935" s="1">
        <v>2933.0</v>
      </c>
      <c r="B2935" s="2" t="str">
        <f>HYPERLINK("https://stackoverflow.com/q/58742822", "58742822")</f>
        <v>58742822</v>
      </c>
      <c r="C2935" s="1" t="s">
        <v>4</v>
      </c>
      <c r="D2935" s="1">
        <v>2.0</v>
      </c>
      <c r="E2935" s="1">
        <v>0.32131983419537</v>
      </c>
    </row>
    <row r="2936">
      <c r="A2936" s="1">
        <v>2934.0</v>
      </c>
      <c r="B2936" s="2" t="str">
        <f>HYPERLINK("https://stackoverflow.com/q/58746612", "58746612")</f>
        <v>58746612</v>
      </c>
      <c r="C2936" s="1" t="s">
        <v>4</v>
      </c>
      <c r="D2936" s="1">
        <v>5.0</v>
      </c>
      <c r="E2936" s="1">
        <v>0.776564653984008</v>
      </c>
    </row>
    <row r="2937">
      <c r="A2937" s="1">
        <v>2935.0</v>
      </c>
      <c r="B2937" s="2" t="str">
        <f>HYPERLINK("https://stackoverflow.com/q/58746868", "58746868")</f>
        <v>58746868</v>
      </c>
      <c r="C2937" s="1" t="s">
        <v>4</v>
      </c>
      <c r="D2937" s="1">
        <v>5.0</v>
      </c>
      <c r="E2937" s="1">
        <v>0.339051402431684</v>
      </c>
    </row>
    <row r="2938">
      <c r="A2938" s="1">
        <v>2936.0</v>
      </c>
      <c r="B2938" s="2" t="str">
        <f>HYPERLINK("https://stackoverflow.com/q/58748928", "58748928")</f>
        <v>58748928</v>
      </c>
      <c r="C2938" s="1" t="s">
        <v>4</v>
      </c>
      <c r="D2938" s="1">
        <v>5.0</v>
      </c>
      <c r="E2938" s="1">
        <v>0.362022129463989</v>
      </c>
    </row>
    <row r="2939">
      <c r="A2939" s="1">
        <v>2937.0</v>
      </c>
      <c r="B2939" s="2" t="str">
        <f>HYPERLINK("https://stackoverflow.com/q/58759042", "58759042")</f>
        <v>58759042</v>
      </c>
      <c r="C2939" s="1" t="s">
        <v>4</v>
      </c>
      <c r="D2939" s="1">
        <v>6.0</v>
      </c>
      <c r="E2939" s="1">
        <v>0.494824311490978</v>
      </c>
    </row>
    <row r="2940">
      <c r="A2940" s="1">
        <v>2938.0</v>
      </c>
      <c r="B2940" s="2" t="str">
        <f>HYPERLINK("https://stackoverflow.com/q/58769667", "58769667")</f>
        <v>58769667</v>
      </c>
      <c r="C2940" s="1" t="s">
        <v>4</v>
      </c>
      <c r="D2940" s="1">
        <v>3.0</v>
      </c>
      <c r="E2940" s="1">
        <v>0.639355215902447</v>
      </c>
    </row>
    <row r="2941">
      <c r="A2941" s="1">
        <v>2939.0</v>
      </c>
      <c r="B2941" s="2" t="str">
        <f>HYPERLINK("https://stackoverflow.com/q/58769776", "58769776")</f>
        <v>58769776</v>
      </c>
      <c r="C2941" s="1" t="s">
        <v>4</v>
      </c>
      <c r="D2941" s="1">
        <v>4.0</v>
      </c>
      <c r="E2941" s="1">
        <v>0.515890695188292</v>
      </c>
    </row>
    <row r="2942">
      <c r="A2942" s="1">
        <v>2940.0</v>
      </c>
      <c r="B2942" s="2" t="str">
        <f>HYPERLINK("https://stackoverflow.com/q/58771272", "58771272")</f>
        <v>58771272</v>
      </c>
      <c r="C2942" s="1" t="s">
        <v>4</v>
      </c>
      <c r="D2942" s="1">
        <v>3.0</v>
      </c>
      <c r="E2942" s="1">
        <v>0.724867380244179</v>
      </c>
    </row>
    <row r="2943">
      <c r="A2943" s="1">
        <v>2941.0</v>
      </c>
      <c r="B2943" s="2" t="str">
        <f>HYPERLINK("https://stackoverflow.com/q/58773119", "58773119")</f>
        <v>58773119</v>
      </c>
      <c r="C2943" s="1" t="s">
        <v>4</v>
      </c>
      <c r="D2943" s="1">
        <v>3.0</v>
      </c>
      <c r="E2943" s="1">
        <v>0.591804029304029</v>
      </c>
    </row>
    <row r="2944">
      <c r="A2944" s="1">
        <v>2942.0</v>
      </c>
      <c r="B2944" s="2" t="str">
        <f>HYPERLINK("https://stackoverflow.com/q/58776201", "58776201")</f>
        <v>58776201</v>
      </c>
      <c r="C2944" s="1" t="s">
        <v>4</v>
      </c>
      <c r="D2944" s="1">
        <v>5.0</v>
      </c>
      <c r="E2944" s="1">
        <v>0.386592599566895</v>
      </c>
    </row>
    <row r="2945">
      <c r="A2945" s="1">
        <v>2943.0</v>
      </c>
      <c r="B2945" s="2" t="str">
        <f>HYPERLINK("https://stackoverflow.com/q/58783610", "58783610")</f>
        <v>58783610</v>
      </c>
      <c r="C2945" s="1" t="s">
        <v>4</v>
      </c>
      <c r="D2945" s="1">
        <v>7.0</v>
      </c>
      <c r="E2945" s="1">
        <v>0.590658859950198</v>
      </c>
    </row>
    <row r="2946">
      <c r="A2946" s="1">
        <v>2944.0</v>
      </c>
      <c r="B2946" s="2" t="str">
        <f>HYPERLINK("https://stackoverflow.com/q/58790918", "58790918")</f>
        <v>58790918</v>
      </c>
      <c r="C2946" s="1" t="s">
        <v>4</v>
      </c>
      <c r="D2946" s="1">
        <v>5.0</v>
      </c>
      <c r="E2946" s="1">
        <v>0.665811965811965</v>
      </c>
    </row>
    <row r="2947">
      <c r="A2947" s="1">
        <v>2945.0</v>
      </c>
      <c r="B2947" s="2" t="str">
        <f>HYPERLINK("https://stackoverflow.com/q/58794905", "58794905")</f>
        <v>58794905</v>
      </c>
      <c r="C2947" s="1" t="s">
        <v>4</v>
      </c>
      <c r="D2947" s="1">
        <v>5.0</v>
      </c>
      <c r="E2947" s="1">
        <v>0.288320720985477</v>
      </c>
    </row>
    <row r="2948">
      <c r="A2948" s="1">
        <v>2946.0</v>
      </c>
      <c r="B2948" s="2" t="str">
        <f>HYPERLINK("https://stackoverflow.com/q/58796302", "58796302")</f>
        <v>58796302</v>
      </c>
      <c r="C2948" s="1" t="s">
        <v>4</v>
      </c>
      <c r="D2948" s="1">
        <v>2.0</v>
      </c>
      <c r="E2948" s="1">
        <v>0.25074045866125</v>
      </c>
    </row>
    <row r="2949">
      <c r="A2949" s="1">
        <v>2947.0</v>
      </c>
      <c r="B2949" s="2" t="str">
        <f>HYPERLINK("https://stackoverflow.com/q/58798429", "58798429")</f>
        <v>58798429</v>
      </c>
      <c r="C2949" s="1" t="s">
        <v>4</v>
      </c>
      <c r="D2949" s="1">
        <v>0.0</v>
      </c>
      <c r="E2949" s="1">
        <v>0.61187678062678</v>
      </c>
    </row>
    <row r="2950">
      <c r="A2950" s="1">
        <v>2948.0</v>
      </c>
      <c r="B2950" s="2" t="str">
        <f>HYPERLINK("https://stackoverflow.com/q/58799098", "58799098")</f>
        <v>58799098</v>
      </c>
      <c r="C2950" s="1" t="s">
        <v>4</v>
      </c>
      <c r="D2950" s="1">
        <v>12.0</v>
      </c>
      <c r="E2950" s="1">
        <v>0.910442838295187</v>
      </c>
    </row>
    <row r="2951">
      <c r="A2951" s="1">
        <v>2949.0</v>
      </c>
      <c r="B2951" s="2" t="str">
        <f>HYPERLINK("https://stackoverflow.com/q/58802352", "58802352")</f>
        <v>58802352</v>
      </c>
      <c r="C2951" s="1" t="s">
        <v>4</v>
      </c>
      <c r="D2951" s="1">
        <v>3.0</v>
      </c>
      <c r="E2951" s="1">
        <v>0.23860308816061</v>
      </c>
    </row>
    <row r="2952">
      <c r="A2952" s="1">
        <v>2950.0</v>
      </c>
      <c r="B2952" s="2" t="str">
        <f>HYPERLINK("https://stackoverflow.com/q/58802554", "58802554")</f>
        <v>58802554</v>
      </c>
      <c r="C2952" s="1" t="s">
        <v>4</v>
      </c>
      <c r="D2952" s="1">
        <v>9.0</v>
      </c>
      <c r="E2952" s="1">
        <v>0.461117130131214</v>
      </c>
    </row>
    <row r="2953">
      <c r="A2953" s="1">
        <v>2951.0</v>
      </c>
      <c r="B2953" s="2" t="str">
        <f>HYPERLINK("https://stackoverflow.com/q/58804457", "58804457")</f>
        <v>58804457</v>
      </c>
      <c r="C2953" s="1" t="s">
        <v>4</v>
      </c>
      <c r="D2953" s="1">
        <v>4.0</v>
      </c>
      <c r="E2953" s="1">
        <v>0.532044119753616</v>
      </c>
    </row>
    <row r="2954">
      <c r="A2954" s="1">
        <v>2952.0</v>
      </c>
      <c r="B2954" s="2" t="str">
        <f>HYPERLINK("https://stackoverflow.com/q/58804879", "58804879")</f>
        <v>58804879</v>
      </c>
      <c r="C2954" s="1" t="s">
        <v>4</v>
      </c>
      <c r="D2954" s="1">
        <v>3.0</v>
      </c>
      <c r="E2954" s="1">
        <v>0.308594118042936</v>
      </c>
    </row>
    <row r="2955">
      <c r="A2955" s="1">
        <v>2953.0</v>
      </c>
      <c r="B2955" s="2" t="str">
        <f>HYPERLINK("https://stackoverflow.com/q/58812003", "58812003")</f>
        <v>58812003</v>
      </c>
      <c r="C2955" s="1" t="s">
        <v>4</v>
      </c>
      <c r="D2955" s="1">
        <v>2.0</v>
      </c>
      <c r="E2955" s="1">
        <v>0.66994633273703</v>
      </c>
    </row>
    <row r="2956">
      <c r="A2956" s="1">
        <v>2954.0</v>
      </c>
      <c r="B2956" s="2" t="str">
        <f>HYPERLINK("https://stackoverflow.com/q/58819021", "58819021")</f>
        <v>58819021</v>
      </c>
      <c r="C2956" s="1" t="s">
        <v>4</v>
      </c>
      <c r="D2956" s="1">
        <v>10.0</v>
      </c>
      <c r="E2956" s="1">
        <v>0.472422960940706</v>
      </c>
    </row>
    <row r="2957">
      <c r="A2957" s="1">
        <v>2955.0</v>
      </c>
      <c r="B2957" s="2" t="str">
        <f>HYPERLINK("https://stackoverflow.com/q/58821575", "58821575")</f>
        <v>58821575</v>
      </c>
      <c r="C2957" s="1" t="s">
        <v>4</v>
      </c>
      <c r="D2957" s="1">
        <v>9.0</v>
      </c>
      <c r="E2957" s="1">
        <v>0.431458772038482</v>
      </c>
    </row>
    <row r="2958">
      <c r="A2958" s="1">
        <v>2956.0</v>
      </c>
      <c r="B2958" s="2" t="str">
        <f>HYPERLINK("https://stackoverflow.com/q/58822568", "58822568")</f>
        <v>58822568</v>
      </c>
      <c r="C2958" s="1" t="s">
        <v>4</v>
      </c>
      <c r="D2958" s="1">
        <v>5.0</v>
      </c>
      <c r="E2958" s="1">
        <v>0.296685274545053</v>
      </c>
    </row>
    <row r="2959">
      <c r="A2959" s="1">
        <v>2957.0</v>
      </c>
      <c r="B2959" s="2" t="str">
        <f>HYPERLINK("https://stackoverflow.com/q/58824579", "58824579")</f>
        <v>58824579</v>
      </c>
      <c r="C2959" s="1" t="s">
        <v>4</v>
      </c>
      <c r="D2959" s="1">
        <v>0.0</v>
      </c>
      <c r="E2959" s="1">
        <v>0.289937196014544</v>
      </c>
    </row>
    <row r="2960">
      <c r="A2960" s="1">
        <v>2958.0</v>
      </c>
      <c r="B2960" s="2" t="str">
        <f>HYPERLINK("https://stackoverflow.com/q/58832168", "58832168")</f>
        <v>58832168</v>
      </c>
      <c r="C2960" s="1" t="s">
        <v>4</v>
      </c>
      <c r="D2960" s="1">
        <v>7.0</v>
      </c>
      <c r="E2960" s="1">
        <v>0.34124151907657</v>
      </c>
    </row>
    <row r="2961">
      <c r="A2961" s="1">
        <v>2959.0</v>
      </c>
      <c r="B2961" s="2" t="str">
        <f>HYPERLINK("https://stackoverflow.com/q/58832626", "58832626")</f>
        <v>58832626</v>
      </c>
      <c r="C2961" s="1" t="s">
        <v>4</v>
      </c>
      <c r="D2961" s="1">
        <v>5.0</v>
      </c>
      <c r="E2961" s="1">
        <v>0.51518359956421</v>
      </c>
    </row>
    <row r="2962">
      <c r="A2962" s="1">
        <v>2960.0</v>
      </c>
      <c r="B2962" s="2" t="str">
        <f>HYPERLINK("https://stackoverflow.com/q/58839197", "58839197")</f>
        <v>58839197</v>
      </c>
      <c r="C2962" s="1" t="s">
        <v>4</v>
      </c>
      <c r="D2962" s="1">
        <v>12.0</v>
      </c>
      <c r="E2962" s="1">
        <v>0.793854293854293</v>
      </c>
    </row>
    <row r="2963">
      <c r="A2963" s="1">
        <v>2961.0</v>
      </c>
      <c r="B2963" s="2" t="str">
        <f>HYPERLINK("https://stackoverflow.com/q/58840472", "58840472")</f>
        <v>58840472</v>
      </c>
      <c r="C2963" s="1" t="s">
        <v>4</v>
      </c>
      <c r="D2963" s="1">
        <v>4.0</v>
      </c>
      <c r="E2963" s="1">
        <v>0.627703083290475</v>
      </c>
    </row>
    <row r="2964">
      <c r="A2964" s="1">
        <v>2962.0</v>
      </c>
      <c r="B2964" s="2" t="str">
        <f>HYPERLINK("https://stackoverflow.com/q/58841047", "58841047")</f>
        <v>58841047</v>
      </c>
      <c r="C2964" s="1" t="s">
        <v>4</v>
      </c>
      <c r="D2964" s="1">
        <v>12.0</v>
      </c>
      <c r="E2964" s="1">
        <v>0.728419591888226</v>
      </c>
    </row>
    <row r="2965">
      <c r="A2965" s="1">
        <v>2963.0</v>
      </c>
      <c r="B2965" s="2" t="str">
        <f>HYPERLINK("https://stackoverflow.com/q/58844302", "58844302")</f>
        <v>58844302</v>
      </c>
      <c r="C2965" s="1" t="s">
        <v>4</v>
      </c>
      <c r="D2965" s="1">
        <v>8.0</v>
      </c>
      <c r="E2965" s="1">
        <v>0.544071339736974</v>
      </c>
    </row>
    <row r="2966">
      <c r="A2966" s="1">
        <v>2964.0</v>
      </c>
      <c r="B2966" s="2" t="str">
        <f>HYPERLINK("https://stackoverflow.com/q/58846662", "58846662")</f>
        <v>58846662</v>
      </c>
      <c r="C2966" s="1" t="s">
        <v>4</v>
      </c>
      <c r="D2966" s="1">
        <v>5.0</v>
      </c>
      <c r="E2966" s="1">
        <v>0.80854238229069</v>
      </c>
    </row>
    <row r="2967">
      <c r="A2967" s="1">
        <v>2965.0</v>
      </c>
      <c r="B2967" s="2" t="str">
        <f>HYPERLINK("https://stackoverflow.com/q/58858248", "58858248")</f>
        <v>58858248</v>
      </c>
      <c r="C2967" s="1" t="s">
        <v>4</v>
      </c>
      <c r="D2967" s="1">
        <v>6.0</v>
      </c>
      <c r="E2967" s="1">
        <v>0.676984464277282</v>
      </c>
    </row>
    <row r="2968">
      <c r="A2968" s="1">
        <v>2966.0</v>
      </c>
      <c r="B2968" s="2" t="str">
        <f>HYPERLINK("https://stackoverflow.com/q/58861074", "58861074")</f>
        <v>58861074</v>
      </c>
      <c r="C2968" s="1" t="s">
        <v>4</v>
      </c>
      <c r="D2968" s="1">
        <v>1.0</v>
      </c>
      <c r="E2968" s="1">
        <v>0.389912122306488</v>
      </c>
    </row>
    <row r="2969">
      <c r="A2969" s="1">
        <v>2967.0</v>
      </c>
      <c r="B2969" s="2" t="str">
        <f>HYPERLINK("https://stackoverflow.com/q/58861624", "58861624")</f>
        <v>58861624</v>
      </c>
      <c r="C2969" s="1" t="s">
        <v>4</v>
      </c>
      <c r="D2969" s="1">
        <v>10.0</v>
      </c>
      <c r="E2969" s="1">
        <v>0.324210768655213</v>
      </c>
    </row>
    <row r="2970">
      <c r="A2970" s="1">
        <v>2968.0</v>
      </c>
      <c r="B2970" s="2" t="str">
        <f>HYPERLINK("https://stackoverflow.com/q/58867149", "58867149")</f>
        <v>58867149</v>
      </c>
      <c r="C2970" s="1" t="s">
        <v>4</v>
      </c>
      <c r="D2970" s="1">
        <v>3.0</v>
      </c>
      <c r="E2970" s="1">
        <v>0.477209199955981</v>
      </c>
    </row>
    <row r="2971">
      <c r="A2971" s="1">
        <v>2969.0</v>
      </c>
      <c r="B2971" s="2" t="str">
        <f>HYPERLINK("https://stackoverflow.com/q/58867261", "58867261")</f>
        <v>58867261</v>
      </c>
      <c r="C2971" s="1" t="s">
        <v>4</v>
      </c>
      <c r="D2971" s="1">
        <v>1.0</v>
      </c>
      <c r="E2971" s="1">
        <v>0.289809517082244</v>
      </c>
    </row>
    <row r="2972">
      <c r="A2972" s="1">
        <v>2970.0</v>
      </c>
      <c r="B2972" s="2" t="str">
        <f>HYPERLINK("https://stackoverflow.com/q/58869893", "58869893")</f>
        <v>58869893</v>
      </c>
      <c r="C2972" s="1" t="s">
        <v>4</v>
      </c>
      <c r="D2972" s="1">
        <v>1.0</v>
      </c>
      <c r="E2972" s="1">
        <v>0.308307092517618</v>
      </c>
    </row>
    <row r="2973">
      <c r="A2973" s="1">
        <v>2971.0</v>
      </c>
      <c r="B2973" s="2" t="str">
        <f>HYPERLINK("https://stackoverflow.com/q/58874315", "58874315")</f>
        <v>58874315</v>
      </c>
      <c r="C2973" s="1" t="s">
        <v>4</v>
      </c>
      <c r="D2973" s="1">
        <v>5.0</v>
      </c>
      <c r="E2973" s="1">
        <v>0.557219373219373</v>
      </c>
    </row>
    <row r="2974">
      <c r="A2974" s="1">
        <v>2972.0</v>
      </c>
      <c r="B2974" s="2" t="str">
        <f>HYPERLINK("https://stackoverflow.com/q/58876011", "58876011")</f>
        <v>58876011</v>
      </c>
      <c r="C2974" s="1" t="s">
        <v>4</v>
      </c>
      <c r="D2974" s="1">
        <v>1.0</v>
      </c>
      <c r="E2974" s="1">
        <v>0.472403302911777</v>
      </c>
    </row>
    <row r="2975">
      <c r="A2975" s="1">
        <v>2973.0</v>
      </c>
      <c r="B2975" s="2" t="str">
        <f>HYPERLINK("https://stackoverflow.com/q/58877222", "58877222")</f>
        <v>58877222</v>
      </c>
      <c r="C2975" s="1" t="s">
        <v>4</v>
      </c>
      <c r="D2975" s="1">
        <v>6.0</v>
      </c>
      <c r="E2975" s="1">
        <v>0.559759571954693</v>
      </c>
    </row>
    <row r="2976">
      <c r="A2976" s="1">
        <v>2974.0</v>
      </c>
      <c r="B2976" s="2" t="str">
        <f>HYPERLINK("https://stackoverflow.com/q/58885227", "58885227")</f>
        <v>58885227</v>
      </c>
      <c r="C2976" s="1" t="s">
        <v>4</v>
      </c>
      <c r="D2976" s="1">
        <v>3.0</v>
      </c>
      <c r="E2976" s="1">
        <v>0.30057387057387</v>
      </c>
    </row>
    <row r="2977">
      <c r="A2977" s="1">
        <v>2975.0</v>
      </c>
      <c r="B2977" s="2" t="str">
        <f>HYPERLINK("https://stackoverflow.com/q/58885480", "58885480")</f>
        <v>58885480</v>
      </c>
      <c r="C2977" s="1" t="s">
        <v>4</v>
      </c>
      <c r="D2977" s="1">
        <v>4.0</v>
      </c>
      <c r="E2977" s="1">
        <v>0.431037790140034</v>
      </c>
    </row>
    <row r="2978">
      <c r="A2978" s="1">
        <v>2976.0</v>
      </c>
      <c r="B2978" s="2" t="str">
        <f>HYPERLINK("https://stackoverflow.com/q/58885774", "58885774")</f>
        <v>58885774</v>
      </c>
      <c r="C2978" s="1" t="s">
        <v>4</v>
      </c>
      <c r="D2978" s="1">
        <v>12.0</v>
      </c>
      <c r="E2978" s="1">
        <v>0.212391427547043</v>
      </c>
    </row>
    <row r="2979">
      <c r="A2979" s="1">
        <v>2977.0</v>
      </c>
      <c r="B2979" s="2" t="str">
        <f>HYPERLINK("https://stackoverflow.com/q/58887435", "58887435")</f>
        <v>58887435</v>
      </c>
      <c r="C2979" s="1" t="s">
        <v>4</v>
      </c>
      <c r="D2979" s="1">
        <v>2.0</v>
      </c>
      <c r="E2979" s="1">
        <v>0.466424710910005</v>
      </c>
    </row>
    <row r="2980">
      <c r="A2980" s="1">
        <v>2978.0</v>
      </c>
      <c r="B2980" s="2" t="str">
        <f>HYPERLINK("https://stackoverflow.com/q/58904486", "58904486")</f>
        <v>58904486</v>
      </c>
      <c r="C2980" s="1" t="s">
        <v>4</v>
      </c>
      <c r="D2980" s="1">
        <v>5.0</v>
      </c>
      <c r="E2980" s="1">
        <v>0.606388502940227</v>
      </c>
    </row>
    <row r="2981">
      <c r="A2981" s="1">
        <v>2979.0</v>
      </c>
      <c r="B2981" s="2" t="str">
        <f>HYPERLINK("https://stackoverflow.com/q/58913715", "58913715")</f>
        <v>58913715</v>
      </c>
      <c r="C2981" s="1" t="s">
        <v>4</v>
      </c>
      <c r="D2981" s="1">
        <v>9.0</v>
      </c>
      <c r="E2981" s="1">
        <v>0.298954714049053</v>
      </c>
    </row>
    <row r="2982">
      <c r="A2982" s="1">
        <v>2980.0</v>
      </c>
      <c r="B2982" s="2" t="str">
        <f>HYPERLINK("https://stackoverflow.com/q/58914330", "58914330")</f>
        <v>58914330</v>
      </c>
      <c r="C2982" s="1" t="s">
        <v>4</v>
      </c>
      <c r="D2982" s="1">
        <v>12.0</v>
      </c>
      <c r="E2982" s="1">
        <v>0.429551154102052</v>
      </c>
    </row>
    <row r="2983">
      <c r="A2983" s="1">
        <v>2981.0</v>
      </c>
      <c r="B2983" s="2" t="str">
        <f>HYPERLINK("https://stackoverflow.com/q/58924846", "58924846")</f>
        <v>58924846</v>
      </c>
      <c r="C2983" s="1" t="s">
        <v>4</v>
      </c>
      <c r="D2983" s="1">
        <v>3.0</v>
      </c>
      <c r="E2983" s="1">
        <v>0.673157937375946</v>
      </c>
    </row>
    <row r="2984">
      <c r="A2984" s="1">
        <v>2982.0</v>
      </c>
      <c r="B2984" s="2" t="str">
        <f>HYPERLINK("https://stackoverflow.com/q/58927398", "58927398")</f>
        <v>58927398</v>
      </c>
      <c r="C2984" s="1" t="s">
        <v>4</v>
      </c>
      <c r="D2984" s="1">
        <v>11.0</v>
      </c>
      <c r="E2984" s="1">
        <v>0.478216115563882</v>
      </c>
    </row>
    <row r="2985">
      <c r="A2985" s="1">
        <v>2983.0</v>
      </c>
      <c r="B2985" s="2" t="str">
        <f>HYPERLINK("https://stackoverflow.com/q/58927482", "58927482")</f>
        <v>58927482</v>
      </c>
      <c r="C2985" s="1" t="s">
        <v>4</v>
      </c>
      <c r="D2985" s="1">
        <v>6.0</v>
      </c>
      <c r="E2985" s="1">
        <v>0.452402004126142</v>
      </c>
    </row>
    <row r="2986">
      <c r="A2986" s="1">
        <v>2984.0</v>
      </c>
      <c r="B2986" s="2" t="str">
        <f>HYPERLINK("https://stackoverflow.com/q/58933463", "58933463")</f>
        <v>58933463</v>
      </c>
      <c r="C2986" s="1" t="s">
        <v>4</v>
      </c>
      <c r="D2986" s="1">
        <v>6.0</v>
      </c>
      <c r="E2986" s="1">
        <v>0.633092506020682</v>
      </c>
    </row>
    <row r="2987">
      <c r="A2987" s="1">
        <v>2985.0</v>
      </c>
      <c r="B2987" s="2" t="str">
        <f>HYPERLINK("https://stackoverflow.com/q/58935331", "58935331")</f>
        <v>58935331</v>
      </c>
      <c r="C2987" s="1" t="s">
        <v>4</v>
      </c>
      <c r="D2987" s="1">
        <v>4.0</v>
      </c>
      <c r="E2987" s="1">
        <v>0.793255455146572</v>
      </c>
    </row>
    <row r="2988">
      <c r="A2988" s="1">
        <v>2986.0</v>
      </c>
      <c r="B2988" s="2" t="str">
        <f>HYPERLINK("https://stackoverflow.com/q/58937485", "58937485")</f>
        <v>58937485</v>
      </c>
      <c r="C2988" s="1" t="s">
        <v>4</v>
      </c>
      <c r="D2988" s="1">
        <v>3.0</v>
      </c>
      <c r="E2988" s="1">
        <v>0.336391584979155</v>
      </c>
    </row>
    <row r="2989">
      <c r="A2989" s="1">
        <v>2987.0</v>
      </c>
      <c r="B2989" s="2" t="str">
        <f>HYPERLINK("https://stackoverflow.com/q/58940439", "58940439")</f>
        <v>58940439</v>
      </c>
      <c r="C2989" s="1" t="s">
        <v>4</v>
      </c>
      <c r="D2989" s="1">
        <v>5.0</v>
      </c>
      <c r="E2989" s="1">
        <v>0.460418222554144</v>
      </c>
    </row>
    <row r="2990">
      <c r="A2990" s="1">
        <v>2988.0</v>
      </c>
      <c r="B2990" s="2" t="str">
        <f>HYPERLINK("https://stackoverflow.com/q/58941104", "58941104")</f>
        <v>58941104</v>
      </c>
      <c r="C2990" s="1" t="s">
        <v>4</v>
      </c>
      <c r="D2990" s="1">
        <v>5.0</v>
      </c>
      <c r="E2990" s="1">
        <v>0.458413211917884</v>
      </c>
    </row>
    <row r="2991">
      <c r="A2991" s="1">
        <v>2989.0</v>
      </c>
      <c r="B2991" s="2" t="str">
        <f>HYPERLINK("https://stackoverflow.com/q/58942442", "58942442")</f>
        <v>58942442</v>
      </c>
      <c r="C2991" s="1" t="s">
        <v>4</v>
      </c>
      <c r="D2991" s="1">
        <v>12.0</v>
      </c>
      <c r="E2991" s="1">
        <v>0.369801990749621</v>
      </c>
    </row>
    <row r="2992">
      <c r="A2992" s="1">
        <v>2990.0</v>
      </c>
      <c r="B2992" s="2" t="str">
        <f>HYPERLINK("https://stackoverflow.com/q/58944331", "58944331")</f>
        <v>58944331</v>
      </c>
      <c r="C2992" s="1" t="s">
        <v>4</v>
      </c>
      <c r="D2992" s="1">
        <v>10.0</v>
      </c>
      <c r="E2992" s="1">
        <v>0.357770222411106</v>
      </c>
    </row>
    <row r="2993">
      <c r="A2993" s="1">
        <v>2991.0</v>
      </c>
      <c r="B2993" s="2" t="str">
        <f>HYPERLINK("https://stackoverflow.com/q/58945570", "58945570")</f>
        <v>58945570</v>
      </c>
      <c r="C2993" s="1" t="s">
        <v>4</v>
      </c>
      <c r="D2993" s="1">
        <v>3.0</v>
      </c>
      <c r="E2993" s="1">
        <v>0.718477944484136</v>
      </c>
    </row>
    <row r="2994">
      <c r="A2994" s="1">
        <v>2992.0</v>
      </c>
      <c r="B2994" s="2" t="str">
        <f>HYPERLINK("https://stackoverflow.com/q/58949589", "58949589")</f>
        <v>58949589</v>
      </c>
      <c r="C2994" s="1" t="s">
        <v>4</v>
      </c>
      <c r="D2994" s="1">
        <v>2.0</v>
      </c>
      <c r="E2994" s="1">
        <v>0.260985927652594</v>
      </c>
    </row>
    <row r="2995">
      <c r="A2995" s="1">
        <v>2993.0</v>
      </c>
      <c r="B2995" s="2" t="str">
        <f>HYPERLINK("https://stackoverflow.com/q/58952758", "58952758")</f>
        <v>58952758</v>
      </c>
      <c r="C2995" s="1" t="s">
        <v>4</v>
      </c>
      <c r="D2995" s="1">
        <v>2.0</v>
      </c>
      <c r="E2995" s="1">
        <v>0.31981089227466</v>
      </c>
    </row>
    <row r="2996">
      <c r="A2996" s="1">
        <v>2994.0</v>
      </c>
      <c r="B2996" s="2" t="str">
        <f>HYPERLINK("https://stackoverflow.com/q/58956948", "58956948")</f>
        <v>58956948</v>
      </c>
      <c r="C2996" s="1" t="s">
        <v>4</v>
      </c>
      <c r="D2996" s="1">
        <v>4.0</v>
      </c>
      <c r="E2996" s="1">
        <v>0.561269301600793</v>
      </c>
    </row>
    <row r="2997">
      <c r="A2997" s="1">
        <v>2995.0</v>
      </c>
      <c r="B2997" s="2" t="str">
        <f>HYPERLINK("https://stackoverflow.com/q/58959973", "58959973")</f>
        <v>58959973</v>
      </c>
      <c r="C2997" s="1" t="s">
        <v>4</v>
      </c>
      <c r="D2997" s="1">
        <v>8.0</v>
      </c>
      <c r="E2997" s="1">
        <v>0.346764346764346</v>
      </c>
    </row>
    <row r="2998">
      <c r="A2998" s="1">
        <v>2996.0</v>
      </c>
      <c r="B2998" s="2" t="str">
        <f>HYPERLINK("https://stackoverflow.com/q/58965067", "58965067")</f>
        <v>58965067</v>
      </c>
      <c r="C2998" s="1" t="s">
        <v>4</v>
      </c>
      <c r="D2998" s="1">
        <v>11.0</v>
      </c>
      <c r="E2998" s="1">
        <v>0.39089447406279</v>
      </c>
    </row>
    <row r="2999">
      <c r="A2999" s="1">
        <v>2997.0</v>
      </c>
      <c r="B2999" s="2" t="str">
        <f>HYPERLINK("https://stackoverflow.com/q/58973104", "58973104")</f>
        <v>58973104</v>
      </c>
      <c r="C2999" s="1" t="s">
        <v>4</v>
      </c>
      <c r="D2999" s="1">
        <v>8.0</v>
      </c>
      <c r="E2999" s="1">
        <v>0.392415398512959</v>
      </c>
    </row>
    <row r="3000">
      <c r="A3000" s="1">
        <v>2998.0</v>
      </c>
      <c r="B3000" s="2" t="str">
        <f>HYPERLINK("https://stackoverflow.com/q/58976356", "58976356")</f>
        <v>58976356</v>
      </c>
      <c r="C3000" s="1" t="s">
        <v>4</v>
      </c>
      <c r="D3000" s="1">
        <v>1.0</v>
      </c>
      <c r="E3000" s="1">
        <v>0.427691398436079</v>
      </c>
    </row>
    <row r="3001">
      <c r="A3001" s="1">
        <v>2999.0</v>
      </c>
      <c r="B3001" s="2" t="str">
        <f>HYPERLINK("https://stackoverflow.com/q/58982487", "58982487")</f>
        <v>58982487</v>
      </c>
      <c r="C3001" s="1" t="s">
        <v>4</v>
      </c>
      <c r="D3001" s="1">
        <v>11.0</v>
      </c>
      <c r="E3001" s="1">
        <v>0.418143211462626</v>
      </c>
    </row>
    <row r="3002">
      <c r="A3002" s="1">
        <v>3000.0</v>
      </c>
      <c r="B3002" s="2" t="str">
        <f>HYPERLINK("https://stackoverflow.com/q/58993188", "58993188")</f>
        <v>58993188</v>
      </c>
      <c r="C3002" s="1" t="s">
        <v>4</v>
      </c>
      <c r="D3002" s="1">
        <v>5.0</v>
      </c>
      <c r="E3002" s="1">
        <v>0.374653906344047</v>
      </c>
    </row>
    <row r="3003">
      <c r="A3003" s="1">
        <v>3001.0</v>
      </c>
      <c r="B3003" s="2" t="str">
        <f>HYPERLINK("https://stackoverflow.com/q/59005965", "59005965")</f>
        <v>59005965</v>
      </c>
      <c r="C3003" s="1" t="s">
        <v>4</v>
      </c>
      <c r="D3003" s="1">
        <v>2.0</v>
      </c>
      <c r="E3003" s="1">
        <v>0.402335618177202</v>
      </c>
    </row>
    <row r="3004">
      <c r="A3004" s="1">
        <v>3002.0</v>
      </c>
      <c r="B3004" s="2" t="str">
        <f>HYPERLINK("https://stackoverflow.com/q/59018968", "59018968")</f>
        <v>59018968</v>
      </c>
      <c r="C3004" s="1" t="s">
        <v>4</v>
      </c>
      <c r="D3004" s="1">
        <v>5.0</v>
      </c>
      <c r="E3004" s="1">
        <v>0.273338847532395</v>
      </c>
    </row>
    <row r="3005">
      <c r="A3005" s="1">
        <v>3003.0</v>
      </c>
      <c r="B3005" s="2" t="str">
        <f>HYPERLINK("https://stackoverflow.com/q/59022984", "59022984")</f>
        <v>59022984</v>
      </c>
      <c r="C3005" s="1" t="s">
        <v>4</v>
      </c>
      <c r="D3005" s="1">
        <v>2.0</v>
      </c>
      <c r="E3005" s="1">
        <v>0.419233070938636</v>
      </c>
    </row>
    <row r="3006">
      <c r="A3006" s="1">
        <v>3004.0</v>
      </c>
      <c r="B3006" s="2" t="str">
        <f>HYPERLINK("https://stackoverflow.com/q/59027006", "59027006")</f>
        <v>59027006</v>
      </c>
      <c r="C3006" s="1" t="s">
        <v>4</v>
      </c>
      <c r="D3006" s="1">
        <v>9.0</v>
      </c>
      <c r="E3006" s="1">
        <v>0.648598379168327</v>
      </c>
    </row>
    <row r="3007">
      <c r="A3007" s="1">
        <v>3005.0</v>
      </c>
      <c r="B3007" s="2" t="str">
        <f>HYPERLINK("https://stackoverflow.com/q/59029108", "59029108")</f>
        <v>59029108</v>
      </c>
      <c r="C3007" s="1" t="s">
        <v>4</v>
      </c>
      <c r="D3007" s="1">
        <v>6.0</v>
      </c>
      <c r="E3007" s="1">
        <v>0.230615691693535</v>
      </c>
    </row>
    <row r="3008">
      <c r="A3008" s="1">
        <v>3006.0</v>
      </c>
      <c r="B3008" s="2" t="str">
        <f>HYPERLINK("https://stackoverflow.com/q/59029392", "59029392")</f>
        <v>59029392</v>
      </c>
      <c r="C3008" s="1" t="s">
        <v>4</v>
      </c>
      <c r="D3008" s="1">
        <v>11.0</v>
      </c>
      <c r="E3008" s="1">
        <v>0.321954693905913</v>
      </c>
    </row>
    <row r="3009">
      <c r="A3009" s="1">
        <v>3007.0</v>
      </c>
      <c r="B3009" s="2" t="str">
        <f>HYPERLINK("https://stackoverflow.com/q/59043054", "59043054")</f>
        <v>59043054</v>
      </c>
      <c r="C3009" s="1" t="s">
        <v>4</v>
      </c>
      <c r="D3009" s="1">
        <v>12.0</v>
      </c>
      <c r="E3009" s="1">
        <v>0.263237440066708</v>
      </c>
    </row>
    <row r="3010">
      <c r="A3010" s="1">
        <v>3008.0</v>
      </c>
      <c r="B3010" s="2" t="str">
        <f>HYPERLINK("https://stackoverflow.com/q/59044506", "59044506")</f>
        <v>59044506</v>
      </c>
      <c r="C3010" s="1" t="s">
        <v>4</v>
      </c>
      <c r="D3010" s="1">
        <v>9.0</v>
      </c>
      <c r="E3010" s="1">
        <v>0.520547513167439</v>
      </c>
    </row>
    <row r="3011">
      <c r="A3011" s="1">
        <v>3009.0</v>
      </c>
      <c r="B3011" s="2" t="str">
        <f>HYPERLINK("https://stackoverflow.com/q/59046675", "59046675")</f>
        <v>59046675</v>
      </c>
      <c r="C3011" s="1" t="s">
        <v>4</v>
      </c>
      <c r="D3011" s="1">
        <v>10.0</v>
      </c>
      <c r="E3011" s="1">
        <v>0.461514851017613</v>
      </c>
    </row>
    <row r="3012">
      <c r="A3012" s="1">
        <v>3010.0</v>
      </c>
      <c r="B3012" s="2" t="str">
        <f>HYPERLINK("https://stackoverflow.com/q/59050535", "59050535")</f>
        <v>59050535</v>
      </c>
      <c r="C3012" s="1" t="s">
        <v>4</v>
      </c>
      <c r="D3012" s="1">
        <v>1.0</v>
      </c>
      <c r="E3012" s="1">
        <v>0.481469585853719</v>
      </c>
    </row>
    <row r="3013">
      <c r="A3013" s="1">
        <v>3011.0</v>
      </c>
      <c r="B3013" s="2" t="str">
        <f>HYPERLINK("https://stackoverflow.com/q/59053286", "59053286")</f>
        <v>59053286</v>
      </c>
      <c r="C3013" s="1" t="s">
        <v>4</v>
      </c>
      <c r="D3013" s="1">
        <v>8.0</v>
      </c>
      <c r="E3013" s="1">
        <v>0.55785788627117</v>
      </c>
    </row>
    <row r="3014">
      <c r="A3014" s="1">
        <v>3012.0</v>
      </c>
      <c r="B3014" s="2" t="str">
        <f>HYPERLINK("https://stackoverflow.com/q/59053329", "59053329")</f>
        <v>59053329</v>
      </c>
      <c r="C3014" s="1" t="s">
        <v>4</v>
      </c>
      <c r="D3014" s="1">
        <v>10.0</v>
      </c>
      <c r="E3014" s="1">
        <v>0.547580353918382</v>
      </c>
    </row>
    <row r="3015">
      <c r="A3015" s="1">
        <v>3013.0</v>
      </c>
      <c r="B3015" s="2" t="str">
        <f>HYPERLINK("https://stackoverflow.com/q/59056956", "59056956")</f>
        <v>59056956</v>
      </c>
      <c r="C3015" s="1" t="s">
        <v>4</v>
      </c>
      <c r="D3015" s="1">
        <v>6.0</v>
      </c>
      <c r="E3015" s="1">
        <v>0.557279123577466</v>
      </c>
    </row>
    <row r="3016">
      <c r="A3016" s="1">
        <v>3014.0</v>
      </c>
      <c r="B3016" s="2" t="str">
        <f>HYPERLINK("https://stackoverflow.com/q/59058293", "59058293")</f>
        <v>59058293</v>
      </c>
      <c r="C3016" s="1" t="s">
        <v>4</v>
      </c>
      <c r="D3016" s="1">
        <v>6.0</v>
      </c>
      <c r="E3016" s="1">
        <v>0.34124151907657</v>
      </c>
    </row>
    <row r="3017">
      <c r="A3017" s="1">
        <v>3015.0</v>
      </c>
      <c r="B3017" s="2" t="str">
        <f>HYPERLINK("https://stackoverflow.com/q/59061893", "59061893")</f>
        <v>59061893</v>
      </c>
      <c r="C3017" s="1" t="s">
        <v>4</v>
      </c>
      <c r="D3017" s="1">
        <v>9.0</v>
      </c>
      <c r="E3017" s="1">
        <v>0.434534188034188</v>
      </c>
    </row>
    <row r="3018">
      <c r="A3018" s="1">
        <v>3016.0</v>
      </c>
      <c r="B3018" s="2" t="str">
        <f>HYPERLINK("https://stackoverflow.com/q/59062331", "59062331")</f>
        <v>59062331</v>
      </c>
      <c r="C3018" s="1" t="s">
        <v>4</v>
      </c>
      <c r="D3018" s="1">
        <v>9.0</v>
      </c>
      <c r="E3018" s="1">
        <v>0.244859584859584</v>
      </c>
    </row>
    <row r="3019">
      <c r="A3019" s="1">
        <v>3017.0</v>
      </c>
      <c r="B3019" s="2" t="str">
        <f>HYPERLINK("https://stackoverflow.com/q/59062489", "59062489")</f>
        <v>59062489</v>
      </c>
      <c r="C3019" s="1" t="s">
        <v>4</v>
      </c>
      <c r="D3019" s="1">
        <v>12.0</v>
      </c>
      <c r="E3019" s="1">
        <v>0.452057053343226</v>
      </c>
    </row>
    <row r="3020">
      <c r="A3020" s="1">
        <v>3018.0</v>
      </c>
      <c r="B3020" s="2" t="str">
        <f>HYPERLINK("https://stackoverflow.com/q/59063029", "59063029")</f>
        <v>59063029</v>
      </c>
      <c r="C3020" s="1" t="s">
        <v>4</v>
      </c>
      <c r="D3020" s="1">
        <v>6.0</v>
      </c>
      <c r="E3020" s="1">
        <v>0.632957559681697</v>
      </c>
    </row>
    <row r="3021">
      <c r="A3021" s="1">
        <v>3019.0</v>
      </c>
      <c r="B3021" s="2" t="str">
        <f>HYPERLINK("https://stackoverflow.com/q/59074292", "59074292")</f>
        <v>59074292</v>
      </c>
      <c r="C3021" s="1" t="s">
        <v>4</v>
      </c>
      <c r="D3021" s="1">
        <v>9.0</v>
      </c>
      <c r="E3021" s="1">
        <v>0.565631297338614</v>
      </c>
    </row>
    <row r="3022">
      <c r="A3022" s="1">
        <v>3020.0</v>
      </c>
      <c r="B3022" s="2" t="str">
        <f>HYPERLINK("https://stackoverflow.com/q/59075582", "59075582")</f>
        <v>59075582</v>
      </c>
      <c r="C3022" s="1" t="s">
        <v>4</v>
      </c>
      <c r="D3022" s="1">
        <v>6.0</v>
      </c>
      <c r="E3022" s="1">
        <v>0.394313314843116</v>
      </c>
    </row>
    <row r="3023">
      <c r="A3023" s="1">
        <v>3021.0</v>
      </c>
      <c r="B3023" s="2" t="str">
        <f>HYPERLINK("https://stackoverflow.com/q/59082961", "59082961")</f>
        <v>59082961</v>
      </c>
      <c r="C3023" s="1" t="s">
        <v>4</v>
      </c>
      <c r="D3023" s="1">
        <v>8.0</v>
      </c>
      <c r="E3023" s="1">
        <v>0.586182336182336</v>
      </c>
    </row>
    <row r="3024">
      <c r="A3024" s="1">
        <v>3022.0</v>
      </c>
      <c r="B3024" s="2" t="str">
        <f>HYPERLINK("https://stackoverflow.com/q/59085464", "59085464")</f>
        <v>59085464</v>
      </c>
      <c r="C3024" s="1" t="s">
        <v>4</v>
      </c>
      <c r="D3024" s="1">
        <v>3.0</v>
      </c>
      <c r="E3024" s="1">
        <v>0.690854889530386</v>
      </c>
    </row>
    <row r="3025">
      <c r="A3025" s="1">
        <v>3023.0</v>
      </c>
      <c r="B3025" s="2" t="str">
        <f>HYPERLINK("https://stackoverflow.com/q/59089647", "59089647")</f>
        <v>59089647</v>
      </c>
      <c r="C3025" s="1" t="s">
        <v>4</v>
      </c>
      <c r="D3025" s="1">
        <v>9.0</v>
      </c>
      <c r="E3025" s="1">
        <v>0.727716727716727</v>
      </c>
    </row>
    <row r="3026">
      <c r="A3026" s="1">
        <v>3024.0</v>
      </c>
      <c r="B3026" s="2" t="str">
        <f>HYPERLINK("https://stackoverflow.com/q/59094028", "59094028")</f>
        <v>59094028</v>
      </c>
      <c r="C3026" s="1" t="s">
        <v>4</v>
      </c>
      <c r="D3026" s="1">
        <v>7.0</v>
      </c>
      <c r="E3026" s="1">
        <v>0.254025593804599</v>
      </c>
    </row>
    <row r="3027">
      <c r="A3027" s="1">
        <v>3025.0</v>
      </c>
      <c r="B3027" s="2" t="str">
        <f>HYPERLINK("https://stackoverflow.com/q/59098983", "59098983")</f>
        <v>59098983</v>
      </c>
      <c r="C3027" s="1" t="s">
        <v>4</v>
      </c>
      <c r="D3027" s="1">
        <v>4.0</v>
      </c>
      <c r="E3027" s="1">
        <v>0.438953982000339</v>
      </c>
    </row>
    <row r="3028">
      <c r="A3028" s="1">
        <v>3026.0</v>
      </c>
      <c r="B3028" s="2" t="str">
        <f>HYPERLINK("https://stackoverflow.com/q/59103273", "59103273")</f>
        <v>59103273</v>
      </c>
      <c r="C3028" s="1" t="s">
        <v>4</v>
      </c>
      <c r="D3028" s="1">
        <v>2.0</v>
      </c>
      <c r="E3028" s="1">
        <v>0.442897359811306</v>
      </c>
    </row>
    <row r="3029">
      <c r="A3029" s="1">
        <v>3027.0</v>
      </c>
      <c r="B3029" s="2" t="str">
        <f>HYPERLINK("https://stackoverflow.com/q/59110327", "59110327")</f>
        <v>59110327</v>
      </c>
      <c r="C3029" s="1" t="s">
        <v>4</v>
      </c>
      <c r="D3029" s="1">
        <v>2.0</v>
      </c>
      <c r="E3029" s="1">
        <v>0.472403302911777</v>
      </c>
    </row>
    <row r="3030">
      <c r="A3030" s="1">
        <v>3028.0</v>
      </c>
      <c r="B3030" s="2" t="str">
        <f>HYPERLINK("https://stackoverflow.com/q/59118573", "59118573")</f>
        <v>59118573</v>
      </c>
      <c r="C3030" s="1" t="s">
        <v>4</v>
      </c>
      <c r="D3030" s="1">
        <v>3.0</v>
      </c>
      <c r="E3030" s="1">
        <v>0.50455735326584</v>
      </c>
    </row>
    <row r="3031">
      <c r="A3031" s="1">
        <v>3029.0</v>
      </c>
      <c r="B3031" s="2" t="str">
        <f>HYPERLINK("https://stackoverflow.com/q/59134196", "59134196")</f>
        <v>59134196</v>
      </c>
      <c r="C3031" s="1" t="s">
        <v>4</v>
      </c>
      <c r="D3031" s="1">
        <v>6.0</v>
      </c>
      <c r="E3031" s="1">
        <v>0.511816422991208</v>
      </c>
    </row>
    <row r="3032">
      <c r="A3032" s="1">
        <v>3030.0</v>
      </c>
      <c r="B3032" s="2" t="str">
        <f>HYPERLINK("https://stackoverflow.com/q/59140407", "59140407")</f>
        <v>59140407</v>
      </c>
      <c r="C3032" s="1" t="s">
        <v>4</v>
      </c>
      <c r="D3032" s="1">
        <v>5.0</v>
      </c>
      <c r="E3032" s="1">
        <v>0.570104895104895</v>
      </c>
    </row>
    <row r="3033">
      <c r="A3033" s="1">
        <v>3031.0</v>
      </c>
      <c r="B3033" s="2" t="str">
        <f>HYPERLINK("https://stackoverflow.com/q/59146323", "59146323")</f>
        <v>59146323</v>
      </c>
      <c r="C3033" s="1" t="s">
        <v>4</v>
      </c>
      <c r="D3033" s="1">
        <v>7.0</v>
      </c>
      <c r="E3033" s="1">
        <v>0.575375089306977</v>
      </c>
    </row>
    <row r="3034">
      <c r="A3034" s="1">
        <v>3032.0</v>
      </c>
      <c r="B3034" s="2" t="str">
        <f>HYPERLINK("https://stackoverflow.com/q/59149471", "59149471")</f>
        <v>59149471</v>
      </c>
      <c r="C3034" s="1" t="s">
        <v>4</v>
      </c>
      <c r="D3034" s="1">
        <v>1.0</v>
      </c>
      <c r="E3034" s="1">
        <v>0.762869297115872</v>
      </c>
    </row>
    <row r="3035">
      <c r="A3035" s="1">
        <v>3033.0</v>
      </c>
      <c r="B3035" s="2" t="str">
        <f>HYPERLINK("https://stackoverflow.com/q/59150237", "59150237")</f>
        <v>59150237</v>
      </c>
      <c r="C3035" s="1" t="s">
        <v>4</v>
      </c>
      <c r="D3035" s="1">
        <v>8.0</v>
      </c>
      <c r="E3035" s="1">
        <v>0.453926946464259</v>
      </c>
    </row>
    <row r="3036">
      <c r="A3036" s="1">
        <v>3034.0</v>
      </c>
      <c r="B3036" s="2" t="str">
        <f>HYPERLINK("https://stackoverflow.com/q/59150977", "59150977")</f>
        <v>59150977</v>
      </c>
      <c r="C3036" s="1" t="s">
        <v>4</v>
      </c>
      <c r="D3036" s="1">
        <v>8.0</v>
      </c>
      <c r="E3036" s="1">
        <v>0.563572517060889</v>
      </c>
    </row>
    <row r="3037">
      <c r="A3037" s="1">
        <v>3035.0</v>
      </c>
      <c r="B3037" s="2" t="str">
        <f>HYPERLINK("https://stackoverflow.com/q/59158534", "59158534")</f>
        <v>59158534</v>
      </c>
      <c r="C3037" s="1" t="s">
        <v>4</v>
      </c>
      <c r="D3037" s="1">
        <v>10.0</v>
      </c>
      <c r="E3037" s="1">
        <v>0.323081899501113</v>
      </c>
    </row>
    <row r="3038">
      <c r="A3038" s="1">
        <v>3036.0</v>
      </c>
      <c r="B3038" s="2" t="str">
        <f>HYPERLINK("https://stackoverflow.com/q/59164289", "59164289")</f>
        <v>59164289</v>
      </c>
      <c r="C3038" s="1" t="s">
        <v>4</v>
      </c>
      <c r="D3038" s="1">
        <v>11.0</v>
      </c>
      <c r="E3038" s="1">
        <v>0.290568301094616</v>
      </c>
    </row>
    <row r="3039">
      <c r="A3039" s="1">
        <v>3037.0</v>
      </c>
      <c r="B3039" s="2" t="str">
        <f>HYPERLINK("https://stackoverflow.com/q/59165271", "59165271")</f>
        <v>59165271</v>
      </c>
      <c r="C3039" s="1" t="s">
        <v>4</v>
      </c>
      <c r="D3039" s="1">
        <v>3.0</v>
      </c>
      <c r="E3039" s="1">
        <v>0.556973581973581</v>
      </c>
    </row>
    <row r="3040">
      <c r="A3040" s="1">
        <v>3038.0</v>
      </c>
      <c r="B3040" s="2" t="str">
        <f>HYPERLINK("https://stackoverflow.com/q/59175116", "59175116")</f>
        <v>59175116</v>
      </c>
      <c r="C3040" s="1" t="s">
        <v>4</v>
      </c>
      <c r="D3040" s="1">
        <v>2.0</v>
      </c>
      <c r="E3040" s="1">
        <v>0.389912122306488</v>
      </c>
    </row>
    <row r="3041">
      <c r="A3041" s="1">
        <v>3039.0</v>
      </c>
      <c r="B3041" s="2" t="str">
        <f>HYPERLINK("https://stackoverflow.com/q/59182574", "59182574")</f>
        <v>59182574</v>
      </c>
      <c r="C3041" s="1" t="s">
        <v>4</v>
      </c>
      <c r="D3041" s="1">
        <v>5.0</v>
      </c>
      <c r="E3041" s="1">
        <v>0.348036993870327</v>
      </c>
    </row>
    <row r="3042">
      <c r="A3042" s="1">
        <v>3040.0</v>
      </c>
      <c r="B3042" s="2" t="str">
        <f>HYPERLINK("https://stackoverflow.com/q/59186116", "59186116")</f>
        <v>59186116</v>
      </c>
      <c r="C3042" s="1" t="s">
        <v>4</v>
      </c>
      <c r="D3042" s="1">
        <v>9.0</v>
      </c>
      <c r="E3042" s="1">
        <v>0.241822066822066</v>
      </c>
    </row>
    <row r="3043">
      <c r="A3043" s="1">
        <v>3041.0</v>
      </c>
      <c r="B3043" s="2" t="str">
        <f>HYPERLINK("https://stackoverflow.com/q/59189512", "59189512")</f>
        <v>59189512</v>
      </c>
      <c r="C3043" s="1" t="s">
        <v>4</v>
      </c>
      <c r="D3043" s="1">
        <v>10.0</v>
      </c>
      <c r="E3043" s="1">
        <v>0.72841219490704</v>
      </c>
    </row>
    <row r="3044">
      <c r="A3044" s="1">
        <v>3042.0</v>
      </c>
      <c r="B3044" s="2" t="str">
        <f>HYPERLINK("https://stackoverflow.com/q/59192422", "59192422")</f>
        <v>59192422</v>
      </c>
      <c r="C3044" s="1" t="s">
        <v>4</v>
      </c>
      <c r="D3044" s="1">
        <v>3.0</v>
      </c>
      <c r="E3044" s="1">
        <v>0.419846357346357</v>
      </c>
    </row>
    <row r="3045">
      <c r="A3045" s="1">
        <v>3043.0</v>
      </c>
      <c r="B3045" s="2" t="str">
        <f>HYPERLINK("https://stackoverflow.com/q/59194640", "59194640")</f>
        <v>59194640</v>
      </c>
      <c r="C3045" s="1" t="s">
        <v>4</v>
      </c>
      <c r="D3045" s="1">
        <v>10.0</v>
      </c>
      <c r="E3045" s="1">
        <v>0.63912964969303</v>
      </c>
    </row>
    <row r="3046">
      <c r="A3046" s="1">
        <v>3044.0</v>
      </c>
      <c r="B3046" s="2" t="str">
        <f>HYPERLINK("https://stackoverflow.com/q/59196780", "59196780")</f>
        <v>59196780</v>
      </c>
      <c r="C3046" s="1" t="s">
        <v>4</v>
      </c>
      <c r="D3046" s="1">
        <v>10.0</v>
      </c>
      <c r="E3046" s="1">
        <v>0.444841390493564</v>
      </c>
    </row>
    <row r="3047">
      <c r="A3047" s="1">
        <v>3045.0</v>
      </c>
      <c r="B3047" s="2" t="str">
        <f>HYPERLINK("https://stackoverflow.com/q/59199646", "59199646")</f>
        <v>59199646</v>
      </c>
      <c r="C3047" s="1" t="s">
        <v>4</v>
      </c>
      <c r="D3047" s="1">
        <v>6.0</v>
      </c>
      <c r="E3047" s="1">
        <v>0.537722661554437</v>
      </c>
    </row>
    <row r="3048">
      <c r="A3048" s="1">
        <v>3046.0</v>
      </c>
      <c r="B3048" s="2" t="str">
        <f>HYPERLINK("https://stackoverflow.com/q/59199858", "59199858")</f>
        <v>59199858</v>
      </c>
      <c r="C3048" s="1" t="s">
        <v>4</v>
      </c>
      <c r="D3048" s="1">
        <v>3.0</v>
      </c>
      <c r="E3048" s="1">
        <v>0.382039458126414</v>
      </c>
    </row>
    <row r="3049">
      <c r="A3049" s="1">
        <v>3047.0</v>
      </c>
      <c r="B3049" s="2" t="str">
        <f>HYPERLINK("https://stackoverflow.com/q/59201429", "59201429")</f>
        <v>59201429</v>
      </c>
      <c r="C3049" s="1" t="s">
        <v>4</v>
      </c>
      <c r="D3049" s="1">
        <v>12.0</v>
      </c>
      <c r="E3049" s="1">
        <v>0.428879553173338</v>
      </c>
    </row>
    <row r="3050">
      <c r="A3050" s="1">
        <v>3048.0</v>
      </c>
      <c r="B3050" s="2" t="str">
        <f>HYPERLINK("https://stackoverflow.com/q/59202468", "59202468")</f>
        <v>59202468</v>
      </c>
      <c r="C3050" s="1" t="s">
        <v>4</v>
      </c>
      <c r="D3050" s="1">
        <v>12.0</v>
      </c>
      <c r="E3050" s="1">
        <v>0.347344182960621</v>
      </c>
    </row>
    <row r="3051">
      <c r="A3051" s="1">
        <v>3049.0</v>
      </c>
      <c r="B3051" s="2" t="str">
        <f>HYPERLINK("https://stackoverflow.com/q/59202953", "59202953")</f>
        <v>59202953</v>
      </c>
      <c r="C3051" s="1" t="s">
        <v>4</v>
      </c>
      <c r="D3051" s="1">
        <v>12.0</v>
      </c>
      <c r="E3051" s="1">
        <v>0.686019219697976</v>
      </c>
    </row>
    <row r="3052">
      <c r="A3052" s="1">
        <v>3050.0</v>
      </c>
      <c r="B3052" s="2" t="str">
        <f>HYPERLINK("https://stackoverflow.com/q/59211352", "59211352")</f>
        <v>59211352</v>
      </c>
      <c r="C3052" s="1" t="s">
        <v>4</v>
      </c>
      <c r="D3052" s="1">
        <v>8.0</v>
      </c>
      <c r="E3052" s="1">
        <v>0.246541971179652</v>
      </c>
    </row>
    <row r="3053">
      <c r="A3053" s="1">
        <v>3051.0</v>
      </c>
      <c r="B3053" s="2" t="str">
        <f>HYPERLINK("https://stackoverflow.com/q/59212486", "59212486")</f>
        <v>59212486</v>
      </c>
      <c r="C3053" s="1" t="s">
        <v>4</v>
      </c>
      <c r="D3053" s="1">
        <v>1.0</v>
      </c>
      <c r="E3053" s="1">
        <v>0.630176895713618</v>
      </c>
    </row>
    <row r="3054">
      <c r="A3054" s="1">
        <v>3052.0</v>
      </c>
      <c r="B3054" s="2" t="str">
        <f>HYPERLINK("https://stackoverflow.com/q/59212588", "59212588")</f>
        <v>59212588</v>
      </c>
      <c r="C3054" s="1" t="s">
        <v>4</v>
      </c>
      <c r="D3054" s="1">
        <v>2.0</v>
      </c>
      <c r="E3054" s="1">
        <v>0.348528015194681</v>
      </c>
    </row>
    <row r="3055">
      <c r="A3055" s="1">
        <v>3053.0</v>
      </c>
      <c r="B3055" s="2" t="str">
        <f>HYPERLINK("https://stackoverflow.com/q/59220944", "59220944")</f>
        <v>59220944</v>
      </c>
      <c r="C3055" s="1" t="s">
        <v>4</v>
      </c>
      <c r="D3055" s="1">
        <v>4.0</v>
      </c>
      <c r="E3055" s="1">
        <v>0.515194681861348</v>
      </c>
    </row>
    <row r="3056">
      <c r="A3056" s="1">
        <v>3054.0</v>
      </c>
      <c r="B3056" s="2" t="str">
        <f>HYPERLINK("https://stackoverflow.com/q/59223342", "59223342")</f>
        <v>59223342</v>
      </c>
      <c r="C3056" s="1" t="s">
        <v>4</v>
      </c>
      <c r="D3056" s="1">
        <v>7.0</v>
      </c>
      <c r="E3056" s="1">
        <v>0.517560716704185</v>
      </c>
    </row>
    <row r="3057">
      <c r="A3057" s="1">
        <v>3055.0</v>
      </c>
      <c r="B3057" s="2" t="str">
        <f>HYPERLINK("https://stackoverflow.com/q/59231120", "59231120")</f>
        <v>59231120</v>
      </c>
      <c r="C3057" s="1" t="s">
        <v>4</v>
      </c>
      <c r="D3057" s="1">
        <v>5.0</v>
      </c>
      <c r="E3057" s="1">
        <v>0.464954332878861</v>
      </c>
    </row>
    <row r="3058">
      <c r="A3058" s="1">
        <v>3056.0</v>
      </c>
      <c r="B3058" s="2" t="str">
        <f>HYPERLINK("https://stackoverflow.com/q/59233638", "59233638")</f>
        <v>59233638</v>
      </c>
      <c r="C3058" s="1" t="s">
        <v>4</v>
      </c>
      <c r="D3058" s="1">
        <v>5.0</v>
      </c>
      <c r="E3058" s="1">
        <v>0.473994567017822</v>
      </c>
    </row>
    <row r="3059">
      <c r="A3059" s="1">
        <v>3057.0</v>
      </c>
      <c r="B3059" s="2" t="str">
        <f>HYPERLINK("https://stackoverflow.com/q/59236705", "59236705")</f>
        <v>59236705</v>
      </c>
      <c r="C3059" s="1" t="s">
        <v>4</v>
      </c>
      <c r="D3059" s="1">
        <v>7.0</v>
      </c>
      <c r="E3059" s="1">
        <v>0.427012843529899</v>
      </c>
    </row>
    <row r="3060">
      <c r="A3060" s="1">
        <v>3058.0</v>
      </c>
      <c r="B3060" s="2" t="str">
        <f>HYPERLINK("https://stackoverflow.com/q/59246446", "59246446")</f>
        <v>59246446</v>
      </c>
      <c r="C3060" s="1" t="s">
        <v>4</v>
      </c>
      <c r="D3060" s="1">
        <v>5.0</v>
      </c>
      <c r="E3060" s="1">
        <v>0.500899685110211</v>
      </c>
    </row>
    <row r="3061">
      <c r="A3061" s="1">
        <v>3059.0</v>
      </c>
      <c r="B3061" s="2" t="str">
        <f>HYPERLINK("https://stackoverflow.com/q/59249246", "59249246")</f>
        <v>59249246</v>
      </c>
      <c r="C3061" s="1" t="s">
        <v>4</v>
      </c>
      <c r="D3061" s="1">
        <v>3.0</v>
      </c>
      <c r="E3061" s="1">
        <v>0.446525840308223</v>
      </c>
    </row>
    <row r="3062">
      <c r="A3062" s="1">
        <v>3060.0</v>
      </c>
      <c r="B3062" s="2" t="str">
        <f>HYPERLINK("https://stackoverflow.com/q/59249634", "59249634")</f>
        <v>59249634</v>
      </c>
      <c r="C3062" s="1" t="s">
        <v>4</v>
      </c>
      <c r="D3062" s="1">
        <v>11.0</v>
      </c>
      <c r="E3062" s="1">
        <v>0.406949531949532</v>
      </c>
    </row>
    <row r="3063">
      <c r="A3063" s="1">
        <v>3061.0</v>
      </c>
      <c r="B3063" s="2" t="str">
        <f>HYPERLINK("https://stackoverflow.com/q/59251524", "59251524")</f>
        <v>59251524</v>
      </c>
      <c r="C3063" s="1" t="s">
        <v>4</v>
      </c>
      <c r="D3063" s="1">
        <v>12.0</v>
      </c>
      <c r="E3063" s="1">
        <v>0.769699901775373</v>
      </c>
    </row>
    <row r="3064">
      <c r="A3064" s="1">
        <v>3062.0</v>
      </c>
      <c r="B3064" s="2" t="str">
        <f>HYPERLINK("https://stackoverflow.com/q/59253188", "59253188")</f>
        <v>59253188</v>
      </c>
      <c r="C3064" s="1" t="s">
        <v>4</v>
      </c>
      <c r="D3064" s="1">
        <v>0.0</v>
      </c>
      <c r="E3064" s="1">
        <v>0.285093558962905</v>
      </c>
    </row>
    <row r="3065">
      <c r="A3065" s="1">
        <v>3063.0</v>
      </c>
      <c r="B3065" s="2" t="str">
        <f>HYPERLINK("https://stackoverflow.com/q/59261369", "59261369")</f>
        <v>59261369</v>
      </c>
      <c r="C3065" s="1" t="s">
        <v>4</v>
      </c>
      <c r="D3065" s="1">
        <v>8.0</v>
      </c>
      <c r="E3065" s="1">
        <v>0.449367521367521</v>
      </c>
    </row>
    <row r="3066">
      <c r="A3066" s="1">
        <v>3064.0</v>
      </c>
      <c r="B3066" s="2" t="str">
        <f>HYPERLINK("https://stackoverflow.com/q/59262742", "59262742")</f>
        <v>59262742</v>
      </c>
      <c r="C3066" s="1" t="s">
        <v>4</v>
      </c>
      <c r="D3066" s="1">
        <v>11.0</v>
      </c>
      <c r="E3066" s="1">
        <v>0.365992634285317</v>
      </c>
    </row>
    <row r="3067">
      <c r="A3067" s="1">
        <v>3065.0</v>
      </c>
      <c r="B3067" s="2" t="str">
        <f>HYPERLINK("https://stackoverflow.com/q/59263581", "59263581")</f>
        <v>59263581</v>
      </c>
      <c r="C3067" s="1" t="s">
        <v>4</v>
      </c>
      <c r="D3067" s="1">
        <v>4.0</v>
      </c>
      <c r="E3067" s="1">
        <v>0.424174294737969</v>
      </c>
    </row>
    <row r="3068">
      <c r="A3068" s="1">
        <v>3066.0</v>
      </c>
      <c r="B3068" s="2" t="str">
        <f>HYPERLINK("https://stackoverflow.com/q/59268690", "59268690")</f>
        <v>59268690</v>
      </c>
      <c r="C3068" s="1" t="s">
        <v>4</v>
      </c>
      <c r="D3068" s="1">
        <v>12.0</v>
      </c>
      <c r="E3068" s="1">
        <v>0.373135198135198</v>
      </c>
    </row>
    <row r="3069">
      <c r="A3069" s="1">
        <v>3067.0</v>
      </c>
      <c r="B3069" s="2" t="str">
        <f>HYPERLINK("https://stackoverflow.com/q/59268990", "59268990")</f>
        <v>59268990</v>
      </c>
      <c r="C3069" s="1" t="s">
        <v>4</v>
      </c>
      <c r="D3069" s="1">
        <v>6.0</v>
      </c>
      <c r="E3069" s="1">
        <v>0.775952203136669</v>
      </c>
    </row>
    <row r="3070">
      <c r="A3070" s="1">
        <v>3068.0</v>
      </c>
      <c r="B3070" s="2" t="str">
        <f>HYPERLINK("https://stackoverflow.com/q/59271914", "59271914")</f>
        <v>59271914</v>
      </c>
      <c r="C3070" s="1" t="s">
        <v>4</v>
      </c>
      <c r="D3070" s="1">
        <v>5.0</v>
      </c>
      <c r="E3070" s="1">
        <v>0.370914493232089</v>
      </c>
    </row>
    <row r="3071">
      <c r="A3071" s="1">
        <v>3069.0</v>
      </c>
      <c r="B3071" s="2" t="str">
        <f>HYPERLINK("https://stackoverflow.com/q/59282347", "59282347")</f>
        <v>59282347</v>
      </c>
      <c r="C3071" s="1" t="s">
        <v>4</v>
      </c>
      <c r="D3071" s="1">
        <v>8.0</v>
      </c>
      <c r="E3071" s="1">
        <v>0.520547513167439</v>
      </c>
    </row>
    <row r="3072">
      <c r="A3072" s="1">
        <v>3070.0</v>
      </c>
      <c r="B3072" s="2" t="str">
        <f>HYPERLINK("https://stackoverflow.com/q/59283319", "59283319")</f>
        <v>59283319</v>
      </c>
      <c r="C3072" s="1" t="s">
        <v>4</v>
      </c>
      <c r="D3072" s="1">
        <v>11.0</v>
      </c>
      <c r="E3072" s="1">
        <v>0.464854111405835</v>
      </c>
    </row>
    <row r="3073">
      <c r="A3073" s="1">
        <v>3071.0</v>
      </c>
      <c r="B3073" s="2" t="str">
        <f>HYPERLINK("https://stackoverflow.com/q/59283400", "59283400")</f>
        <v>59283400</v>
      </c>
      <c r="C3073" s="1" t="s">
        <v>4</v>
      </c>
      <c r="D3073" s="1">
        <v>3.0</v>
      </c>
      <c r="E3073" s="1">
        <v>0.440402835751672</v>
      </c>
    </row>
    <row r="3074">
      <c r="A3074" s="1">
        <v>3072.0</v>
      </c>
      <c r="B3074" s="2" t="str">
        <f>HYPERLINK("https://stackoverflow.com/q/59285415", "59285415")</f>
        <v>59285415</v>
      </c>
      <c r="C3074" s="1" t="s">
        <v>4</v>
      </c>
      <c r="D3074" s="1">
        <v>10.0</v>
      </c>
      <c r="E3074" s="1">
        <v>0.376230832408234</v>
      </c>
    </row>
    <row r="3075">
      <c r="A3075" s="1">
        <v>3073.0</v>
      </c>
      <c r="B3075" s="2" t="str">
        <f>HYPERLINK("https://stackoverflow.com/q/59293403", "59293403")</f>
        <v>59293403</v>
      </c>
      <c r="C3075" s="1" t="s">
        <v>4</v>
      </c>
      <c r="D3075" s="1">
        <v>1.0</v>
      </c>
      <c r="E3075" s="1">
        <v>0.452874370682589</v>
      </c>
    </row>
    <row r="3076">
      <c r="A3076" s="1">
        <v>3074.0</v>
      </c>
      <c r="B3076" s="2" t="str">
        <f>HYPERLINK("https://stackoverflow.com/q/59294324", "59294324")</f>
        <v>59294324</v>
      </c>
      <c r="C3076" s="1" t="s">
        <v>4</v>
      </c>
      <c r="D3076" s="1">
        <v>1.0</v>
      </c>
      <c r="E3076" s="1">
        <v>0.484526033628462</v>
      </c>
    </row>
    <row r="3077">
      <c r="A3077" s="1">
        <v>3075.0</v>
      </c>
      <c r="B3077" s="2" t="str">
        <f>HYPERLINK("https://stackoverflow.com/q/59299127", "59299127")</f>
        <v>59299127</v>
      </c>
      <c r="C3077" s="1" t="s">
        <v>4</v>
      </c>
      <c r="D3077" s="1">
        <v>12.0</v>
      </c>
      <c r="E3077" s="1">
        <v>0.581973581973582</v>
      </c>
    </row>
    <row r="3078">
      <c r="A3078" s="1">
        <v>3076.0</v>
      </c>
      <c r="B3078" s="2" t="str">
        <f>HYPERLINK("https://stackoverflow.com/q/59305155", "59305155")</f>
        <v>59305155</v>
      </c>
      <c r="C3078" s="1" t="s">
        <v>4</v>
      </c>
      <c r="D3078" s="1">
        <v>5.0</v>
      </c>
      <c r="E3078" s="1">
        <v>0.518898385565052</v>
      </c>
    </row>
    <row r="3079">
      <c r="A3079" s="1">
        <v>3077.0</v>
      </c>
      <c r="B3079" s="2" t="str">
        <f>HYPERLINK("https://stackoverflow.com/q/59306454", "59306454")</f>
        <v>59306454</v>
      </c>
      <c r="C3079" s="1" t="s">
        <v>4</v>
      </c>
      <c r="D3079" s="1">
        <v>9.0</v>
      </c>
      <c r="E3079" s="1">
        <v>0.323730776560965</v>
      </c>
    </row>
    <row r="3080">
      <c r="A3080" s="1">
        <v>3078.0</v>
      </c>
      <c r="B3080" s="2" t="str">
        <f>HYPERLINK("https://stackoverflow.com/q/59320260", "59320260")</f>
        <v>59320260</v>
      </c>
      <c r="C3080" s="1" t="s">
        <v>4</v>
      </c>
      <c r="D3080" s="1">
        <v>10.0</v>
      </c>
      <c r="E3080" s="1">
        <v>0.439760490607948</v>
      </c>
    </row>
    <row r="3081">
      <c r="A3081" s="1">
        <v>3079.0</v>
      </c>
      <c r="B3081" s="2" t="str">
        <f>HYPERLINK("https://stackoverflow.com/q/59320807", "59320807")</f>
        <v>59320807</v>
      </c>
      <c r="C3081" s="1" t="s">
        <v>4</v>
      </c>
      <c r="D3081" s="1">
        <v>6.0</v>
      </c>
      <c r="E3081" s="1">
        <v>0.684383394383394</v>
      </c>
    </row>
    <row r="3082">
      <c r="A3082" s="1">
        <v>3080.0</v>
      </c>
      <c r="B3082" s="2" t="str">
        <f>HYPERLINK("https://stackoverflow.com/q/59322480", "59322480")</f>
        <v>59322480</v>
      </c>
      <c r="C3082" s="1" t="s">
        <v>4</v>
      </c>
      <c r="D3082" s="1">
        <v>2.0</v>
      </c>
      <c r="E3082" s="1">
        <v>0.600336764925293</v>
      </c>
    </row>
    <row r="3083">
      <c r="A3083" s="1">
        <v>3081.0</v>
      </c>
      <c r="B3083" s="2" t="str">
        <f>HYPERLINK("https://stackoverflow.com/q/59322618", "59322618")</f>
        <v>59322618</v>
      </c>
      <c r="C3083" s="1" t="s">
        <v>4</v>
      </c>
      <c r="D3083" s="1">
        <v>1.0</v>
      </c>
      <c r="E3083" s="1">
        <v>0.433960113960113</v>
      </c>
    </row>
    <row r="3084">
      <c r="A3084" s="1">
        <v>3082.0</v>
      </c>
      <c r="B3084" s="2" t="str">
        <f>HYPERLINK("https://stackoverflow.com/q/59326669", "59326669")</f>
        <v>59326669</v>
      </c>
      <c r="C3084" s="1" t="s">
        <v>4</v>
      </c>
      <c r="D3084" s="1">
        <v>10.0</v>
      </c>
      <c r="E3084" s="1">
        <v>0.326632348516268</v>
      </c>
    </row>
    <row r="3085">
      <c r="A3085" s="1">
        <v>3083.0</v>
      </c>
      <c r="B3085" s="2" t="str">
        <f>HYPERLINK("https://stackoverflow.com/q/59327305", "59327305")</f>
        <v>59327305</v>
      </c>
      <c r="C3085" s="1" t="s">
        <v>4</v>
      </c>
      <c r="D3085" s="1">
        <v>3.0</v>
      </c>
      <c r="E3085" s="1">
        <v>0.613960113960113</v>
      </c>
    </row>
    <row r="3086">
      <c r="A3086" s="1">
        <v>3084.0</v>
      </c>
      <c r="B3086" s="2" t="str">
        <f>HYPERLINK("https://stackoverflow.com/q/59329995", "59329995")</f>
        <v>59329995</v>
      </c>
      <c r="C3086" s="1" t="s">
        <v>4</v>
      </c>
      <c r="D3086" s="1">
        <v>0.0</v>
      </c>
      <c r="E3086" s="1">
        <v>0.58479146032794</v>
      </c>
    </row>
    <row r="3087">
      <c r="A3087" s="1">
        <v>3085.0</v>
      </c>
      <c r="B3087" s="2" t="str">
        <f>HYPERLINK("https://stackoverflow.com/q/59345059", "59345059")</f>
        <v>59345059</v>
      </c>
      <c r="C3087" s="1" t="s">
        <v>4</v>
      </c>
      <c r="D3087" s="1">
        <v>2.0</v>
      </c>
      <c r="E3087" s="1">
        <v>0.367889117147277</v>
      </c>
    </row>
    <row r="3088">
      <c r="A3088" s="1">
        <v>3086.0</v>
      </c>
      <c r="B3088" s="2" t="str">
        <f>HYPERLINK("https://stackoverflow.com/q/59346308", "59346308")</f>
        <v>59346308</v>
      </c>
      <c r="C3088" s="1" t="s">
        <v>4</v>
      </c>
      <c r="D3088" s="1">
        <v>12.0</v>
      </c>
      <c r="E3088" s="1">
        <v>0.43576536291768</v>
      </c>
    </row>
    <row r="3089">
      <c r="A3089" s="1">
        <v>3087.0</v>
      </c>
      <c r="B3089" s="2" t="str">
        <f>HYPERLINK("https://stackoverflow.com/q/59349005", "59349005")</f>
        <v>59349005</v>
      </c>
      <c r="C3089" s="1" t="s">
        <v>4</v>
      </c>
      <c r="D3089" s="1">
        <v>5.0</v>
      </c>
      <c r="E3089" s="1">
        <v>0.424664509944883</v>
      </c>
    </row>
    <row r="3090">
      <c r="A3090" s="1">
        <v>3088.0</v>
      </c>
      <c r="B3090" s="2" t="str">
        <f>HYPERLINK("https://stackoverflow.com/q/59351603", "59351603")</f>
        <v>59351603</v>
      </c>
      <c r="C3090" s="1" t="s">
        <v>4</v>
      </c>
      <c r="D3090" s="1">
        <v>2.0</v>
      </c>
      <c r="E3090" s="1">
        <v>0.276034188034188</v>
      </c>
    </row>
    <row r="3091">
      <c r="A3091" s="1">
        <v>3089.0</v>
      </c>
      <c r="B3091" s="2" t="str">
        <f>HYPERLINK("https://stackoverflow.com/q/59352243", "59352243")</f>
        <v>59352243</v>
      </c>
      <c r="C3091" s="1" t="s">
        <v>4</v>
      </c>
      <c r="D3091" s="1">
        <v>9.0</v>
      </c>
      <c r="E3091" s="1">
        <v>0.387812519982096</v>
      </c>
    </row>
    <row r="3092">
      <c r="A3092" s="1">
        <v>3090.0</v>
      </c>
      <c r="B3092" s="2" t="str">
        <f>HYPERLINK("https://stackoverflow.com/q/59368495", "59368495")</f>
        <v>59368495</v>
      </c>
      <c r="C3092" s="1" t="s">
        <v>4</v>
      </c>
      <c r="D3092" s="1">
        <v>7.0</v>
      </c>
      <c r="E3092" s="1">
        <v>0.372145835913951</v>
      </c>
    </row>
    <row r="3093">
      <c r="A3093" s="1">
        <v>3091.0</v>
      </c>
      <c r="B3093" s="2" t="str">
        <f>HYPERLINK("https://stackoverflow.com/q/59368840", "59368840")</f>
        <v>59368840</v>
      </c>
      <c r="C3093" s="1" t="s">
        <v>4</v>
      </c>
      <c r="D3093" s="1">
        <v>5.0</v>
      </c>
      <c r="E3093" s="1">
        <v>0.445926766959977</v>
      </c>
    </row>
    <row r="3094">
      <c r="A3094" s="1">
        <v>3092.0</v>
      </c>
      <c r="B3094" s="2" t="str">
        <f>HYPERLINK("https://stackoverflow.com/q/59368935", "59368935")</f>
        <v>59368935</v>
      </c>
      <c r="C3094" s="1" t="s">
        <v>4</v>
      </c>
      <c r="D3094" s="1">
        <v>6.0</v>
      </c>
      <c r="E3094" s="1">
        <v>0.65335545920097</v>
      </c>
    </row>
    <row r="3095">
      <c r="A3095" s="1">
        <v>3093.0</v>
      </c>
      <c r="B3095" s="2" t="str">
        <f>HYPERLINK("https://stackoverflow.com/q/59369955", "59369955")</f>
        <v>59369955</v>
      </c>
      <c r="C3095" s="1" t="s">
        <v>4</v>
      </c>
      <c r="D3095" s="1">
        <v>7.0</v>
      </c>
      <c r="E3095" s="1">
        <v>0.732975470780348</v>
      </c>
    </row>
    <row r="3096">
      <c r="A3096" s="1">
        <v>3094.0</v>
      </c>
      <c r="B3096" s="2" t="str">
        <f>HYPERLINK("https://stackoverflow.com/q/59370100", "59370100")</f>
        <v>59370100</v>
      </c>
      <c r="C3096" s="1" t="s">
        <v>4</v>
      </c>
      <c r="D3096" s="1">
        <v>12.0</v>
      </c>
      <c r="E3096" s="1">
        <v>0.508609460592759</v>
      </c>
    </row>
    <row r="3097">
      <c r="A3097" s="1">
        <v>3095.0</v>
      </c>
      <c r="B3097" s="2" t="str">
        <f>HYPERLINK("https://stackoverflow.com/q/59371835", "59371835")</f>
        <v>59371835</v>
      </c>
      <c r="C3097" s="1" t="s">
        <v>4</v>
      </c>
      <c r="D3097" s="1">
        <v>1.0</v>
      </c>
      <c r="E3097" s="1">
        <v>0.423757596171389</v>
      </c>
    </row>
    <row r="3098">
      <c r="A3098" s="1">
        <v>3096.0</v>
      </c>
      <c r="B3098" s="2" t="str">
        <f>HYPERLINK("https://stackoverflow.com/q/59375580", "59375580")</f>
        <v>59375580</v>
      </c>
      <c r="C3098" s="1" t="s">
        <v>4</v>
      </c>
      <c r="D3098" s="1">
        <v>11.0</v>
      </c>
      <c r="E3098" s="1">
        <v>0.40112591440025</v>
      </c>
    </row>
    <row r="3099">
      <c r="A3099" s="1">
        <v>3097.0</v>
      </c>
      <c r="B3099" s="2" t="str">
        <f>HYPERLINK("https://stackoverflow.com/q/59379754", "59379754")</f>
        <v>59379754</v>
      </c>
      <c r="C3099" s="1" t="s">
        <v>4</v>
      </c>
      <c r="D3099" s="1">
        <v>9.0</v>
      </c>
      <c r="E3099" s="1">
        <v>0.535196801291221</v>
      </c>
    </row>
    <row r="3100">
      <c r="A3100" s="1">
        <v>3098.0</v>
      </c>
      <c r="B3100" s="2" t="str">
        <f>HYPERLINK("https://stackoverflow.com/q/59389533", "59389533")</f>
        <v>59389533</v>
      </c>
      <c r="C3100" s="1" t="s">
        <v>4</v>
      </c>
      <c r="D3100" s="1">
        <v>2.0</v>
      </c>
      <c r="E3100" s="1">
        <v>0.431557504096364</v>
      </c>
    </row>
    <row r="3101">
      <c r="A3101" s="1">
        <v>3099.0</v>
      </c>
      <c r="B3101" s="2" t="str">
        <f>HYPERLINK("https://stackoverflow.com/q/59392920", "59392920")</f>
        <v>59392920</v>
      </c>
      <c r="C3101" s="1" t="s">
        <v>4</v>
      </c>
      <c r="D3101" s="1">
        <v>2.0</v>
      </c>
      <c r="E3101" s="1">
        <v>0.379168327354855</v>
      </c>
    </row>
    <row r="3102">
      <c r="A3102" s="1">
        <v>3100.0</v>
      </c>
      <c r="B3102" s="2" t="str">
        <f>HYPERLINK("https://stackoverflow.com/q/59394560", "59394560")</f>
        <v>59394560</v>
      </c>
      <c r="C3102" s="1" t="s">
        <v>4</v>
      </c>
      <c r="D3102" s="1">
        <v>1.0</v>
      </c>
      <c r="E3102" s="1">
        <v>0.203557063851181</v>
      </c>
    </row>
    <row r="3103">
      <c r="A3103" s="1">
        <v>3101.0</v>
      </c>
      <c r="B3103" s="2" t="str">
        <f>HYPERLINK("https://stackoverflow.com/q/59395726", "59395726")</f>
        <v>59395726</v>
      </c>
      <c r="C3103" s="1" t="s">
        <v>4</v>
      </c>
      <c r="D3103" s="1">
        <v>2.0</v>
      </c>
      <c r="E3103" s="1">
        <v>0.422404558404558</v>
      </c>
    </row>
    <row r="3104">
      <c r="A3104" s="1">
        <v>3102.0</v>
      </c>
      <c r="B3104" s="2" t="str">
        <f>HYPERLINK("https://stackoverflow.com/q/59399174", "59399174")</f>
        <v>59399174</v>
      </c>
      <c r="C3104" s="1" t="s">
        <v>4</v>
      </c>
      <c r="D3104" s="1">
        <v>12.0</v>
      </c>
      <c r="E3104" s="1">
        <v>0.214123813571327</v>
      </c>
    </row>
    <row r="3105">
      <c r="A3105" s="1">
        <v>3103.0</v>
      </c>
      <c r="B3105" s="2" t="str">
        <f>HYPERLINK("https://stackoverflow.com/q/59399933", "59399933")</f>
        <v>59399933</v>
      </c>
      <c r="C3105" s="1" t="s">
        <v>4</v>
      </c>
      <c r="D3105" s="1">
        <v>1.0</v>
      </c>
      <c r="E3105" s="1">
        <v>0.251937469554049</v>
      </c>
    </row>
    <row r="3106">
      <c r="A3106" s="1">
        <v>3104.0</v>
      </c>
      <c r="B3106" s="2" t="str">
        <f>HYPERLINK("https://stackoverflow.com/q/59402662", "59402662")</f>
        <v>59402662</v>
      </c>
      <c r="C3106" s="1" t="s">
        <v>4</v>
      </c>
      <c r="D3106" s="1">
        <v>9.0</v>
      </c>
      <c r="E3106" s="1">
        <v>0.621896621896621</v>
      </c>
    </row>
    <row r="3107">
      <c r="A3107" s="1">
        <v>3105.0</v>
      </c>
      <c r="B3107" s="2" t="str">
        <f>HYPERLINK("https://stackoverflow.com/q/59404027", "59404027")</f>
        <v>59404027</v>
      </c>
      <c r="C3107" s="1" t="s">
        <v>4</v>
      </c>
      <c r="D3107" s="1">
        <v>10.0</v>
      </c>
      <c r="E3107" s="1">
        <v>0.410524794582765</v>
      </c>
    </row>
    <row r="3108">
      <c r="A3108" s="1">
        <v>3106.0</v>
      </c>
      <c r="B3108" s="2" t="str">
        <f>HYPERLINK("https://stackoverflow.com/q/59405701", "59405701")</f>
        <v>59405701</v>
      </c>
      <c r="C3108" s="1" t="s">
        <v>4</v>
      </c>
      <c r="D3108" s="1">
        <v>10.0</v>
      </c>
      <c r="E3108" s="1">
        <v>0.619425464697671</v>
      </c>
    </row>
    <row r="3109">
      <c r="A3109" s="1">
        <v>3107.0</v>
      </c>
      <c r="B3109" s="2" t="str">
        <f>HYPERLINK("https://stackoverflow.com/q/59406878", "59406878")</f>
        <v>59406878</v>
      </c>
      <c r="C3109" s="1" t="s">
        <v>4</v>
      </c>
      <c r="D3109" s="1">
        <v>8.0</v>
      </c>
      <c r="E3109" s="1">
        <v>0.327826419289833</v>
      </c>
    </row>
    <row r="3110">
      <c r="A3110" s="1">
        <v>3108.0</v>
      </c>
      <c r="B3110" s="2" t="str">
        <f>HYPERLINK("https://stackoverflow.com/q/59412488", "59412488")</f>
        <v>59412488</v>
      </c>
      <c r="C3110" s="1" t="s">
        <v>4</v>
      </c>
      <c r="D3110" s="1">
        <v>8.0</v>
      </c>
      <c r="E3110" s="1">
        <v>0.64339133089133</v>
      </c>
    </row>
    <row r="3111">
      <c r="A3111" s="1">
        <v>3109.0</v>
      </c>
      <c r="B3111" s="2" t="str">
        <f>HYPERLINK("https://stackoverflow.com/q/59419349", "59419349")</f>
        <v>59419349</v>
      </c>
      <c r="C3111" s="1" t="s">
        <v>4</v>
      </c>
      <c r="D3111" s="1">
        <v>5.0</v>
      </c>
      <c r="E3111" s="1">
        <v>0.693279776970764</v>
      </c>
    </row>
    <row r="3112">
      <c r="A3112" s="1">
        <v>3110.0</v>
      </c>
      <c r="B3112" s="2" t="str">
        <f>HYPERLINK("https://stackoverflow.com/q/59420530", "59420530")</f>
        <v>59420530</v>
      </c>
      <c r="C3112" s="1" t="s">
        <v>4</v>
      </c>
      <c r="D3112" s="1">
        <v>9.0</v>
      </c>
      <c r="E3112" s="1">
        <v>0.326779150613347</v>
      </c>
    </row>
    <row r="3113">
      <c r="A3113" s="1">
        <v>3111.0</v>
      </c>
      <c r="B3113" s="2" t="str">
        <f>HYPERLINK("https://stackoverflow.com/q/59425853", "59425853")</f>
        <v>59425853</v>
      </c>
      <c r="C3113" s="1" t="s">
        <v>4</v>
      </c>
      <c r="D3113" s="1">
        <v>10.0</v>
      </c>
      <c r="E3113" s="1">
        <v>0.695886039886039</v>
      </c>
    </row>
    <row r="3114">
      <c r="A3114" s="1">
        <v>3112.0</v>
      </c>
      <c r="B3114" s="2" t="str">
        <f>HYPERLINK("https://stackoverflow.com/q/59427077", "59427077")</f>
        <v>59427077</v>
      </c>
      <c r="C3114" s="1" t="s">
        <v>4</v>
      </c>
      <c r="D3114" s="1">
        <v>1.0</v>
      </c>
      <c r="E3114" s="1">
        <v>0.304587476016047</v>
      </c>
    </row>
    <row r="3115">
      <c r="A3115" s="1">
        <v>3113.0</v>
      </c>
      <c r="B3115" s="2" t="str">
        <f>HYPERLINK("https://stackoverflow.com/q/59434557", "59434557")</f>
        <v>59434557</v>
      </c>
      <c r="C3115" s="1" t="s">
        <v>4</v>
      </c>
      <c r="D3115" s="1">
        <v>1.0</v>
      </c>
      <c r="E3115" s="1">
        <v>0.396367521367521</v>
      </c>
    </row>
    <row r="3116">
      <c r="A3116" s="1">
        <v>3114.0</v>
      </c>
      <c r="B3116" s="2" t="str">
        <f>HYPERLINK("https://stackoverflow.com/q/59438778", "59438778")</f>
        <v>59438778</v>
      </c>
      <c r="C3116" s="1" t="s">
        <v>4</v>
      </c>
      <c r="D3116" s="1">
        <v>2.0</v>
      </c>
      <c r="E3116" s="1">
        <v>0.344284188034188</v>
      </c>
    </row>
    <row r="3117">
      <c r="A3117" s="1">
        <v>3115.0</v>
      </c>
      <c r="B3117" s="2" t="str">
        <f>HYPERLINK("https://stackoverflow.com/q/59442097", "59442097")</f>
        <v>59442097</v>
      </c>
      <c r="C3117" s="1" t="s">
        <v>4</v>
      </c>
      <c r="D3117" s="1">
        <v>0.0</v>
      </c>
      <c r="E3117" s="1">
        <v>0.279886039886039</v>
      </c>
    </row>
    <row r="3118">
      <c r="A3118" s="1">
        <v>3116.0</v>
      </c>
      <c r="B3118" s="2" t="str">
        <f>HYPERLINK("https://stackoverflow.com/q/59453712", "59453712")</f>
        <v>59453712</v>
      </c>
      <c r="C3118" s="1" t="s">
        <v>4</v>
      </c>
      <c r="D3118" s="1">
        <v>2.0</v>
      </c>
      <c r="E3118" s="1">
        <v>0.522467631378522</v>
      </c>
    </row>
    <row r="3119">
      <c r="A3119" s="1">
        <v>3117.0</v>
      </c>
      <c r="B3119" s="2" t="str">
        <f>HYPERLINK("https://stackoverflow.com/q/59454538", "59454538")</f>
        <v>59454538</v>
      </c>
      <c r="C3119" s="1" t="s">
        <v>4</v>
      </c>
      <c r="D3119" s="1">
        <v>8.0</v>
      </c>
      <c r="E3119" s="1">
        <v>0.168426344896933</v>
      </c>
    </row>
    <row r="3120">
      <c r="A3120" s="1">
        <v>3118.0</v>
      </c>
      <c r="B3120" s="2" t="str">
        <f>HYPERLINK("https://stackoverflow.com/q/59457801", "59457801")</f>
        <v>59457801</v>
      </c>
      <c r="C3120" s="1" t="s">
        <v>4</v>
      </c>
      <c r="D3120" s="1">
        <v>11.0</v>
      </c>
      <c r="E3120" s="1">
        <v>0.476703054920876</v>
      </c>
    </row>
    <row r="3121">
      <c r="A3121" s="1">
        <v>3119.0</v>
      </c>
      <c r="B3121" s="2" t="str">
        <f>HYPERLINK("https://stackoverflow.com/q/59462274", "59462274")</f>
        <v>59462274</v>
      </c>
      <c r="C3121" s="1" t="s">
        <v>4</v>
      </c>
      <c r="D3121" s="1">
        <v>9.0</v>
      </c>
      <c r="E3121" s="1">
        <v>0.397308028804091</v>
      </c>
    </row>
    <row r="3122">
      <c r="A3122" s="1">
        <v>3120.0</v>
      </c>
      <c r="B3122" s="2" t="str">
        <f>HYPERLINK("https://stackoverflow.com/q/59464598", "59464598")</f>
        <v>59464598</v>
      </c>
      <c r="C3122" s="1" t="s">
        <v>4</v>
      </c>
      <c r="D3122" s="1">
        <v>8.0</v>
      </c>
      <c r="E3122" s="1">
        <v>0.387987795085916</v>
      </c>
    </row>
    <row r="3123">
      <c r="A3123" s="1">
        <v>3121.0</v>
      </c>
      <c r="B3123" s="2" t="str">
        <f>HYPERLINK("https://stackoverflow.com/q/59475173", "59475173")</f>
        <v>59475173</v>
      </c>
      <c r="C3123" s="1" t="s">
        <v>4</v>
      </c>
      <c r="D3123" s="1">
        <v>9.0</v>
      </c>
      <c r="E3123" s="1">
        <v>0.554148157921742</v>
      </c>
    </row>
    <row r="3124">
      <c r="A3124" s="1">
        <v>3122.0</v>
      </c>
      <c r="B3124" s="2" t="str">
        <f>HYPERLINK("https://stackoverflow.com/q/59496809", "59496809")</f>
        <v>59496809</v>
      </c>
      <c r="C3124" s="1" t="s">
        <v>4</v>
      </c>
      <c r="D3124" s="1">
        <v>9.0</v>
      </c>
      <c r="E3124" s="1">
        <v>0.405010821319834</v>
      </c>
    </row>
    <row r="3125">
      <c r="A3125" s="1">
        <v>3123.0</v>
      </c>
      <c r="B3125" s="2" t="str">
        <f>HYPERLINK("https://stackoverflow.com/q/59503337", "59503337")</f>
        <v>59503337</v>
      </c>
      <c r="C3125" s="1" t="s">
        <v>4</v>
      </c>
      <c r="D3125" s="1">
        <v>0.0</v>
      </c>
      <c r="E3125" s="1">
        <v>0.390141467727674</v>
      </c>
    </row>
    <row r="3126">
      <c r="A3126" s="1">
        <v>3124.0</v>
      </c>
      <c r="B3126" s="2" t="str">
        <f>HYPERLINK("https://stackoverflow.com/q/59505728", "59505728")</f>
        <v>59505728</v>
      </c>
      <c r="C3126" s="1" t="s">
        <v>4</v>
      </c>
      <c r="D3126" s="1">
        <v>10.0</v>
      </c>
      <c r="E3126" s="1">
        <v>0.673212053646836</v>
      </c>
    </row>
    <row r="3127">
      <c r="A3127" s="1">
        <v>3125.0</v>
      </c>
      <c r="B3127" s="2" t="str">
        <f>HYPERLINK("https://stackoverflow.com/q/59510871", "59510871")</f>
        <v>59510871</v>
      </c>
      <c r="C3127" s="1" t="s">
        <v>4</v>
      </c>
      <c r="D3127" s="1">
        <v>8.0</v>
      </c>
      <c r="E3127" s="1">
        <v>0.297429297429297</v>
      </c>
    </row>
    <row r="3128">
      <c r="A3128" s="1">
        <v>3126.0</v>
      </c>
      <c r="B3128" s="2" t="str">
        <f>HYPERLINK("https://stackoverflow.com/q/59516378", "59516378")</f>
        <v>59516378</v>
      </c>
      <c r="C3128" s="1" t="s">
        <v>4</v>
      </c>
      <c r="D3128" s="1">
        <v>0.0</v>
      </c>
      <c r="E3128" s="1">
        <v>0.382572160349938</v>
      </c>
    </row>
    <row r="3129">
      <c r="A3129" s="1">
        <v>3127.0</v>
      </c>
      <c r="B3129" s="2" t="str">
        <f>HYPERLINK("https://stackoverflow.com/q/59524629", "59524629")</f>
        <v>59524629</v>
      </c>
      <c r="C3129" s="1" t="s">
        <v>4</v>
      </c>
      <c r="D3129" s="1">
        <v>12.0</v>
      </c>
      <c r="E3129" s="1">
        <v>0.532097135101426</v>
      </c>
    </row>
    <row r="3130">
      <c r="A3130" s="1">
        <v>3128.0</v>
      </c>
      <c r="B3130" s="2" t="str">
        <f>HYPERLINK("https://stackoverflow.com/q/59527840", "59527840")</f>
        <v>59527840</v>
      </c>
      <c r="C3130" s="1" t="s">
        <v>4</v>
      </c>
      <c r="D3130" s="1">
        <v>4.0</v>
      </c>
      <c r="E3130" s="1">
        <v>0.393022850165707</v>
      </c>
    </row>
    <row r="3131">
      <c r="A3131" s="1">
        <v>3129.0</v>
      </c>
      <c r="B3131" s="2" t="str">
        <f>HYPERLINK("https://stackoverflow.com/q/59530814", "59530814")</f>
        <v>59530814</v>
      </c>
      <c r="C3131" s="1" t="s">
        <v>4</v>
      </c>
      <c r="D3131" s="1">
        <v>7.0</v>
      </c>
      <c r="E3131" s="1">
        <v>0.506682012916426</v>
      </c>
    </row>
    <row r="3132">
      <c r="A3132" s="1">
        <v>3130.0</v>
      </c>
      <c r="B3132" s="2" t="str">
        <f>HYPERLINK("https://stackoverflow.com/q/59533959", "59533959")</f>
        <v>59533959</v>
      </c>
      <c r="C3132" s="1" t="s">
        <v>4</v>
      </c>
      <c r="D3132" s="1">
        <v>5.0</v>
      </c>
      <c r="E3132" s="1">
        <v>0.72014777675155</v>
      </c>
    </row>
    <row r="3133">
      <c r="A3133" s="1">
        <v>3131.0</v>
      </c>
      <c r="B3133" s="2" t="str">
        <f>HYPERLINK("https://stackoverflow.com/q/59538599", "59538599")</f>
        <v>59538599</v>
      </c>
      <c r="C3133" s="1" t="s">
        <v>4</v>
      </c>
      <c r="D3133" s="1">
        <v>12.0</v>
      </c>
      <c r="E3133" s="1">
        <v>0.255857846522119</v>
      </c>
    </row>
    <row r="3134">
      <c r="A3134" s="1">
        <v>3132.0</v>
      </c>
      <c r="B3134" s="2" t="str">
        <f>HYPERLINK("https://stackoverflow.com/q/59541205", "59541205")</f>
        <v>59541205</v>
      </c>
      <c r="C3134" s="1" t="s">
        <v>4</v>
      </c>
      <c r="D3134" s="1">
        <v>6.0</v>
      </c>
      <c r="E3134" s="1">
        <v>0.536537673069038</v>
      </c>
    </row>
    <row r="3135">
      <c r="A3135" s="1">
        <v>3133.0</v>
      </c>
      <c r="B3135" s="2" t="str">
        <f>HYPERLINK("https://stackoverflow.com/q/59544770", "59544770")</f>
        <v>59544770</v>
      </c>
      <c r="C3135" s="1" t="s">
        <v>4</v>
      </c>
      <c r="D3135" s="1">
        <v>7.0</v>
      </c>
      <c r="E3135" s="1">
        <v>0.394136663566715</v>
      </c>
    </row>
    <row r="3136">
      <c r="A3136" s="1">
        <v>3134.0</v>
      </c>
      <c r="B3136" s="2" t="str">
        <f>HYPERLINK("https://stackoverflow.com/q/59548023", "59548023")</f>
        <v>59548023</v>
      </c>
      <c r="C3136" s="1" t="s">
        <v>4</v>
      </c>
      <c r="D3136" s="1">
        <v>4.0</v>
      </c>
      <c r="E3136" s="1">
        <v>0.438252910693855</v>
      </c>
    </row>
    <row r="3137">
      <c r="A3137" s="1">
        <v>3135.0</v>
      </c>
      <c r="B3137" s="2" t="str">
        <f>HYPERLINK("https://stackoverflow.com/q/59551703", "59551703")</f>
        <v>59551703</v>
      </c>
      <c r="C3137" s="1" t="s">
        <v>4</v>
      </c>
      <c r="D3137" s="1">
        <v>7.0</v>
      </c>
      <c r="E3137" s="1">
        <v>0.673483923483923</v>
      </c>
    </row>
    <row r="3138">
      <c r="A3138" s="1">
        <v>3136.0</v>
      </c>
      <c r="B3138" s="2" t="str">
        <f>HYPERLINK("https://stackoverflow.com/q/59557099", "59557099")</f>
        <v>59557099</v>
      </c>
      <c r="C3138" s="1" t="s">
        <v>4</v>
      </c>
      <c r="D3138" s="1">
        <v>1.0</v>
      </c>
      <c r="E3138" s="1">
        <v>0.307478632478632</v>
      </c>
    </row>
    <row r="3139">
      <c r="A3139" s="1">
        <v>3137.0</v>
      </c>
      <c r="B3139" s="2" t="str">
        <f>HYPERLINK("https://stackoverflow.com/q/59565239", "59565239")</f>
        <v>59565239</v>
      </c>
      <c r="C3139" s="1" t="s">
        <v>4</v>
      </c>
      <c r="D3139" s="1">
        <v>0.0</v>
      </c>
      <c r="E3139" s="1">
        <v>0.536832305364831</v>
      </c>
    </row>
    <row r="3140">
      <c r="A3140" s="1">
        <v>3138.0</v>
      </c>
      <c r="B3140" s="2" t="str">
        <f>HYPERLINK("https://stackoverflow.com/q/59570336", "59570336")</f>
        <v>59570336</v>
      </c>
      <c r="C3140" s="1" t="s">
        <v>4</v>
      </c>
      <c r="D3140" s="1">
        <v>0.0</v>
      </c>
      <c r="E3140" s="1">
        <v>0.54854330396126</v>
      </c>
    </row>
    <row r="3141">
      <c r="A3141" s="1">
        <v>3139.0</v>
      </c>
      <c r="B3141" s="2" t="str">
        <f>HYPERLINK("https://stackoverflow.com/q/59575132", "59575132")</f>
        <v>59575132</v>
      </c>
      <c r="C3141" s="1" t="s">
        <v>4</v>
      </c>
      <c r="D3141" s="1">
        <v>12.0</v>
      </c>
      <c r="E3141" s="1">
        <v>0.375422541017396</v>
      </c>
    </row>
    <row r="3142">
      <c r="A3142" s="1">
        <v>3140.0</v>
      </c>
      <c r="B3142" s="2" t="str">
        <f>HYPERLINK("https://stackoverflow.com/q/59592466", "59592466")</f>
        <v>59592466</v>
      </c>
      <c r="C3142" s="1" t="s">
        <v>4</v>
      </c>
      <c r="D3142" s="1">
        <v>2.0</v>
      </c>
      <c r="E3142" s="1">
        <v>0.463575983699822</v>
      </c>
    </row>
    <row r="3143">
      <c r="A3143" s="1">
        <v>3141.0</v>
      </c>
      <c r="B3143" s="2" t="str">
        <f>HYPERLINK("https://stackoverflow.com/q/59615918", "59615918")</f>
        <v>59615918</v>
      </c>
      <c r="C3143" s="1" t="s">
        <v>4</v>
      </c>
      <c r="D3143" s="1">
        <v>5.0</v>
      </c>
      <c r="E3143" s="1">
        <v>0.255648313787848</v>
      </c>
    </row>
    <row r="3144">
      <c r="A3144" s="1">
        <v>3142.0</v>
      </c>
      <c r="B3144" s="2" t="str">
        <f>HYPERLINK("https://stackoverflow.com/q/59624024", "59624024")</f>
        <v>59624024</v>
      </c>
      <c r="C3144" s="1" t="s">
        <v>4</v>
      </c>
      <c r="D3144" s="1">
        <v>2.0</v>
      </c>
      <c r="E3144" s="1">
        <v>0.33082846746213</v>
      </c>
    </row>
    <row r="3145">
      <c r="A3145" s="1">
        <v>3143.0</v>
      </c>
      <c r="B3145" s="2" t="str">
        <f>HYPERLINK("https://stackoverflow.com/q/59625264", "59625264")</f>
        <v>59625264</v>
      </c>
      <c r="C3145" s="1" t="s">
        <v>4</v>
      </c>
      <c r="D3145" s="1">
        <v>12.0</v>
      </c>
      <c r="E3145" s="1">
        <v>0.600336764925293</v>
      </c>
    </row>
    <row r="3146">
      <c r="A3146" s="1">
        <v>3144.0</v>
      </c>
      <c r="B3146" s="2" t="str">
        <f>HYPERLINK("https://stackoverflow.com/q/59625496", "59625496")</f>
        <v>59625496</v>
      </c>
      <c r="C3146" s="1" t="s">
        <v>4</v>
      </c>
      <c r="D3146" s="1">
        <v>7.0</v>
      </c>
      <c r="E3146" s="1">
        <v>0.334065934065934</v>
      </c>
    </row>
    <row r="3147">
      <c r="A3147" s="1">
        <v>3145.0</v>
      </c>
      <c r="B3147" s="2" t="str">
        <f>HYPERLINK("https://stackoverflow.com/q/59638262", "59638262")</f>
        <v>59638262</v>
      </c>
      <c r="C3147" s="1" t="s">
        <v>4</v>
      </c>
      <c r="D3147" s="1">
        <v>10.0</v>
      </c>
      <c r="E3147" s="1">
        <v>0.381966127353581</v>
      </c>
    </row>
    <row r="3148">
      <c r="A3148" s="1">
        <v>3146.0</v>
      </c>
      <c r="B3148" s="2" t="str">
        <f>HYPERLINK("https://stackoverflow.com/q/59640223", "59640223")</f>
        <v>59640223</v>
      </c>
      <c r="C3148" s="1" t="s">
        <v>4</v>
      </c>
      <c r="D3148" s="1">
        <v>8.0</v>
      </c>
      <c r="E3148" s="1">
        <v>0.755883874881787</v>
      </c>
    </row>
    <row r="3149">
      <c r="A3149" s="1">
        <v>3147.0</v>
      </c>
      <c r="B3149" s="2" t="str">
        <f>HYPERLINK("https://stackoverflow.com/q/59645309", "59645309")</f>
        <v>59645309</v>
      </c>
      <c r="C3149" s="1" t="s">
        <v>4</v>
      </c>
      <c r="D3149" s="1">
        <v>6.0</v>
      </c>
      <c r="E3149" s="1">
        <v>0.428293928293928</v>
      </c>
    </row>
    <row r="3150">
      <c r="A3150" s="1">
        <v>3148.0</v>
      </c>
      <c r="B3150" s="2" t="str">
        <f>HYPERLINK("https://stackoverflow.com/q/59648614", "59648614")</f>
        <v>59648614</v>
      </c>
      <c r="C3150" s="1" t="s">
        <v>4</v>
      </c>
      <c r="D3150" s="1">
        <v>10.0</v>
      </c>
      <c r="E3150" s="1">
        <v>0.426343204120981</v>
      </c>
    </row>
    <row r="3151">
      <c r="A3151" s="1">
        <v>3149.0</v>
      </c>
      <c r="B3151" s="2" t="str">
        <f>HYPERLINK("https://stackoverflow.com/q/59652308", "59652308")</f>
        <v>59652308</v>
      </c>
      <c r="C3151" s="1" t="s">
        <v>4</v>
      </c>
      <c r="D3151" s="1">
        <v>2.0</v>
      </c>
      <c r="E3151" s="1">
        <v>0.299227603672048</v>
      </c>
    </row>
    <row r="3152">
      <c r="A3152" s="1">
        <v>3150.0</v>
      </c>
      <c r="B3152" s="2" t="str">
        <f>HYPERLINK("https://stackoverflow.com/q/59655025", "59655025")</f>
        <v>59655025</v>
      </c>
      <c r="C3152" s="1" t="s">
        <v>4</v>
      </c>
      <c r="D3152" s="1">
        <v>6.0</v>
      </c>
      <c r="E3152" s="1">
        <v>0.290878103378103</v>
      </c>
    </row>
    <row r="3153">
      <c r="A3153" s="1">
        <v>3151.0</v>
      </c>
      <c r="B3153" s="2" t="str">
        <f>HYPERLINK("https://stackoverflow.com/q/59658068", "59658068")</f>
        <v>59658068</v>
      </c>
      <c r="C3153" s="1" t="s">
        <v>4</v>
      </c>
      <c r="D3153" s="1">
        <v>2.0</v>
      </c>
      <c r="E3153" s="1">
        <v>0.289122389637853</v>
      </c>
    </row>
    <row r="3154">
      <c r="A3154" s="1">
        <v>3152.0</v>
      </c>
      <c r="B3154" s="2" t="str">
        <f>HYPERLINK("https://stackoverflow.com/q/59662845", "59662845")</f>
        <v>59662845</v>
      </c>
      <c r="C3154" s="1" t="s">
        <v>4</v>
      </c>
      <c r="D3154" s="1">
        <v>9.0</v>
      </c>
      <c r="E3154" s="1">
        <v>0.609498834498834</v>
      </c>
    </row>
    <row r="3155">
      <c r="A3155" s="1">
        <v>3153.0</v>
      </c>
      <c r="B3155" s="2" t="str">
        <f>HYPERLINK("https://stackoverflow.com/q/59672640", "59672640")</f>
        <v>59672640</v>
      </c>
      <c r="C3155" s="1" t="s">
        <v>4</v>
      </c>
      <c r="D3155" s="1">
        <v>10.0</v>
      </c>
      <c r="E3155" s="1">
        <v>0.73230693760495</v>
      </c>
    </row>
    <row r="3156">
      <c r="A3156" s="1">
        <v>3154.0</v>
      </c>
      <c r="B3156" s="2" t="str">
        <f>HYPERLINK("https://stackoverflow.com/q/59672677", "59672677")</f>
        <v>59672677</v>
      </c>
      <c r="C3156" s="1" t="s">
        <v>4</v>
      </c>
      <c r="D3156" s="1">
        <v>8.0</v>
      </c>
      <c r="E3156" s="1">
        <v>0.323455724577744</v>
      </c>
    </row>
    <row r="3157">
      <c r="A3157" s="1">
        <v>3155.0</v>
      </c>
      <c r="B3157" s="2" t="str">
        <f>HYPERLINK("https://stackoverflow.com/q/59677599", "59677599")</f>
        <v>59677599</v>
      </c>
      <c r="C3157" s="1" t="s">
        <v>4</v>
      </c>
      <c r="D3157" s="1">
        <v>4.0</v>
      </c>
      <c r="E3157" s="1">
        <v>0.349216829903525</v>
      </c>
    </row>
    <row r="3158">
      <c r="A3158" s="1">
        <v>3156.0</v>
      </c>
      <c r="B3158" s="2" t="str">
        <f>HYPERLINK("https://stackoverflow.com/q/59680264", "59680264")</f>
        <v>59680264</v>
      </c>
      <c r="C3158" s="1" t="s">
        <v>4</v>
      </c>
      <c r="D3158" s="1">
        <v>3.0</v>
      </c>
      <c r="E3158" s="1">
        <v>0.659761360751459</v>
      </c>
    </row>
    <row r="3159">
      <c r="A3159" s="1">
        <v>3157.0</v>
      </c>
      <c r="B3159" s="2" t="str">
        <f>HYPERLINK("https://stackoverflow.com/q/59683644", "59683644")</f>
        <v>59683644</v>
      </c>
      <c r="C3159" s="1" t="s">
        <v>4</v>
      </c>
      <c r="D3159" s="1">
        <v>10.0</v>
      </c>
      <c r="E3159" s="1">
        <v>0.617765288998165</v>
      </c>
    </row>
    <row r="3160">
      <c r="A3160" s="1">
        <v>3158.0</v>
      </c>
      <c r="B3160" s="2" t="str">
        <f>HYPERLINK("https://stackoverflow.com/q/59687114", "59687114")</f>
        <v>59687114</v>
      </c>
      <c r="C3160" s="1" t="s">
        <v>4</v>
      </c>
      <c r="D3160" s="1">
        <v>7.0</v>
      </c>
      <c r="E3160" s="1">
        <v>0.449367521367521</v>
      </c>
    </row>
    <row r="3161">
      <c r="A3161" s="1">
        <v>3159.0</v>
      </c>
      <c r="B3161" s="2" t="str">
        <f>HYPERLINK("https://stackoverflow.com/q/59688843", "59688843")</f>
        <v>59688843</v>
      </c>
      <c r="C3161" s="1" t="s">
        <v>4</v>
      </c>
      <c r="D3161" s="1">
        <v>0.0</v>
      </c>
      <c r="E3161" s="1">
        <v>0.55350938892086</v>
      </c>
    </row>
    <row r="3162">
      <c r="A3162" s="1">
        <v>3160.0</v>
      </c>
      <c r="B3162" s="2" t="str">
        <f>HYPERLINK("https://stackoverflow.com/q/59704836", "59704836")</f>
        <v>59704836</v>
      </c>
      <c r="C3162" s="1" t="s">
        <v>4</v>
      </c>
      <c r="D3162" s="1">
        <v>12.0</v>
      </c>
      <c r="E3162" s="1">
        <v>0.298654742363351</v>
      </c>
    </row>
    <row r="3163">
      <c r="A3163" s="1">
        <v>3161.0</v>
      </c>
      <c r="B3163" s="2" t="str">
        <f>HYPERLINK("https://stackoverflow.com/q/59709217", "59709217")</f>
        <v>59709217</v>
      </c>
      <c r="C3163" s="1" t="s">
        <v>4</v>
      </c>
      <c r="D3163" s="1">
        <v>10.0</v>
      </c>
      <c r="E3163" s="1">
        <v>0.339627641953223</v>
      </c>
    </row>
    <row r="3164">
      <c r="A3164" s="1">
        <v>3162.0</v>
      </c>
      <c r="B3164" s="2" t="str">
        <f>HYPERLINK("https://stackoverflow.com/q/59717333", "59717333")</f>
        <v>59717333</v>
      </c>
      <c r="C3164" s="1" t="s">
        <v>4</v>
      </c>
      <c r="D3164" s="1">
        <v>3.0</v>
      </c>
      <c r="E3164" s="1">
        <v>0.325848798224488</v>
      </c>
    </row>
    <row r="3165">
      <c r="A3165" s="1">
        <v>3163.0</v>
      </c>
      <c r="B3165" s="2" t="str">
        <f>HYPERLINK("https://stackoverflow.com/q/59719707", "59719707")</f>
        <v>59719707</v>
      </c>
      <c r="C3165" s="1" t="s">
        <v>4</v>
      </c>
      <c r="D3165" s="1">
        <v>1.0</v>
      </c>
      <c r="E3165" s="1">
        <v>0.491844281790421</v>
      </c>
    </row>
    <row r="3166">
      <c r="A3166" s="1">
        <v>3164.0</v>
      </c>
      <c r="B3166" s="2" t="str">
        <f>HYPERLINK("https://stackoverflow.com/q/59720097", "59720097")</f>
        <v>59720097</v>
      </c>
      <c r="C3166" s="1" t="s">
        <v>4</v>
      </c>
      <c r="D3166" s="1">
        <v>1.0</v>
      </c>
      <c r="E3166" s="1">
        <v>0.62684256162517</v>
      </c>
    </row>
    <row r="3167">
      <c r="A3167" s="1">
        <v>3165.0</v>
      </c>
      <c r="B3167" s="2" t="str">
        <f>HYPERLINK("https://stackoverflow.com/q/59722652", "59722652")</f>
        <v>59722652</v>
      </c>
      <c r="C3167" s="1" t="s">
        <v>4</v>
      </c>
      <c r="D3167" s="1">
        <v>2.0</v>
      </c>
      <c r="E3167" s="1">
        <v>0.368327689082406</v>
      </c>
    </row>
    <row r="3168">
      <c r="A3168" s="1">
        <v>3166.0</v>
      </c>
      <c r="B3168" s="2" t="str">
        <f>HYPERLINK("https://stackoverflow.com/q/59729377", "59729377")</f>
        <v>59729377</v>
      </c>
      <c r="C3168" s="1" t="s">
        <v>4</v>
      </c>
      <c r="D3168" s="1">
        <v>8.0</v>
      </c>
      <c r="E3168" s="1">
        <v>0.423608818458603</v>
      </c>
    </row>
    <row r="3169">
      <c r="A3169" s="1">
        <v>3167.0</v>
      </c>
      <c r="B3169" s="2" t="str">
        <f>HYPERLINK("https://stackoverflow.com/q/59730158", "59730158")</f>
        <v>59730158</v>
      </c>
      <c r="C3169" s="1" t="s">
        <v>4</v>
      </c>
      <c r="D3169" s="1">
        <v>2.0</v>
      </c>
      <c r="E3169" s="1">
        <v>0.258569167458056</v>
      </c>
    </row>
    <row r="3170">
      <c r="A3170" s="1">
        <v>3168.0</v>
      </c>
      <c r="B3170" s="2" t="str">
        <f>HYPERLINK("https://stackoverflow.com/q/59730597", "59730597")</f>
        <v>59730597</v>
      </c>
      <c r="C3170" s="1" t="s">
        <v>4</v>
      </c>
      <c r="D3170" s="1">
        <v>1.0</v>
      </c>
      <c r="E3170" s="1">
        <v>0.327903469079939</v>
      </c>
    </row>
    <row r="3171">
      <c r="A3171" s="1">
        <v>3169.0</v>
      </c>
      <c r="B3171" s="2" t="str">
        <f>HYPERLINK("https://stackoverflow.com/q/59738152", "59738152")</f>
        <v>59738152</v>
      </c>
      <c r="C3171" s="1" t="s">
        <v>4</v>
      </c>
      <c r="D3171" s="1">
        <v>1.0</v>
      </c>
      <c r="E3171" s="1">
        <v>0.35085046966235</v>
      </c>
    </row>
    <row r="3172">
      <c r="A3172" s="1">
        <v>3170.0</v>
      </c>
      <c r="B3172" s="2" t="str">
        <f>HYPERLINK("https://stackoverflow.com/q/59746179", "59746179")</f>
        <v>59746179</v>
      </c>
      <c r="C3172" s="1" t="s">
        <v>4</v>
      </c>
      <c r="D3172" s="1">
        <v>2.0</v>
      </c>
      <c r="E3172" s="1">
        <v>0.294579089099637</v>
      </c>
    </row>
    <row r="3173">
      <c r="A3173" s="1">
        <v>3171.0</v>
      </c>
      <c r="B3173" s="2" t="str">
        <f>HYPERLINK("https://stackoverflow.com/q/59748089", "59748089")</f>
        <v>59748089</v>
      </c>
      <c r="C3173" s="1" t="s">
        <v>4</v>
      </c>
      <c r="D3173" s="1">
        <v>1.0</v>
      </c>
      <c r="E3173" s="1">
        <v>0.429251508295625</v>
      </c>
    </row>
    <row r="3174">
      <c r="A3174" s="1">
        <v>3172.0</v>
      </c>
      <c r="B3174" s="2" t="str">
        <f>HYPERLINK("https://stackoverflow.com/q/59756844", "59756844")</f>
        <v>59756844</v>
      </c>
      <c r="C3174" s="1" t="s">
        <v>4</v>
      </c>
      <c r="D3174" s="1">
        <v>3.0</v>
      </c>
      <c r="E3174" s="1">
        <v>0.46385118149824</v>
      </c>
    </row>
    <row r="3175">
      <c r="A3175" s="1">
        <v>3173.0</v>
      </c>
      <c r="B3175" s="2" t="str">
        <f>HYPERLINK("https://stackoverflow.com/q/59759473", "59759473")</f>
        <v>59759473</v>
      </c>
      <c r="C3175" s="1" t="s">
        <v>4</v>
      </c>
      <c r="D3175" s="1">
        <v>10.0</v>
      </c>
      <c r="E3175" s="1">
        <v>0.598731418215658</v>
      </c>
    </row>
    <row r="3176">
      <c r="A3176" s="1">
        <v>3174.0</v>
      </c>
      <c r="B3176" s="2" t="str">
        <f>HYPERLINK("https://stackoverflow.com/q/59764363", "59764363")</f>
        <v>59764363</v>
      </c>
      <c r="C3176" s="1" t="s">
        <v>4</v>
      </c>
      <c r="D3176" s="1">
        <v>4.0</v>
      </c>
      <c r="E3176" s="1">
        <v>0.500824470277846</v>
      </c>
    </row>
    <row r="3177">
      <c r="A3177" s="1">
        <v>3175.0</v>
      </c>
      <c r="B3177" s="2" t="str">
        <f>HYPERLINK("https://stackoverflow.com/q/59771209", "59771209")</f>
        <v>59771209</v>
      </c>
      <c r="C3177" s="1" t="s">
        <v>4</v>
      </c>
      <c r="D3177" s="1">
        <v>12.0</v>
      </c>
      <c r="E3177" s="1">
        <v>0.641586100602494</v>
      </c>
    </row>
    <row r="3178">
      <c r="A3178" s="1">
        <v>3176.0</v>
      </c>
      <c r="B3178" s="2" t="str">
        <f>HYPERLINK("https://stackoverflow.com/q/59771214", "59771214")</f>
        <v>59771214</v>
      </c>
      <c r="C3178" s="1" t="s">
        <v>4</v>
      </c>
      <c r="D3178" s="1">
        <v>7.0</v>
      </c>
      <c r="E3178" s="1">
        <v>0.316671754171754</v>
      </c>
    </row>
    <row r="3179">
      <c r="A3179" s="1">
        <v>3177.0</v>
      </c>
      <c r="B3179" s="2" t="str">
        <f>HYPERLINK("https://stackoverflow.com/q/59776920", "59776920")</f>
        <v>59776920</v>
      </c>
      <c r="C3179" s="1" t="s">
        <v>4</v>
      </c>
      <c r="D3179" s="1">
        <v>1.0</v>
      </c>
      <c r="E3179" s="1">
        <v>0.569759753140842</v>
      </c>
    </row>
    <row r="3180">
      <c r="A3180" s="1">
        <v>3178.0</v>
      </c>
      <c r="B3180" s="2" t="str">
        <f>HYPERLINK("https://stackoverflow.com/q/59783806", "59783806")</f>
        <v>59783806</v>
      </c>
      <c r="C3180" s="1" t="s">
        <v>4</v>
      </c>
      <c r="D3180" s="1">
        <v>4.0</v>
      </c>
      <c r="E3180" s="1">
        <v>0.509396987297539</v>
      </c>
    </row>
    <row r="3181">
      <c r="A3181" s="1">
        <v>3179.0</v>
      </c>
      <c r="B3181" s="2" t="str">
        <f>HYPERLINK("https://stackoverflow.com/q/59784776", "59784776")</f>
        <v>59784776</v>
      </c>
      <c r="C3181" s="1" t="s">
        <v>4</v>
      </c>
      <c r="D3181" s="1">
        <v>5.0</v>
      </c>
      <c r="E3181" s="1">
        <v>0.4757326007326</v>
      </c>
    </row>
    <row r="3182">
      <c r="A3182" s="1">
        <v>3180.0</v>
      </c>
      <c r="B3182" s="2" t="str">
        <f>HYPERLINK("https://stackoverflow.com/q/59790652", "59790652")</f>
        <v>59790652</v>
      </c>
      <c r="C3182" s="1" t="s">
        <v>4</v>
      </c>
      <c r="D3182" s="1">
        <v>3.0</v>
      </c>
      <c r="E3182" s="1">
        <v>0.481453821259646</v>
      </c>
    </row>
    <row r="3183">
      <c r="A3183" s="1">
        <v>3181.0</v>
      </c>
      <c r="B3183" s="2" t="str">
        <f>HYPERLINK("https://stackoverflow.com/q/59793253", "59793253")</f>
        <v>59793253</v>
      </c>
      <c r="C3183" s="1" t="s">
        <v>4</v>
      </c>
      <c r="D3183" s="1">
        <v>11.0</v>
      </c>
      <c r="E3183" s="1">
        <v>0.356994890208534</v>
      </c>
    </row>
    <row r="3184">
      <c r="A3184" s="1">
        <v>3182.0</v>
      </c>
      <c r="B3184" s="2" t="str">
        <f>HYPERLINK("https://stackoverflow.com/q/59794418", "59794418")</f>
        <v>59794418</v>
      </c>
      <c r="C3184" s="1" t="s">
        <v>4</v>
      </c>
      <c r="D3184" s="1">
        <v>9.0</v>
      </c>
      <c r="E3184" s="1">
        <v>0.325570004653099</v>
      </c>
    </row>
    <row r="3185">
      <c r="A3185" s="1">
        <v>3183.0</v>
      </c>
      <c r="B3185" s="2" t="str">
        <f>HYPERLINK("https://stackoverflow.com/q/59798677", "59798677")</f>
        <v>59798677</v>
      </c>
      <c r="C3185" s="1" t="s">
        <v>4</v>
      </c>
      <c r="D3185" s="1">
        <v>9.0</v>
      </c>
      <c r="E3185" s="1">
        <v>0.452150763626173</v>
      </c>
    </row>
    <row r="3186">
      <c r="A3186" s="1">
        <v>3184.0</v>
      </c>
      <c r="B3186" s="2" t="str">
        <f>HYPERLINK("https://stackoverflow.com/q/59833955", "59833955")</f>
        <v>59833955</v>
      </c>
      <c r="C3186" s="1" t="s">
        <v>4</v>
      </c>
      <c r="D3186" s="1">
        <v>4.0</v>
      </c>
      <c r="E3186" s="1">
        <v>0.499743694358137</v>
      </c>
    </row>
    <row r="3187">
      <c r="A3187" s="1">
        <v>3185.0</v>
      </c>
      <c r="B3187" s="2" t="str">
        <f>HYPERLINK("https://stackoverflow.com/q/59834480", "59834480")</f>
        <v>59834480</v>
      </c>
      <c r="C3187" s="1" t="s">
        <v>4</v>
      </c>
      <c r="D3187" s="1">
        <v>4.0</v>
      </c>
      <c r="E3187" s="1">
        <v>0.425217906406025</v>
      </c>
    </row>
    <row r="3188">
      <c r="A3188" s="1">
        <v>3186.0</v>
      </c>
      <c r="B3188" s="2" t="str">
        <f>HYPERLINK("https://stackoverflow.com/q/59845710", "59845710")</f>
        <v>59845710</v>
      </c>
      <c r="C3188" s="1" t="s">
        <v>4</v>
      </c>
      <c r="D3188" s="1">
        <v>11.0</v>
      </c>
      <c r="E3188" s="1">
        <v>0.3488134644204</v>
      </c>
    </row>
    <row r="3189">
      <c r="A3189" s="1">
        <v>3187.0</v>
      </c>
      <c r="B3189" s="2" t="str">
        <f>HYPERLINK("https://stackoverflow.com/q/59847182", "59847182")</f>
        <v>59847182</v>
      </c>
      <c r="C3189" s="1" t="s">
        <v>4</v>
      </c>
      <c r="D3189" s="1">
        <v>4.0</v>
      </c>
      <c r="E3189" s="1">
        <v>0.412273555995189</v>
      </c>
    </row>
    <row r="3190">
      <c r="A3190" s="1">
        <v>3188.0</v>
      </c>
      <c r="B3190" s="2" t="str">
        <f>HYPERLINK("https://stackoverflow.com/q/59852901", "59852901")</f>
        <v>59852901</v>
      </c>
      <c r="C3190" s="1" t="s">
        <v>4</v>
      </c>
      <c r="D3190" s="1">
        <v>3.0</v>
      </c>
      <c r="E3190" s="1">
        <v>0.772359584859584</v>
      </c>
    </row>
    <row r="3191">
      <c r="A3191" s="1">
        <v>3189.0</v>
      </c>
      <c r="B3191" s="2" t="str">
        <f>HYPERLINK("https://stackoverflow.com/q/59854316", "59854316")</f>
        <v>59854316</v>
      </c>
      <c r="C3191" s="1" t="s">
        <v>4</v>
      </c>
      <c r="D3191" s="1">
        <v>5.0</v>
      </c>
      <c r="E3191" s="1">
        <v>0.420231472600549</v>
      </c>
    </row>
    <row r="3192">
      <c r="A3192" s="1">
        <v>3190.0</v>
      </c>
      <c r="B3192" s="2" t="str">
        <f>HYPERLINK("https://stackoverflow.com/q/59856067", "59856067")</f>
        <v>59856067</v>
      </c>
      <c r="C3192" s="1" t="s">
        <v>4</v>
      </c>
      <c r="D3192" s="1">
        <v>7.0</v>
      </c>
      <c r="E3192" s="1">
        <v>0.64245455267127</v>
      </c>
    </row>
    <row r="3193">
      <c r="A3193" s="1">
        <v>3191.0</v>
      </c>
      <c r="B3193" s="2" t="str">
        <f>HYPERLINK("https://stackoverflow.com/q/59857501", "59857501")</f>
        <v>59857501</v>
      </c>
      <c r="C3193" s="1" t="s">
        <v>4</v>
      </c>
      <c r="D3193" s="1">
        <v>2.0</v>
      </c>
      <c r="E3193" s="1">
        <v>0.539566755083996</v>
      </c>
    </row>
    <row r="3194">
      <c r="A3194" s="1">
        <v>3192.0</v>
      </c>
      <c r="B3194" s="2" t="str">
        <f>HYPERLINK("https://stackoverflow.com/q/59858610", "59858610")</f>
        <v>59858610</v>
      </c>
      <c r="C3194" s="1" t="s">
        <v>4</v>
      </c>
      <c r="D3194" s="1">
        <v>11.0</v>
      </c>
      <c r="E3194" s="1">
        <v>0.33991783133414</v>
      </c>
    </row>
    <row r="3195">
      <c r="A3195" s="1">
        <v>3193.0</v>
      </c>
      <c r="B3195" s="2" t="str">
        <f>HYPERLINK("https://stackoverflow.com/q/59861020", "59861020")</f>
        <v>59861020</v>
      </c>
      <c r="C3195" s="1" t="s">
        <v>4</v>
      </c>
      <c r="D3195" s="1">
        <v>6.0</v>
      </c>
      <c r="E3195" s="1">
        <v>0.375645380012192</v>
      </c>
    </row>
    <row r="3196">
      <c r="A3196" s="1">
        <v>3194.0</v>
      </c>
      <c r="B3196" s="2" t="str">
        <f>HYPERLINK("https://stackoverflow.com/q/59861969", "59861969")</f>
        <v>59861969</v>
      </c>
      <c r="C3196" s="1" t="s">
        <v>4</v>
      </c>
      <c r="D3196" s="1">
        <v>2.0</v>
      </c>
      <c r="E3196" s="1">
        <v>0.487675765095119</v>
      </c>
    </row>
    <row r="3197">
      <c r="A3197" s="1">
        <v>3195.0</v>
      </c>
      <c r="B3197" s="2" t="str">
        <f>HYPERLINK("https://stackoverflow.com/q/59865791", "59865791")</f>
        <v>59865791</v>
      </c>
      <c r="C3197" s="1" t="s">
        <v>4</v>
      </c>
      <c r="D3197" s="1">
        <v>11.0</v>
      </c>
      <c r="E3197" s="1">
        <v>0.351832617122529</v>
      </c>
    </row>
    <row r="3198">
      <c r="A3198" s="1">
        <v>3196.0</v>
      </c>
      <c r="B3198" s="2" t="str">
        <f>HYPERLINK("https://stackoverflow.com/q/59865860", "59865860")</f>
        <v>59865860</v>
      </c>
      <c r="C3198" s="1" t="s">
        <v>4</v>
      </c>
      <c r="D3198" s="1">
        <v>11.0</v>
      </c>
      <c r="E3198" s="1">
        <v>0.347555445626185</v>
      </c>
    </row>
    <row r="3199">
      <c r="A3199" s="1">
        <v>3197.0</v>
      </c>
      <c r="B3199" s="2" t="str">
        <f>HYPERLINK("https://stackoverflow.com/q/59867397", "59867397")</f>
        <v>59867397</v>
      </c>
      <c r="C3199" s="1" t="s">
        <v>4</v>
      </c>
      <c r="D3199" s="1">
        <v>0.0</v>
      </c>
      <c r="E3199" s="1">
        <v>0.342125241838708</v>
      </c>
    </row>
    <row r="3200">
      <c r="A3200" s="1">
        <v>3198.0</v>
      </c>
      <c r="B3200" s="2" t="str">
        <f>HYPERLINK("https://stackoverflow.com/q/59869329", "59869329")</f>
        <v>59869329</v>
      </c>
      <c r="C3200" s="1" t="s">
        <v>4</v>
      </c>
      <c r="D3200" s="1">
        <v>2.0</v>
      </c>
      <c r="E3200" s="1">
        <v>0.538617648206689</v>
      </c>
    </row>
    <row r="3201">
      <c r="A3201" s="1">
        <v>3199.0</v>
      </c>
      <c r="B3201" s="2" t="str">
        <f>HYPERLINK("https://stackoverflow.com/q/59869618", "59869618")</f>
        <v>59869618</v>
      </c>
      <c r="C3201" s="1" t="s">
        <v>4</v>
      </c>
      <c r="D3201" s="1">
        <v>0.0</v>
      </c>
      <c r="E3201" s="1">
        <v>0.354646654158849</v>
      </c>
    </row>
    <row r="3202">
      <c r="A3202" s="1">
        <v>3200.0</v>
      </c>
      <c r="B3202" s="2" t="str">
        <f>HYPERLINK("https://stackoverflow.com/q/59873880", "59873880")</f>
        <v>59873880</v>
      </c>
      <c r="C3202" s="1" t="s">
        <v>4</v>
      </c>
      <c r="D3202" s="1">
        <v>5.0</v>
      </c>
      <c r="E3202" s="1">
        <v>0.327175602175602</v>
      </c>
    </row>
    <row r="3203">
      <c r="A3203" s="1">
        <v>3201.0</v>
      </c>
      <c r="B3203" s="2" t="str">
        <f>HYPERLINK("https://stackoverflow.com/q/59875146", "59875146")</f>
        <v>59875146</v>
      </c>
      <c r="C3203" s="1" t="s">
        <v>4</v>
      </c>
      <c r="D3203" s="1">
        <v>6.0</v>
      </c>
      <c r="E3203" s="1">
        <v>0.563093796999376</v>
      </c>
    </row>
    <row r="3204">
      <c r="A3204" s="1">
        <v>3202.0</v>
      </c>
      <c r="B3204" s="2" t="str">
        <f>HYPERLINK("https://stackoverflow.com/q/59880170", "59880170")</f>
        <v>59880170</v>
      </c>
      <c r="C3204" s="1" t="s">
        <v>4</v>
      </c>
      <c r="D3204" s="1">
        <v>4.0</v>
      </c>
      <c r="E3204" s="1">
        <v>0.331419630965773</v>
      </c>
    </row>
    <row r="3205">
      <c r="A3205" s="1">
        <v>3203.0</v>
      </c>
      <c r="B3205" s="2" t="str">
        <f>HYPERLINK("https://stackoverflow.com/q/59880781", "59880781")</f>
        <v>59880781</v>
      </c>
      <c r="C3205" s="1" t="s">
        <v>4</v>
      </c>
      <c r="D3205" s="1">
        <v>2.0</v>
      </c>
      <c r="E3205" s="1">
        <v>0.725269960391911</v>
      </c>
    </row>
    <row r="3206">
      <c r="A3206" s="1">
        <v>3204.0</v>
      </c>
      <c r="B3206" s="2" t="str">
        <f>HYPERLINK("https://stackoverflow.com/q/59881776", "59881776")</f>
        <v>59881776</v>
      </c>
      <c r="C3206" s="1" t="s">
        <v>4</v>
      </c>
      <c r="D3206" s="1">
        <v>0.0</v>
      </c>
      <c r="E3206" s="1">
        <v>0.262877577417636</v>
      </c>
    </row>
    <row r="3207">
      <c r="A3207" s="1">
        <v>3205.0</v>
      </c>
      <c r="B3207" s="2" t="str">
        <f>HYPERLINK("https://stackoverflow.com/q/59886892", "59886892")</f>
        <v>59886892</v>
      </c>
      <c r="C3207" s="1" t="s">
        <v>4</v>
      </c>
      <c r="D3207" s="1">
        <v>3.0</v>
      </c>
      <c r="E3207" s="1">
        <v>0.285500074973759</v>
      </c>
    </row>
    <row r="3208">
      <c r="A3208" s="1">
        <v>3206.0</v>
      </c>
      <c r="B3208" s="2" t="str">
        <f>HYPERLINK("https://stackoverflow.com/q/59897345", "59897345")</f>
        <v>59897345</v>
      </c>
      <c r="C3208" s="1" t="s">
        <v>4</v>
      </c>
      <c r="D3208" s="1">
        <v>12.0</v>
      </c>
      <c r="E3208" s="1">
        <v>0.677782865282865</v>
      </c>
    </row>
    <row r="3209">
      <c r="A3209" s="1">
        <v>3207.0</v>
      </c>
      <c r="B3209" s="2" t="str">
        <f>HYPERLINK("https://stackoverflow.com/q/59899279", "59899279")</f>
        <v>59899279</v>
      </c>
      <c r="C3209" s="1" t="s">
        <v>4</v>
      </c>
      <c r="D3209" s="1">
        <v>11.0</v>
      </c>
      <c r="E3209" s="1">
        <v>0.620646313344082</v>
      </c>
    </row>
    <row r="3210">
      <c r="A3210" s="1">
        <v>3208.0</v>
      </c>
      <c r="B3210" s="2" t="str">
        <f>HYPERLINK("https://stackoverflow.com/q/59902654", "59902654")</f>
        <v>59902654</v>
      </c>
      <c r="C3210" s="1" t="s">
        <v>4</v>
      </c>
      <c r="D3210" s="1">
        <v>2.0</v>
      </c>
      <c r="E3210" s="1">
        <v>0.523612190278856</v>
      </c>
    </row>
    <row r="3211">
      <c r="A3211" s="1">
        <v>3209.0</v>
      </c>
      <c r="B3211" s="2" t="str">
        <f>HYPERLINK("https://stackoverflow.com/q/59904208", "59904208")</f>
        <v>59904208</v>
      </c>
      <c r="C3211" s="1" t="s">
        <v>4</v>
      </c>
      <c r="D3211" s="1">
        <v>11.0</v>
      </c>
      <c r="E3211" s="1">
        <v>0.540788088066025</v>
      </c>
    </row>
    <row r="3212">
      <c r="A3212" s="1">
        <v>3210.0</v>
      </c>
      <c r="B3212" s="2" t="str">
        <f>HYPERLINK("https://stackoverflow.com/q/59926810", "59926810")</f>
        <v>59926810</v>
      </c>
      <c r="C3212" s="1" t="s">
        <v>4</v>
      </c>
      <c r="D3212" s="1">
        <v>5.0</v>
      </c>
      <c r="E3212" s="1">
        <v>0.536537673069038</v>
      </c>
    </row>
    <row r="3213">
      <c r="A3213" s="1">
        <v>3211.0</v>
      </c>
      <c r="B3213" s="2" t="str">
        <f>HYPERLINK("https://stackoverflow.com/q/59929281", "59929281")</f>
        <v>59929281</v>
      </c>
      <c r="C3213" s="1" t="s">
        <v>4</v>
      </c>
      <c r="D3213" s="1">
        <v>5.0</v>
      </c>
      <c r="E3213" s="1">
        <v>0.527381267071988</v>
      </c>
    </row>
    <row r="3214">
      <c r="A3214" s="1">
        <v>3212.0</v>
      </c>
      <c r="B3214" s="2" t="str">
        <f>HYPERLINK("https://stackoverflow.com/q/59932262", "59932262")</f>
        <v>59932262</v>
      </c>
      <c r="C3214" s="1" t="s">
        <v>4</v>
      </c>
      <c r="D3214" s="1">
        <v>8.0</v>
      </c>
      <c r="E3214" s="1">
        <v>0.731531173391638</v>
      </c>
    </row>
    <row r="3215">
      <c r="A3215" s="1">
        <v>3213.0</v>
      </c>
      <c r="B3215" s="2" t="str">
        <f>HYPERLINK("https://stackoverflow.com/q/59943554", "59943554")</f>
        <v>59943554</v>
      </c>
      <c r="C3215" s="1" t="s">
        <v>4</v>
      </c>
      <c r="D3215" s="1">
        <v>8.0</v>
      </c>
      <c r="E3215" s="1">
        <v>0.31025641025641</v>
      </c>
    </row>
    <row r="3216">
      <c r="A3216" s="1">
        <v>3214.0</v>
      </c>
      <c r="B3216" s="2" t="str">
        <f>HYPERLINK("https://stackoverflow.com/q/59947680", "59947680")</f>
        <v>59947680</v>
      </c>
      <c r="C3216" s="1" t="s">
        <v>4</v>
      </c>
      <c r="D3216" s="1">
        <v>9.0</v>
      </c>
      <c r="E3216" s="1">
        <v>0.4001554001554</v>
      </c>
    </row>
    <row r="3217">
      <c r="A3217" s="1">
        <v>3215.0</v>
      </c>
      <c r="B3217" s="2" t="str">
        <f>HYPERLINK("https://stackoverflow.com/q/59959076", "59959076")</f>
        <v>59959076</v>
      </c>
      <c r="C3217" s="1" t="s">
        <v>4</v>
      </c>
      <c r="D3217" s="1">
        <v>0.0</v>
      </c>
      <c r="E3217" s="1">
        <v>0.297759873819724</v>
      </c>
    </row>
    <row r="3218">
      <c r="A3218" s="1">
        <v>3216.0</v>
      </c>
      <c r="B3218" s="2" t="str">
        <f>HYPERLINK("https://stackoverflow.com/q/59960130", "59960130")</f>
        <v>59960130</v>
      </c>
      <c r="C3218" s="1" t="s">
        <v>4</v>
      </c>
      <c r="D3218" s="1">
        <v>6.0</v>
      </c>
      <c r="E3218" s="1">
        <v>0.213037699763363</v>
      </c>
    </row>
    <row r="3219">
      <c r="A3219" s="1">
        <v>3217.0</v>
      </c>
      <c r="B3219" s="2" t="str">
        <f>HYPERLINK("https://stackoverflow.com/q/59962143", "59962143")</f>
        <v>59962143</v>
      </c>
      <c r="C3219" s="1" t="s">
        <v>4</v>
      </c>
      <c r="D3219" s="1">
        <v>12.0</v>
      </c>
      <c r="E3219" s="1">
        <v>0.537548751140984</v>
      </c>
    </row>
    <row r="3220">
      <c r="A3220" s="1">
        <v>3218.0</v>
      </c>
      <c r="B3220" s="2" t="str">
        <f>HYPERLINK("https://stackoverflow.com/q/59965143", "59965143")</f>
        <v>59965143</v>
      </c>
      <c r="C3220" s="1" t="s">
        <v>4</v>
      </c>
      <c r="D3220" s="1">
        <v>10.0</v>
      </c>
      <c r="E3220" s="1">
        <v>0.281956839967889</v>
      </c>
    </row>
    <row r="3221">
      <c r="A3221" s="1">
        <v>3219.0</v>
      </c>
      <c r="B3221" s="2" t="str">
        <f>HYPERLINK("https://stackoverflow.com/q/59966739", "59966739")</f>
        <v>59966739</v>
      </c>
      <c r="C3221" s="1" t="s">
        <v>4</v>
      </c>
      <c r="D3221" s="1">
        <v>10.0</v>
      </c>
      <c r="E3221" s="1">
        <v>0.281431933605846</v>
      </c>
    </row>
    <row r="3222">
      <c r="A3222" s="1">
        <v>3220.0</v>
      </c>
      <c r="B3222" s="2" t="str">
        <f>HYPERLINK("https://stackoverflow.com/q/59979336", "59979336")</f>
        <v>59979336</v>
      </c>
      <c r="C3222" s="1" t="s">
        <v>4</v>
      </c>
      <c r="D3222" s="1">
        <v>12.0</v>
      </c>
      <c r="E3222" s="1">
        <v>0.227394581638124</v>
      </c>
    </row>
    <row r="3223">
      <c r="A3223" s="1">
        <v>3221.0</v>
      </c>
      <c r="B3223" s="2" t="str">
        <f>HYPERLINK("https://stackoverflow.com/q/59979487", "59979487")</f>
        <v>59979487</v>
      </c>
      <c r="C3223" s="1" t="s">
        <v>4</v>
      </c>
      <c r="D3223" s="1">
        <v>12.0</v>
      </c>
      <c r="E3223" s="1">
        <v>0.658243527808745</v>
      </c>
    </row>
    <row r="3224">
      <c r="A3224" s="1">
        <v>3222.0</v>
      </c>
      <c r="B3224" s="2" t="str">
        <f>HYPERLINK("https://stackoverflow.com/q/59985750", "59985750")</f>
        <v>59985750</v>
      </c>
      <c r="C3224" s="1" t="s">
        <v>4</v>
      </c>
      <c r="D3224" s="1">
        <v>9.0</v>
      </c>
      <c r="E3224" s="1">
        <v>0.548249241797628</v>
      </c>
    </row>
    <row r="3225">
      <c r="A3225" s="1">
        <v>3223.0</v>
      </c>
      <c r="B3225" s="2" t="str">
        <f>HYPERLINK("https://stackoverflow.com/q/59986306", "59986306")</f>
        <v>59986306</v>
      </c>
      <c r="C3225" s="1" t="s">
        <v>4</v>
      </c>
      <c r="D3225" s="1">
        <v>9.0</v>
      </c>
      <c r="E3225" s="1">
        <v>0.467010390739204</v>
      </c>
    </row>
    <row r="3226">
      <c r="A3226" s="1">
        <v>3224.0</v>
      </c>
      <c r="B3226" s="2" t="str">
        <f>HYPERLINK("https://stackoverflow.com/q/60005455", "60005455")</f>
        <v>60005455</v>
      </c>
      <c r="C3226" s="1" t="s">
        <v>4</v>
      </c>
      <c r="D3226" s="1">
        <v>4.0</v>
      </c>
      <c r="E3226" s="1">
        <v>0.45066045066045</v>
      </c>
    </row>
    <row r="3227">
      <c r="A3227" s="1">
        <v>3225.0</v>
      </c>
      <c r="B3227" s="2" t="str">
        <f>HYPERLINK("https://stackoverflow.com/q/60005599", "60005599")</f>
        <v>60005599</v>
      </c>
      <c r="C3227" s="1" t="s">
        <v>4</v>
      </c>
      <c r="D3227" s="1">
        <v>8.0</v>
      </c>
      <c r="E3227" s="1">
        <v>0.790670722874112</v>
      </c>
    </row>
    <row r="3228">
      <c r="A3228" s="1">
        <v>3226.0</v>
      </c>
      <c r="B3228" s="2" t="str">
        <f>HYPERLINK("https://stackoverflow.com/q/60010596", "60010596")</f>
        <v>60010596</v>
      </c>
      <c r="C3228" s="1" t="s">
        <v>4</v>
      </c>
      <c r="D3228" s="1">
        <v>3.0</v>
      </c>
      <c r="E3228" s="1">
        <v>0.294157767973229</v>
      </c>
    </row>
    <row r="3229">
      <c r="A3229" s="1">
        <v>3227.0</v>
      </c>
      <c r="B3229" s="2" t="str">
        <f>HYPERLINK("https://stackoverflow.com/q/60017137", "60017137")</f>
        <v>60017137</v>
      </c>
      <c r="C3229" s="1" t="s">
        <v>4</v>
      </c>
      <c r="D3229" s="1">
        <v>2.0</v>
      </c>
      <c r="E3229" s="1">
        <v>0.38839219851878</v>
      </c>
    </row>
    <row r="3230">
      <c r="A3230" s="1">
        <v>3228.0</v>
      </c>
      <c r="B3230" s="2" t="str">
        <f>HYPERLINK("https://stackoverflow.com/q/60017517", "60017517")</f>
        <v>60017517</v>
      </c>
      <c r="C3230" s="1" t="s">
        <v>4</v>
      </c>
      <c r="D3230" s="1">
        <v>4.0</v>
      </c>
      <c r="E3230" s="1">
        <v>0.277868703400618</v>
      </c>
    </row>
    <row r="3231">
      <c r="A3231" s="1">
        <v>3229.0</v>
      </c>
      <c r="B3231" s="2" t="str">
        <f>HYPERLINK("https://stackoverflow.com/q/60033096", "60033096")</f>
        <v>60033096</v>
      </c>
      <c r="C3231" s="1" t="s">
        <v>4</v>
      </c>
      <c r="D3231" s="1">
        <v>10.0</v>
      </c>
      <c r="E3231" s="1">
        <v>0.283737891737891</v>
      </c>
    </row>
    <row r="3232">
      <c r="A3232" s="1">
        <v>3230.0</v>
      </c>
      <c r="B3232" s="2" t="str">
        <f>HYPERLINK("https://stackoverflow.com/q/60044307", "60044307")</f>
        <v>60044307</v>
      </c>
      <c r="C3232" s="1" t="s">
        <v>4</v>
      </c>
      <c r="D3232" s="1">
        <v>2.0</v>
      </c>
      <c r="E3232" s="1">
        <v>0.445688126802677</v>
      </c>
    </row>
    <row r="3233">
      <c r="A3233" s="1">
        <v>3231.0</v>
      </c>
      <c r="B3233" s="2" t="str">
        <f>HYPERLINK("https://stackoverflow.com/q/60063934", "60063934")</f>
        <v>60063934</v>
      </c>
      <c r="C3233" s="1" t="s">
        <v>4</v>
      </c>
      <c r="D3233" s="1">
        <v>12.0</v>
      </c>
      <c r="E3233" s="1">
        <v>0.509931782840149</v>
      </c>
    </row>
    <row r="3234">
      <c r="A3234" s="1">
        <v>3232.0</v>
      </c>
      <c r="B3234" s="2" t="str">
        <f>HYPERLINK("https://stackoverflow.com/q/60071979", "60071979")</f>
        <v>60071979</v>
      </c>
      <c r="C3234" s="1" t="s">
        <v>4</v>
      </c>
      <c r="D3234" s="1">
        <v>0.0</v>
      </c>
      <c r="E3234" s="1">
        <v>0.24739048756516</v>
      </c>
    </row>
    <row r="3235">
      <c r="A3235" s="1">
        <v>3233.0</v>
      </c>
      <c r="B3235" s="2" t="str">
        <f>HYPERLINK("https://stackoverflow.com/q/60084638", "60084638")</f>
        <v>60084638</v>
      </c>
      <c r="C3235" s="1" t="s">
        <v>4</v>
      </c>
      <c r="D3235" s="1">
        <v>2.0</v>
      </c>
      <c r="E3235" s="1">
        <v>0.691496106926374</v>
      </c>
    </row>
    <row r="3236">
      <c r="A3236" s="1">
        <v>3234.0</v>
      </c>
      <c r="B3236" s="2" t="str">
        <f>HYPERLINK("https://stackoverflow.com/q/60088723", "60088723")</f>
        <v>60088723</v>
      </c>
      <c r="C3236" s="1" t="s">
        <v>4</v>
      </c>
      <c r="D3236" s="1">
        <v>2.0</v>
      </c>
      <c r="E3236" s="1">
        <v>0.427497789566755</v>
      </c>
    </row>
    <row r="3237">
      <c r="A3237" s="1">
        <v>3235.0</v>
      </c>
      <c r="B3237" s="2" t="str">
        <f>HYPERLINK("https://stackoverflow.com/q/60097780", "60097780")</f>
        <v>60097780</v>
      </c>
      <c r="C3237" s="1" t="s">
        <v>4</v>
      </c>
      <c r="D3237" s="1">
        <v>2.0</v>
      </c>
      <c r="E3237" s="1">
        <v>0.639183613321544</v>
      </c>
    </row>
    <row r="3238">
      <c r="A3238" s="1">
        <v>3236.0</v>
      </c>
      <c r="B3238" s="2" t="str">
        <f>HYPERLINK("https://stackoverflow.com/q/60115832", "60115832")</f>
        <v>60115832</v>
      </c>
      <c r="C3238" s="1" t="s">
        <v>4</v>
      </c>
      <c r="D3238" s="1">
        <v>10.0</v>
      </c>
      <c r="E3238" s="1">
        <v>0.323282542313062</v>
      </c>
    </row>
    <row r="3239">
      <c r="A3239" s="1">
        <v>3237.0</v>
      </c>
      <c r="B3239" s="2" t="str">
        <f>HYPERLINK("https://stackoverflow.com/q/60140719", "60140719")</f>
        <v>60140719</v>
      </c>
      <c r="C3239" s="1" t="s">
        <v>4</v>
      </c>
      <c r="D3239" s="1">
        <v>6.0</v>
      </c>
      <c r="E3239" s="1">
        <v>0.732740510518288</v>
      </c>
    </row>
    <row r="3240">
      <c r="A3240" s="1">
        <v>3238.0</v>
      </c>
      <c r="B3240" s="2" t="str">
        <f>HYPERLINK("https://stackoverflow.com/q/60152570", "60152570")</f>
        <v>60152570</v>
      </c>
      <c r="C3240" s="1" t="s">
        <v>4</v>
      </c>
      <c r="D3240" s="1">
        <v>2.0</v>
      </c>
      <c r="E3240" s="1">
        <v>0.343589743589743</v>
      </c>
    </row>
    <row r="3241">
      <c r="A3241" s="1">
        <v>3239.0</v>
      </c>
      <c r="B3241" s="2" t="str">
        <f>HYPERLINK("https://stackoverflow.com/q/60153052", "60153052")</f>
        <v>60153052</v>
      </c>
      <c r="C3241" s="1" t="s">
        <v>4</v>
      </c>
      <c r="D3241" s="1">
        <v>7.0</v>
      </c>
      <c r="E3241" s="1">
        <v>0.411210153699424</v>
      </c>
    </row>
    <row r="3242">
      <c r="A3242" s="1">
        <v>3240.0</v>
      </c>
      <c r="B3242" s="2" t="str">
        <f>HYPERLINK("https://stackoverflow.com/q/60155095", "60155095")</f>
        <v>60155095</v>
      </c>
      <c r="C3242" s="1" t="s">
        <v>4</v>
      </c>
      <c r="D3242" s="1">
        <v>12.0</v>
      </c>
      <c r="E3242" s="1">
        <v>0.432728320368769</v>
      </c>
    </row>
    <row r="3243">
      <c r="A3243" s="1">
        <v>3241.0</v>
      </c>
      <c r="B3243" s="2" t="str">
        <f>HYPERLINK("https://stackoverflow.com/q/60168463", "60168463")</f>
        <v>60168463</v>
      </c>
      <c r="C3243" s="1" t="s">
        <v>4</v>
      </c>
      <c r="D3243" s="1">
        <v>1.0</v>
      </c>
      <c r="E3243" s="1">
        <v>0.436659050520436</v>
      </c>
    </row>
    <row r="3244">
      <c r="A3244" s="1">
        <v>3242.0</v>
      </c>
      <c r="B3244" s="2" t="str">
        <f>HYPERLINK("https://stackoverflow.com/q/60168595", "60168595")</f>
        <v>60168595</v>
      </c>
      <c r="C3244" s="1" t="s">
        <v>4</v>
      </c>
      <c r="D3244" s="1">
        <v>6.0</v>
      </c>
      <c r="E3244" s="1">
        <v>0.342355175688509</v>
      </c>
    </row>
    <row r="3245">
      <c r="A3245" s="1">
        <v>3243.0</v>
      </c>
      <c r="B3245" s="2" t="str">
        <f>HYPERLINK("https://stackoverflow.com/q/60169520", "60169520")</f>
        <v>60169520</v>
      </c>
      <c r="C3245" s="1" t="s">
        <v>4</v>
      </c>
      <c r="D3245" s="1">
        <v>0.0</v>
      </c>
      <c r="E3245" s="1">
        <v>0.314483870039425</v>
      </c>
    </row>
    <row r="3246">
      <c r="A3246" s="1">
        <v>3244.0</v>
      </c>
      <c r="B3246" s="2" t="str">
        <f>HYPERLINK("https://stackoverflow.com/q/60175980", "60175980")</f>
        <v>60175980</v>
      </c>
      <c r="C3246" s="1" t="s">
        <v>4</v>
      </c>
      <c r="D3246" s="1">
        <v>8.0</v>
      </c>
      <c r="E3246" s="1">
        <v>0.351387014544909</v>
      </c>
    </row>
    <row r="3247">
      <c r="A3247" s="1">
        <v>3245.0</v>
      </c>
      <c r="B3247" s="2" t="str">
        <f>HYPERLINK("https://stackoverflow.com/q/60176349", "60176349")</f>
        <v>60176349</v>
      </c>
      <c r="C3247" s="1" t="s">
        <v>4</v>
      </c>
      <c r="D3247" s="1">
        <v>5.0</v>
      </c>
      <c r="E3247" s="1">
        <v>0.236668681113125</v>
      </c>
    </row>
    <row r="3248">
      <c r="A3248" s="1">
        <v>3246.0</v>
      </c>
      <c r="B3248" s="2" t="str">
        <f>HYPERLINK("https://stackoverflow.com/q/60177666", "60177666")</f>
        <v>60177666</v>
      </c>
      <c r="C3248" s="1" t="s">
        <v>4</v>
      </c>
      <c r="D3248" s="1">
        <v>10.0</v>
      </c>
      <c r="E3248" s="1">
        <v>0.381022654403949</v>
      </c>
    </row>
    <row r="3249">
      <c r="A3249" s="1">
        <v>3247.0</v>
      </c>
      <c r="B3249" s="2" t="str">
        <f>HYPERLINK("https://stackoverflow.com/q/60177700", "60177700")</f>
        <v>60177700</v>
      </c>
      <c r="C3249" s="1" t="s">
        <v>4</v>
      </c>
      <c r="D3249" s="1">
        <v>6.0</v>
      </c>
      <c r="E3249" s="1">
        <v>0.246058879392212</v>
      </c>
    </row>
    <row r="3250">
      <c r="A3250" s="1">
        <v>3248.0</v>
      </c>
      <c r="B3250" s="2" t="str">
        <f>HYPERLINK("https://stackoverflow.com/q/60181728", "60181728")</f>
        <v>60181728</v>
      </c>
      <c r="C3250" s="1" t="s">
        <v>4</v>
      </c>
      <c r="D3250" s="1">
        <v>8.0</v>
      </c>
      <c r="E3250" s="1">
        <v>0.371463306808134</v>
      </c>
    </row>
    <row r="3251">
      <c r="A3251" s="1">
        <v>3249.0</v>
      </c>
      <c r="B3251" s="2" t="str">
        <f>HYPERLINK("https://stackoverflow.com/q/60184002", "60184002")</f>
        <v>60184002</v>
      </c>
      <c r="C3251" s="1" t="s">
        <v>4</v>
      </c>
      <c r="D3251" s="1">
        <v>10.0</v>
      </c>
      <c r="E3251" s="1">
        <v>0.459755157123578</v>
      </c>
    </row>
    <row r="3252">
      <c r="A3252" s="1">
        <v>3250.0</v>
      </c>
      <c r="B3252" s="2" t="str">
        <f>HYPERLINK("https://stackoverflow.com/q/60193479", "60193479")</f>
        <v>60193479</v>
      </c>
      <c r="C3252" s="1" t="s">
        <v>4</v>
      </c>
      <c r="D3252" s="1">
        <v>6.0</v>
      </c>
      <c r="E3252" s="1">
        <v>0.693279776970764</v>
      </c>
    </row>
    <row r="3253">
      <c r="A3253" s="1">
        <v>3251.0</v>
      </c>
      <c r="B3253" s="2" t="str">
        <f>HYPERLINK("https://stackoverflow.com/q/60200773", "60200773")</f>
        <v>60200773</v>
      </c>
      <c r="C3253" s="1" t="s">
        <v>4</v>
      </c>
      <c r="D3253" s="1">
        <v>7.0</v>
      </c>
      <c r="E3253" s="1">
        <v>0.339627641953223</v>
      </c>
    </row>
    <row r="3254">
      <c r="A3254" s="1">
        <v>3252.0</v>
      </c>
      <c r="B3254" s="2" t="str">
        <f>HYPERLINK("https://stackoverflow.com/q/60201239", "60201239")</f>
        <v>60201239</v>
      </c>
      <c r="C3254" s="1" t="s">
        <v>4</v>
      </c>
      <c r="D3254" s="1">
        <v>2.0</v>
      </c>
      <c r="E3254" s="1">
        <v>0.407808429840253</v>
      </c>
    </row>
    <row r="3255">
      <c r="A3255" s="1">
        <v>3253.0</v>
      </c>
      <c r="B3255" s="2" t="str">
        <f>HYPERLINK("https://stackoverflow.com/q/60209158", "60209158")</f>
        <v>60209158</v>
      </c>
      <c r="C3255" s="1" t="s">
        <v>4</v>
      </c>
      <c r="D3255" s="1">
        <v>10.0</v>
      </c>
      <c r="E3255" s="1">
        <v>0.398918541775684</v>
      </c>
    </row>
    <row r="3256">
      <c r="A3256" s="1">
        <v>3254.0</v>
      </c>
      <c r="B3256" s="2" t="str">
        <f>HYPERLINK("https://stackoverflow.com/q/60210752", "60210752")</f>
        <v>60210752</v>
      </c>
      <c r="C3256" s="1" t="s">
        <v>4</v>
      </c>
      <c r="D3256" s="1">
        <v>11.0</v>
      </c>
      <c r="E3256" s="1">
        <v>0.569249657647447</v>
      </c>
    </row>
    <row r="3257">
      <c r="A3257" s="1">
        <v>3255.0</v>
      </c>
      <c r="B3257" s="2" t="str">
        <f>HYPERLINK("https://stackoverflow.com/q/60211732", "60211732")</f>
        <v>60211732</v>
      </c>
      <c r="C3257" s="1" t="s">
        <v>4</v>
      </c>
      <c r="D3257" s="1">
        <v>8.0</v>
      </c>
      <c r="E3257" s="1">
        <v>0.27460335932348</v>
      </c>
    </row>
    <row r="3258">
      <c r="A3258" s="1">
        <v>3256.0</v>
      </c>
      <c r="B3258" s="2" t="str">
        <f>HYPERLINK("https://stackoverflow.com/q/60218411", "60218411")</f>
        <v>60218411</v>
      </c>
      <c r="C3258" s="1" t="s">
        <v>4</v>
      </c>
      <c r="D3258" s="1">
        <v>7.0</v>
      </c>
      <c r="E3258" s="1">
        <v>0.445595474248769</v>
      </c>
    </row>
    <row r="3259">
      <c r="A3259" s="1">
        <v>3257.0</v>
      </c>
      <c r="B3259" s="2" t="str">
        <f>HYPERLINK("https://stackoverflow.com/q/60221840", "60221840")</f>
        <v>60221840</v>
      </c>
      <c r="C3259" s="1" t="s">
        <v>4</v>
      </c>
      <c r="D3259" s="1">
        <v>2.0</v>
      </c>
      <c r="E3259" s="1">
        <v>0.468537822509785</v>
      </c>
    </row>
    <row r="3260">
      <c r="A3260" s="1">
        <v>3258.0</v>
      </c>
      <c r="B3260" s="2" t="str">
        <f>HYPERLINK("https://stackoverflow.com/q/60223835", "60223835")</f>
        <v>60223835</v>
      </c>
      <c r="C3260" s="1" t="s">
        <v>4</v>
      </c>
      <c r="D3260" s="1">
        <v>11.0</v>
      </c>
      <c r="E3260" s="1">
        <v>0.285900266032716</v>
      </c>
    </row>
    <row r="3261">
      <c r="A3261" s="1">
        <v>3259.0</v>
      </c>
      <c r="B3261" s="2" t="str">
        <f>HYPERLINK("https://stackoverflow.com/q/60229963", "60229963")</f>
        <v>60229963</v>
      </c>
      <c r="C3261" s="1" t="s">
        <v>4</v>
      </c>
      <c r="D3261" s="1">
        <v>6.0</v>
      </c>
      <c r="E3261" s="1">
        <v>0.282657843948166</v>
      </c>
    </row>
    <row r="3262">
      <c r="A3262" s="1">
        <v>3260.0</v>
      </c>
      <c r="B3262" s="2" t="str">
        <f>HYPERLINK("https://stackoverflow.com/q/60230705", "60230705")</f>
        <v>60230705</v>
      </c>
      <c r="C3262" s="1" t="s">
        <v>4</v>
      </c>
      <c r="D3262" s="1">
        <v>12.0</v>
      </c>
      <c r="E3262" s="1">
        <v>0.361377599472837</v>
      </c>
    </row>
    <row r="3263">
      <c r="A3263" s="1">
        <v>3261.0</v>
      </c>
      <c r="B3263" s="2" t="str">
        <f>HYPERLINK("https://stackoverflow.com/q/60264611", "60264611")</f>
        <v>60264611</v>
      </c>
      <c r="C3263" s="1" t="s">
        <v>4</v>
      </c>
      <c r="D3263" s="1">
        <v>10.0</v>
      </c>
      <c r="E3263" s="1">
        <v>0.774182009864829</v>
      </c>
    </row>
    <row r="3264">
      <c r="A3264" s="1">
        <v>3262.0</v>
      </c>
      <c r="B3264" s="2" t="str">
        <f>HYPERLINK("https://stackoverflow.com/q/60269505", "60269505")</f>
        <v>60269505</v>
      </c>
      <c r="C3264" s="1" t="s">
        <v>4</v>
      </c>
      <c r="D3264" s="1">
        <v>10.0</v>
      </c>
      <c r="E3264" s="1">
        <v>0.709930677357387</v>
      </c>
    </row>
    <row r="3265">
      <c r="A3265" s="1">
        <v>3263.0</v>
      </c>
      <c r="B3265" s="2" t="str">
        <f>HYPERLINK("https://stackoverflow.com/q/60272262", "60272262")</f>
        <v>60272262</v>
      </c>
      <c r="C3265" s="1" t="s">
        <v>4</v>
      </c>
      <c r="D3265" s="1">
        <v>10.0</v>
      </c>
      <c r="E3265" s="1">
        <v>0.311634532564765</v>
      </c>
    </row>
    <row r="3266">
      <c r="A3266" s="1">
        <v>3264.0</v>
      </c>
      <c r="B3266" s="2" t="str">
        <f>HYPERLINK("https://stackoverflow.com/q/60284599", "60284599")</f>
        <v>60284599</v>
      </c>
      <c r="C3266" s="1" t="s">
        <v>4</v>
      </c>
      <c r="D3266" s="1">
        <v>1.0</v>
      </c>
      <c r="E3266" s="1">
        <v>0.406081044911942</v>
      </c>
    </row>
    <row r="3267">
      <c r="A3267" s="1">
        <v>3265.0</v>
      </c>
      <c r="B3267" s="2" t="str">
        <f>HYPERLINK("https://stackoverflow.com/q/60285447", "60285447")</f>
        <v>60285447</v>
      </c>
      <c r="C3267" s="1" t="s">
        <v>4</v>
      </c>
      <c r="D3267" s="1">
        <v>6.0</v>
      </c>
      <c r="E3267" s="1">
        <v>0.425700425700425</v>
      </c>
    </row>
    <row r="3268">
      <c r="A3268" s="1">
        <v>3266.0</v>
      </c>
      <c r="B3268" s="2" t="str">
        <f>HYPERLINK("https://stackoverflow.com/q/60310744", "60310744")</f>
        <v>60310744</v>
      </c>
      <c r="C3268" s="1" t="s">
        <v>4</v>
      </c>
      <c r="D3268" s="1">
        <v>10.0</v>
      </c>
      <c r="E3268" s="1">
        <v>0.412870789341377</v>
      </c>
    </row>
    <row r="3269">
      <c r="A3269" s="1">
        <v>3267.0</v>
      </c>
      <c r="B3269" s="2" t="str">
        <f>HYPERLINK("https://stackoverflow.com/q/60312818", "60312818")</f>
        <v>60312818</v>
      </c>
      <c r="C3269" s="1" t="s">
        <v>4</v>
      </c>
      <c r="D3269" s="1">
        <v>12.0</v>
      </c>
      <c r="E3269" s="1">
        <v>0.561203176958803</v>
      </c>
    </row>
    <row r="3270">
      <c r="A3270" s="1">
        <v>3268.0</v>
      </c>
      <c r="B3270" s="2" t="str">
        <f>HYPERLINK("https://stackoverflow.com/q/60318597", "60318597")</f>
        <v>60318597</v>
      </c>
      <c r="C3270" s="1" t="s">
        <v>4</v>
      </c>
      <c r="D3270" s="1">
        <v>7.0</v>
      </c>
      <c r="E3270" s="1">
        <v>0.621818525877566</v>
      </c>
    </row>
    <row r="3271">
      <c r="A3271" s="1">
        <v>3269.0</v>
      </c>
      <c r="B3271" s="2" t="str">
        <f>HYPERLINK("https://stackoverflow.com/q/60323334", "60323334")</f>
        <v>60323334</v>
      </c>
      <c r="C3271" s="1" t="s">
        <v>4</v>
      </c>
      <c r="D3271" s="1">
        <v>10.0</v>
      </c>
      <c r="E3271" s="1">
        <v>0.475830180748213</v>
      </c>
    </row>
    <row r="3272">
      <c r="A3272" s="1">
        <v>3270.0</v>
      </c>
      <c r="B3272" s="2" t="str">
        <f>HYPERLINK("https://stackoverflow.com/q/60325363", "60325363")</f>
        <v>60325363</v>
      </c>
      <c r="C3272" s="1" t="s">
        <v>4</v>
      </c>
      <c r="D3272" s="1">
        <v>9.0</v>
      </c>
      <c r="E3272" s="1">
        <v>0.261367521367521</v>
      </c>
    </row>
    <row r="3273">
      <c r="A3273" s="1">
        <v>3271.0</v>
      </c>
      <c r="B3273" s="2" t="str">
        <f>HYPERLINK("https://stackoverflow.com/q/60333431", "60333431")</f>
        <v>60333431</v>
      </c>
      <c r="C3273" s="1" t="s">
        <v>4</v>
      </c>
      <c r="D3273" s="1">
        <v>2.0</v>
      </c>
      <c r="E3273" s="1">
        <v>0.716007125843191</v>
      </c>
    </row>
    <row r="3274">
      <c r="A3274" s="1">
        <v>3272.0</v>
      </c>
      <c r="B3274" s="2" t="str">
        <f>HYPERLINK("https://stackoverflow.com/q/60333516", "60333516")</f>
        <v>60333516</v>
      </c>
      <c r="C3274" s="1" t="s">
        <v>4</v>
      </c>
      <c r="D3274" s="1">
        <v>10.0</v>
      </c>
      <c r="E3274" s="1">
        <v>0.394998194293969</v>
      </c>
    </row>
    <row r="3275">
      <c r="A3275" s="1">
        <v>3273.0</v>
      </c>
      <c r="B3275" s="2" t="str">
        <f>HYPERLINK("https://stackoverflow.com/q/60334874", "60334874")</f>
        <v>60334874</v>
      </c>
      <c r="C3275" s="1" t="s">
        <v>4</v>
      </c>
      <c r="D3275" s="1">
        <v>2.0</v>
      </c>
      <c r="E3275" s="1">
        <v>0.353647335948221</v>
      </c>
    </row>
    <row r="3276">
      <c r="A3276" s="1">
        <v>3274.0</v>
      </c>
      <c r="B3276" s="2" t="str">
        <f>HYPERLINK("https://stackoverflow.com/q/60348603", "60348603")</f>
        <v>60348603</v>
      </c>
      <c r="C3276" s="1" t="s">
        <v>4</v>
      </c>
      <c r="D3276" s="1">
        <v>6.0</v>
      </c>
      <c r="E3276" s="1">
        <v>0.403392403392403</v>
      </c>
    </row>
    <row r="3277">
      <c r="A3277" s="1">
        <v>3275.0</v>
      </c>
      <c r="B3277" s="2" t="str">
        <f>HYPERLINK("https://stackoverflow.com/q/60357457", "60357457")</f>
        <v>60357457</v>
      </c>
      <c r="C3277" s="1" t="s">
        <v>4</v>
      </c>
      <c r="D3277" s="1">
        <v>12.0</v>
      </c>
      <c r="E3277" s="1">
        <v>0.400690553008433</v>
      </c>
    </row>
    <row r="3278">
      <c r="A3278" s="1">
        <v>3276.0</v>
      </c>
      <c r="B3278" s="2" t="str">
        <f>HYPERLINK("https://stackoverflow.com/q/60361840", "60361840")</f>
        <v>60361840</v>
      </c>
      <c r="C3278" s="1" t="s">
        <v>4</v>
      </c>
      <c r="D3278" s="1">
        <v>11.0</v>
      </c>
      <c r="E3278" s="1">
        <v>0.35085046966235</v>
      </c>
    </row>
    <row r="3279">
      <c r="A3279" s="1">
        <v>3277.0</v>
      </c>
      <c r="B3279" s="2" t="str">
        <f>HYPERLINK("https://stackoverflow.com/q/60366748", "60366748")</f>
        <v>60366748</v>
      </c>
      <c r="C3279" s="1" t="s">
        <v>4</v>
      </c>
      <c r="D3279" s="1">
        <v>0.0</v>
      </c>
      <c r="E3279" s="1">
        <v>0.34764330855536</v>
      </c>
    </row>
    <row r="3280">
      <c r="A3280" s="1">
        <v>3278.0</v>
      </c>
      <c r="B3280" s="2" t="str">
        <f>HYPERLINK("https://stackoverflow.com/q/60370378", "60370378")</f>
        <v>60370378</v>
      </c>
      <c r="C3280" s="1" t="s">
        <v>4</v>
      </c>
      <c r="D3280" s="1">
        <v>12.0</v>
      </c>
      <c r="E3280" s="1">
        <v>0.39861883752158</v>
      </c>
    </row>
    <row r="3281">
      <c r="A3281" s="1">
        <v>3279.0</v>
      </c>
      <c r="B3281" s="2" t="str">
        <f>HYPERLINK("https://stackoverflow.com/q/60376741", "60376741")</f>
        <v>60376741</v>
      </c>
      <c r="C3281" s="1" t="s">
        <v>4</v>
      </c>
      <c r="D3281" s="1">
        <v>2.0</v>
      </c>
      <c r="E3281" s="1">
        <v>0.33371849895455</v>
      </c>
    </row>
    <row r="3282">
      <c r="A3282" s="1">
        <v>3280.0</v>
      </c>
      <c r="B3282" s="2" t="str">
        <f>HYPERLINK("https://stackoverflow.com/q/60379101", "60379101")</f>
        <v>60379101</v>
      </c>
      <c r="C3282" s="1" t="s">
        <v>4</v>
      </c>
      <c r="D3282" s="1">
        <v>6.0</v>
      </c>
      <c r="E3282" s="1">
        <v>0.556319241753758</v>
      </c>
    </row>
    <row r="3283">
      <c r="A3283" s="1">
        <v>3281.0</v>
      </c>
      <c r="B3283" s="2" t="str">
        <f>HYPERLINK("https://stackoverflow.com/q/60389290", "60389290")</f>
        <v>60389290</v>
      </c>
      <c r="C3283" s="1" t="s">
        <v>4</v>
      </c>
      <c r="D3283" s="1">
        <v>6.0</v>
      </c>
      <c r="E3283" s="1">
        <v>0.349219373219373</v>
      </c>
    </row>
    <row r="3284">
      <c r="A3284" s="1">
        <v>3282.0</v>
      </c>
      <c r="B3284" s="2" t="str">
        <f>HYPERLINK("https://stackoverflow.com/q/60396107", "60396107")</f>
        <v>60396107</v>
      </c>
      <c r="C3284" s="1" t="s">
        <v>4</v>
      </c>
      <c r="D3284" s="1">
        <v>2.0</v>
      </c>
      <c r="E3284" s="1">
        <v>0.35271299113107</v>
      </c>
    </row>
    <row r="3285">
      <c r="A3285" s="1">
        <v>3283.0</v>
      </c>
      <c r="B3285" s="2" t="str">
        <f>HYPERLINK("https://stackoverflow.com/q/60396720", "60396720")</f>
        <v>60396720</v>
      </c>
      <c r="C3285" s="1" t="s">
        <v>4</v>
      </c>
      <c r="D3285" s="1">
        <v>12.0</v>
      </c>
      <c r="E3285" s="1">
        <v>0.318096027252221</v>
      </c>
    </row>
    <row r="3286">
      <c r="A3286" s="1">
        <v>3284.0</v>
      </c>
      <c r="B3286" s="2" t="str">
        <f>HYPERLINK("https://stackoverflow.com/q/60400547", "60400547")</f>
        <v>60400547</v>
      </c>
      <c r="C3286" s="1" t="s">
        <v>4</v>
      </c>
      <c r="D3286" s="1">
        <v>12.0</v>
      </c>
      <c r="E3286" s="1">
        <v>0.320235834124723</v>
      </c>
    </row>
    <row r="3287">
      <c r="A3287" s="1">
        <v>3285.0</v>
      </c>
      <c r="B3287" s="2" t="str">
        <f>HYPERLINK("https://stackoverflow.com/q/60407965", "60407965")</f>
        <v>60407965</v>
      </c>
      <c r="C3287" s="1" t="s">
        <v>4</v>
      </c>
      <c r="D3287" s="1">
        <v>0.0</v>
      </c>
      <c r="E3287" s="1">
        <v>0.368928496977277</v>
      </c>
    </row>
    <row r="3288">
      <c r="A3288" s="1">
        <v>3286.0</v>
      </c>
      <c r="B3288" s="2" t="str">
        <f>HYPERLINK("https://stackoverflow.com/q/60411724", "60411724")</f>
        <v>60411724</v>
      </c>
      <c r="C3288" s="1" t="s">
        <v>4</v>
      </c>
      <c r="D3288" s="1">
        <v>3.0</v>
      </c>
      <c r="E3288" s="1">
        <v>0.667922087803393</v>
      </c>
    </row>
    <row r="3289">
      <c r="A3289" s="1">
        <v>3287.0</v>
      </c>
      <c r="B3289" s="2" t="str">
        <f>HYPERLINK("https://stackoverflow.com/q/60416906", "60416906")</f>
        <v>60416906</v>
      </c>
      <c r="C3289" s="1" t="s">
        <v>4</v>
      </c>
      <c r="D3289" s="1">
        <v>12.0</v>
      </c>
      <c r="E3289" s="1">
        <v>0.365140824872368</v>
      </c>
    </row>
    <row r="3290">
      <c r="A3290" s="1">
        <v>3288.0</v>
      </c>
      <c r="B3290" s="2" t="str">
        <f>HYPERLINK("https://stackoverflow.com/q/60428312", "60428312")</f>
        <v>60428312</v>
      </c>
      <c r="C3290" s="1" t="s">
        <v>4</v>
      </c>
      <c r="D3290" s="1">
        <v>12.0</v>
      </c>
      <c r="E3290" s="1">
        <v>0.294756709478433</v>
      </c>
    </row>
    <row r="3291">
      <c r="A3291" s="1">
        <v>3289.0</v>
      </c>
      <c r="B3291" s="2" t="str">
        <f>HYPERLINK("https://stackoverflow.com/q/60429162", "60429162")</f>
        <v>60429162</v>
      </c>
      <c r="C3291" s="1" t="s">
        <v>4</v>
      </c>
      <c r="D3291" s="1">
        <v>0.0</v>
      </c>
      <c r="E3291" s="1">
        <v>0.351776878092667</v>
      </c>
    </row>
    <row r="3292">
      <c r="A3292" s="1">
        <v>3290.0</v>
      </c>
      <c r="B3292" s="2" t="str">
        <f>HYPERLINK("https://stackoverflow.com/q/60434306", "60434306")</f>
        <v>60434306</v>
      </c>
      <c r="C3292" s="1" t="s">
        <v>4</v>
      </c>
      <c r="D3292" s="1">
        <v>6.0</v>
      </c>
      <c r="E3292" s="1">
        <v>0.340519225765127</v>
      </c>
    </row>
    <row r="3293">
      <c r="A3293" s="1">
        <v>3291.0</v>
      </c>
      <c r="B3293" s="2" t="str">
        <f>HYPERLINK("https://stackoverflow.com/q/60445843", "60445843")</f>
        <v>60445843</v>
      </c>
      <c r="C3293" s="1" t="s">
        <v>4</v>
      </c>
      <c r="D3293" s="1">
        <v>12.0</v>
      </c>
      <c r="E3293" s="1">
        <v>0.57751409347154</v>
      </c>
    </row>
    <row r="3294">
      <c r="A3294" s="1">
        <v>3292.0</v>
      </c>
      <c r="B3294" s="2" t="str">
        <f>HYPERLINK("https://stackoverflow.com/q/60453651", "60453651")</f>
        <v>60453651</v>
      </c>
      <c r="C3294" s="1" t="s">
        <v>4</v>
      </c>
      <c r="D3294" s="1">
        <v>12.0</v>
      </c>
      <c r="E3294" s="1">
        <v>0.354541669727916</v>
      </c>
    </row>
    <row r="3295">
      <c r="A3295" s="1">
        <v>3293.0</v>
      </c>
      <c r="B3295" s="2" t="str">
        <f>HYPERLINK("https://stackoverflow.com/q/60455349", "60455349")</f>
        <v>60455349</v>
      </c>
      <c r="C3295" s="1" t="s">
        <v>4</v>
      </c>
      <c r="D3295" s="1">
        <v>4.0</v>
      </c>
      <c r="E3295" s="1">
        <v>0.378370219429822</v>
      </c>
    </row>
    <row r="3296">
      <c r="A3296" s="1">
        <v>3294.0</v>
      </c>
      <c r="B3296" s="2" t="str">
        <f>HYPERLINK("https://stackoverflow.com/q/60495312", "60495312")</f>
        <v>60495312</v>
      </c>
      <c r="C3296" s="1" t="s">
        <v>4</v>
      </c>
      <c r="D3296" s="1">
        <v>3.0</v>
      </c>
      <c r="E3296" s="1">
        <v>0.600186009276918</v>
      </c>
    </row>
    <row r="3297">
      <c r="A3297" s="1">
        <v>3295.0</v>
      </c>
      <c r="B3297" s="2" t="str">
        <f>HYPERLINK("https://stackoverflow.com/q/60496009", "60496009")</f>
        <v>60496009</v>
      </c>
      <c r="C3297" s="1" t="s">
        <v>4</v>
      </c>
      <c r="D3297" s="1">
        <v>2.0</v>
      </c>
      <c r="E3297" s="1">
        <v>0.372796092796092</v>
      </c>
    </row>
    <row r="3298">
      <c r="A3298" s="1">
        <v>3296.0</v>
      </c>
      <c r="B3298" s="2" t="str">
        <f>HYPERLINK("https://stackoverflow.com/q/60500627", "60500627")</f>
        <v>60500627</v>
      </c>
      <c r="C3298" s="1" t="s">
        <v>4</v>
      </c>
      <c r="D3298" s="1">
        <v>3.0</v>
      </c>
      <c r="E3298" s="1">
        <v>0.429593426830996</v>
      </c>
    </row>
    <row r="3299">
      <c r="A3299" s="1">
        <v>3297.0</v>
      </c>
      <c r="B3299" s="2" t="str">
        <f>HYPERLINK("https://stackoverflow.com/q/60513317", "60513317")</f>
        <v>60513317</v>
      </c>
      <c r="C3299" s="1" t="s">
        <v>4</v>
      </c>
      <c r="D3299" s="1">
        <v>10.0</v>
      </c>
      <c r="E3299" s="1">
        <v>0.34312457813885</v>
      </c>
    </row>
    <row r="3300">
      <c r="A3300" s="1">
        <v>3298.0</v>
      </c>
      <c r="B3300" s="2" t="str">
        <f>HYPERLINK("https://stackoverflow.com/q/60532175", "60532175")</f>
        <v>60532175</v>
      </c>
      <c r="C3300" s="1" t="s">
        <v>4</v>
      </c>
      <c r="D3300" s="1">
        <v>10.0</v>
      </c>
      <c r="E3300" s="1">
        <v>0.477843771629082</v>
      </c>
    </row>
    <row r="3301">
      <c r="A3301" s="1">
        <v>3299.0</v>
      </c>
      <c r="B3301" s="2" t="str">
        <f>HYPERLINK("https://stackoverflow.com/q/60534579", "60534579")</f>
        <v>60534579</v>
      </c>
      <c r="C3301" s="1" t="s">
        <v>4</v>
      </c>
      <c r="D3301" s="1">
        <v>8.0</v>
      </c>
      <c r="E3301" s="1">
        <v>0.424145299145299</v>
      </c>
    </row>
    <row r="3302">
      <c r="A3302" s="1">
        <v>3300.0</v>
      </c>
      <c r="B3302" s="2" t="str">
        <f>HYPERLINK("https://stackoverflow.com/q/60543867", "60543867")</f>
        <v>60543867</v>
      </c>
      <c r="C3302" s="1" t="s">
        <v>4</v>
      </c>
      <c r="D3302" s="1">
        <v>11.0</v>
      </c>
      <c r="E3302" s="1">
        <v>0.36281928832072</v>
      </c>
    </row>
    <row r="3303">
      <c r="A3303" s="1">
        <v>3301.0</v>
      </c>
      <c r="B3303" s="2" t="str">
        <f>HYPERLINK("https://stackoverflow.com/q/60551702", "60551702")</f>
        <v>60551702</v>
      </c>
      <c r="C3303" s="1" t="s">
        <v>4</v>
      </c>
      <c r="D3303" s="1">
        <v>12.0</v>
      </c>
      <c r="E3303" s="1">
        <v>0.606953106953106</v>
      </c>
    </row>
    <row r="3304">
      <c r="A3304" s="1">
        <v>3302.0</v>
      </c>
      <c r="B3304" s="2" t="str">
        <f>HYPERLINK("https://stackoverflow.com/q/60555616", "60555616")</f>
        <v>60555616</v>
      </c>
      <c r="C3304" s="1" t="s">
        <v>4</v>
      </c>
      <c r="D3304" s="1">
        <v>12.0</v>
      </c>
      <c r="E3304" s="1">
        <v>0.503079907069932</v>
      </c>
    </row>
    <row r="3305">
      <c r="A3305" s="1">
        <v>3303.0</v>
      </c>
      <c r="B3305" s="2" t="str">
        <f>HYPERLINK("https://stackoverflow.com/q/60556126", "60556126")</f>
        <v>60556126</v>
      </c>
      <c r="C3305" s="1" t="s">
        <v>4</v>
      </c>
      <c r="D3305" s="1">
        <v>2.0</v>
      </c>
      <c r="E3305" s="1">
        <v>0.533340701444149</v>
      </c>
    </row>
    <row r="3306">
      <c r="A3306" s="1">
        <v>3304.0</v>
      </c>
      <c r="B3306" s="2" t="str">
        <f>HYPERLINK("https://stackoverflow.com/q/60556908", "60556908")</f>
        <v>60556908</v>
      </c>
      <c r="C3306" s="1" t="s">
        <v>4</v>
      </c>
      <c r="D3306" s="1">
        <v>5.0</v>
      </c>
      <c r="E3306" s="1">
        <v>0.542703071381375</v>
      </c>
    </row>
    <row r="3307">
      <c r="A3307" s="1">
        <v>3305.0</v>
      </c>
      <c r="B3307" s="2" t="str">
        <f>HYPERLINK("https://stackoverflow.com/q/60567487", "60567487")</f>
        <v>60567487</v>
      </c>
      <c r="C3307" s="1" t="s">
        <v>4</v>
      </c>
      <c r="D3307" s="1">
        <v>8.0</v>
      </c>
      <c r="E3307" s="1">
        <v>0.506494380510128</v>
      </c>
    </row>
    <row r="3308">
      <c r="A3308" s="1">
        <v>3306.0</v>
      </c>
      <c r="B3308" s="2" t="str">
        <f>HYPERLINK("https://stackoverflow.com/q/60589214", "60589214")</f>
        <v>60589214</v>
      </c>
      <c r="C3308" s="1" t="s">
        <v>4</v>
      </c>
      <c r="D3308" s="1">
        <v>7.0</v>
      </c>
      <c r="E3308" s="1">
        <v>0.264999493260362</v>
      </c>
    </row>
    <row r="3309">
      <c r="A3309" s="1">
        <v>3307.0</v>
      </c>
      <c r="B3309" s="2" t="str">
        <f>HYPERLINK("https://stackoverflow.com/q/60594954", "60594954")</f>
        <v>60594954</v>
      </c>
      <c r="C3309" s="1" t="s">
        <v>4</v>
      </c>
      <c r="D3309" s="1">
        <v>8.0</v>
      </c>
      <c r="E3309" s="1">
        <v>0.342465404965404</v>
      </c>
    </row>
    <row r="3310">
      <c r="A3310" s="1">
        <v>3308.0</v>
      </c>
      <c r="B3310" s="2" t="str">
        <f>HYPERLINK("https://stackoverflow.com/q/60595868", "60595868")</f>
        <v>60595868</v>
      </c>
      <c r="C3310" s="1" t="s">
        <v>4</v>
      </c>
      <c r="D3310" s="1">
        <v>2.0</v>
      </c>
      <c r="E3310" s="1">
        <v>0.560976574865463</v>
      </c>
    </row>
    <row r="3311">
      <c r="A3311" s="1">
        <v>3309.0</v>
      </c>
      <c r="B3311" s="2" t="str">
        <f>HYPERLINK("https://stackoverflow.com/q/60601201", "60601201")</f>
        <v>60601201</v>
      </c>
      <c r="C3311" s="1" t="s">
        <v>4</v>
      </c>
      <c r="D3311" s="1">
        <v>0.0</v>
      </c>
      <c r="E3311" s="1">
        <v>0.317109371001586</v>
      </c>
    </row>
    <row r="3312">
      <c r="A3312" s="1">
        <v>3310.0</v>
      </c>
      <c r="B3312" s="2" t="str">
        <f>HYPERLINK("https://stackoverflow.com/q/60609166", "60609166")</f>
        <v>60609166</v>
      </c>
      <c r="C3312" s="1" t="s">
        <v>4</v>
      </c>
      <c r="D3312" s="1">
        <v>12.0</v>
      </c>
      <c r="E3312" s="1">
        <v>0.28687678062678</v>
      </c>
    </row>
    <row r="3313">
      <c r="A3313" s="1">
        <v>3311.0</v>
      </c>
      <c r="B3313" s="2" t="str">
        <f>HYPERLINK("https://stackoverflow.com/q/60624406", "60624406")</f>
        <v>60624406</v>
      </c>
      <c r="C3313" s="1" t="s">
        <v>4</v>
      </c>
      <c r="D3313" s="1">
        <v>10.0</v>
      </c>
      <c r="E3313" s="1">
        <v>0.428078192434628</v>
      </c>
    </row>
    <row r="3314">
      <c r="A3314" s="1">
        <v>3312.0</v>
      </c>
      <c r="B3314" s="2" t="str">
        <f>HYPERLINK("https://stackoverflow.com/q/60633360", "60633360")</f>
        <v>60633360</v>
      </c>
      <c r="C3314" s="1" t="s">
        <v>4</v>
      </c>
      <c r="D3314" s="1">
        <v>11.0</v>
      </c>
      <c r="E3314" s="1">
        <v>0.374653906344047</v>
      </c>
    </row>
    <row r="3315">
      <c r="A3315" s="1">
        <v>3313.0</v>
      </c>
      <c r="B3315" s="2" t="str">
        <f>HYPERLINK("https://stackoverflow.com/q/60644070", "60644070")</f>
        <v>60644070</v>
      </c>
      <c r="C3315" s="1" t="s">
        <v>4</v>
      </c>
      <c r="D3315" s="1">
        <v>9.0</v>
      </c>
      <c r="E3315" s="1">
        <v>0.325452943837344</v>
      </c>
    </row>
    <row r="3316">
      <c r="A3316" s="1">
        <v>3314.0</v>
      </c>
      <c r="B3316" s="2" t="str">
        <f>HYPERLINK("https://stackoverflow.com/q/60648240", "60648240")</f>
        <v>60648240</v>
      </c>
      <c r="C3316" s="1" t="s">
        <v>4</v>
      </c>
      <c r="D3316" s="1">
        <v>0.0</v>
      </c>
      <c r="E3316" s="1">
        <v>0.584078944734682</v>
      </c>
    </row>
    <row r="3317">
      <c r="A3317" s="1">
        <v>3315.0</v>
      </c>
      <c r="B3317" s="2" t="str">
        <f>HYPERLINK("https://stackoverflow.com/q/60649506", "60649506")</f>
        <v>60649506</v>
      </c>
      <c r="C3317" s="1" t="s">
        <v>4</v>
      </c>
      <c r="D3317" s="1">
        <v>7.0</v>
      </c>
      <c r="E3317" s="1">
        <v>0.488144199035288</v>
      </c>
    </row>
    <row r="3318">
      <c r="A3318" s="1">
        <v>3316.0</v>
      </c>
      <c r="B3318" s="2" t="str">
        <f>HYPERLINK("https://stackoverflow.com/q/60662730", "60662730")</f>
        <v>60662730</v>
      </c>
      <c r="C3318" s="1" t="s">
        <v>4</v>
      </c>
      <c r="D3318" s="1">
        <v>6.0</v>
      </c>
      <c r="E3318" s="1">
        <v>0.26049795615013</v>
      </c>
    </row>
    <row r="3319">
      <c r="A3319" s="1">
        <v>3317.0</v>
      </c>
      <c r="B3319" s="2" t="str">
        <f>HYPERLINK("https://stackoverflow.com/q/60665681", "60665681")</f>
        <v>60665681</v>
      </c>
      <c r="C3319" s="1" t="s">
        <v>4</v>
      </c>
      <c r="D3319" s="1">
        <v>0.0</v>
      </c>
      <c r="E3319" s="1">
        <v>0.268625508968856</v>
      </c>
    </row>
    <row r="3320">
      <c r="A3320" s="1">
        <v>3318.0</v>
      </c>
      <c r="B3320" s="2" t="str">
        <f>HYPERLINK("https://stackoverflow.com/q/60667139", "60667139")</f>
        <v>60667139</v>
      </c>
      <c r="C3320" s="1" t="s">
        <v>4</v>
      </c>
      <c r="D3320" s="1">
        <v>8.0</v>
      </c>
      <c r="E3320" s="1">
        <v>0.416642106297278</v>
      </c>
    </row>
    <row r="3321">
      <c r="A3321" s="1">
        <v>3319.0</v>
      </c>
      <c r="B3321" s="2" t="str">
        <f>HYPERLINK("https://stackoverflow.com/q/60669625", "60669625")</f>
        <v>60669625</v>
      </c>
      <c r="C3321" s="1" t="s">
        <v>4</v>
      </c>
      <c r="D3321" s="1">
        <v>2.0</v>
      </c>
      <c r="E3321" s="1">
        <v>0.433517476200403</v>
      </c>
    </row>
    <row r="3322">
      <c r="A3322" s="1">
        <v>3320.0</v>
      </c>
      <c r="B3322" s="2" t="str">
        <f>HYPERLINK("https://stackoverflow.com/q/60672693", "60672693")</f>
        <v>60672693</v>
      </c>
      <c r="C3322" s="1" t="s">
        <v>4</v>
      </c>
      <c r="D3322" s="1">
        <v>0.0</v>
      </c>
      <c r="E3322" s="1">
        <v>0.706330927887813</v>
      </c>
    </row>
    <row r="3323">
      <c r="A3323" s="1">
        <v>3321.0</v>
      </c>
      <c r="B3323" s="2" t="str">
        <f>HYPERLINK("https://stackoverflow.com/q/60689697", "60689697")</f>
        <v>60689697</v>
      </c>
      <c r="C3323" s="1" t="s">
        <v>4</v>
      </c>
      <c r="D3323" s="1">
        <v>0.0</v>
      </c>
      <c r="E3323" s="1">
        <v>0.381231466945752</v>
      </c>
    </row>
    <row r="3324">
      <c r="A3324" s="1">
        <v>3322.0</v>
      </c>
      <c r="B3324" s="2" t="str">
        <f>HYPERLINK("https://stackoverflow.com/q/60693819", "60693819")</f>
        <v>60693819</v>
      </c>
      <c r="C3324" s="1" t="s">
        <v>4</v>
      </c>
      <c r="D3324" s="1">
        <v>12.0</v>
      </c>
      <c r="E3324" s="1">
        <v>0.392832167832167</v>
      </c>
    </row>
    <row r="3325">
      <c r="A3325" s="1">
        <v>3323.0</v>
      </c>
      <c r="B3325" s="2" t="str">
        <f>HYPERLINK("https://stackoverflow.com/q/60706026", "60706026")</f>
        <v>60706026</v>
      </c>
      <c r="C3325" s="1" t="s">
        <v>4</v>
      </c>
      <c r="D3325" s="1">
        <v>6.0</v>
      </c>
      <c r="E3325" s="1">
        <v>0.426491823752097</v>
      </c>
    </row>
    <row r="3326">
      <c r="A3326" s="1">
        <v>3324.0</v>
      </c>
      <c r="B3326" s="2" t="str">
        <f>HYPERLINK("https://stackoverflow.com/q/60706826", "60706826")</f>
        <v>60706826</v>
      </c>
      <c r="C3326" s="1" t="s">
        <v>4</v>
      </c>
      <c r="D3326" s="1">
        <v>12.0</v>
      </c>
      <c r="E3326" s="1">
        <v>0.705248585530275</v>
      </c>
    </row>
    <row r="3327">
      <c r="A3327" s="1">
        <v>3325.0</v>
      </c>
      <c r="B3327" s="2" t="str">
        <f>HYPERLINK("https://stackoverflow.com/q/60715522", "60715522")</f>
        <v>60715522</v>
      </c>
      <c r="C3327" s="1" t="s">
        <v>4</v>
      </c>
      <c r="D3327" s="1">
        <v>6.0</v>
      </c>
      <c r="E3327" s="1">
        <v>0.532805429864253</v>
      </c>
    </row>
    <row r="3328">
      <c r="A3328" s="1">
        <v>3326.0</v>
      </c>
      <c r="B3328" s="2" t="str">
        <f>HYPERLINK("https://stackoverflow.com/q/60716376", "60716376")</f>
        <v>60716376</v>
      </c>
      <c r="C3328" s="1" t="s">
        <v>4</v>
      </c>
      <c r="D3328" s="1">
        <v>12.0</v>
      </c>
      <c r="E3328" s="1">
        <v>0.465811965811965</v>
      </c>
    </row>
    <row r="3329">
      <c r="A3329" s="1">
        <v>3327.0</v>
      </c>
      <c r="B3329" s="2" t="str">
        <f>HYPERLINK("https://stackoverflow.com/q/60727567", "60727567")</f>
        <v>60727567</v>
      </c>
      <c r="C3329" s="1" t="s">
        <v>4</v>
      </c>
      <c r="D3329" s="1">
        <v>10.0</v>
      </c>
      <c r="E3329" s="1">
        <v>0.70607542514759</v>
      </c>
    </row>
    <row r="3330">
      <c r="A3330" s="1">
        <v>3328.0</v>
      </c>
      <c r="B3330" s="2" t="str">
        <f>HYPERLINK("https://stackoverflow.com/q/60736675", "60736675")</f>
        <v>60736675</v>
      </c>
      <c r="C3330" s="1" t="s">
        <v>4</v>
      </c>
      <c r="D3330" s="1">
        <v>9.0</v>
      </c>
      <c r="E3330" s="1">
        <v>0.615203406722841</v>
      </c>
    </row>
    <row r="3331">
      <c r="A3331" s="1">
        <v>3329.0</v>
      </c>
      <c r="B3331" s="2" t="str">
        <f>HYPERLINK("https://stackoverflow.com/q/60738551", "60738551")</f>
        <v>60738551</v>
      </c>
      <c r="C3331" s="1" t="s">
        <v>4</v>
      </c>
      <c r="D3331" s="1">
        <v>11.0</v>
      </c>
      <c r="E3331" s="1">
        <v>0.302403186662445</v>
      </c>
    </row>
    <row r="3332">
      <c r="A3332" s="1">
        <v>3330.0</v>
      </c>
      <c r="B3332" s="2" t="str">
        <f>HYPERLINK("https://stackoverflow.com/q/60746275", "60746275")</f>
        <v>60746275</v>
      </c>
      <c r="C3332" s="1" t="s">
        <v>4</v>
      </c>
      <c r="D3332" s="1">
        <v>8.0</v>
      </c>
      <c r="E3332" s="1">
        <v>0.725071225071225</v>
      </c>
    </row>
    <row r="3333">
      <c r="A3333" s="1">
        <v>3331.0</v>
      </c>
      <c r="B3333" s="2" t="str">
        <f>HYPERLINK("https://stackoverflow.com/q/60750126", "60750126")</f>
        <v>60750126</v>
      </c>
      <c r="C3333" s="1" t="s">
        <v>4</v>
      </c>
      <c r="D3333" s="1">
        <v>2.0</v>
      </c>
      <c r="E3333" s="1">
        <v>0.449202572913913</v>
      </c>
    </row>
    <row r="3334">
      <c r="A3334" s="1">
        <v>3332.0</v>
      </c>
      <c r="B3334" s="2" t="str">
        <f>HYPERLINK("https://stackoverflow.com/q/60751498", "60751498")</f>
        <v>60751498</v>
      </c>
      <c r="C3334" s="1" t="s">
        <v>4</v>
      </c>
      <c r="D3334" s="1">
        <v>2.0</v>
      </c>
      <c r="E3334" s="1">
        <v>0.295387918576324</v>
      </c>
    </row>
    <row r="3335">
      <c r="A3335" s="1">
        <v>3333.0</v>
      </c>
      <c r="B3335" s="2" t="str">
        <f>HYPERLINK("https://stackoverflow.com/q/60763258", "60763258")</f>
        <v>60763258</v>
      </c>
      <c r="C3335" s="1" t="s">
        <v>4</v>
      </c>
      <c r="D3335" s="1">
        <v>12.0</v>
      </c>
      <c r="E3335" s="1">
        <v>0.343907203907203</v>
      </c>
    </row>
    <row r="3336">
      <c r="A3336" s="1">
        <v>3334.0</v>
      </c>
      <c r="B3336" s="2" t="str">
        <f>HYPERLINK("https://stackoverflow.com/q/60769225", "60769225")</f>
        <v>60769225</v>
      </c>
      <c r="C3336" s="1" t="s">
        <v>4</v>
      </c>
      <c r="D3336" s="1">
        <v>4.0</v>
      </c>
      <c r="E3336" s="1">
        <v>0.457236276028222</v>
      </c>
    </row>
    <row r="3337">
      <c r="A3337" s="1">
        <v>3335.0</v>
      </c>
      <c r="B3337" s="2" t="str">
        <f>HYPERLINK("https://stackoverflow.com/q/60772816", "60772816")</f>
        <v>60772816</v>
      </c>
      <c r="C3337" s="1" t="s">
        <v>4</v>
      </c>
      <c r="D3337" s="1">
        <v>10.0</v>
      </c>
      <c r="E3337" s="1">
        <v>0.549145299145299</v>
      </c>
    </row>
    <row r="3338">
      <c r="A3338" s="1">
        <v>3336.0</v>
      </c>
      <c r="B3338" s="2" t="str">
        <f>HYPERLINK("https://stackoverflow.com/q/60776604", "60776604")</f>
        <v>60776604</v>
      </c>
      <c r="C3338" s="1" t="s">
        <v>4</v>
      </c>
      <c r="D3338" s="1">
        <v>12.0</v>
      </c>
      <c r="E3338" s="1">
        <v>0.485191810773206</v>
      </c>
    </row>
    <row r="3339">
      <c r="A3339" s="1">
        <v>3337.0</v>
      </c>
      <c r="B3339" s="2" t="str">
        <f>HYPERLINK("https://stackoverflow.com/q/60779826", "60779826")</f>
        <v>60779826</v>
      </c>
      <c r="C3339" s="1" t="s">
        <v>4</v>
      </c>
      <c r="D3339" s="1">
        <v>11.0</v>
      </c>
      <c r="E3339" s="1">
        <v>0.312372812372812</v>
      </c>
    </row>
    <row r="3340">
      <c r="A3340" s="1">
        <v>3338.0</v>
      </c>
      <c r="B3340" s="2" t="str">
        <f>HYPERLINK("https://stackoverflow.com/q/60779964", "60779964")</f>
        <v>60779964</v>
      </c>
      <c r="C3340" s="1" t="s">
        <v>4</v>
      </c>
      <c r="D3340" s="1">
        <v>5.0</v>
      </c>
      <c r="E3340" s="1">
        <v>0.445149197780776</v>
      </c>
    </row>
    <row r="3341">
      <c r="A3341" s="1">
        <v>3339.0</v>
      </c>
      <c r="B3341" s="2" t="str">
        <f>HYPERLINK("https://stackoverflow.com/q/60780585", "60780585")</f>
        <v>60780585</v>
      </c>
      <c r="C3341" s="1" t="s">
        <v>4</v>
      </c>
      <c r="D3341" s="1">
        <v>10.0</v>
      </c>
      <c r="E3341" s="1">
        <v>0.506399185155661</v>
      </c>
    </row>
    <row r="3342">
      <c r="A3342" s="1">
        <v>3340.0</v>
      </c>
      <c r="B3342" s="2" t="str">
        <f>HYPERLINK("https://stackoverflow.com/q/60786550", "60786550")</f>
        <v>60786550</v>
      </c>
      <c r="C3342" s="1" t="s">
        <v>4</v>
      </c>
      <c r="D3342" s="1">
        <v>2.0</v>
      </c>
      <c r="E3342" s="1">
        <v>0.414940251005824</v>
      </c>
    </row>
    <row r="3343">
      <c r="A3343" s="1">
        <v>3341.0</v>
      </c>
      <c r="B3343" s="2" t="str">
        <f>HYPERLINK("https://stackoverflow.com/q/60801953", "60801953")</f>
        <v>60801953</v>
      </c>
      <c r="C3343" s="1" t="s">
        <v>4</v>
      </c>
      <c r="D3343" s="1">
        <v>9.0</v>
      </c>
      <c r="E3343" s="1">
        <v>0.280858262108262</v>
      </c>
    </row>
    <row r="3344">
      <c r="A3344" s="1">
        <v>3342.0</v>
      </c>
      <c r="B3344" s="2" t="str">
        <f>HYPERLINK("https://stackoverflow.com/q/60811100", "60811100")</f>
        <v>60811100</v>
      </c>
      <c r="C3344" s="1" t="s">
        <v>4</v>
      </c>
      <c r="D3344" s="1">
        <v>1.0</v>
      </c>
      <c r="E3344" s="1">
        <v>0.417622892761014</v>
      </c>
    </row>
    <row r="3345">
      <c r="A3345" s="1">
        <v>3343.0</v>
      </c>
      <c r="B3345" s="2" t="str">
        <f>HYPERLINK("https://stackoverflow.com/q/60811345", "60811345")</f>
        <v>60811345</v>
      </c>
      <c r="C3345" s="1" t="s">
        <v>4</v>
      </c>
      <c r="D3345" s="1">
        <v>3.0</v>
      </c>
      <c r="E3345" s="1">
        <v>0.212864484568664</v>
      </c>
    </row>
    <row r="3346">
      <c r="A3346" s="1">
        <v>3344.0</v>
      </c>
      <c r="B3346" s="2" t="str">
        <f>HYPERLINK("https://stackoverflow.com/q/60815382", "60815382")</f>
        <v>60815382</v>
      </c>
      <c r="C3346" s="1" t="s">
        <v>4</v>
      </c>
      <c r="D3346" s="1">
        <v>6.0</v>
      </c>
      <c r="E3346" s="1">
        <v>0.374014159421884</v>
      </c>
    </row>
    <row r="3347">
      <c r="A3347" s="1">
        <v>3345.0</v>
      </c>
      <c r="B3347" s="2" t="str">
        <f>HYPERLINK("https://stackoverflow.com/q/60825789", "60825789")</f>
        <v>60825789</v>
      </c>
      <c r="C3347" s="1" t="s">
        <v>4</v>
      </c>
      <c r="D3347" s="1">
        <v>12.0</v>
      </c>
      <c r="E3347" s="1">
        <v>0.667305755674335</v>
      </c>
    </row>
    <row r="3348">
      <c r="A3348" s="1">
        <v>3346.0</v>
      </c>
      <c r="B3348" s="2" t="str">
        <f>HYPERLINK("https://stackoverflow.com/q/60825886", "60825886")</f>
        <v>60825886</v>
      </c>
      <c r="C3348" s="1" t="s">
        <v>4</v>
      </c>
      <c r="D3348" s="1">
        <v>10.0</v>
      </c>
      <c r="E3348" s="1">
        <v>0.384210414135601</v>
      </c>
    </row>
    <row r="3349">
      <c r="A3349" s="1">
        <v>3347.0</v>
      </c>
      <c r="B3349" s="2" t="str">
        <f>HYPERLINK("https://stackoverflow.com/q/60827803", "60827803")</f>
        <v>60827803</v>
      </c>
      <c r="C3349" s="1" t="s">
        <v>4</v>
      </c>
      <c r="D3349" s="1">
        <v>12.0</v>
      </c>
      <c r="E3349" s="1">
        <v>0.474567139323586</v>
      </c>
    </row>
    <row r="3350">
      <c r="A3350" s="1">
        <v>3348.0</v>
      </c>
      <c r="B3350" s="2" t="str">
        <f>HYPERLINK("https://stackoverflow.com/q/60831699", "60831699")</f>
        <v>60831699</v>
      </c>
      <c r="C3350" s="1" t="s">
        <v>4</v>
      </c>
      <c r="D3350" s="1">
        <v>0.0</v>
      </c>
      <c r="E3350" s="1">
        <v>0.528851689473451</v>
      </c>
    </row>
    <row r="3351">
      <c r="A3351" s="1">
        <v>3349.0</v>
      </c>
      <c r="B3351" s="2" t="str">
        <f>HYPERLINK("https://stackoverflow.com/q/60832887", "60832887")</f>
        <v>60832887</v>
      </c>
      <c r="C3351" s="1" t="s">
        <v>4</v>
      </c>
      <c r="D3351" s="1">
        <v>1.0</v>
      </c>
      <c r="E3351" s="1">
        <v>0.44639449008381</v>
      </c>
    </row>
    <row r="3352">
      <c r="A3352" s="1">
        <v>3350.0</v>
      </c>
      <c r="B3352" s="2" t="str">
        <f>HYPERLINK("https://stackoverflow.com/q/60836488", "60836488")</f>
        <v>60836488</v>
      </c>
      <c r="C3352" s="1" t="s">
        <v>4</v>
      </c>
      <c r="D3352" s="1">
        <v>10.0</v>
      </c>
      <c r="E3352" s="1">
        <v>0.293641343176946</v>
      </c>
    </row>
    <row r="3353">
      <c r="A3353" s="1">
        <v>3351.0</v>
      </c>
      <c r="B3353" s="2" t="str">
        <f>HYPERLINK("https://stackoverflow.com/q/60838280", "60838280")</f>
        <v>60838280</v>
      </c>
      <c r="C3353" s="1" t="s">
        <v>4</v>
      </c>
      <c r="D3353" s="1">
        <v>12.0</v>
      </c>
      <c r="E3353" s="1">
        <v>0.535917785917785</v>
      </c>
    </row>
    <row r="3354">
      <c r="A3354" s="1">
        <v>3352.0</v>
      </c>
      <c r="B3354" s="2" t="str">
        <f>HYPERLINK("https://stackoverflow.com/q/60849573", "60849573")</f>
        <v>60849573</v>
      </c>
      <c r="C3354" s="1" t="s">
        <v>4</v>
      </c>
      <c r="D3354" s="1">
        <v>8.0</v>
      </c>
      <c r="E3354" s="1">
        <v>0.634793447293447</v>
      </c>
    </row>
    <row r="3355">
      <c r="A3355" s="1">
        <v>3353.0</v>
      </c>
      <c r="B3355" s="2" t="str">
        <f>HYPERLINK("https://stackoverflow.com/q/60853912", "60853912")</f>
        <v>60853912</v>
      </c>
      <c r="C3355" s="1" t="s">
        <v>4</v>
      </c>
      <c r="D3355" s="1">
        <v>9.0</v>
      </c>
      <c r="E3355" s="1">
        <v>0.439986820939201</v>
      </c>
    </row>
    <row r="3356">
      <c r="A3356" s="1">
        <v>3354.0</v>
      </c>
      <c r="B3356" s="2" t="str">
        <f>HYPERLINK("https://stackoverflow.com/q/60859441", "60859441")</f>
        <v>60859441</v>
      </c>
      <c r="C3356" s="1" t="s">
        <v>4</v>
      </c>
      <c r="D3356" s="1">
        <v>7.0</v>
      </c>
      <c r="E3356" s="1">
        <v>0.229421212642689</v>
      </c>
    </row>
    <row r="3357">
      <c r="A3357" s="1">
        <v>3355.0</v>
      </c>
      <c r="B3357" s="2" t="str">
        <f>HYPERLINK("https://stackoverflow.com/q/60862896", "60862896")</f>
        <v>60862896</v>
      </c>
      <c r="C3357" s="1" t="s">
        <v>4</v>
      </c>
      <c r="D3357" s="1">
        <v>10.0</v>
      </c>
      <c r="E3357" s="1">
        <v>0.375760507835979</v>
      </c>
    </row>
    <row r="3358">
      <c r="A3358" s="1">
        <v>3356.0</v>
      </c>
      <c r="B3358" s="2" t="str">
        <f>HYPERLINK("https://stackoverflow.com/q/60875821", "60875821")</f>
        <v>60875821</v>
      </c>
      <c r="C3358" s="1" t="s">
        <v>4</v>
      </c>
      <c r="D3358" s="1">
        <v>3.0</v>
      </c>
      <c r="E3358" s="1">
        <v>0.389753764753764</v>
      </c>
    </row>
    <row r="3359">
      <c r="A3359" s="1">
        <v>3357.0</v>
      </c>
      <c r="B3359" s="2" t="str">
        <f>HYPERLINK("https://stackoverflow.com/q/60881303", "60881303")</f>
        <v>60881303</v>
      </c>
      <c r="C3359" s="1" t="s">
        <v>4</v>
      </c>
      <c r="D3359" s="1">
        <v>5.0</v>
      </c>
      <c r="E3359" s="1">
        <v>0.345752308839557</v>
      </c>
    </row>
    <row r="3360">
      <c r="A3360" s="1">
        <v>3358.0</v>
      </c>
      <c r="B3360" s="2" t="str">
        <f>HYPERLINK("https://stackoverflow.com/q/60881924", "60881924")</f>
        <v>60881924</v>
      </c>
      <c r="C3360" s="1" t="s">
        <v>4</v>
      </c>
      <c r="D3360" s="1">
        <v>2.0</v>
      </c>
      <c r="E3360" s="1">
        <v>0.33016814442048</v>
      </c>
    </row>
    <row r="3361">
      <c r="A3361" s="1">
        <v>3359.0</v>
      </c>
      <c r="B3361" s="2" t="str">
        <f>HYPERLINK("https://stackoverflow.com/q/60887200", "60887200")</f>
        <v>60887200</v>
      </c>
      <c r="C3361" s="1" t="s">
        <v>4</v>
      </c>
      <c r="D3361" s="1">
        <v>6.0</v>
      </c>
      <c r="E3361" s="1">
        <v>0.433723843206601</v>
      </c>
    </row>
    <row r="3362">
      <c r="A3362" s="1">
        <v>3360.0</v>
      </c>
      <c r="B3362" s="2" t="str">
        <f>HYPERLINK("https://stackoverflow.com/q/60906873", "60906873")</f>
        <v>60906873</v>
      </c>
      <c r="C3362" s="1" t="s">
        <v>4</v>
      </c>
      <c r="D3362" s="1">
        <v>12.0</v>
      </c>
      <c r="E3362" s="1">
        <v>0.319018831213953</v>
      </c>
    </row>
    <row r="3363">
      <c r="A3363" s="1">
        <v>3361.0</v>
      </c>
      <c r="B3363" s="2" t="str">
        <f>HYPERLINK("https://stackoverflow.com/q/60939663", "60939663")</f>
        <v>60939663</v>
      </c>
      <c r="C3363" s="1" t="s">
        <v>4</v>
      </c>
      <c r="D3363" s="1">
        <v>2.0</v>
      </c>
      <c r="E3363" s="1">
        <v>0.358254913810469</v>
      </c>
    </row>
    <row r="3364">
      <c r="A3364" s="1">
        <v>3362.0</v>
      </c>
      <c r="B3364" s="2" t="str">
        <f>HYPERLINK("https://stackoverflow.com/q/60945360", "60945360")</f>
        <v>60945360</v>
      </c>
      <c r="C3364" s="1" t="s">
        <v>4</v>
      </c>
      <c r="D3364" s="1">
        <v>12.0</v>
      </c>
      <c r="E3364" s="1">
        <v>0.427012843529899</v>
      </c>
    </row>
    <row r="3365">
      <c r="A3365" s="1">
        <v>3363.0</v>
      </c>
      <c r="B3365" s="2" t="str">
        <f>HYPERLINK("https://stackoverflow.com/q/60972901", "60972901")</f>
        <v>60972901</v>
      </c>
      <c r="C3365" s="1" t="s">
        <v>4</v>
      </c>
      <c r="D3365" s="1">
        <v>10.0</v>
      </c>
      <c r="E3365" s="1">
        <v>0.639003613835828</v>
      </c>
    </row>
    <row r="3366">
      <c r="A3366" s="1">
        <v>3364.0</v>
      </c>
      <c r="B3366" s="2" t="str">
        <f>HYPERLINK("https://stackoverflow.com/q/60973579", "60973579")</f>
        <v>60973579</v>
      </c>
      <c r="C3366" s="1" t="s">
        <v>4</v>
      </c>
      <c r="D3366" s="1">
        <v>8.0</v>
      </c>
      <c r="E3366" s="1">
        <v>0.413123793768955</v>
      </c>
    </row>
    <row r="3367">
      <c r="A3367" s="1">
        <v>3365.0</v>
      </c>
      <c r="B3367" s="2" t="str">
        <f>HYPERLINK("https://stackoverflow.com/q/60982768", "60982768")</f>
        <v>60982768</v>
      </c>
      <c r="C3367" s="1" t="s">
        <v>4</v>
      </c>
      <c r="D3367" s="1">
        <v>12.0</v>
      </c>
      <c r="E3367" s="1">
        <v>0.363056771593356</v>
      </c>
    </row>
    <row r="3368">
      <c r="A3368" s="1">
        <v>3366.0</v>
      </c>
      <c r="B3368" s="2" t="str">
        <f>HYPERLINK("https://stackoverflow.com/q/60986606", "60986606")</f>
        <v>60986606</v>
      </c>
      <c r="C3368" s="1" t="s">
        <v>4</v>
      </c>
      <c r="D3368" s="1">
        <v>0.0</v>
      </c>
      <c r="E3368" s="1">
        <v>0.316378859236002</v>
      </c>
    </row>
    <row r="3369">
      <c r="A3369" s="1">
        <v>3367.0</v>
      </c>
      <c r="B3369" s="2" t="str">
        <f>HYPERLINK("https://stackoverflow.com/q/60990549", "60990549")</f>
        <v>60990549</v>
      </c>
      <c r="C3369" s="1" t="s">
        <v>4</v>
      </c>
      <c r="D3369" s="1">
        <v>5.0</v>
      </c>
      <c r="E3369" s="1">
        <v>0.310700854700854</v>
      </c>
    </row>
    <row r="3370">
      <c r="A3370" s="1">
        <v>3368.0</v>
      </c>
      <c r="B3370" s="2" t="str">
        <f>HYPERLINK("https://stackoverflow.com/q/61011463", "61011463")</f>
        <v>61011463</v>
      </c>
      <c r="C3370" s="1" t="s">
        <v>4</v>
      </c>
      <c r="D3370" s="1">
        <v>3.0</v>
      </c>
      <c r="E3370" s="1">
        <v>0.534826856991805</v>
      </c>
    </row>
    <row r="3371">
      <c r="A3371" s="1">
        <v>3369.0</v>
      </c>
      <c r="B3371" s="2" t="str">
        <f>HYPERLINK("https://stackoverflow.com/q/61014391", "61014391")</f>
        <v>61014391</v>
      </c>
      <c r="C3371" s="1" t="s">
        <v>4</v>
      </c>
      <c r="D3371" s="1">
        <v>12.0</v>
      </c>
      <c r="E3371" s="1">
        <v>0.591952599198976</v>
      </c>
    </row>
    <row r="3372">
      <c r="A3372" s="1">
        <v>3370.0</v>
      </c>
      <c r="B3372" s="2" t="str">
        <f>HYPERLINK("https://stackoverflow.com/q/61016404", "61016404")</f>
        <v>61016404</v>
      </c>
      <c r="C3372" s="1" t="s">
        <v>4</v>
      </c>
      <c r="D3372" s="1">
        <v>12.0</v>
      </c>
      <c r="E3372" s="1">
        <v>0.537980597466128</v>
      </c>
    </row>
    <row r="3373">
      <c r="A3373" s="1">
        <v>3371.0</v>
      </c>
      <c r="B3373" s="2" t="str">
        <f>HYPERLINK("https://stackoverflow.com/q/61016498", "61016498")</f>
        <v>61016498</v>
      </c>
      <c r="C3373" s="1" t="s">
        <v>4</v>
      </c>
      <c r="D3373" s="1">
        <v>8.0</v>
      </c>
      <c r="E3373" s="1">
        <v>0.592093614692484</v>
      </c>
    </row>
    <row r="3374">
      <c r="A3374" s="1">
        <v>3372.0</v>
      </c>
      <c r="B3374" s="2" t="str">
        <f>HYPERLINK("https://stackoverflow.com/q/61019105", "61019105")</f>
        <v>61019105</v>
      </c>
      <c r="C3374" s="1" t="s">
        <v>4</v>
      </c>
      <c r="D3374" s="1">
        <v>2.0</v>
      </c>
      <c r="E3374" s="1">
        <v>0.670220465653386</v>
      </c>
    </row>
    <row r="3375">
      <c r="A3375" s="1">
        <v>3373.0</v>
      </c>
      <c r="B3375" s="2" t="str">
        <f>HYPERLINK("https://stackoverflow.com/q/61021550", "61021550")</f>
        <v>61021550</v>
      </c>
      <c r="C3375" s="1" t="s">
        <v>4</v>
      </c>
      <c r="D3375" s="1">
        <v>8.0</v>
      </c>
      <c r="E3375" s="1">
        <v>0.503900272459224</v>
      </c>
    </row>
    <row r="3376">
      <c r="A3376" s="1">
        <v>3374.0</v>
      </c>
      <c r="B3376" s="2" t="str">
        <f>HYPERLINK("https://stackoverflow.com/q/61021604", "61021604")</f>
        <v>61021604</v>
      </c>
      <c r="C3376" s="1" t="s">
        <v>4</v>
      </c>
      <c r="D3376" s="1">
        <v>1.0</v>
      </c>
      <c r="E3376" s="1">
        <v>0.719340738884712</v>
      </c>
    </row>
    <row r="3377">
      <c r="A3377" s="1">
        <v>3375.0</v>
      </c>
      <c r="B3377" s="2" t="str">
        <f>HYPERLINK("https://stackoverflow.com/q/61038662", "61038662")</f>
        <v>61038662</v>
      </c>
      <c r="C3377" s="1" t="s">
        <v>4</v>
      </c>
      <c r="D3377" s="1">
        <v>3.0</v>
      </c>
      <c r="E3377" s="1">
        <v>0.355094865733163</v>
      </c>
    </row>
    <row r="3378">
      <c r="A3378" s="1">
        <v>3376.0</v>
      </c>
      <c r="B3378" s="2" t="str">
        <f>HYPERLINK("https://stackoverflow.com/q/61051123", "61051123")</f>
        <v>61051123</v>
      </c>
      <c r="C3378" s="1" t="s">
        <v>4</v>
      </c>
      <c r="D3378" s="1">
        <v>3.0</v>
      </c>
      <c r="E3378" s="1">
        <v>0.304326646295558</v>
      </c>
    </row>
    <row r="3379">
      <c r="A3379" s="1">
        <v>3377.0</v>
      </c>
      <c r="B3379" s="2" t="str">
        <f>HYPERLINK("https://stackoverflow.com/q/61058282", "61058282")</f>
        <v>61058282</v>
      </c>
      <c r="C3379" s="1" t="s">
        <v>4</v>
      </c>
      <c r="D3379" s="1">
        <v>12.0</v>
      </c>
      <c r="E3379" s="1">
        <v>0.65253593906889</v>
      </c>
    </row>
    <row r="3380">
      <c r="A3380" s="1">
        <v>3378.0</v>
      </c>
      <c r="B3380" s="2" t="str">
        <f>HYPERLINK("https://stackoverflow.com/q/61060770", "61060770")</f>
        <v>61060770</v>
      </c>
      <c r="C3380" s="1" t="s">
        <v>4</v>
      </c>
      <c r="D3380" s="1">
        <v>11.0</v>
      </c>
      <c r="E3380" s="1">
        <v>0.483754908754908</v>
      </c>
    </row>
    <row r="3381">
      <c r="A3381" s="1">
        <v>3379.0</v>
      </c>
      <c r="B3381" s="2" t="str">
        <f>HYPERLINK("https://stackoverflow.com/q/61065007", "61065007")</f>
        <v>61065007</v>
      </c>
      <c r="C3381" s="1" t="s">
        <v>4</v>
      </c>
      <c r="D3381" s="1">
        <v>2.0</v>
      </c>
      <c r="E3381" s="1">
        <v>0.337885820081665</v>
      </c>
    </row>
    <row r="3382">
      <c r="A3382" s="1">
        <v>3380.0</v>
      </c>
      <c r="B3382" s="2" t="str">
        <f>HYPERLINK("https://stackoverflow.com/q/61073250", "61073250")</f>
        <v>61073250</v>
      </c>
      <c r="C3382" s="1" t="s">
        <v>4</v>
      </c>
      <c r="D3382" s="1">
        <v>2.0</v>
      </c>
      <c r="E3382" s="1">
        <v>0.435508935508935</v>
      </c>
    </row>
    <row r="3383">
      <c r="A3383" s="1">
        <v>3381.0</v>
      </c>
      <c r="B3383" s="2" t="str">
        <f>HYPERLINK("https://stackoverflow.com/q/61074680", "61074680")</f>
        <v>61074680</v>
      </c>
      <c r="C3383" s="1" t="s">
        <v>4</v>
      </c>
      <c r="D3383" s="1">
        <v>7.0</v>
      </c>
      <c r="E3383" s="1">
        <v>0.352409903956295</v>
      </c>
    </row>
    <row r="3384">
      <c r="A3384" s="1">
        <v>3382.0</v>
      </c>
      <c r="B3384" s="2" t="str">
        <f>HYPERLINK("https://stackoverflow.com/q/61076418", "61076418")</f>
        <v>61076418</v>
      </c>
      <c r="C3384" s="1" t="s">
        <v>4</v>
      </c>
      <c r="D3384" s="1">
        <v>11.0</v>
      </c>
      <c r="E3384" s="1">
        <v>0.620505452402004</v>
      </c>
    </row>
    <row r="3385">
      <c r="A3385" s="1">
        <v>3383.0</v>
      </c>
      <c r="B3385" s="2" t="str">
        <f>HYPERLINK("https://stackoverflow.com/q/61076786", "61076786")</f>
        <v>61076786</v>
      </c>
      <c r="C3385" s="1" t="s">
        <v>4</v>
      </c>
      <c r="D3385" s="1">
        <v>9.0</v>
      </c>
      <c r="E3385" s="1">
        <v>0.421122648395375</v>
      </c>
    </row>
    <row r="3386">
      <c r="A3386" s="1">
        <v>3384.0</v>
      </c>
      <c r="B3386" s="2" t="str">
        <f>HYPERLINK("https://stackoverflow.com/q/61078197", "61078197")</f>
        <v>61078197</v>
      </c>
      <c r="C3386" s="1" t="s">
        <v>4</v>
      </c>
      <c r="D3386" s="1">
        <v>2.0</v>
      </c>
      <c r="E3386" s="1">
        <v>0.402680652680652</v>
      </c>
    </row>
    <row r="3387">
      <c r="A3387" s="1">
        <v>3385.0</v>
      </c>
      <c r="B3387" s="2" t="str">
        <f>HYPERLINK("https://stackoverflow.com/q/61088814", "61088814")</f>
        <v>61088814</v>
      </c>
      <c r="C3387" s="1" t="s">
        <v>4</v>
      </c>
      <c r="D3387" s="1">
        <v>5.0</v>
      </c>
      <c r="E3387" s="1">
        <v>0.438034188034188</v>
      </c>
    </row>
    <row r="3388">
      <c r="A3388" s="1">
        <v>3386.0</v>
      </c>
      <c r="B3388" s="2" t="str">
        <f>HYPERLINK("https://stackoverflow.com/q/61093844", "61093844")</f>
        <v>61093844</v>
      </c>
      <c r="C3388" s="1" t="s">
        <v>4</v>
      </c>
      <c r="D3388" s="1">
        <v>2.0</v>
      </c>
      <c r="E3388" s="1">
        <v>0.681143576492413</v>
      </c>
    </row>
    <row r="3389">
      <c r="A3389" s="1">
        <v>3387.0</v>
      </c>
      <c r="B3389" s="2" t="str">
        <f>HYPERLINK("https://stackoverflow.com/q/61094682", "61094682")</f>
        <v>61094682</v>
      </c>
      <c r="C3389" s="1" t="s">
        <v>4</v>
      </c>
      <c r="D3389" s="1">
        <v>5.0</v>
      </c>
      <c r="E3389" s="1">
        <v>0.320961636030129</v>
      </c>
    </row>
    <row r="3390">
      <c r="A3390" s="1">
        <v>3388.0</v>
      </c>
      <c r="B3390" s="2" t="str">
        <f>HYPERLINK("https://stackoverflow.com/q/61100181", "61100181")</f>
        <v>61100181</v>
      </c>
      <c r="C3390" s="1" t="s">
        <v>4</v>
      </c>
      <c r="D3390" s="1">
        <v>6.0</v>
      </c>
      <c r="E3390" s="1">
        <v>0.351753008895866</v>
      </c>
    </row>
    <row r="3391">
      <c r="A3391" s="1">
        <v>3389.0</v>
      </c>
      <c r="B3391" s="2" t="str">
        <f>HYPERLINK("https://stackoverflow.com/q/61105890", "61105890")</f>
        <v>61105890</v>
      </c>
      <c r="C3391" s="1" t="s">
        <v>4</v>
      </c>
      <c r="D3391" s="1">
        <v>0.0</v>
      </c>
      <c r="E3391" s="1">
        <v>0.528188203435728</v>
      </c>
    </row>
    <row r="3392">
      <c r="A3392" s="1">
        <v>3390.0</v>
      </c>
      <c r="B3392" s="2" t="str">
        <f>HYPERLINK("https://stackoverflow.com/q/61112343", "61112343")</f>
        <v>61112343</v>
      </c>
      <c r="C3392" s="1" t="s">
        <v>4</v>
      </c>
      <c r="D3392" s="1">
        <v>7.0</v>
      </c>
      <c r="E3392" s="1">
        <v>0.222165393707946</v>
      </c>
    </row>
    <row r="3393">
      <c r="A3393" s="1">
        <v>3391.0</v>
      </c>
      <c r="B3393" s="2" t="str">
        <f>HYPERLINK("https://stackoverflow.com/q/61120900", "61120900")</f>
        <v>61120900</v>
      </c>
      <c r="C3393" s="1" t="s">
        <v>4</v>
      </c>
      <c r="D3393" s="1">
        <v>0.0</v>
      </c>
      <c r="E3393" s="1">
        <v>0.655143087978908</v>
      </c>
    </row>
    <row r="3394">
      <c r="A3394" s="1">
        <v>3392.0</v>
      </c>
      <c r="B3394" s="2" t="str">
        <f>HYPERLINK("https://stackoverflow.com/q/61123415", "61123415")</f>
        <v>61123415</v>
      </c>
      <c r="C3394" s="1" t="s">
        <v>4</v>
      </c>
      <c r="D3394" s="1">
        <v>4.0</v>
      </c>
      <c r="E3394" s="1">
        <v>0.312020835625985</v>
      </c>
    </row>
    <row r="3395">
      <c r="A3395" s="1">
        <v>3393.0</v>
      </c>
      <c r="B3395" s="2" t="str">
        <f>HYPERLINK("https://stackoverflow.com/q/61127025", "61127025")</f>
        <v>61127025</v>
      </c>
      <c r="C3395" s="1" t="s">
        <v>4</v>
      </c>
      <c r="D3395" s="1">
        <v>3.0</v>
      </c>
      <c r="E3395" s="1">
        <v>0.475830180748213</v>
      </c>
    </row>
    <row r="3396">
      <c r="A3396" s="1">
        <v>3394.0</v>
      </c>
      <c r="B3396" s="2" t="str">
        <f>HYPERLINK("https://stackoverflow.com/q/61131140", "61131140")</f>
        <v>61131140</v>
      </c>
      <c r="C3396" s="1" t="s">
        <v>4</v>
      </c>
      <c r="D3396" s="1">
        <v>12.0</v>
      </c>
      <c r="E3396" s="1">
        <v>0.403290554369691</v>
      </c>
    </row>
    <row r="3397">
      <c r="A3397" s="1">
        <v>3395.0</v>
      </c>
      <c r="B3397" s="2" t="str">
        <f>HYPERLINK("https://stackoverflow.com/q/61143493", "61143493")</f>
        <v>61143493</v>
      </c>
      <c r="C3397" s="1" t="s">
        <v>4</v>
      </c>
      <c r="D3397" s="1">
        <v>0.0</v>
      </c>
      <c r="E3397" s="1">
        <v>0.604762174298597</v>
      </c>
    </row>
    <row r="3398">
      <c r="A3398" s="1">
        <v>3396.0</v>
      </c>
      <c r="B3398" s="2" t="str">
        <f>HYPERLINK("https://stackoverflow.com/q/61153574", "61153574")</f>
        <v>61153574</v>
      </c>
      <c r="C3398" s="1" t="s">
        <v>4</v>
      </c>
      <c r="D3398" s="1">
        <v>6.0</v>
      </c>
      <c r="E3398" s="1">
        <v>0.429551154102052</v>
      </c>
    </row>
    <row r="3399">
      <c r="A3399" s="1">
        <v>3397.0</v>
      </c>
      <c r="B3399" s="2" t="str">
        <f>HYPERLINK("https://stackoverflow.com/q/61164244", "61164244")</f>
        <v>61164244</v>
      </c>
      <c r="C3399" s="1" t="s">
        <v>4</v>
      </c>
      <c r="D3399" s="1">
        <v>6.0</v>
      </c>
      <c r="E3399" s="1">
        <v>0.516874057315233</v>
      </c>
    </row>
    <row r="3400">
      <c r="A3400" s="1">
        <v>3398.0</v>
      </c>
      <c r="B3400" s="2" t="str">
        <f>HYPERLINK("https://stackoverflow.com/q/61169100", "61169100")</f>
        <v>61169100</v>
      </c>
      <c r="C3400" s="1" t="s">
        <v>4</v>
      </c>
      <c r="D3400" s="1">
        <v>4.0</v>
      </c>
      <c r="E3400" s="1">
        <v>0.597200030434451</v>
      </c>
    </row>
    <row r="3401">
      <c r="A3401" s="1">
        <v>3399.0</v>
      </c>
      <c r="B3401" s="2" t="str">
        <f>HYPERLINK("https://stackoverflow.com/q/61186117", "61186117")</f>
        <v>61186117</v>
      </c>
      <c r="C3401" s="1" t="s">
        <v>4</v>
      </c>
      <c r="D3401" s="1">
        <v>8.0</v>
      </c>
      <c r="E3401" s="1">
        <v>0.506914043499409</v>
      </c>
    </row>
    <row r="3402">
      <c r="A3402" s="1">
        <v>3400.0</v>
      </c>
      <c r="B3402" s="2" t="str">
        <f>HYPERLINK("https://stackoverflow.com/q/61188935", "61188935")</f>
        <v>61188935</v>
      </c>
      <c r="C3402" s="1" t="s">
        <v>4</v>
      </c>
      <c r="D3402" s="1">
        <v>6.0</v>
      </c>
      <c r="E3402" s="1">
        <v>0.532248458802131</v>
      </c>
    </row>
    <row r="3403">
      <c r="A3403" s="1">
        <v>3401.0</v>
      </c>
      <c r="B3403" s="2" t="str">
        <f>HYPERLINK("https://stackoverflow.com/q/61191042", "61191042")</f>
        <v>61191042</v>
      </c>
      <c r="C3403" s="1" t="s">
        <v>4</v>
      </c>
      <c r="D3403" s="1">
        <v>0.0</v>
      </c>
      <c r="E3403" s="1">
        <v>0.485191810773206</v>
      </c>
    </row>
    <row r="3404">
      <c r="A3404" s="1">
        <v>3402.0</v>
      </c>
      <c r="B3404" s="2" t="str">
        <f>HYPERLINK("https://stackoverflow.com/q/61204978", "61204978")</f>
        <v>61204978</v>
      </c>
      <c r="C3404" s="1" t="s">
        <v>4</v>
      </c>
      <c r="D3404" s="1">
        <v>5.0</v>
      </c>
      <c r="E3404" s="1">
        <v>0.311634532564765</v>
      </c>
    </row>
    <row r="3405">
      <c r="A3405" s="1">
        <v>3403.0</v>
      </c>
      <c r="B3405" s="2" t="str">
        <f>HYPERLINK("https://stackoverflow.com/q/61206586", "61206586")</f>
        <v>61206586</v>
      </c>
      <c r="C3405" s="1" t="s">
        <v>4</v>
      </c>
      <c r="D3405" s="1">
        <v>12.0</v>
      </c>
      <c r="E3405" s="1">
        <v>0.605908584169453</v>
      </c>
    </row>
    <row r="3406">
      <c r="A3406" s="1">
        <v>3404.0</v>
      </c>
      <c r="B3406" s="2" t="str">
        <f>HYPERLINK("https://stackoverflow.com/q/61207759", "61207759")</f>
        <v>61207759</v>
      </c>
      <c r="C3406" s="1" t="s">
        <v>4</v>
      </c>
      <c r="D3406" s="1">
        <v>2.0</v>
      </c>
      <c r="E3406" s="1">
        <v>0.272444179420923</v>
      </c>
    </row>
    <row r="3407">
      <c r="A3407" s="1">
        <v>3405.0</v>
      </c>
      <c r="B3407" s="2" t="str">
        <f>HYPERLINK("https://stackoverflow.com/q/61207974", "61207974")</f>
        <v>61207974</v>
      </c>
      <c r="C3407" s="1" t="s">
        <v>4</v>
      </c>
      <c r="D3407" s="1">
        <v>12.0</v>
      </c>
      <c r="E3407" s="1">
        <v>0.373282901584788</v>
      </c>
    </row>
    <row r="3408">
      <c r="A3408" s="1">
        <v>3406.0</v>
      </c>
      <c r="B3408" s="2" t="str">
        <f>HYPERLINK("https://stackoverflow.com/q/61208367", "61208367")</f>
        <v>61208367</v>
      </c>
      <c r="C3408" s="1" t="s">
        <v>4</v>
      </c>
      <c r="D3408" s="1">
        <v>0.0</v>
      </c>
      <c r="E3408" s="1">
        <v>0.438611174516218</v>
      </c>
    </row>
    <row r="3409">
      <c r="A3409" s="1">
        <v>3407.0</v>
      </c>
      <c r="B3409" s="2" t="str">
        <f>HYPERLINK("https://stackoverflow.com/q/61210424", "61210424")</f>
        <v>61210424</v>
      </c>
      <c r="C3409" s="1" t="s">
        <v>4</v>
      </c>
      <c r="D3409" s="1">
        <v>12.0</v>
      </c>
      <c r="E3409" s="1">
        <v>0.319018831213953</v>
      </c>
    </row>
    <row r="3410">
      <c r="A3410" s="1">
        <v>3408.0</v>
      </c>
      <c r="B3410" s="2" t="str">
        <f>HYPERLINK("https://stackoverflow.com/q/61217110", "61217110")</f>
        <v>61217110</v>
      </c>
      <c r="C3410" s="1" t="s">
        <v>4</v>
      </c>
      <c r="D3410" s="1">
        <v>1.0</v>
      </c>
      <c r="E3410" s="1">
        <v>0.387296180654114</v>
      </c>
    </row>
    <row r="3411">
      <c r="A3411" s="1">
        <v>3409.0</v>
      </c>
      <c r="B3411" s="2" t="str">
        <f>HYPERLINK("https://stackoverflow.com/q/61221088", "61221088")</f>
        <v>61221088</v>
      </c>
      <c r="C3411" s="1" t="s">
        <v>4</v>
      </c>
      <c r="D3411" s="1">
        <v>8.0</v>
      </c>
      <c r="E3411" s="1">
        <v>0.496547294042074</v>
      </c>
    </row>
    <row r="3412">
      <c r="A3412" s="1">
        <v>3410.0</v>
      </c>
      <c r="B3412" s="2" t="str">
        <f>HYPERLINK("https://stackoverflow.com/q/61222090", "61222090")</f>
        <v>61222090</v>
      </c>
      <c r="C3412" s="1" t="s">
        <v>4</v>
      </c>
      <c r="D3412" s="1">
        <v>0.0</v>
      </c>
      <c r="E3412" s="1">
        <v>0.320222582517664</v>
      </c>
    </row>
    <row r="3413">
      <c r="A3413" s="1">
        <v>3411.0</v>
      </c>
      <c r="B3413" s="2" t="str">
        <f>HYPERLINK("https://stackoverflow.com/q/61226697", "61226697")</f>
        <v>61226697</v>
      </c>
      <c r="C3413" s="1" t="s">
        <v>4</v>
      </c>
      <c r="D3413" s="1">
        <v>9.0</v>
      </c>
      <c r="E3413" s="1">
        <v>0.376182336182336</v>
      </c>
    </row>
    <row r="3414">
      <c r="A3414" s="1">
        <v>3412.0</v>
      </c>
      <c r="B3414" s="2" t="str">
        <f>HYPERLINK("https://stackoverflow.com/q/61238595", "61238595")</f>
        <v>61238595</v>
      </c>
      <c r="C3414" s="1" t="s">
        <v>4</v>
      </c>
      <c r="D3414" s="1">
        <v>12.0</v>
      </c>
      <c r="E3414" s="1">
        <v>0.531104062031897</v>
      </c>
    </row>
    <row r="3415">
      <c r="A3415" s="1">
        <v>3413.0</v>
      </c>
      <c r="B3415" s="2" t="str">
        <f>HYPERLINK("https://stackoverflow.com/q/61242253", "61242253")</f>
        <v>61242253</v>
      </c>
      <c r="C3415" s="1" t="s">
        <v>4</v>
      </c>
      <c r="D3415" s="1">
        <v>12.0</v>
      </c>
      <c r="E3415" s="1">
        <v>0.237210713202362</v>
      </c>
    </row>
    <row r="3416">
      <c r="A3416" s="1">
        <v>3414.0</v>
      </c>
      <c r="B3416" s="2" t="str">
        <f>HYPERLINK("https://stackoverflow.com/q/61252925", "61252925")</f>
        <v>61252925</v>
      </c>
      <c r="C3416" s="1" t="s">
        <v>4</v>
      </c>
      <c r="D3416" s="1">
        <v>12.0</v>
      </c>
      <c r="E3416" s="1">
        <v>0.487353915925344</v>
      </c>
    </row>
    <row r="3417">
      <c r="A3417" s="1">
        <v>3415.0</v>
      </c>
      <c r="B3417" s="2" t="str">
        <f>HYPERLINK("https://stackoverflow.com/q/61268147", "61268147")</f>
        <v>61268147</v>
      </c>
      <c r="C3417" s="1" t="s">
        <v>4</v>
      </c>
      <c r="D3417" s="1">
        <v>10.0</v>
      </c>
      <c r="E3417" s="1">
        <v>0.592425321591988</v>
      </c>
    </row>
    <row r="3418">
      <c r="A3418" s="1">
        <v>3416.0</v>
      </c>
      <c r="B3418" s="2" t="str">
        <f>HYPERLINK("https://stackoverflow.com/q/61282234", "61282234")</f>
        <v>61282234</v>
      </c>
      <c r="C3418" s="1" t="s">
        <v>4</v>
      </c>
      <c r="D3418" s="1">
        <v>8.0</v>
      </c>
      <c r="E3418" s="1">
        <v>0.798003286515983</v>
      </c>
    </row>
    <row r="3419">
      <c r="A3419" s="1">
        <v>3417.0</v>
      </c>
      <c r="B3419" s="2" t="str">
        <f>HYPERLINK("https://stackoverflow.com/q/61282976", "61282976")</f>
        <v>61282976</v>
      </c>
      <c r="C3419" s="1" t="s">
        <v>4</v>
      </c>
      <c r="D3419" s="1">
        <v>8.0</v>
      </c>
      <c r="E3419" s="1">
        <v>0.729370166870166</v>
      </c>
    </row>
    <row r="3420">
      <c r="A3420" s="1">
        <v>3418.0</v>
      </c>
      <c r="B3420" s="2" t="str">
        <f>HYPERLINK("https://stackoverflow.com/q/61284724", "61284724")</f>
        <v>61284724</v>
      </c>
      <c r="C3420" s="1" t="s">
        <v>4</v>
      </c>
      <c r="D3420" s="1">
        <v>0.0</v>
      </c>
      <c r="E3420" s="1">
        <v>0.376674320704171</v>
      </c>
    </row>
    <row r="3421">
      <c r="A3421" s="1">
        <v>3419.0</v>
      </c>
      <c r="B3421" s="2" t="str">
        <f>HYPERLINK("https://stackoverflow.com/q/61287217", "61287217")</f>
        <v>61287217</v>
      </c>
      <c r="C3421" s="1" t="s">
        <v>4</v>
      </c>
      <c r="D3421" s="1">
        <v>6.0</v>
      </c>
      <c r="E3421" s="1">
        <v>0.477843771629082</v>
      </c>
    </row>
    <row r="3422">
      <c r="A3422" s="1">
        <v>3420.0</v>
      </c>
      <c r="B3422" s="2" t="str">
        <f>HYPERLINK("https://stackoverflow.com/q/61309820", "61309820")</f>
        <v>61309820</v>
      </c>
      <c r="C3422" s="1" t="s">
        <v>4</v>
      </c>
      <c r="D3422" s="1">
        <v>7.0</v>
      </c>
      <c r="E3422" s="1">
        <v>0.608122334635904</v>
      </c>
    </row>
    <row r="3423">
      <c r="A3423" s="1">
        <v>3421.0</v>
      </c>
      <c r="B3423" s="2" t="str">
        <f>HYPERLINK("https://stackoverflow.com/q/61325505", "61325505")</f>
        <v>61325505</v>
      </c>
      <c r="C3423" s="1" t="s">
        <v>4</v>
      </c>
      <c r="D3423" s="1">
        <v>0.0</v>
      </c>
      <c r="E3423" s="1">
        <v>0.395613860730139</v>
      </c>
    </row>
    <row r="3424">
      <c r="A3424" s="1">
        <v>3422.0</v>
      </c>
      <c r="B3424" s="2" t="str">
        <f>HYPERLINK("https://stackoverflow.com/q/61327724", "61327724")</f>
        <v>61327724</v>
      </c>
      <c r="C3424" s="1" t="s">
        <v>4</v>
      </c>
      <c r="D3424" s="1">
        <v>6.0</v>
      </c>
      <c r="E3424" s="1">
        <v>0.404603388813915</v>
      </c>
    </row>
    <row r="3425">
      <c r="A3425" s="1">
        <v>3423.0</v>
      </c>
      <c r="B3425" s="2" t="str">
        <f>HYPERLINK("https://stackoverflow.com/q/61329104", "61329104")</f>
        <v>61329104</v>
      </c>
      <c r="C3425" s="1" t="s">
        <v>4</v>
      </c>
      <c r="D3425" s="1">
        <v>8.0</v>
      </c>
      <c r="E3425" s="1">
        <v>0.602933177933177</v>
      </c>
    </row>
    <row r="3426">
      <c r="A3426" s="1">
        <v>3424.0</v>
      </c>
      <c r="B3426" s="2" t="str">
        <f>HYPERLINK("https://stackoverflow.com/q/61330666", "61330666")</f>
        <v>61330666</v>
      </c>
      <c r="C3426" s="1" t="s">
        <v>4</v>
      </c>
      <c r="D3426" s="1">
        <v>6.0</v>
      </c>
      <c r="E3426" s="1">
        <v>0.603075970763993</v>
      </c>
    </row>
    <row r="3427">
      <c r="A3427" s="1">
        <v>3425.0</v>
      </c>
      <c r="B3427" s="2" t="str">
        <f>HYPERLINK("https://stackoverflow.com/q/61331112", "61331112")</f>
        <v>61331112</v>
      </c>
      <c r="C3427" s="1" t="s">
        <v>4</v>
      </c>
      <c r="D3427" s="1">
        <v>10.0</v>
      </c>
      <c r="E3427" s="1">
        <v>0.760144980775353</v>
      </c>
    </row>
    <row r="3428">
      <c r="A3428" s="1">
        <v>3426.0</v>
      </c>
      <c r="B3428" s="2" t="str">
        <f>HYPERLINK("https://stackoverflow.com/q/61332655", "61332655")</f>
        <v>61332655</v>
      </c>
      <c r="C3428" s="1" t="s">
        <v>4</v>
      </c>
      <c r="D3428" s="1">
        <v>12.0</v>
      </c>
      <c r="E3428" s="1">
        <v>0.398412869661116</v>
      </c>
    </row>
    <row r="3429">
      <c r="A3429" s="1">
        <v>3427.0</v>
      </c>
      <c r="B3429" s="2" t="str">
        <f>HYPERLINK("https://stackoverflow.com/q/61341097", "61341097")</f>
        <v>61341097</v>
      </c>
      <c r="C3429" s="1" t="s">
        <v>4</v>
      </c>
      <c r="D3429" s="1">
        <v>7.0</v>
      </c>
      <c r="E3429" s="1">
        <v>0.350984445324068</v>
      </c>
    </row>
    <row r="3430">
      <c r="A3430" s="1">
        <v>3428.0</v>
      </c>
      <c r="B3430" s="2" t="str">
        <f>HYPERLINK("https://stackoverflow.com/q/61343277", "61343277")</f>
        <v>61343277</v>
      </c>
      <c r="C3430" s="1" t="s">
        <v>4</v>
      </c>
      <c r="D3430" s="1">
        <v>5.0</v>
      </c>
      <c r="E3430" s="1">
        <v>0.31940398700567</v>
      </c>
    </row>
    <row r="3431">
      <c r="A3431" s="1">
        <v>3429.0</v>
      </c>
      <c r="B3431" s="2" t="str">
        <f>HYPERLINK("https://stackoverflow.com/q/61345897", "61345897")</f>
        <v>61345897</v>
      </c>
      <c r="C3431" s="1" t="s">
        <v>4</v>
      </c>
      <c r="D3431" s="1">
        <v>6.0</v>
      </c>
      <c r="E3431" s="1">
        <v>0.327880931329207</v>
      </c>
    </row>
    <row r="3432">
      <c r="A3432" s="1">
        <v>3430.0</v>
      </c>
      <c r="B3432" s="2" t="str">
        <f>HYPERLINK("https://stackoverflow.com/q/61350573", "61350573")</f>
        <v>61350573</v>
      </c>
      <c r="C3432" s="1" t="s">
        <v>4</v>
      </c>
      <c r="D3432" s="1">
        <v>9.0</v>
      </c>
      <c r="E3432" s="1">
        <v>0.439949896846448</v>
      </c>
    </row>
    <row r="3433">
      <c r="A3433" s="1">
        <v>3431.0</v>
      </c>
      <c r="B3433" s="2" t="str">
        <f>HYPERLINK("https://stackoverflow.com/q/61350864", "61350864")</f>
        <v>61350864</v>
      </c>
      <c r="C3433" s="1" t="s">
        <v>4</v>
      </c>
      <c r="D3433" s="1">
        <v>8.0</v>
      </c>
      <c r="E3433" s="1">
        <v>0.553113553113553</v>
      </c>
    </row>
    <row r="3434">
      <c r="A3434" s="1">
        <v>3432.0</v>
      </c>
      <c r="B3434" s="2" t="str">
        <f>HYPERLINK("https://stackoverflow.com/q/61362602", "61362602")</f>
        <v>61362602</v>
      </c>
      <c r="C3434" s="1" t="s">
        <v>4</v>
      </c>
      <c r="D3434" s="1">
        <v>4.0</v>
      </c>
      <c r="E3434" s="1">
        <v>0.525877566467972</v>
      </c>
    </row>
    <row r="3435">
      <c r="A3435" s="1">
        <v>3433.0</v>
      </c>
      <c r="B3435" s="2" t="str">
        <f>HYPERLINK("https://stackoverflow.com/q/61363424", "61363424")</f>
        <v>61363424</v>
      </c>
      <c r="C3435" s="1" t="s">
        <v>4</v>
      </c>
      <c r="D3435" s="1">
        <v>5.0</v>
      </c>
      <c r="E3435" s="1">
        <v>0.37165991902834</v>
      </c>
    </row>
    <row r="3436">
      <c r="A3436" s="1">
        <v>3434.0</v>
      </c>
      <c r="B3436" s="2" t="str">
        <f>HYPERLINK("https://stackoverflow.com/q/61377118", "61377118")</f>
        <v>61377118</v>
      </c>
      <c r="C3436" s="1" t="s">
        <v>4</v>
      </c>
      <c r="D3436" s="1">
        <v>10.0</v>
      </c>
      <c r="E3436" s="1">
        <v>0.477217410992245</v>
      </c>
    </row>
    <row r="3437">
      <c r="A3437" s="1">
        <v>3435.0</v>
      </c>
      <c r="B3437" s="2" t="str">
        <f>HYPERLINK("https://stackoverflow.com/q/61378839", "61378839")</f>
        <v>61378839</v>
      </c>
      <c r="C3437" s="1" t="s">
        <v>4</v>
      </c>
      <c r="D3437" s="1">
        <v>10.0</v>
      </c>
      <c r="E3437" s="1">
        <v>0.264423076923076</v>
      </c>
    </row>
    <row r="3438">
      <c r="A3438" s="1">
        <v>3436.0</v>
      </c>
      <c r="B3438" s="2" t="str">
        <f>HYPERLINK("https://stackoverflow.com/q/61379667", "61379667")</f>
        <v>61379667</v>
      </c>
      <c r="C3438" s="1" t="s">
        <v>4</v>
      </c>
      <c r="D3438" s="1">
        <v>9.0</v>
      </c>
      <c r="E3438" s="1">
        <v>0.322627544277028</v>
      </c>
    </row>
    <row r="3439">
      <c r="A3439" s="1">
        <v>3437.0</v>
      </c>
      <c r="B3439" s="2" t="str">
        <f>HYPERLINK("https://stackoverflow.com/q/61402700", "61402700")</f>
        <v>61402700</v>
      </c>
      <c r="C3439" s="1" t="s">
        <v>4</v>
      </c>
      <c r="D3439" s="1">
        <v>9.0</v>
      </c>
      <c r="E3439" s="1">
        <v>0.334106984969053</v>
      </c>
    </row>
    <row r="3440">
      <c r="A3440" s="1">
        <v>3438.0</v>
      </c>
      <c r="B3440" s="2" t="str">
        <f>HYPERLINK("https://stackoverflow.com/q/61405883", "61405883")</f>
        <v>61405883</v>
      </c>
      <c r="C3440" s="1" t="s">
        <v>4</v>
      </c>
      <c r="D3440" s="1">
        <v>10.0</v>
      </c>
      <c r="E3440" s="1">
        <v>0.763197586726998</v>
      </c>
    </row>
    <row r="3441">
      <c r="A3441" s="1">
        <v>3439.0</v>
      </c>
      <c r="B3441" s="2" t="str">
        <f>HYPERLINK("https://stackoverflow.com/q/61422412", "61422412")</f>
        <v>61422412</v>
      </c>
      <c r="C3441" s="1" t="s">
        <v>4</v>
      </c>
      <c r="D3441" s="1">
        <v>12.0</v>
      </c>
      <c r="E3441" s="1">
        <v>0.648780648780648</v>
      </c>
    </row>
    <row r="3442">
      <c r="A3442" s="1">
        <v>3440.0</v>
      </c>
      <c r="B3442" s="2" t="str">
        <f>HYPERLINK("https://stackoverflow.com/q/61443240", "61443240")</f>
        <v>61443240</v>
      </c>
      <c r="C3442" s="1" t="s">
        <v>4</v>
      </c>
      <c r="D3442" s="1">
        <v>10.0</v>
      </c>
      <c r="E3442" s="1">
        <v>0.597180903810738</v>
      </c>
    </row>
    <row r="3443">
      <c r="A3443" s="1">
        <v>3441.0</v>
      </c>
      <c r="B3443" s="2" t="str">
        <f>HYPERLINK("https://stackoverflow.com/q/61452616", "61452616")</f>
        <v>61452616</v>
      </c>
      <c r="C3443" s="1" t="s">
        <v>4</v>
      </c>
      <c r="D3443" s="1">
        <v>2.0</v>
      </c>
      <c r="E3443" s="1">
        <v>0.609282756189972</v>
      </c>
    </row>
    <row r="3444">
      <c r="A3444" s="1">
        <v>3442.0</v>
      </c>
      <c r="B3444" s="2" t="str">
        <f>HYPERLINK("https://stackoverflow.com/q/61452894", "61452894")</f>
        <v>61452894</v>
      </c>
      <c r="C3444" s="1" t="s">
        <v>4</v>
      </c>
      <c r="D3444" s="1">
        <v>11.0</v>
      </c>
      <c r="E3444" s="1">
        <v>0.347622347622347</v>
      </c>
    </row>
    <row r="3445">
      <c r="A3445" s="1">
        <v>3443.0</v>
      </c>
      <c r="B3445" s="2" t="str">
        <f>HYPERLINK("https://stackoverflow.com/q/61454256", "61454256")</f>
        <v>61454256</v>
      </c>
      <c r="C3445" s="1" t="s">
        <v>4</v>
      </c>
      <c r="D3445" s="1">
        <v>12.0</v>
      </c>
      <c r="E3445" s="1">
        <v>0.51865749426725</v>
      </c>
    </row>
    <row r="3446">
      <c r="A3446" s="1">
        <v>3444.0</v>
      </c>
      <c r="B3446" s="2" t="str">
        <f>HYPERLINK("https://stackoverflow.com/q/61459809", "61459809")</f>
        <v>61459809</v>
      </c>
      <c r="C3446" s="1" t="s">
        <v>4</v>
      </c>
      <c r="D3446" s="1">
        <v>6.0</v>
      </c>
      <c r="E3446" s="1">
        <v>0.292163451948012</v>
      </c>
    </row>
    <row r="3447">
      <c r="A3447" s="1">
        <v>3445.0</v>
      </c>
      <c r="B3447" s="2" t="str">
        <f>HYPERLINK("https://stackoverflow.com/q/61462588", "61462588")</f>
        <v>61462588</v>
      </c>
      <c r="C3447" s="1" t="s">
        <v>4</v>
      </c>
      <c r="D3447" s="1">
        <v>0.0</v>
      </c>
      <c r="E3447" s="1">
        <v>0.360873694207027</v>
      </c>
    </row>
    <row r="3448">
      <c r="A3448" s="1">
        <v>3446.0</v>
      </c>
      <c r="B3448" s="2" t="str">
        <f>HYPERLINK("https://stackoverflow.com/q/61469908", "61469908")</f>
        <v>61469908</v>
      </c>
      <c r="C3448" s="1" t="s">
        <v>4</v>
      </c>
      <c r="D3448" s="1">
        <v>12.0</v>
      </c>
      <c r="E3448" s="1">
        <v>0.549713978060434</v>
      </c>
    </row>
    <row r="3449">
      <c r="A3449" s="1">
        <v>3447.0</v>
      </c>
      <c r="B3449" s="2" t="str">
        <f>HYPERLINK("https://stackoverflow.com/q/61470698", "61470698")</f>
        <v>61470698</v>
      </c>
      <c r="C3449" s="1" t="s">
        <v>4</v>
      </c>
      <c r="D3449" s="1">
        <v>0.0</v>
      </c>
      <c r="E3449" s="1">
        <v>0.498669108669108</v>
      </c>
    </row>
    <row r="3450">
      <c r="A3450" s="1">
        <v>3448.0</v>
      </c>
      <c r="B3450" s="2" t="str">
        <f>HYPERLINK("https://stackoverflow.com/q/61473114", "61473114")</f>
        <v>61473114</v>
      </c>
      <c r="C3450" s="1" t="s">
        <v>4</v>
      </c>
      <c r="D3450" s="1">
        <v>2.0</v>
      </c>
      <c r="E3450" s="1">
        <v>0.710479269218524</v>
      </c>
    </row>
    <row r="3451">
      <c r="A3451" s="1">
        <v>3449.0</v>
      </c>
      <c r="B3451" s="2" t="str">
        <f>HYPERLINK("https://stackoverflow.com/q/61481389", "61481389")</f>
        <v>61481389</v>
      </c>
      <c r="C3451" s="1" t="s">
        <v>4</v>
      </c>
      <c r="D3451" s="1">
        <v>2.0</v>
      </c>
      <c r="E3451" s="1">
        <v>0.348785753796192</v>
      </c>
    </row>
    <row r="3452">
      <c r="A3452" s="1">
        <v>3450.0</v>
      </c>
      <c r="B3452" s="2" t="str">
        <f>HYPERLINK("https://stackoverflow.com/q/61483577", "61483577")</f>
        <v>61483577</v>
      </c>
      <c r="C3452" s="1" t="s">
        <v>4</v>
      </c>
      <c r="D3452" s="1">
        <v>12.0</v>
      </c>
      <c r="E3452" s="1">
        <v>0.548249241797628</v>
      </c>
    </row>
    <row r="3453">
      <c r="A3453" s="1">
        <v>3451.0</v>
      </c>
      <c r="B3453" s="2" t="str">
        <f>HYPERLINK("https://stackoverflow.com/q/61487083", "61487083")</f>
        <v>61487083</v>
      </c>
      <c r="C3453" s="1" t="s">
        <v>4</v>
      </c>
      <c r="D3453" s="1">
        <v>11.0</v>
      </c>
      <c r="E3453" s="1">
        <v>0.456681052720656</v>
      </c>
    </row>
    <row r="3454">
      <c r="A3454" s="1">
        <v>3452.0</v>
      </c>
      <c r="B3454" s="2" t="str">
        <f>HYPERLINK("https://stackoverflow.com/q/61488025", "61488025")</f>
        <v>61488025</v>
      </c>
      <c r="C3454" s="1" t="s">
        <v>4</v>
      </c>
      <c r="D3454" s="1">
        <v>6.0</v>
      </c>
      <c r="E3454" s="1">
        <v>0.597978378800296</v>
      </c>
    </row>
    <row r="3455">
      <c r="A3455" s="1">
        <v>3453.0</v>
      </c>
      <c r="B3455" s="2" t="str">
        <f>HYPERLINK("https://stackoverflow.com/q/61489793", "61489793")</f>
        <v>61489793</v>
      </c>
      <c r="C3455" s="1" t="s">
        <v>4</v>
      </c>
      <c r="D3455" s="1">
        <v>7.0</v>
      </c>
      <c r="E3455" s="1">
        <v>0.617059131344845</v>
      </c>
    </row>
    <row r="3456">
      <c r="A3456" s="1">
        <v>3454.0</v>
      </c>
      <c r="B3456" s="2" t="str">
        <f>HYPERLINK("https://stackoverflow.com/q/61491488", "61491488")</f>
        <v>61491488</v>
      </c>
      <c r="C3456" s="1" t="s">
        <v>4</v>
      </c>
      <c r="D3456" s="1">
        <v>8.0</v>
      </c>
      <c r="E3456" s="1">
        <v>0.410849002849002</v>
      </c>
    </row>
    <row r="3457">
      <c r="A3457" s="1">
        <v>3455.0</v>
      </c>
      <c r="B3457" s="2" t="str">
        <f>HYPERLINK("https://stackoverflow.com/q/61494118", "61494118")</f>
        <v>61494118</v>
      </c>
      <c r="C3457" s="1" t="s">
        <v>4</v>
      </c>
      <c r="D3457" s="1">
        <v>12.0</v>
      </c>
      <c r="E3457" s="1">
        <v>0.403351922339264</v>
      </c>
    </row>
    <row r="3458">
      <c r="A3458" s="1">
        <v>3456.0</v>
      </c>
      <c r="B3458" s="2" t="str">
        <f>HYPERLINK("https://stackoverflow.com/q/61505590", "61505590")</f>
        <v>61505590</v>
      </c>
      <c r="C3458" s="1" t="s">
        <v>4</v>
      </c>
      <c r="D3458" s="1">
        <v>12.0</v>
      </c>
      <c r="E3458" s="1">
        <v>0.445331220165657</v>
      </c>
    </row>
    <row r="3459">
      <c r="A3459" s="1">
        <v>3457.0</v>
      </c>
      <c r="B3459" s="2" t="str">
        <f>HYPERLINK("https://stackoverflow.com/q/61507119", "61507119")</f>
        <v>61507119</v>
      </c>
      <c r="C3459" s="1" t="s">
        <v>4</v>
      </c>
      <c r="D3459" s="1">
        <v>11.0</v>
      </c>
      <c r="E3459" s="1">
        <v>0.378370219429822</v>
      </c>
    </row>
    <row r="3460">
      <c r="A3460" s="1">
        <v>3458.0</v>
      </c>
      <c r="B3460" s="2" t="str">
        <f>HYPERLINK("https://stackoverflow.com/q/61509495", "61509495")</f>
        <v>61509495</v>
      </c>
      <c r="C3460" s="1" t="s">
        <v>4</v>
      </c>
      <c r="D3460" s="1">
        <v>9.0</v>
      </c>
      <c r="E3460" s="1">
        <v>0.357331266059161</v>
      </c>
    </row>
    <row r="3461">
      <c r="A3461" s="1">
        <v>3459.0</v>
      </c>
      <c r="B3461" s="2" t="str">
        <f>HYPERLINK("https://stackoverflow.com/q/61509970", "61509970")</f>
        <v>61509970</v>
      </c>
      <c r="C3461" s="1" t="s">
        <v>4</v>
      </c>
      <c r="D3461" s="1">
        <v>6.0</v>
      </c>
      <c r="E3461" s="1">
        <v>0.547595466050401</v>
      </c>
    </row>
    <row r="3462">
      <c r="A3462" s="1">
        <v>3460.0</v>
      </c>
      <c r="B3462" s="2" t="str">
        <f>HYPERLINK("https://stackoverflow.com/q/61515127", "61515127")</f>
        <v>61515127</v>
      </c>
      <c r="C3462" s="1" t="s">
        <v>4</v>
      </c>
      <c r="D3462" s="1">
        <v>12.0</v>
      </c>
      <c r="E3462" s="1">
        <v>0.656750477138826</v>
      </c>
    </row>
    <row r="3463">
      <c r="A3463" s="1">
        <v>3461.0</v>
      </c>
      <c r="B3463" s="2" t="str">
        <f>HYPERLINK("https://stackoverflow.com/q/61519093", "61519093")</f>
        <v>61519093</v>
      </c>
      <c r="C3463" s="1" t="s">
        <v>4</v>
      </c>
      <c r="D3463" s="1">
        <v>6.0</v>
      </c>
      <c r="E3463" s="1">
        <v>0.431037790140034</v>
      </c>
    </row>
    <row r="3464">
      <c r="A3464" s="1">
        <v>3462.0</v>
      </c>
      <c r="B3464" s="2" t="str">
        <f>HYPERLINK("https://stackoverflow.com/q/61526443", "61526443")</f>
        <v>61526443</v>
      </c>
      <c r="C3464" s="1" t="s">
        <v>4</v>
      </c>
      <c r="D3464" s="1">
        <v>2.0</v>
      </c>
      <c r="E3464" s="1">
        <v>0.291314329878159</v>
      </c>
    </row>
    <row r="3465">
      <c r="A3465" s="1">
        <v>3463.0</v>
      </c>
      <c r="B3465" s="2" t="str">
        <f>HYPERLINK("https://stackoverflow.com/q/61526756", "61526756")</f>
        <v>61526756</v>
      </c>
      <c r="C3465" s="1" t="s">
        <v>4</v>
      </c>
      <c r="D3465" s="1">
        <v>11.0</v>
      </c>
      <c r="E3465" s="1">
        <v>0.308460003070781</v>
      </c>
    </row>
    <row r="3466">
      <c r="A3466" s="1">
        <v>3464.0</v>
      </c>
      <c r="B3466" s="2" t="str">
        <f>HYPERLINK("https://stackoverflow.com/q/61530340", "61530340")</f>
        <v>61530340</v>
      </c>
      <c r="C3466" s="1" t="s">
        <v>4</v>
      </c>
      <c r="D3466" s="1">
        <v>3.0</v>
      </c>
      <c r="E3466" s="1">
        <v>0.217408389822182</v>
      </c>
    </row>
    <row r="3467">
      <c r="A3467" s="1">
        <v>3465.0</v>
      </c>
      <c r="B3467" s="2" t="str">
        <f>HYPERLINK("https://stackoverflow.com/q/61531008", "61531008")</f>
        <v>61531008</v>
      </c>
      <c r="C3467" s="1" t="s">
        <v>4</v>
      </c>
      <c r="D3467" s="1">
        <v>3.0</v>
      </c>
      <c r="E3467" s="1">
        <v>0.639044289044289</v>
      </c>
    </row>
    <row r="3468">
      <c r="A3468" s="1">
        <v>3466.0</v>
      </c>
      <c r="B3468" s="2" t="str">
        <f>HYPERLINK("https://stackoverflow.com/q/61531727", "61531727")</f>
        <v>61531727</v>
      </c>
      <c r="C3468" s="1" t="s">
        <v>4</v>
      </c>
      <c r="D3468" s="1">
        <v>8.0</v>
      </c>
      <c r="E3468" s="1">
        <v>0.427435684293539</v>
      </c>
    </row>
    <row r="3469">
      <c r="A3469" s="1">
        <v>3467.0</v>
      </c>
      <c r="B3469" s="2" t="str">
        <f>HYPERLINK("https://stackoverflow.com/q/61537914", "61537914")</f>
        <v>61537914</v>
      </c>
      <c r="C3469" s="1" t="s">
        <v>4</v>
      </c>
      <c r="D3469" s="1">
        <v>6.0</v>
      </c>
      <c r="E3469" s="1">
        <v>0.651265535323506</v>
      </c>
    </row>
    <row r="3470">
      <c r="A3470" s="1">
        <v>3468.0</v>
      </c>
      <c r="B3470" s="2" t="str">
        <f>HYPERLINK("https://stackoverflow.com/q/61548727", "61548727")</f>
        <v>61548727</v>
      </c>
      <c r="C3470" s="1" t="s">
        <v>4</v>
      </c>
      <c r="D3470" s="1">
        <v>9.0</v>
      </c>
      <c r="E3470" s="1">
        <v>0.331114110061478</v>
      </c>
    </row>
    <row r="3471">
      <c r="A3471" s="1">
        <v>3469.0</v>
      </c>
      <c r="B3471" s="2" t="str">
        <f>HYPERLINK("https://stackoverflow.com/q/61552568", "61552568")</f>
        <v>61552568</v>
      </c>
      <c r="C3471" s="1" t="s">
        <v>4</v>
      </c>
      <c r="D3471" s="1">
        <v>9.0</v>
      </c>
      <c r="E3471" s="1">
        <v>0.34789081885856</v>
      </c>
    </row>
    <row r="3472">
      <c r="A3472" s="1">
        <v>3470.0</v>
      </c>
      <c r="B3472" s="2" t="str">
        <f>HYPERLINK("https://stackoverflow.com/q/61557784", "61557784")</f>
        <v>61557784</v>
      </c>
      <c r="C3472" s="1" t="s">
        <v>4</v>
      </c>
      <c r="D3472" s="1">
        <v>12.0</v>
      </c>
      <c r="E3472" s="1">
        <v>0.625157357715497</v>
      </c>
    </row>
    <row r="3473">
      <c r="A3473" s="1">
        <v>3471.0</v>
      </c>
      <c r="B3473" s="2" t="str">
        <f>HYPERLINK("https://stackoverflow.com/q/61579511", "61579511")</f>
        <v>61579511</v>
      </c>
      <c r="C3473" s="1" t="s">
        <v>4</v>
      </c>
      <c r="D3473" s="1">
        <v>7.0</v>
      </c>
      <c r="E3473" s="1">
        <v>0.303748772675326</v>
      </c>
    </row>
    <row r="3474">
      <c r="A3474" s="1">
        <v>3472.0</v>
      </c>
      <c r="B3474" s="2" t="str">
        <f>HYPERLINK("https://stackoverflow.com/q/61583655", "61583655")</f>
        <v>61583655</v>
      </c>
      <c r="C3474" s="1" t="s">
        <v>4</v>
      </c>
      <c r="D3474" s="1">
        <v>7.0</v>
      </c>
      <c r="E3474" s="1">
        <v>0.321643003461185</v>
      </c>
    </row>
    <row r="3475">
      <c r="A3475" s="1">
        <v>3473.0</v>
      </c>
      <c r="B3475" s="2" t="str">
        <f>HYPERLINK("https://stackoverflow.com/q/61588758", "61588758")</f>
        <v>61588758</v>
      </c>
      <c r="C3475" s="1" t="s">
        <v>4</v>
      </c>
      <c r="D3475" s="1">
        <v>9.0</v>
      </c>
      <c r="E3475" s="1">
        <v>0.719389899717768</v>
      </c>
    </row>
    <row r="3476">
      <c r="A3476" s="1">
        <v>3474.0</v>
      </c>
      <c r="B3476" s="2" t="str">
        <f>HYPERLINK("https://stackoverflow.com/q/61594436", "61594436")</f>
        <v>61594436</v>
      </c>
      <c r="C3476" s="1" t="s">
        <v>4</v>
      </c>
      <c r="D3476" s="1">
        <v>12.0</v>
      </c>
      <c r="E3476" s="1">
        <v>0.479700854700854</v>
      </c>
    </row>
    <row r="3477">
      <c r="A3477" s="1">
        <v>3475.0</v>
      </c>
      <c r="B3477" s="2" t="str">
        <f>HYPERLINK("https://stackoverflow.com/q/61597162", "61597162")</f>
        <v>61597162</v>
      </c>
      <c r="C3477" s="1" t="s">
        <v>4</v>
      </c>
      <c r="D3477" s="1">
        <v>12.0</v>
      </c>
      <c r="E3477" s="1">
        <v>0.333549582947173</v>
      </c>
    </row>
    <row r="3478">
      <c r="A3478" s="1">
        <v>3476.0</v>
      </c>
      <c r="B3478" s="2" t="str">
        <f>HYPERLINK("https://stackoverflow.com/q/61604943", "61604943")</f>
        <v>61604943</v>
      </c>
      <c r="C3478" s="1" t="s">
        <v>4</v>
      </c>
      <c r="D3478" s="1">
        <v>12.0</v>
      </c>
      <c r="E3478" s="1">
        <v>0.617131793927373</v>
      </c>
    </row>
    <row r="3479">
      <c r="A3479" s="1">
        <v>3477.0</v>
      </c>
      <c r="B3479" s="2" t="str">
        <f>HYPERLINK("https://stackoverflow.com/q/61611950", "61611950")</f>
        <v>61611950</v>
      </c>
      <c r="C3479" s="1" t="s">
        <v>4</v>
      </c>
      <c r="D3479" s="1">
        <v>7.0</v>
      </c>
      <c r="E3479" s="1">
        <v>0.279343318947279</v>
      </c>
    </row>
    <row r="3480">
      <c r="A3480" s="1">
        <v>3478.0</v>
      </c>
      <c r="B3480" s="2" t="str">
        <f>HYPERLINK("https://stackoverflow.com/q/61618284", "61618284")</f>
        <v>61618284</v>
      </c>
      <c r="C3480" s="1" t="s">
        <v>4</v>
      </c>
      <c r="D3480" s="1">
        <v>3.0</v>
      </c>
      <c r="E3480" s="1">
        <v>0.647878242615084</v>
      </c>
    </row>
    <row r="3481">
      <c r="A3481" s="1">
        <v>3479.0</v>
      </c>
      <c r="B3481" s="2" t="str">
        <f>HYPERLINK("https://stackoverflow.com/q/61623473", "61623473")</f>
        <v>61623473</v>
      </c>
      <c r="C3481" s="1" t="s">
        <v>4</v>
      </c>
      <c r="D3481" s="1">
        <v>2.0</v>
      </c>
      <c r="E3481" s="1">
        <v>0.709488569244666</v>
      </c>
    </row>
    <row r="3482">
      <c r="A3482" s="1">
        <v>3480.0</v>
      </c>
      <c r="B3482" s="2" t="str">
        <f>HYPERLINK("https://stackoverflow.com/q/61626875", "61626875")</f>
        <v>61626875</v>
      </c>
      <c r="C3482" s="1" t="s">
        <v>4</v>
      </c>
      <c r="D3482" s="1">
        <v>9.0</v>
      </c>
      <c r="E3482" s="1">
        <v>0.285947017991216</v>
      </c>
    </row>
    <row r="3483">
      <c r="A3483" s="1">
        <v>3481.0</v>
      </c>
      <c r="B3483" s="2" t="str">
        <f>HYPERLINK("https://stackoverflow.com/q/61628400", "61628400")</f>
        <v>61628400</v>
      </c>
      <c r="C3483" s="1" t="s">
        <v>4</v>
      </c>
      <c r="D3483" s="1">
        <v>12.0</v>
      </c>
      <c r="E3483" s="1">
        <v>0.740892871960833</v>
      </c>
    </row>
    <row r="3484">
      <c r="A3484" s="1">
        <v>3482.0</v>
      </c>
      <c r="B3484" s="2" t="str">
        <f>HYPERLINK("https://stackoverflow.com/q/61632938", "61632938")</f>
        <v>61632938</v>
      </c>
      <c r="C3484" s="1" t="s">
        <v>4</v>
      </c>
      <c r="D3484" s="1">
        <v>2.0</v>
      </c>
      <c r="E3484" s="1">
        <v>0.320070178827241</v>
      </c>
    </row>
    <row r="3485">
      <c r="A3485" s="1">
        <v>3483.0</v>
      </c>
      <c r="B3485" s="2" t="str">
        <f>HYPERLINK("https://stackoverflow.com/q/61634293", "61634293")</f>
        <v>61634293</v>
      </c>
      <c r="C3485" s="1" t="s">
        <v>4</v>
      </c>
      <c r="D3485" s="1">
        <v>7.0</v>
      </c>
      <c r="E3485" s="1">
        <v>0.589373380333832</v>
      </c>
    </row>
    <row r="3486">
      <c r="A3486" s="1">
        <v>3484.0</v>
      </c>
      <c r="B3486" s="2" t="str">
        <f>HYPERLINK("https://stackoverflow.com/q/61639444", "61639444")</f>
        <v>61639444</v>
      </c>
      <c r="C3486" s="1" t="s">
        <v>4</v>
      </c>
      <c r="D3486" s="1">
        <v>8.0</v>
      </c>
      <c r="E3486" s="1">
        <v>0.746565934065934</v>
      </c>
    </row>
    <row r="3487">
      <c r="A3487" s="1">
        <v>3485.0</v>
      </c>
      <c r="B3487" s="2" t="str">
        <f>HYPERLINK("https://stackoverflow.com/q/61641793", "61641793")</f>
        <v>61641793</v>
      </c>
      <c r="C3487" s="1" t="s">
        <v>4</v>
      </c>
      <c r="D3487" s="1">
        <v>12.0</v>
      </c>
      <c r="E3487" s="1">
        <v>0.43576536291768</v>
      </c>
    </row>
    <row r="3488">
      <c r="A3488" s="1">
        <v>3486.0</v>
      </c>
      <c r="B3488" s="2" t="str">
        <f>HYPERLINK("https://stackoverflow.com/q/61642239", "61642239")</f>
        <v>61642239</v>
      </c>
      <c r="C3488" s="1" t="s">
        <v>4</v>
      </c>
      <c r="D3488" s="1">
        <v>5.0</v>
      </c>
      <c r="E3488" s="1">
        <v>0.472309397060076</v>
      </c>
    </row>
    <row r="3489">
      <c r="A3489" s="1">
        <v>3487.0</v>
      </c>
      <c r="B3489" s="2" t="str">
        <f>HYPERLINK("https://stackoverflow.com/q/61642560", "61642560")</f>
        <v>61642560</v>
      </c>
      <c r="C3489" s="1" t="s">
        <v>4</v>
      </c>
      <c r="D3489" s="1">
        <v>8.0</v>
      </c>
      <c r="E3489" s="1">
        <v>0.269957170619422</v>
      </c>
    </row>
    <row r="3490">
      <c r="A3490" s="1">
        <v>3488.0</v>
      </c>
      <c r="B3490" s="2" t="str">
        <f>HYPERLINK("https://stackoverflow.com/q/61647756", "61647756")</f>
        <v>61647756</v>
      </c>
      <c r="C3490" s="1" t="s">
        <v>4</v>
      </c>
      <c r="D3490" s="1">
        <v>8.0</v>
      </c>
      <c r="E3490" s="1">
        <v>0.309620420731531</v>
      </c>
    </row>
    <row r="3491">
      <c r="A3491" s="1">
        <v>3489.0</v>
      </c>
      <c r="B3491" s="2" t="str">
        <f>HYPERLINK("https://stackoverflow.com/q/61655523", "61655523")</f>
        <v>61655523</v>
      </c>
      <c r="C3491" s="1" t="s">
        <v>4</v>
      </c>
      <c r="D3491" s="1">
        <v>0.0</v>
      </c>
      <c r="E3491" s="1">
        <v>0.377740950451901</v>
      </c>
    </row>
    <row r="3492">
      <c r="A3492" s="1">
        <v>3490.0</v>
      </c>
      <c r="B3492" s="2" t="str">
        <f>HYPERLINK("https://stackoverflow.com/q/61656958", "61656958")</f>
        <v>61656958</v>
      </c>
      <c r="C3492" s="1" t="s">
        <v>4</v>
      </c>
      <c r="D3492" s="1">
        <v>9.0</v>
      </c>
      <c r="E3492" s="1">
        <v>0.671658586920546</v>
      </c>
    </row>
    <row r="3493">
      <c r="A3493" s="1">
        <v>3491.0</v>
      </c>
      <c r="B3493" s="2" t="str">
        <f>HYPERLINK("https://stackoverflow.com/q/61659007", "61659007")</f>
        <v>61659007</v>
      </c>
      <c r="C3493" s="1" t="s">
        <v>4</v>
      </c>
      <c r="D3493" s="1">
        <v>10.0</v>
      </c>
      <c r="E3493" s="1">
        <v>0.581220191717429</v>
      </c>
    </row>
    <row r="3494">
      <c r="A3494" s="1">
        <v>3492.0</v>
      </c>
      <c r="B3494" s="2" t="str">
        <f>HYPERLINK("https://stackoverflow.com/q/61660647", "61660647")</f>
        <v>61660647</v>
      </c>
      <c r="C3494" s="1" t="s">
        <v>4</v>
      </c>
      <c r="D3494" s="1">
        <v>12.0</v>
      </c>
      <c r="E3494" s="1">
        <v>0.318462655717557</v>
      </c>
    </row>
    <row r="3495">
      <c r="A3495" s="1">
        <v>3493.0</v>
      </c>
      <c r="B3495" s="2" t="str">
        <f>HYPERLINK("https://stackoverflow.com/q/61664951", "61664951")</f>
        <v>61664951</v>
      </c>
      <c r="C3495" s="1" t="s">
        <v>4</v>
      </c>
      <c r="D3495" s="1">
        <v>0.0</v>
      </c>
      <c r="E3495" s="1">
        <v>0.37823811408717</v>
      </c>
    </row>
    <row r="3496">
      <c r="A3496" s="1">
        <v>3494.0</v>
      </c>
      <c r="B3496" s="2" t="str">
        <f>HYPERLINK("https://stackoverflow.com/q/61668245", "61668245")</f>
        <v>61668245</v>
      </c>
      <c r="C3496" s="1" t="s">
        <v>4</v>
      </c>
      <c r="D3496" s="1">
        <v>6.0</v>
      </c>
      <c r="E3496" s="1">
        <v>0.524232850880415</v>
      </c>
    </row>
    <row r="3497">
      <c r="A3497" s="1">
        <v>3495.0</v>
      </c>
      <c r="B3497" s="2" t="str">
        <f>HYPERLINK("https://stackoverflow.com/q/61670491", "61670491")</f>
        <v>61670491</v>
      </c>
      <c r="C3497" s="1" t="s">
        <v>4</v>
      </c>
      <c r="D3497" s="1">
        <v>1.0</v>
      </c>
      <c r="E3497" s="1">
        <v>0.477924898416701</v>
      </c>
    </row>
    <row r="3498">
      <c r="A3498" s="1">
        <v>3496.0</v>
      </c>
      <c r="B3498" s="2" t="str">
        <f>HYPERLINK("https://stackoverflow.com/q/61671196", "61671196")</f>
        <v>61671196</v>
      </c>
      <c r="C3498" s="1" t="s">
        <v>4</v>
      </c>
      <c r="D3498" s="1">
        <v>7.0</v>
      </c>
      <c r="E3498" s="1">
        <v>0.338801116578894</v>
      </c>
    </row>
    <row r="3499">
      <c r="A3499" s="1">
        <v>3497.0</v>
      </c>
      <c r="B3499" s="2" t="str">
        <f>HYPERLINK("https://stackoverflow.com/q/61672841", "61672841")</f>
        <v>61672841</v>
      </c>
      <c r="C3499" s="1" t="s">
        <v>4</v>
      </c>
      <c r="D3499" s="1">
        <v>12.0</v>
      </c>
      <c r="E3499" s="1">
        <v>0.611141135731299</v>
      </c>
    </row>
    <row r="3500">
      <c r="A3500" s="1">
        <v>3498.0</v>
      </c>
      <c r="B3500" s="2" t="str">
        <f>HYPERLINK("https://stackoverflow.com/q/61674307", "61674307")</f>
        <v>61674307</v>
      </c>
      <c r="C3500" s="1" t="s">
        <v>4</v>
      </c>
      <c r="D3500" s="1">
        <v>5.0</v>
      </c>
      <c r="E3500" s="1">
        <v>0.507535014977504</v>
      </c>
    </row>
    <row r="3501">
      <c r="A3501" s="1">
        <v>3499.0</v>
      </c>
      <c r="B3501" s="2" t="str">
        <f>HYPERLINK("https://stackoverflow.com/q/61674856", "61674856")</f>
        <v>61674856</v>
      </c>
      <c r="C3501" s="1" t="s">
        <v>4</v>
      </c>
      <c r="D3501" s="1">
        <v>7.0</v>
      </c>
      <c r="E3501" s="1">
        <v>0.490942239807595</v>
      </c>
    </row>
    <row r="3502">
      <c r="A3502" s="1">
        <v>3500.0</v>
      </c>
      <c r="B3502" s="2" t="str">
        <f>HYPERLINK("https://stackoverflow.com/q/61676798", "61676798")</f>
        <v>61676798</v>
      </c>
      <c r="C3502" s="1" t="s">
        <v>4</v>
      </c>
      <c r="D3502" s="1">
        <v>0.0</v>
      </c>
      <c r="E3502" s="1">
        <v>0.336918171355257</v>
      </c>
    </row>
    <row r="3503">
      <c r="A3503" s="1">
        <v>3501.0</v>
      </c>
      <c r="B3503" s="2" t="str">
        <f>HYPERLINK("https://stackoverflow.com/q/61676962", "61676962")</f>
        <v>61676962</v>
      </c>
      <c r="C3503" s="1" t="s">
        <v>4</v>
      </c>
      <c r="D3503" s="1">
        <v>10.0</v>
      </c>
      <c r="E3503" s="1">
        <v>0.682923736336199</v>
      </c>
    </row>
    <row r="3504">
      <c r="A3504" s="1">
        <v>3502.0</v>
      </c>
      <c r="B3504" s="2" t="str">
        <f>HYPERLINK("https://stackoverflow.com/q/61677805", "61677805")</f>
        <v>61677805</v>
      </c>
      <c r="C3504" s="1" t="s">
        <v>4</v>
      </c>
      <c r="D3504" s="1">
        <v>7.0</v>
      </c>
      <c r="E3504" s="1">
        <v>0.508908371040724</v>
      </c>
    </row>
    <row r="3505">
      <c r="A3505" s="1">
        <v>3503.0</v>
      </c>
      <c r="B3505" s="2" t="str">
        <f>HYPERLINK("https://stackoverflow.com/q/61683219", "61683219")</f>
        <v>61683219</v>
      </c>
      <c r="C3505" s="1" t="s">
        <v>4</v>
      </c>
      <c r="D3505" s="1">
        <v>1.0</v>
      </c>
      <c r="E3505" s="1">
        <v>0.290180343970074</v>
      </c>
    </row>
    <row r="3506">
      <c r="A3506" s="1">
        <v>3504.0</v>
      </c>
      <c r="B3506" s="2" t="str">
        <f>HYPERLINK("https://stackoverflow.com/q/61685518", "61685518")</f>
        <v>61685518</v>
      </c>
      <c r="C3506" s="1" t="s">
        <v>4</v>
      </c>
      <c r="D3506" s="1">
        <v>3.0</v>
      </c>
      <c r="E3506" s="1">
        <v>0.536457611457611</v>
      </c>
    </row>
    <row r="3507">
      <c r="A3507" s="1">
        <v>3505.0</v>
      </c>
      <c r="B3507" s="2" t="str">
        <f>HYPERLINK("https://stackoverflow.com/q/61685582", "61685582")</f>
        <v>61685582</v>
      </c>
      <c r="C3507" s="1" t="s">
        <v>4</v>
      </c>
      <c r="D3507" s="1">
        <v>10.0</v>
      </c>
      <c r="E3507" s="1">
        <v>0.529611248966087</v>
      </c>
    </row>
    <row r="3508">
      <c r="A3508" s="1">
        <v>3506.0</v>
      </c>
      <c r="B3508" s="2" t="str">
        <f>HYPERLINK("https://stackoverflow.com/q/61687572", "61687572")</f>
        <v>61687572</v>
      </c>
      <c r="C3508" s="1" t="s">
        <v>4</v>
      </c>
      <c r="D3508" s="1">
        <v>10.0</v>
      </c>
      <c r="E3508" s="1">
        <v>0.450819714615954</v>
      </c>
    </row>
    <row r="3509">
      <c r="A3509" s="1">
        <v>3507.0</v>
      </c>
      <c r="B3509" s="2" t="str">
        <f>HYPERLINK("https://stackoverflow.com/q/61689176", "61689176")</f>
        <v>61689176</v>
      </c>
      <c r="C3509" s="1" t="s">
        <v>4</v>
      </c>
      <c r="D3509" s="1">
        <v>8.0</v>
      </c>
      <c r="E3509" s="1">
        <v>0.366429249762583</v>
      </c>
    </row>
    <row r="3510">
      <c r="A3510" s="1">
        <v>3508.0</v>
      </c>
      <c r="B3510" s="2" t="str">
        <f>HYPERLINK("https://stackoverflow.com/q/61706612", "61706612")</f>
        <v>61706612</v>
      </c>
      <c r="C3510" s="1" t="s">
        <v>4</v>
      </c>
      <c r="D3510" s="1">
        <v>3.0</v>
      </c>
      <c r="E3510" s="1">
        <v>0.617468885889938</v>
      </c>
    </row>
    <row r="3511">
      <c r="A3511" s="1">
        <v>3509.0</v>
      </c>
      <c r="B3511" s="2" t="str">
        <f>HYPERLINK("https://stackoverflow.com/q/61709741", "61709741")</f>
        <v>61709741</v>
      </c>
      <c r="C3511" s="1" t="s">
        <v>4</v>
      </c>
      <c r="D3511" s="1">
        <v>12.0</v>
      </c>
      <c r="E3511" s="1">
        <v>0.573930623110951</v>
      </c>
    </row>
    <row r="3512">
      <c r="A3512" s="1">
        <v>3510.0</v>
      </c>
      <c r="B3512" s="2" t="str">
        <f>HYPERLINK("https://stackoverflow.com/q/61713625", "61713625")</f>
        <v>61713625</v>
      </c>
      <c r="C3512" s="1" t="s">
        <v>4</v>
      </c>
      <c r="D3512" s="1">
        <v>6.0</v>
      </c>
      <c r="E3512" s="1">
        <v>0.408287160843398</v>
      </c>
    </row>
    <row r="3513">
      <c r="A3513" s="1">
        <v>3511.0</v>
      </c>
      <c r="B3513" s="2" t="str">
        <f>HYPERLINK("https://stackoverflow.com/q/61729009", "61729009")</f>
        <v>61729009</v>
      </c>
      <c r="C3513" s="1" t="s">
        <v>4</v>
      </c>
      <c r="D3513" s="1">
        <v>5.0</v>
      </c>
      <c r="E3513" s="1">
        <v>0.499227299965307</v>
      </c>
    </row>
    <row r="3514">
      <c r="A3514" s="1">
        <v>3512.0</v>
      </c>
      <c r="B3514" s="2" t="str">
        <f>HYPERLINK("https://stackoverflow.com/q/61729358", "61729358")</f>
        <v>61729358</v>
      </c>
      <c r="C3514" s="1" t="s">
        <v>4</v>
      </c>
      <c r="D3514" s="1">
        <v>2.0</v>
      </c>
      <c r="E3514" s="1">
        <v>0.292796092796092</v>
      </c>
    </row>
    <row r="3515">
      <c r="A3515" s="1">
        <v>3513.0</v>
      </c>
      <c r="B3515" s="2" t="str">
        <f>HYPERLINK("https://stackoverflow.com/q/61731925", "61731925")</f>
        <v>61731925</v>
      </c>
      <c r="C3515" s="1" t="s">
        <v>4</v>
      </c>
      <c r="D3515" s="1">
        <v>7.0</v>
      </c>
      <c r="E3515" s="1">
        <v>0.237801140372182</v>
      </c>
    </row>
    <row r="3516">
      <c r="A3516" s="1">
        <v>3514.0</v>
      </c>
      <c r="B3516" s="2" t="str">
        <f>HYPERLINK("https://stackoverflow.com/q/61734639", "61734639")</f>
        <v>61734639</v>
      </c>
      <c r="C3516" s="1" t="s">
        <v>4</v>
      </c>
      <c r="D3516" s="1">
        <v>0.0</v>
      </c>
      <c r="E3516" s="1">
        <v>0.372145835913951</v>
      </c>
    </row>
    <row r="3517">
      <c r="A3517" s="1">
        <v>3515.0</v>
      </c>
      <c r="B3517" s="2" t="str">
        <f>HYPERLINK("https://stackoverflow.com/q/61734680", "61734680")</f>
        <v>61734680</v>
      </c>
      <c r="C3517" s="1" t="s">
        <v>4</v>
      </c>
      <c r="D3517" s="1">
        <v>2.0</v>
      </c>
      <c r="E3517" s="1">
        <v>0.728856778580535</v>
      </c>
    </row>
    <row r="3518">
      <c r="A3518" s="1">
        <v>3516.0</v>
      </c>
      <c r="B3518" s="2" t="str">
        <f>HYPERLINK("https://stackoverflow.com/q/61735365", "61735365")</f>
        <v>61735365</v>
      </c>
      <c r="C3518" s="1" t="s">
        <v>4</v>
      </c>
      <c r="D3518" s="1">
        <v>12.0</v>
      </c>
      <c r="E3518" s="1">
        <v>0.734038086669665</v>
      </c>
    </row>
    <row r="3519">
      <c r="A3519" s="1">
        <v>3517.0</v>
      </c>
      <c r="B3519" s="2" t="str">
        <f>HYPERLINK("https://stackoverflow.com/q/61742910", "61742910")</f>
        <v>61742910</v>
      </c>
      <c r="C3519" s="1" t="s">
        <v>4</v>
      </c>
      <c r="D3519" s="1">
        <v>11.0</v>
      </c>
      <c r="E3519" s="1">
        <v>0.44937678062678</v>
      </c>
    </row>
    <row r="3520">
      <c r="A3520" s="1">
        <v>3518.0</v>
      </c>
      <c r="B3520" s="2" t="str">
        <f>HYPERLINK("https://stackoverflow.com/q/61749474", "61749474")</f>
        <v>61749474</v>
      </c>
      <c r="C3520" s="1" t="s">
        <v>4</v>
      </c>
      <c r="D3520" s="1">
        <v>2.0</v>
      </c>
      <c r="E3520" s="1">
        <v>0.42908101999011</v>
      </c>
    </row>
    <row r="3521">
      <c r="A3521" s="1">
        <v>3519.0</v>
      </c>
      <c r="B3521" s="2" t="str">
        <f>HYPERLINK("https://stackoverflow.com/q/61759228", "61759228")</f>
        <v>61759228</v>
      </c>
      <c r="C3521" s="1" t="s">
        <v>4</v>
      </c>
      <c r="D3521" s="1">
        <v>2.0</v>
      </c>
      <c r="E3521" s="1">
        <v>0.387987795085916</v>
      </c>
    </row>
    <row r="3522">
      <c r="A3522" s="1">
        <v>3520.0</v>
      </c>
      <c r="B3522" s="2" t="str">
        <f>HYPERLINK("https://stackoverflow.com/q/61766048", "61766048")</f>
        <v>61766048</v>
      </c>
      <c r="C3522" s="1" t="s">
        <v>4</v>
      </c>
      <c r="D3522" s="1">
        <v>6.0</v>
      </c>
      <c r="E3522" s="1">
        <v>0.34124151907657</v>
      </c>
    </row>
    <row r="3523">
      <c r="A3523" s="1">
        <v>3521.0</v>
      </c>
      <c r="B3523" s="2" t="str">
        <f>HYPERLINK("https://stackoverflow.com/q/61769866", "61769866")</f>
        <v>61769866</v>
      </c>
      <c r="C3523" s="1" t="s">
        <v>4</v>
      </c>
      <c r="D3523" s="1">
        <v>12.0</v>
      </c>
      <c r="E3523" s="1">
        <v>0.3403330386089</v>
      </c>
    </row>
    <row r="3524">
      <c r="A3524" s="1">
        <v>3522.0</v>
      </c>
      <c r="B3524" s="2" t="str">
        <f>HYPERLINK("https://stackoverflow.com/q/61775267", "61775267")</f>
        <v>61775267</v>
      </c>
      <c r="C3524" s="1" t="s">
        <v>4</v>
      </c>
      <c r="D3524" s="1">
        <v>0.0</v>
      </c>
      <c r="E3524" s="1">
        <v>0.611154277820944</v>
      </c>
    </row>
    <row r="3525">
      <c r="A3525" s="1">
        <v>3523.0</v>
      </c>
      <c r="B3525" s="2" t="str">
        <f>HYPERLINK("https://stackoverflow.com/q/61776817", "61776817")</f>
        <v>61776817</v>
      </c>
      <c r="C3525" s="1" t="s">
        <v>4</v>
      </c>
      <c r="D3525" s="1">
        <v>1.0</v>
      </c>
      <c r="E3525" s="1">
        <v>0.297221297221297</v>
      </c>
    </row>
    <row r="3526">
      <c r="A3526" s="1">
        <v>3524.0</v>
      </c>
      <c r="B3526" s="2" t="str">
        <f>HYPERLINK("https://stackoverflow.com/q/61778472", "61778472")</f>
        <v>61778472</v>
      </c>
      <c r="C3526" s="1" t="s">
        <v>4</v>
      </c>
      <c r="D3526" s="1">
        <v>9.0</v>
      </c>
      <c r="E3526" s="1">
        <v>0.395711822750449</v>
      </c>
    </row>
    <row r="3527">
      <c r="A3527" s="1">
        <v>3525.0</v>
      </c>
      <c r="B3527" s="2" t="str">
        <f>HYPERLINK("https://stackoverflow.com/q/61780469", "61780469")</f>
        <v>61780469</v>
      </c>
      <c r="C3527" s="1" t="s">
        <v>4</v>
      </c>
      <c r="D3527" s="1">
        <v>12.0</v>
      </c>
      <c r="E3527" s="1">
        <v>0.362022129463989</v>
      </c>
    </row>
    <row r="3528">
      <c r="A3528" s="1">
        <v>3526.0</v>
      </c>
      <c r="B3528" s="2" t="str">
        <f>HYPERLINK("https://stackoverflow.com/q/61782652", "61782652")</f>
        <v>61782652</v>
      </c>
      <c r="C3528" s="1" t="s">
        <v>4</v>
      </c>
      <c r="D3528" s="1">
        <v>3.0</v>
      </c>
      <c r="E3528" s="1">
        <v>0.506923076923076</v>
      </c>
    </row>
    <row r="3529">
      <c r="A3529" s="1">
        <v>3527.0</v>
      </c>
      <c r="B3529" s="2" t="str">
        <f>HYPERLINK("https://stackoverflow.com/q/61782655", "61782655")</f>
        <v>61782655</v>
      </c>
      <c r="C3529" s="1" t="s">
        <v>4</v>
      </c>
      <c r="D3529" s="1">
        <v>0.0</v>
      </c>
      <c r="E3529" s="1">
        <v>0.473994567017822</v>
      </c>
    </row>
    <row r="3530">
      <c r="A3530" s="1">
        <v>3528.0</v>
      </c>
      <c r="B3530" s="2" t="str">
        <f>HYPERLINK("https://stackoverflow.com/q/61790198", "61790198")</f>
        <v>61790198</v>
      </c>
      <c r="C3530" s="1" t="s">
        <v>4</v>
      </c>
      <c r="D3530" s="1">
        <v>5.0</v>
      </c>
      <c r="E3530" s="1">
        <v>0.304455756661639</v>
      </c>
    </row>
    <row r="3531">
      <c r="A3531" s="1">
        <v>3529.0</v>
      </c>
      <c r="B3531" s="2" t="str">
        <f>HYPERLINK("https://stackoverflow.com/q/61798937", "61798937")</f>
        <v>61798937</v>
      </c>
      <c r="C3531" s="1" t="s">
        <v>4</v>
      </c>
      <c r="D3531" s="1">
        <v>2.0</v>
      </c>
      <c r="E3531" s="1">
        <v>0.415811965811965</v>
      </c>
    </row>
    <row r="3532">
      <c r="A3532" s="1">
        <v>3530.0</v>
      </c>
      <c r="B3532" s="2" t="str">
        <f>HYPERLINK("https://stackoverflow.com/q/61817845", "61817845")</f>
        <v>61817845</v>
      </c>
      <c r="C3532" s="1" t="s">
        <v>4</v>
      </c>
      <c r="D3532" s="1">
        <v>9.0</v>
      </c>
      <c r="E3532" s="1">
        <v>0.352785145888594</v>
      </c>
    </row>
    <row r="3533">
      <c r="A3533" s="1">
        <v>3531.0</v>
      </c>
      <c r="B3533" s="2" t="str">
        <f>HYPERLINK("https://stackoverflow.com/q/61818220", "61818220")</f>
        <v>61818220</v>
      </c>
      <c r="C3533" s="1" t="s">
        <v>4</v>
      </c>
      <c r="D3533" s="1">
        <v>6.0</v>
      </c>
      <c r="E3533" s="1">
        <v>0.561711436711436</v>
      </c>
    </row>
    <row r="3534">
      <c r="A3534" s="1">
        <v>3532.0</v>
      </c>
      <c r="B3534" s="2" t="str">
        <f>HYPERLINK("https://stackoverflow.com/q/61818685", "61818685")</f>
        <v>61818685</v>
      </c>
      <c r="C3534" s="1" t="s">
        <v>4</v>
      </c>
      <c r="D3534" s="1">
        <v>0.0</v>
      </c>
      <c r="E3534" s="1">
        <v>0.353438228438228</v>
      </c>
    </row>
    <row r="3535">
      <c r="A3535" s="1">
        <v>3533.0</v>
      </c>
      <c r="B3535" s="2" t="str">
        <f>HYPERLINK("https://stackoverflow.com/q/61820944", "61820944")</f>
        <v>61820944</v>
      </c>
      <c r="C3535" s="1" t="s">
        <v>4</v>
      </c>
      <c r="D3535" s="1">
        <v>8.0</v>
      </c>
      <c r="E3535" s="1">
        <v>0.59698291644436</v>
      </c>
    </row>
    <row r="3536">
      <c r="A3536" s="1">
        <v>3534.0</v>
      </c>
      <c r="B3536" s="2" t="str">
        <f>HYPERLINK("https://stackoverflow.com/q/61824996", "61824996")</f>
        <v>61824996</v>
      </c>
      <c r="C3536" s="1" t="s">
        <v>4</v>
      </c>
      <c r="D3536" s="1">
        <v>0.0</v>
      </c>
      <c r="E3536" s="1">
        <v>0.600498312675434</v>
      </c>
    </row>
    <row r="3537">
      <c r="A3537" s="1">
        <v>3535.0</v>
      </c>
      <c r="B3537" s="2" t="str">
        <f>HYPERLINK("https://stackoverflow.com/q/61827269", "61827269")</f>
        <v>61827269</v>
      </c>
      <c r="C3537" s="1" t="s">
        <v>4</v>
      </c>
      <c r="D3537" s="1">
        <v>5.0</v>
      </c>
      <c r="E3537" s="1">
        <v>0.700680981168786</v>
      </c>
    </row>
    <row r="3538">
      <c r="A3538" s="1">
        <v>3536.0</v>
      </c>
      <c r="B3538" s="2" t="str">
        <f>HYPERLINK("https://stackoverflow.com/q/61834955", "61834955")</f>
        <v>61834955</v>
      </c>
      <c r="C3538" s="1" t="s">
        <v>4</v>
      </c>
      <c r="D3538" s="1">
        <v>8.0</v>
      </c>
      <c r="E3538" s="1">
        <v>0.456586873561043</v>
      </c>
    </row>
    <row r="3539">
      <c r="A3539" s="1">
        <v>3537.0</v>
      </c>
      <c r="B3539" s="2" t="str">
        <f>HYPERLINK("https://stackoverflow.com/q/61838119", "61838119")</f>
        <v>61838119</v>
      </c>
      <c r="C3539" s="1" t="s">
        <v>4</v>
      </c>
      <c r="D3539" s="1">
        <v>2.0</v>
      </c>
      <c r="E3539" s="1">
        <v>0.796797881304923</v>
      </c>
    </row>
    <row r="3540">
      <c r="A3540" s="1">
        <v>3538.0</v>
      </c>
      <c r="B3540" s="2" t="str">
        <f>HYPERLINK("https://stackoverflow.com/q/61840842", "61840842")</f>
        <v>61840842</v>
      </c>
      <c r="C3540" s="1" t="s">
        <v>4</v>
      </c>
      <c r="D3540" s="1">
        <v>10.0</v>
      </c>
      <c r="E3540" s="1">
        <v>0.300462450335439</v>
      </c>
    </row>
    <row r="3541">
      <c r="A3541" s="1">
        <v>3539.0</v>
      </c>
      <c r="B3541" s="2" t="str">
        <f>HYPERLINK("https://stackoverflow.com/q/61842832", "61842832")</f>
        <v>61842832</v>
      </c>
      <c r="C3541" s="1" t="s">
        <v>4</v>
      </c>
      <c r="D3541" s="1">
        <v>2.0</v>
      </c>
      <c r="E3541" s="1">
        <v>0.513499137962657</v>
      </c>
    </row>
    <row r="3542">
      <c r="A3542" s="1">
        <v>3540.0</v>
      </c>
      <c r="B3542" s="2" t="str">
        <f>HYPERLINK("https://stackoverflow.com/q/61845738", "61845738")</f>
        <v>61845738</v>
      </c>
      <c r="C3542" s="1" t="s">
        <v>4</v>
      </c>
      <c r="D3542" s="1">
        <v>2.0</v>
      </c>
      <c r="E3542" s="1">
        <v>0.309202770409666</v>
      </c>
    </row>
    <row r="3543">
      <c r="A3543" s="1">
        <v>3541.0</v>
      </c>
      <c r="B3543" s="2" t="str">
        <f>HYPERLINK("https://stackoverflow.com/q/61854113", "61854113")</f>
        <v>61854113</v>
      </c>
      <c r="C3543" s="1" t="s">
        <v>4</v>
      </c>
      <c r="D3543" s="1">
        <v>12.0</v>
      </c>
      <c r="E3543" s="1">
        <v>0.56688723462917</v>
      </c>
    </row>
    <row r="3544">
      <c r="A3544" s="1">
        <v>3542.0</v>
      </c>
      <c r="B3544" s="2" t="str">
        <f>HYPERLINK("https://stackoverflow.com/q/61865302", "61865302")</f>
        <v>61865302</v>
      </c>
      <c r="C3544" s="1" t="s">
        <v>4</v>
      </c>
      <c r="D3544" s="1">
        <v>2.0</v>
      </c>
      <c r="E3544" s="1">
        <v>0.745061413935586</v>
      </c>
    </row>
    <row r="3545">
      <c r="A3545" s="1">
        <v>3543.0</v>
      </c>
      <c r="B3545" s="2" t="str">
        <f>HYPERLINK("https://stackoverflow.com/q/61867669", "61867669")</f>
        <v>61867669</v>
      </c>
      <c r="C3545" s="1" t="s">
        <v>4</v>
      </c>
      <c r="D3545" s="1">
        <v>11.0</v>
      </c>
      <c r="E3545" s="1">
        <v>0.289937196014544</v>
      </c>
    </row>
    <row r="3546">
      <c r="A3546" s="1">
        <v>3544.0</v>
      </c>
      <c r="B3546" s="2" t="str">
        <f>HYPERLINK("https://stackoverflow.com/q/61869531", "61869531")</f>
        <v>61869531</v>
      </c>
      <c r="C3546" s="1" t="s">
        <v>4</v>
      </c>
      <c r="D3546" s="1">
        <v>12.0</v>
      </c>
      <c r="E3546" s="1">
        <v>0.495589743589743</v>
      </c>
    </row>
    <row r="3547">
      <c r="A3547" s="1">
        <v>3545.0</v>
      </c>
      <c r="B3547" s="2" t="str">
        <f>HYPERLINK("https://stackoverflow.com/q/61902973", "61902973")</f>
        <v>61902973</v>
      </c>
      <c r="C3547" s="1" t="s">
        <v>4</v>
      </c>
      <c r="D3547" s="1">
        <v>4.0</v>
      </c>
      <c r="E3547" s="1">
        <v>0.471433658933658</v>
      </c>
    </row>
    <row r="3548">
      <c r="A3548" s="1">
        <v>3546.0</v>
      </c>
      <c r="B3548" s="2" t="str">
        <f>HYPERLINK("https://stackoverflow.com/q/61903819", "61903819")</f>
        <v>61903819</v>
      </c>
      <c r="C3548" s="1" t="s">
        <v>4</v>
      </c>
      <c r="D3548" s="1">
        <v>4.0</v>
      </c>
      <c r="E3548" s="1">
        <v>0.336182336182336</v>
      </c>
    </row>
    <row r="3549">
      <c r="A3549" s="1">
        <v>3547.0</v>
      </c>
      <c r="B3549" s="2" t="str">
        <f>HYPERLINK("https://stackoverflow.com/q/61904800", "61904800")</f>
        <v>61904800</v>
      </c>
      <c r="C3549" s="1" t="s">
        <v>4</v>
      </c>
      <c r="D3549" s="1">
        <v>2.0</v>
      </c>
      <c r="E3549" s="1">
        <v>0.305854907304182</v>
      </c>
    </row>
    <row r="3550">
      <c r="A3550" s="1">
        <v>3548.0</v>
      </c>
      <c r="B3550" s="2" t="str">
        <f>HYPERLINK("https://stackoverflow.com/q/61909353", "61909353")</f>
        <v>61909353</v>
      </c>
      <c r="C3550" s="1" t="s">
        <v>4</v>
      </c>
      <c r="D3550" s="1">
        <v>3.0</v>
      </c>
      <c r="E3550" s="1">
        <v>0.367367920330218</v>
      </c>
    </row>
    <row r="3551">
      <c r="A3551" s="1">
        <v>3549.0</v>
      </c>
      <c r="B3551" s="2" t="str">
        <f>HYPERLINK("https://stackoverflow.com/q/61915796", "61915796")</f>
        <v>61915796</v>
      </c>
      <c r="C3551" s="1" t="s">
        <v>4</v>
      </c>
      <c r="D3551" s="1">
        <v>10.0</v>
      </c>
      <c r="E3551" s="1">
        <v>0.276066249946846</v>
      </c>
    </row>
    <row r="3552">
      <c r="A3552" s="1">
        <v>3550.0</v>
      </c>
      <c r="B3552" s="2" t="str">
        <f>HYPERLINK("https://stackoverflow.com/q/61919301", "61919301")</f>
        <v>61919301</v>
      </c>
      <c r="C3552" s="1" t="s">
        <v>4</v>
      </c>
      <c r="D3552" s="1">
        <v>10.0</v>
      </c>
      <c r="E3552" s="1">
        <v>0.311459159397303</v>
      </c>
    </row>
    <row r="3553">
      <c r="A3553" s="1">
        <v>3551.0</v>
      </c>
      <c r="B3553" s="2" t="str">
        <f>HYPERLINK("https://stackoverflow.com/q/61920382", "61920382")</f>
        <v>61920382</v>
      </c>
      <c r="C3553" s="1" t="s">
        <v>4</v>
      </c>
      <c r="D3553" s="1">
        <v>12.0</v>
      </c>
      <c r="E3553" s="1">
        <v>0.593132553232304</v>
      </c>
    </row>
    <row r="3554">
      <c r="A3554" s="1">
        <v>3552.0</v>
      </c>
      <c r="B3554" s="2" t="str">
        <f>HYPERLINK("https://stackoverflow.com/q/61928879", "61928879")</f>
        <v>61928879</v>
      </c>
      <c r="C3554" s="1" t="s">
        <v>4</v>
      </c>
      <c r="D3554" s="1">
        <v>12.0</v>
      </c>
      <c r="E3554" s="1">
        <v>0.425088572629556</v>
      </c>
    </row>
    <row r="3555">
      <c r="A3555" s="1">
        <v>3553.0</v>
      </c>
      <c r="B3555" s="2" t="str">
        <f>HYPERLINK("https://stackoverflow.com/q/61932638", "61932638")</f>
        <v>61932638</v>
      </c>
      <c r="C3555" s="1" t="s">
        <v>4</v>
      </c>
      <c r="D3555" s="1">
        <v>12.0</v>
      </c>
      <c r="E3555" s="1">
        <v>0.263487865207062</v>
      </c>
    </row>
    <row r="3556">
      <c r="A3556" s="1">
        <v>3554.0</v>
      </c>
      <c r="B3556" s="2" t="str">
        <f>HYPERLINK("https://stackoverflow.com/q/61936613", "61936613")</f>
        <v>61936613</v>
      </c>
      <c r="C3556" s="1" t="s">
        <v>4</v>
      </c>
      <c r="D3556" s="1">
        <v>1.0</v>
      </c>
      <c r="E3556" s="1">
        <v>0.514057579847053</v>
      </c>
    </row>
    <row r="3557">
      <c r="A3557" s="1">
        <v>3555.0</v>
      </c>
      <c r="B3557" s="2" t="str">
        <f>HYPERLINK("https://stackoverflow.com/q/61938413", "61938413")</f>
        <v>61938413</v>
      </c>
      <c r="C3557" s="1" t="s">
        <v>4</v>
      </c>
      <c r="D3557" s="1">
        <v>8.0</v>
      </c>
      <c r="E3557" s="1">
        <v>0.278157644824311</v>
      </c>
    </row>
    <row r="3558">
      <c r="A3558" s="1">
        <v>3556.0</v>
      </c>
      <c r="B3558" s="2" t="str">
        <f>HYPERLINK("https://stackoverflow.com/q/61939435", "61939435")</f>
        <v>61939435</v>
      </c>
      <c r="C3558" s="1" t="s">
        <v>4</v>
      </c>
      <c r="D3558" s="1">
        <v>2.0</v>
      </c>
      <c r="E3558" s="1">
        <v>0.755768363346171</v>
      </c>
    </row>
    <row r="3559">
      <c r="A3559" s="1">
        <v>3557.0</v>
      </c>
      <c r="B3559" s="2" t="str">
        <f>HYPERLINK("https://stackoverflow.com/q/61947363", "61947363")</f>
        <v>61947363</v>
      </c>
      <c r="C3559" s="1" t="s">
        <v>4</v>
      </c>
      <c r="D3559" s="1">
        <v>0.0</v>
      </c>
      <c r="E3559" s="1">
        <v>0.28916937895266</v>
      </c>
    </row>
    <row r="3560">
      <c r="A3560" s="1">
        <v>3558.0</v>
      </c>
      <c r="B3560" s="2" t="str">
        <f>HYPERLINK("https://stackoverflow.com/q/61950117", "61950117")</f>
        <v>61950117</v>
      </c>
      <c r="C3560" s="1" t="s">
        <v>4</v>
      </c>
      <c r="D3560" s="1">
        <v>7.0</v>
      </c>
      <c r="E3560" s="1">
        <v>0.352785145888594</v>
      </c>
    </row>
    <row r="3561">
      <c r="A3561" s="1">
        <v>3559.0</v>
      </c>
      <c r="B3561" s="2" t="str">
        <f>HYPERLINK("https://stackoverflow.com/q/61961302", "61961302")</f>
        <v>61961302</v>
      </c>
      <c r="C3561" s="1" t="s">
        <v>4</v>
      </c>
      <c r="D3561" s="1">
        <v>6.0</v>
      </c>
      <c r="E3561" s="1">
        <v>0.725592873480197</v>
      </c>
    </row>
    <row r="3562">
      <c r="A3562" s="1">
        <v>3560.0</v>
      </c>
      <c r="B3562" s="2" t="str">
        <f>HYPERLINK("https://stackoverflow.com/q/61964967", "61964967")</f>
        <v>61964967</v>
      </c>
      <c r="C3562" s="1" t="s">
        <v>4</v>
      </c>
      <c r="D3562" s="1">
        <v>3.0</v>
      </c>
      <c r="E3562" s="1">
        <v>0.698560503823661</v>
      </c>
    </row>
    <row r="3563">
      <c r="A3563" s="1">
        <v>3561.0</v>
      </c>
      <c r="B3563" s="2" t="str">
        <f>HYPERLINK("https://stackoverflow.com/q/61977505", "61977505")</f>
        <v>61977505</v>
      </c>
      <c r="C3563" s="1" t="s">
        <v>4</v>
      </c>
      <c r="D3563" s="1">
        <v>12.0</v>
      </c>
      <c r="E3563" s="1">
        <v>0.505406809274212</v>
      </c>
    </row>
    <row r="3564">
      <c r="A3564" s="1">
        <v>3562.0</v>
      </c>
      <c r="B3564" s="2" t="str">
        <f>HYPERLINK("https://stackoverflow.com/q/61979138", "61979138")</f>
        <v>61979138</v>
      </c>
      <c r="C3564" s="1" t="s">
        <v>4</v>
      </c>
      <c r="D3564" s="1">
        <v>10.0</v>
      </c>
      <c r="E3564" s="1">
        <v>0.473994567017822</v>
      </c>
    </row>
    <row r="3565">
      <c r="A3565" s="1">
        <v>3563.0</v>
      </c>
      <c r="B3565" s="2" t="str">
        <f>HYPERLINK("https://stackoverflow.com/q/61983642", "61983642")</f>
        <v>61983642</v>
      </c>
      <c r="C3565" s="1" t="s">
        <v>4</v>
      </c>
      <c r="D3565" s="1">
        <v>1.0</v>
      </c>
      <c r="E3565" s="1">
        <v>0.839695791642767</v>
      </c>
    </row>
    <row r="3566">
      <c r="A3566" s="1">
        <v>3564.0</v>
      </c>
      <c r="B3566" s="2" t="str">
        <f>HYPERLINK("https://stackoverflow.com/q/61999799", "61999799")</f>
        <v>61999799</v>
      </c>
      <c r="C3566" s="1" t="s">
        <v>4</v>
      </c>
      <c r="D3566" s="1">
        <v>6.0</v>
      </c>
      <c r="E3566" s="1">
        <v>0.695886039886039</v>
      </c>
    </row>
    <row r="3567">
      <c r="A3567" s="1">
        <v>3565.0</v>
      </c>
      <c r="B3567" s="2" t="str">
        <f>HYPERLINK("https://stackoverflow.com/q/62002491", "62002491")</f>
        <v>62002491</v>
      </c>
      <c r="C3567" s="1" t="s">
        <v>4</v>
      </c>
      <c r="D3567" s="1">
        <v>6.0</v>
      </c>
      <c r="E3567" s="1">
        <v>0.376995698564325</v>
      </c>
    </row>
    <row r="3568">
      <c r="A3568" s="1">
        <v>3566.0</v>
      </c>
      <c r="B3568" s="2" t="str">
        <f>HYPERLINK("https://stackoverflow.com/q/62006237", "62006237")</f>
        <v>62006237</v>
      </c>
      <c r="C3568" s="1" t="s">
        <v>4</v>
      </c>
      <c r="D3568" s="1">
        <v>2.0</v>
      </c>
      <c r="E3568" s="1">
        <v>0.465811965811965</v>
      </c>
    </row>
    <row r="3569">
      <c r="A3569" s="1">
        <v>3567.0</v>
      </c>
      <c r="B3569" s="2" t="str">
        <f>HYPERLINK("https://stackoverflow.com/q/62014768", "62014768")</f>
        <v>62014768</v>
      </c>
      <c r="C3569" s="1" t="s">
        <v>4</v>
      </c>
      <c r="D3569" s="1">
        <v>2.0</v>
      </c>
      <c r="E3569" s="1">
        <v>0.763810331825037</v>
      </c>
    </row>
    <row r="3570">
      <c r="A3570" s="1">
        <v>3568.0</v>
      </c>
      <c r="B3570" s="2" t="str">
        <f>HYPERLINK("https://stackoverflow.com/q/62018029", "62018029")</f>
        <v>62018029</v>
      </c>
      <c r="C3570" s="1" t="s">
        <v>4</v>
      </c>
      <c r="D3570" s="1">
        <v>9.0</v>
      </c>
      <c r="E3570" s="1">
        <v>0.524795113484059</v>
      </c>
    </row>
    <row r="3571">
      <c r="A3571" s="1">
        <v>3569.0</v>
      </c>
      <c r="B3571" s="2" t="str">
        <f>HYPERLINK("https://stackoverflow.com/q/62020069", "62020069")</f>
        <v>62020069</v>
      </c>
      <c r="C3571" s="1" t="s">
        <v>4</v>
      </c>
      <c r="D3571" s="1">
        <v>3.0</v>
      </c>
      <c r="E3571" s="1">
        <v>0.424709888124522</v>
      </c>
    </row>
    <row r="3572">
      <c r="A3572" s="1">
        <v>3570.0</v>
      </c>
      <c r="B3572" s="2" t="str">
        <f>HYPERLINK("https://stackoverflow.com/q/62020899", "62020899")</f>
        <v>62020899</v>
      </c>
      <c r="C3572" s="1" t="s">
        <v>4</v>
      </c>
      <c r="D3572" s="1">
        <v>12.0</v>
      </c>
      <c r="E3572" s="1">
        <v>0.291976840363937</v>
      </c>
    </row>
    <row r="3573">
      <c r="A3573" s="1">
        <v>3571.0</v>
      </c>
      <c r="B3573" s="2" t="str">
        <f>HYPERLINK("https://stackoverflow.com/q/62022772", "62022772")</f>
        <v>62022772</v>
      </c>
      <c r="C3573" s="1" t="s">
        <v>4</v>
      </c>
      <c r="D3573" s="1">
        <v>12.0</v>
      </c>
      <c r="E3573" s="1">
        <v>0.36001486436269</v>
      </c>
    </row>
    <row r="3574">
      <c r="A3574" s="1">
        <v>3572.0</v>
      </c>
      <c r="B3574" s="2" t="str">
        <f>HYPERLINK("https://stackoverflow.com/q/62031387", "62031387")</f>
        <v>62031387</v>
      </c>
      <c r="C3574" s="1" t="s">
        <v>4</v>
      </c>
      <c r="D3574" s="1">
        <v>8.0</v>
      </c>
      <c r="E3574" s="1">
        <v>0.416086314234462</v>
      </c>
    </row>
    <row r="3575">
      <c r="A3575" s="1">
        <v>3573.0</v>
      </c>
      <c r="B3575" s="2" t="str">
        <f>HYPERLINK("https://stackoverflow.com/q/62036134", "62036134")</f>
        <v>62036134</v>
      </c>
      <c r="C3575" s="1" t="s">
        <v>4</v>
      </c>
      <c r="D3575" s="1">
        <v>8.0</v>
      </c>
      <c r="E3575" s="1">
        <v>0.585630459802645</v>
      </c>
    </row>
    <row r="3576">
      <c r="A3576" s="1">
        <v>3574.0</v>
      </c>
      <c r="B3576" s="2" t="str">
        <f>HYPERLINK("https://stackoverflow.com/q/62037429", "62037429")</f>
        <v>62037429</v>
      </c>
      <c r="C3576" s="1" t="s">
        <v>4</v>
      </c>
      <c r="D3576" s="1">
        <v>0.0</v>
      </c>
      <c r="E3576" s="1">
        <v>0.41025641025641</v>
      </c>
    </row>
    <row r="3577">
      <c r="A3577" s="1">
        <v>3575.0</v>
      </c>
      <c r="B3577" s="2" t="str">
        <f>HYPERLINK("https://stackoverflow.com/q/62049277", "62049277")</f>
        <v>62049277</v>
      </c>
      <c r="C3577" s="1" t="s">
        <v>4</v>
      </c>
      <c r="D3577" s="1">
        <v>1.0</v>
      </c>
      <c r="E3577" s="1">
        <v>0.306035910687073</v>
      </c>
    </row>
    <row r="3578">
      <c r="A3578" s="1">
        <v>3576.0</v>
      </c>
      <c r="B3578" s="2" t="str">
        <f>HYPERLINK("https://stackoverflow.com/q/62049728", "62049728")</f>
        <v>62049728</v>
      </c>
      <c r="C3578" s="1" t="s">
        <v>4</v>
      </c>
      <c r="D3578" s="1">
        <v>12.0</v>
      </c>
      <c r="E3578" s="1">
        <v>0.681759318122954</v>
      </c>
    </row>
    <row r="3579">
      <c r="A3579" s="1">
        <v>3577.0</v>
      </c>
      <c r="B3579" s="2" t="str">
        <f>HYPERLINK("https://stackoverflow.com/q/62065508", "62065508")</f>
        <v>62065508</v>
      </c>
      <c r="C3579" s="1" t="s">
        <v>4</v>
      </c>
      <c r="D3579" s="1">
        <v>0.0</v>
      </c>
      <c r="E3579" s="1">
        <v>0.566193463189171</v>
      </c>
    </row>
    <row r="3580">
      <c r="A3580" s="1">
        <v>3578.0</v>
      </c>
      <c r="B3580" s="2" t="str">
        <f>HYPERLINK("https://stackoverflow.com/q/62066602", "62066602")</f>
        <v>62066602</v>
      </c>
      <c r="C3580" s="1" t="s">
        <v>4</v>
      </c>
      <c r="D3580" s="1">
        <v>8.0</v>
      </c>
      <c r="E3580" s="1">
        <v>0.712686965811965</v>
      </c>
    </row>
    <row r="3581">
      <c r="A3581" s="1">
        <v>3579.0</v>
      </c>
      <c r="B3581" s="2" t="str">
        <f>HYPERLINK("https://stackoverflow.com/q/62074209", "62074209")</f>
        <v>62074209</v>
      </c>
      <c r="C3581" s="1" t="s">
        <v>4</v>
      </c>
      <c r="D3581" s="1">
        <v>9.0</v>
      </c>
      <c r="E3581" s="1">
        <v>0.274710474710474</v>
      </c>
    </row>
    <row r="3582">
      <c r="A3582" s="1">
        <v>3580.0</v>
      </c>
      <c r="B3582" s="2" t="str">
        <f>HYPERLINK("https://stackoverflow.com/q/62074644", "62074644")</f>
        <v>62074644</v>
      </c>
      <c r="C3582" s="1" t="s">
        <v>4</v>
      </c>
      <c r="D3582" s="1">
        <v>6.0</v>
      </c>
      <c r="E3582" s="1">
        <v>0.455803795877325</v>
      </c>
    </row>
    <row r="3583">
      <c r="A3583" s="1">
        <v>3581.0</v>
      </c>
      <c r="B3583" s="2" t="str">
        <f>HYPERLINK("https://stackoverflow.com/q/62074726", "62074726")</f>
        <v>62074726</v>
      </c>
      <c r="C3583" s="1" t="s">
        <v>4</v>
      </c>
      <c r="D3583" s="1">
        <v>8.0</v>
      </c>
      <c r="E3583" s="1">
        <v>0.616064491064491</v>
      </c>
    </row>
    <row r="3584">
      <c r="A3584" s="1">
        <v>3582.0</v>
      </c>
      <c r="B3584" s="2" t="str">
        <f>HYPERLINK("https://stackoverflow.com/q/62075536", "62075536")</f>
        <v>62075536</v>
      </c>
      <c r="C3584" s="1" t="s">
        <v>4</v>
      </c>
      <c r="D3584" s="1">
        <v>10.0</v>
      </c>
      <c r="E3584" s="1">
        <v>0.279523027867398</v>
      </c>
    </row>
    <row r="3585">
      <c r="A3585" s="1">
        <v>3583.0</v>
      </c>
      <c r="B3585" s="2" t="str">
        <f>HYPERLINK("https://stackoverflow.com/q/62076983", "62076983")</f>
        <v>62076983</v>
      </c>
      <c r="C3585" s="1" t="s">
        <v>4</v>
      </c>
      <c r="D3585" s="1">
        <v>12.0</v>
      </c>
      <c r="E3585" s="1">
        <v>0.616375572897311</v>
      </c>
    </row>
    <row r="3586">
      <c r="A3586" s="1">
        <v>3584.0</v>
      </c>
      <c r="B3586" s="2" t="str">
        <f>HYPERLINK("https://stackoverflow.com/q/62077982", "62077982")</f>
        <v>62077982</v>
      </c>
      <c r="C3586" s="1" t="s">
        <v>4</v>
      </c>
      <c r="D3586" s="1">
        <v>10.0</v>
      </c>
      <c r="E3586" s="1">
        <v>0.661219373219373</v>
      </c>
    </row>
    <row r="3587">
      <c r="A3587" s="1">
        <v>3585.0</v>
      </c>
      <c r="B3587" s="2" t="str">
        <f>HYPERLINK("https://stackoverflow.com/q/62078096", "62078096")</f>
        <v>62078096</v>
      </c>
      <c r="C3587" s="1" t="s">
        <v>4</v>
      </c>
      <c r="D3587" s="1">
        <v>2.0</v>
      </c>
      <c r="E3587" s="1">
        <v>0.529980785794739</v>
      </c>
    </row>
    <row r="3588">
      <c r="A3588" s="1">
        <v>3586.0</v>
      </c>
      <c r="B3588" s="2" t="str">
        <f>HYPERLINK("https://stackoverflow.com/q/62078382", "62078382")</f>
        <v>62078382</v>
      </c>
      <c r="C3588" s="1" t="s">
        <v>4</v>
      </c>
      <c r="D3588" s="1">
        <v>8.0</v>
      </c>
      <c r="E3588" s="1">
        <v>0.242686401222986</v>
      </c>
    </row>
    <row r="3589">
      <c r="A3589" s="1">
        <v>3587.0</v>
      </c>
      <c r="B3589" s="2" t="str">
        <f>HYPERLINK("https://stackoverflow.com/q/62079800", "62079800")</f>
        <v>62079800</v>
      </c>
      <c r="C3589" s="1" t="s">
        <v>4</v>
      </c>
      <c r="D3589" s="1">
        <v>12.0</v>
      </c>
      <c r="E3589" s="1">
        <v>0.381396381396381</v>
      </c>
    </row>
    <row r="3590">
      <c r="A3590" s="1">
        <v>3588.0</v>
      </c>
      <c r="B3590" s="2" t="str">
        <f>HYPERLINK("https://stackoverflow.com/q/62080130", "62080130")</f>
        <v>62080130</v>
      </c>
      <c r="C3590" s="1" t="s">
        <v>4</v>
      </c>
      <c r="D3590" s="1">
        <v>5.0</v>
      </c>
      <c r="E3590" s="1">
        <v>0.467956215324636</v>
      </c>
    </row>
    <row r="3591">
      <c r="A3591" s="1">
        <v>3589.0</v>
      </c>
      <c r="B3591" s="2" t="str">
        <f>HYPERLINK("https://stackoverflow.com/q/62081474", "62081474")</f>
        <v>62081474</v>
      </c>
      <c r="C3591" s="1" t="s">
        <v>4</v>
      </c>
      <c r="D3591" s="1">
        <v>12.0</v>
      </c>
      <c r="E3591" s="1">
        <v>0.418315395167247</v>
      </c>
    </row>
    <row r="3592">
      <c r="A3592" s="1">
        <v>3590.0</v>
      </c>
      <c r="B3592" s="2" t="str">
        <f>HYPERLINK("https://stackoverflow.com/q/62087465", "62087465")</f>
        <v>62087465</v>
      </c>
      <c r="C3592" s="1" t="s">
        <v>4</v>
      </c>
      <c r="D3592" s="1">
        <v>10.0</v>
      </c>
      <c r="E3592" s="1">
        <v>0.569293129378966</v>
      </c>
    </row>
    <row r="3593">
      <c r="A3593" s="1">
        <v>3591.0</v>
      </c>
      <c r="B3593" s="2" t="str">
        <f>HYPERLINK("https://stackoverflow.com/q/62099257", "62099257")</f>
        <v>62099257</v>
      </c>
      <c r="C3593" s="1" t="s">
        <v>4</v>
      </c>
      <c r="D3593" s="1">
        <v>12.0</v>
      </c>
      <c r="E3593" s="1">
        <v>0.398645120510072</v>
      </c>
    </row>
    <row r="3594">
      <c r="A3594" s="1">
        <v>3592.0</v>
      </c>
      <c r="B3594" s="2" t="str">
        <f>HYPERLINK("https://stackoverflow.com/q/62100067", "62100067")</f>
        <v>62100067</v>
      </c>
      <c r="C3594" s="1" t="s">
        <v>4</v>
      </c>
      <c r="D3594" s="1">
        <v>10.0</v>
      </c>
      <c r="E3594" s="1">
        <v>0.372796092796092</v>
      </c>
    </row>
    <row r="3595">
      <c r="A3595" s="1">
        <v>3593.0</v>
      </c>
      <c r="B3595" s="2" t="str">
        <f>HYPERLINK("https://stackoverflow.com/q/62100452", "62100452")</f>
        <v>62100452</v>
      </c>
      <c r="C3595" s="1" t="s">
        <v>4</v>
      </c>
      <c r="D3595" s="1">
        <v>9.0</v>
      </c>
      <c r="E3595" s="1">
        <v>0.667686129131912</v>
      </c>
    </row>
    <row r="3596">
      <c r="A3596" s="1">
        <v>3594.0</v>
      </c>
      <c r="B3596" s="2" t="str">
        <f>HYPERLINK("https://stackoverflow.com/q/62101239", "62101239")</f>
        <v>62101239</v>
      </c>
      <c r="C3596" s="1" t="s">
        <v>4</v>
      </c>
      <c r="D3596" s="1">
        <v>10.0</v>
      </c>
      <c r="E3596" s="1">
        <v>0.565847692857339</v>
      </c>
    </row>
    <row r="3597">
      <c r="A3597" s="1">
        <v>3595.0</v>
      </c>
      <c r="B3597" s="2" t="str">
        <f>HYPERLINK("https://stackoverflow.com/q/62103461", "62103461")</f>
        <v>62103461</v>
      </c>
      <c r="C3597" s="1" t="s">
        <v>4</v>
      </c>
      <c r="D3597" s="1">
        <v>10.0</v>
      </c>
      <c r="E3597" s="1">
        <v>0.459718775847808</v>
      </c>
    </row>
    <row r="3598">
      <c r="A3598" s="1">
        <v>3596.0</v>
      </c>
      <c r="B3598" s="2" t="str">
        <f>HYPERLINK("https://stackoverflow.com/q/62107434", "62107434")</f>
        <v>62107434</v>
      </c>
      <c r="C3598" s="1" t="s">
        <v>4</v>
      </c>
      <c r="D3598" s="1">
        <v>12.0</v>
      </c>
      <c r="E3598" s="1">
        <v>0.460360794390022</v>
      </c>
    </row>
    <row r="3599">
      <c r="A3599" s="1">
        <v>3597.0</v>
      </c>
      <c r="B3599" s="2" t="str">
        <f>HYPERLINK("https://stackoverflow.com/a/326366", "326366")</f>
        <v>326366</v>
      </c>
      <c r="C3599" s="1" t="s">
        <v>5</v>
      </c>
      <c r="D3599" s="1">
        <v>9.0</v>
      </c>
      <c r="E3599" s="1">
        <v>0.278072502210433</v>
      </c>
    </row>
    <row r="3600">
      <c r="A3600" s="1">
        <v>3598.0</v>
      </c>
      <c r="B3600" s="2" t="str">
        <f>HYPERLINK("https://stackoverflow.com/a/359717", "359717")</f>
        <v>359717</v>
      </c>
      <c r="C3600" s="1" t="s">
        <v>5</v>
      </c>
      <c r="D3600" s="1">
        <v>0.0</v>
      </c>
      <c r="E3600" s="1">
        <v>0.0769230769230769</v>
      </c>
    </row>
    <row r="3601">
      <c r="A3601" s="1">
        <v>3599.0</v>
      </c>
      <c r="B3601" s="2" t="str">
        <f>HYPERLINK("https://stackoverflow.com/a/544097", "544097")</f>
        <v>544097</v>
      </c>
      <c r="C3601" s="1" t="s">
        <v>5</v>
      </c>
      <c r="D3601" s="1">
        <v>0.0</v>
      </c>
      <c r="E3601" s="1">
        <v>0.333965330444203</v>
      </c>
    </row>
    <row r="3602">
      <c r="A3602" s="1">
        <v>3600.0</v>
      </c>
      <c r="B3602" s="2" t="str">
        <f>HYPERLINK("https://stackoverflow.com/a/980932", "980932")</f>
        <v>980932</v>
      </c>
      <c r="C3602" s="1" t="s">
        <v>5</v>
      </c>
      <c r="D3602" s="1">
        <v>7.0</v>
      </c>
      <c r="E3602" s="1">
        <v>0.179319591084296</v>
      </c>
    </row>
    <row r="3603">
      <c r="A3603" s="1">
        <v>3601.0</v>
      </c>
      <c r="B3603" s="2" t="str">
        <f>HYPERLINK("https://stackoverflow.com/a/1236439", "1236439")</f>
        <v>1236439</v>
      </c>
      <c r="C3603" s="1" t="s">
        <v>5</v>
      </c>
      <c r="D3603" s="1">
        <v>12.0</v>
      </c>
      <c r="E3603" s="1">
        <v>0.334263318719277</v>
      </c>
    </row>
    <row r="3604">
      <c r="A3604" s="1">
        <v>3602.0</v>
      </c>
      <c r="B3604" s="2" t="str">
        <f>HYPERLINK("https://stackoverflow.com/a/1258834", "1258834")</f>
        <v>1258834</v>
      </c>
      <c r="C3604" s="1" t="s">
        <v>5</v>
      </c>
      <c r="D3604" s="1">
        <v>6.0</v>
      </c>
      <c r="E3604" s="1">
        <v>0.319397078017767</v>
      </c>
    </row>
    <row r="3605">
      <c r="A3605" s="1">
        <v>3603.0</v>
      </c>
      <c r="B3605" s="2" t="str">
        <f>HYPERLINK("https://stackoverflow.com/a/2022549", "2022549")</f>
        <v>2022549</v>
      </c>
      <c r="C3605" s="1" t="s">
        <v>5</v>
      </c>
      <c r="D3605" s="1">
        <v>10.0</v>
      </c>
      <c r="E3605" s="1">
        <v>0.29260935143288</v>
      </c>
    </row>
    <row r="3606">
      <c r="A3606" s="1">
        <v>3604.0</v>
      </c>
      <c r="B3606" s="2" t="str">
        <f>HYPERLINK("https://stackoverflow.com/a/2566385", "2566385")</f>
        <v>2566385</v>
      </c>
      <c r="C3606" s="1" t="s">
        <v>5</v>
      </c>
      <c r="D3606" s="1">
        <v>5.0</v>
      </c>
      <c r="E3606" s="1">
        <v>0.165158371040723</v>
      </c>
    </row>
    <row r="3607">
      <c r="A3607" s="1">
        <v>3605.0</v>
      </c>
      <c r="B3607" s="2" t="str">
        <f>HYPERLINK("https://stackoverflow.com/a/3016015", "3016015")</f>
        <v>3016015</v>
      </c>
      <c r="C3607" s="1" t="s">
        <v>5</v>
      </c>
      <c r="D3607" s="1">
        <v>9.0</v>
      </c>
      <c r="E3607" s="1">
        <v>0.678558823980727</v>
      </c>
    </row>
    <row r="3608">
      <c r="A3608" s="1">
        <v>3606.0</v>
      </c>
      <c r="B3608" s="2" t="str">
        <f>HYPERLINK("https://stackoverflow.com/a/3578981", "3578981")</f>
        <v>3578981</v>
      </c>
      <c r="C3608" s="1" t="s">
        <v>5</v>
      </c>
      <c r="D3608" s="1">
        <v>9.0</v>
      </c>
      <c r="E3608" s="1">
        <v>0.618431715776848</v>
      </c>
    </row>
    <row r="3609">
      <c r="A3609" s="1">
        <v>3607.0</v>
      </c>
      <c r="B3609" s="2" t="str">
        <f>HYPERLINK("https://stackoverflow.com/a/4432075", "4432075")</f>
        <v>4432075</v>
      </c>
      <c r="C3609" s="1" t="s">
        <v>5</v>
      </c>
      <c r="D3609" s="1">
        <v>11.0</v>
      </c>
      <c r="E3609" s="1">
        <v>0.349672647685892</v>
      </c>
    </row>
    <row r="3610">
      <c r="A3610" s="1">
        <v>3608.0</v>
      </c>
      <c r="B3610" s="2" t="str">
        <f>HYPERLINK("https://stackoverflow.com/a/4439797", "4439797")</f>
        <v>4439797</v>
      </c>
      <c r="C3610" s="1" t="s">
        <v>5</v>
      </c>
      <c r="D3610" s="1">
        <v>0.0</v>
      </c>
      <c r="E3610" s="1">
        <v>0.213960113960113</v>
      </c>
    </row>
    <row r="3611">
      <c r="A3611" s="1">
        <v>3609.0</v>
      </c>
      <c r="B3611" s="2" t="str">
        <f>HYPERLINK("https://stackoverflow.com/a/4556252", "4556252")</f>
        <v>4556252</v>
      </c>
      <c r="C3611" s="1" t="s">
        <v>5</v>
      </c>
      <c r="D3611" s="1">
        <v>6.0</v>
      </c>
      <c r="E3611" s="1">
        <v>0.360645914151449</v>
      </c>
    </row>
    <row r="3612">
      <c r="A3612" s="1">
        <v>3610.0</v>
      </c>
      <c r="B3612" s="2" t="str">
        <f>HYPERLINK("https://stackoverflow.com/a/4598926", "4598926")</f>
        <v>4598926</v>
      </c>
      <c r="C3612" s="1" t="s">
        <v>5</v>
      </c>
      <c r="D3612" s="1">
        <v>11.0</v>
      </c>
      <c r="E3612" s="1">
        <v>0.349985807550383</v>
      </c>
    </row>
    <row r="3613">
      <c r="A3613" s="1">
        <v>3611.0</v>
      </c>
      <c r="B3613" s="2" t="str">
        <f>HYPERLINK("https://stackoverflow.com/a/6580311", "6580311")</f>
        <v>6580311</v>
      </c>
      <c r="C3613" s="1" t="s">
        <v>5</v>
      </c>
      <c r="D3613" s="1">
        <v>7.0</v>
      </c>
      <c r="E3613" s="1">
        <v>0.440051568543188</v>
      </c>
    </row>
    <row r="3614">
      <c r="A3614" s="1">
        <v>3612.0</v>
      </c>
      <c r="B3614" s="2" t="str">
        <f>HYPERLINK("https://stackoverflow.com/a/6645196", "6645196")</f>
        <v>6645196</v>
      </c>
      <c r="C3614" s="1" t="s">
        <v>5</v>
      </c>
      <c r="D3614" s="1">
        <v>8.0</v>
      </c>
      <c r="E3614" s="1">
        <v>0.262760322619477</v>
      </c>
    </row>
    <row r="3615">
      <c r="A3615" s="1">
        <v>3613.0</v>
      </c>
      <c r="B3615" s="2" t="str">
        <f>HYPERLINK("https://stackoverflow.com/a/7048854", "7048854")</f>
        <v>7048854</v>
      </c>
      <c r="C3615" s="1" t="s">
        <v>5</v>
      </c>
      <c r="D3615" s="1">
        <v>8.0</v>
      </c>
      <c r="E3615" s="1">
        <v>0.521711518615543</v>
      </c>
    </row>
    <row r="3616">
      <c r="A3616" s="1">
        <v>3614.0</v>
      </c>
      <c r="B3616" s="2" t="str">
        <f>HYPERLINK("https://stackoverflow.com/a/7304006", "7304006")</f>
        <v>7304006</v>
      </c>
      <c r="C3616" s="1" t="s">
        <v>5</v>
      </c>
      <c r="D3616" s="1">
        <v>6.0</v>
      </c>
      <c r="E3616" s="1">
        <v>0.355315860850916</v>
      </c>
    </row>
    <row r="3617">
      <c r="A3617" s="1">
        <v>3615.0</v>
      </c>
      <c r="B3617" s="2" t="str">
        <f>HYPERLINK("https://stackoverflow.com/a/7679733", "7679733")</f>
        <v>7679733</v>
      </c>
      <c r="C3617" s="1" t="s">
        <v>5</v>
      </c>
      <c r="D3617" s="1">
        <v>0.0</v>
      </c>
      <c r="E3617" s="1">
        <v>0.321954693905913</v>
      </c>
    </row>
    <row r="3618">
      <c r="A3618" s="1">
        <v>3616.0</v>
      </c>
      <c r="B3618" s="2" t="str">
        <f>HYPERLINK("https://stackoverflow.com/a/7699717", "7699717")</f>
        <v>7699717</v>
      </c>
      <c r="C3618" s="1" t="s">
        <v>5</v>
      </c>
      <c r="D3618" s="1">
        <v>7.0</v>
      </c>
      <c r="E3618" s="1">
        <v>0.189282627484874</v>
      </c>
    </row>
    <row r="3619">
      <c r="A3619" s="1">
        <v>3617.0</v>
      </c>
      <c r="B3619" s="2" t="str">
        <f>HYPERLINK("https://stackoverflow.com/a/7839597", "7839597")</f>
        <v>7839597</v>
      </c>
      <c r="C3619" s="1" t="s">
        <v>5</v>
      </c>
      <c r="D3619" s="1">
        <v>2.0</v>
      </c>
      <c r="E3619" s="1">
        <v>0.318281101614434</v>
      </c>
    </row>
    <row r="3620">
      <c r="A3620" s="1">
        <v>3618.0</v>
      </c>
      <c r="B3620" s="2" t="str">
        <f>HYPERLINK("https://stackoverflow.com/a/8123314", "8123314")</f>
        <v>8123314</v>
      </c>
      <c r="C3620" s="1" t="s">
        <v>5</v>
      </c>
      <c r="D3620" s="1">
        <v>0.0</v>
      </c>
      <c r="E3620" s="1">
        <v>0.251937469554049</v>
      </c>
    </row>
    <row r="3621">
      <c r="A3621" s="1">
        <v>3619.0</v>
      </c>
      <c r="B3621" s="2" t="str">
        <f>HYPERLINK("https://stackoverflow.com/a/8657698", "8657698")</f>
        <v>8657698</v>
      </c>
      <c r="C3621" s="1" t="s">
        <v>5</v>
      </c>
      <c r="D3621" s="1">
        <v>6.0</v>
      </c>
      <c r="E3621" s="1">
        <v>0.479256917613081</v>
      </c>
    </row>
    <row r="3622">
      <c r="A3622" s="1">
        <v>3620.0</v>
      </c>
      <c r="B3622" s="2" t="str">
        <f>HYPERLINK("https://stackoverflow.com/a/9054254", "9054254")</f>
        <v>9054254</v>
      </c>
      <c r="C3622" s="1" t="s">
        <v>5</v>
      </c>
      <c r="D3622" s="1">
        <v>0.0</v>
      </c>
      <c r="E3622" s="1">
        <v>0.251937469554049</v>
      </c>
    </row>
    <row r="3623">
      <c r="A3623" s="1">
        <v>3621.0</v>
      </c>
      <c r="B3623" s="2" t="str">
        <f>HYPERLINK("https://stackoverflow.com/a/9168994", "9168994")</f>
        <v>9168994</v>
      </c>
      <c r="C3623" s="1" t="s">
        <v>5</v>
      </c>
      <c r="D3623" s="1">
        <v>3.0</v>
      </c>
      <c r="E3623" s="1">
        <v>0.229026636793627</v>
      </c>
    </row>
    <row r="3624">
      <c r="A3624" s="1">
        <v>3622.0</v>
      </c>
      <c r="B3624" s="2" t="str">
        <f>HYPERLINK("https://stackoverflow.com/a/9391137", "9391137")</f>
        <v>9391137</v>
      </c>
      <c r="C3624" s="1" t="s">
        <v>5</v>
      </c>
      <c r="D3624" s="1">
        <v>6.0</v>
      </c>
      <c r="E3624" s="1">
        <v>0.436468081868675</v>
      </c>
    </row>
    <row r="3625">
      <c r="A3625" s="1">
        <v>3623.0</v>
      </c>
      <c r="B3625" s="2" t="str">
        <f>HYPERLINK("https://stackoverflow.com/a/9588748", "9588748")</f>
        <v>9588748</v>
      </c>
      <c r="C3625" s="1" t="s">
        <v>5</v>
      </c>
      <c r="D3625" s="1">
        <v>4.0</v>
      </c>
      <c r="E3625" s="1">
        <v>0.713286713286713</v>
      </c>
    </row>
    <row r="3626">
      <c r="A3626" s="1">
        <v>3624.0</v>
      </c>
      <c r="B3626" s="2" t="str">
        <f>HYPERLINK("https://stackoverflow.com/a/9802779", "9802779")</f>
        <v>9802779</v>
      </c>
      <c r="C3626" s="1" t="s">
        <v>5</v>
      </c>
      <c r="D3626" s="1">
        <v>6.0</v>
      </c>
      <c r="E3626" s="1">
        <v>0.481436965811965</v>
      </c>
    </row>
    <row r="3627">
      <c r="A3627" s="1">
        <v>3625.0</v>
      </c>
      <c r="B3627" s="2" t="str">
        <f>HYPERLINK("https://stackoverflow.com/a/9980294", "9980294")</f>
        <v>9980294</v>
      </c>
      <c r="C3627" s="1" t="s">
        <v>5</v>
      </c>
      <c r="D3627" s="1">
        <v>6.0</v>
      </c>
      <c r="E3627" s="1">
        <v>0.5673832340499</v>
      </c>
    </row>
    <row r="3628">
      <c r="A3628" s="1">
        <v>3626.0</v>
      </c>
      <c r="B3628" s="2" t="str">
        <f>HYPERLINK("https://stackoverflow.com/a/10170940", "10170940")</f>
        <v>10170940</v>
      </c>
      <c r="C3628" s="1" t="s">
        <v>5</v>
      </c>
      <c r="D3628" s="1">
        <v>6.0</v>
      </c>
      <c r="E3628" s="1">
        <v>0.626145874850538</v>
      </c>
    </row>
    <row r="3629">
      <c r="A3629" s="1">
        <v>3627.0</v>
      </c>
      <c r="B3629" s="2" t="str">
        <f>HYPERLINK("https://stackoverflow.com/a/10247749", "10247749")</f>
        <v>10247749</v>
      </c>
      <c r="C3629" s="1" t="s">
        <v>5</v>
      </c>
      <c r="D3629" s="1">
        <v>0.0</v>
      </c>
      <c r="E3629" s="1">
        <v>0.408464295561069</v>
      </c>
    </row>
    <row r="3630">
      <c r="A3630" s="1">
        <v>3628.0</v>
      </c>
      <c r="B3630" s="2" t="str">
        <f>HYPERLINK("https://stackoverflow.com/a/10476572", "10476572")</f>
        <v>10476572</v>
      </c>
      <c r="C3630" s="1" t="s">
        <v>5</v>
      </c>
      <c r="D3630" s="1">
        <v>8.0</v>
      </c>
      <c r="E3630" s="1">
        <v>0.355393567363642</v>
      </c>
    </row>
    <row r="3631">
      <c r="A3631" s="1">
        <v>3629.0</v>
      </c>
      <c r="B3631" s="2" t="str">
        <f>HYPERLINK("https://stackoverflow.com/a/10673123", "10673123")</f>
        <v>10673123</v>
      </c>
      <c r="C3631" s="1" t="s">
        <v>5</v>
      </c>
      <c r="D3631" s="1">
        <v>6.0</v>
      </c>
      <c r="E3631" s="1">
        <v>0.400690553008433</v>
      </c>
    </row>
    <row r="3632">
      <c r="A3632" s="1">
        <v>3630.0</v>
      </c>
      <c r="B3632" s="2" t="str">
        <f>HYPERLINK("https://stackoverflow.com/a/10690115", "10690115")</f>
        <v>10690115</v>
      </c>
      <c r="C3632" s="1" t="s">
        <v>5</v>
      </c>
      <c r="D3632" s="1">
        <v>6.0</v>
      </c>
      <c r="E3632" s="1">
        <v>0.338801116578894</v>
      </c>
    </row>
    <row r="3633">
      <c r="A3633" s="1">
        <v>3631.0</v>
      </c>
      <c r="B3633" s="2" t="str">
        <f>HYPERLINK("https://stackoverflow.com/a/10774183", "10774183")</f>
        <v>10774183</v>
      </c>
      <c r="C3633" s="1" t="s">
        <v>5</v>
      </c>
      <c r="D3633" s="1">
        <v>12.0</v>
      </c>
      <c r="E3633" s="1">
        <v>0.369125805967911</v>
      </c>
    </row>
    <row r="3634">
      <c r="A3634" s="1">
        <v>3632.0</v>
      </c>
      <c r="B3634" s="2" t="str">
        <f>HYPERLINK("https://stackoverflow.com/a/10784169", "10784169")</f>
        <v>10784169</v>
      </c>
      <c r="C3634" s="1" t="s">
        <v>5</v>
      </c>
      <c r="D3634" s="1">
        <v>6.0</v>
      </c>
      <c r="E3634" s="1">
        <v>0.43185412037871</v>
      </c>
    </row>
    <row r="3635">
      <c r="A3635" s="1">
        <v>3633.0</v>
      </c>
      <c r="B3635" s="2" t="str">
        <f>HYPERLINK("https://stackoverflow.com/a/10919857", "10919857")</f>
        <v>10919857</v>
      </c>
      <c r="C3635" s="1" t="s">
        <v>5</v>
      </c>
      <c r="D3635" s="1">
        <v>11.0</v>
      </c>
      <c r="E3635" s="1">
        <v>0.30297671676982</v>
      </c>
    </row>
    <row r="3636">
      <c r="A3636" s="1">
        <v>3634.0</v>
      </c>
      <c r="B3636" s="2" t="str">
        <f>HYPERLINK("https://stackoverflow.com/a/10923870", "10923870")</f>
        <v>10923870</v>
      </c>
      <c r="C3636" s="1" t="s">
        <v>5</v>
      </c>
      <c r="D3636" s="1">
        <v>11.0</v>
      </c>
      <c r="E3636" s="1">
        <v>0.413728632478632</v>
      </c>
    </row>
    <row r="3637">
      <c r="A3637" s="1">
        <v>3635.0</v>
      </c>
      <c r="B3637" s="2" t="str">
        <f>HYPERLINK("https://stackoverflow.com/a/11064969", "11064969")</f>
        <v>11064969</v>
      </c>
      <c r="C3637" s="1" t="s">
        <v>5</v>
      </c>
      <c r="D3637" s="1">
        <v>2.0</v>
      </c>
      <c r="E3637" s="1">
        <v>0.515217459866906</v>
      </c>
    </row>
    <row r="3638">
      <c r="A3638" s="1">
        <v>3636.0</v>
      </c>
      <c r="B3638" s="2" t="str">
        <f>HYPERLINK("https://stackoverflow.com/a/11248169", "11248169")</f>
        <v>11248169</v>
      </c>
      <c r="C3638" s="1" t="s">
        <v>5</v>
      </c>
      <c r="D3638" s="1">
        <v>9.0</v>
      </c>
      <c r="E3638" s="1">
        <v>0.226206064646176</v>
      </c>
    </row>
    <row r="3639">
      <c r="A3639" s="1">
        <v>3637.0</v>
      </c>
      <c r="B3639" s="2" t="str">
        <f>HYPERLINK("https://stackoverflow.com/a/11306027", "11306027")</f>
        <v>11306027</v>
      </c>
      <c r="C3639" s="1" t="s">
        <v>5</v>
      </c>
      <c r="D3639" s="1">
        <v>8.0</v>
      </c>
      <c r="E3639" s="1">
        <v>0.423609899800375</v>
      </c>
    </row>
    <row r="3640">
      <c r="A3640" s="1">
        <v>3638.0</v>
      </c>
      <c r="B3640" s="2" t="str">
        <f>HYPERLINK("https://stackoverflow.com/a/11513122", "11513122")</f>
        <v>11513122</v>
      </c>
      <c r="C3640" s="1" t="s">
        <v>5</v>
      </c>
      <c r="D3640" s="1">
        <v>9.0</v>
      </c>
      <c r="E3640" s="1">
        <v>0.129833129833129</v>
      </c>
    </row>
    <row r="3641">
      <c r="A3641" s="1">
        <v>3639.0</v>
      </c>
      <c r="B3641" s="2" t="str">
        <f>HYPERLINK("https://stackoverflow.com/a/11698968", "11698968")</f>
        <v>11698968</v>
      </c>
      <c r="C3641" s="1" t="s">
        <v>5</v>
      </c>
      <c r="D3641" s="1">
        <v>9.0</v>
      </c>
      <c r="E3641" s="1">
        <v>0.235085708828725</v>
      </c>
    </row>
    <row r="3642">
      <c r="A3642" s="1">
        <v>3640.0</v>
      </c>
      <c r="B3642" s="2" t="str">
        <f>HYPERLINK("https://stackoverflow.com/a/12004748", "12004748")</f>
        <v>12004748</v>
      </c>
      <c r="C3642" s="1" t="s">
        <v>5</v>
      </c>
      <c r="D3642" s="1">
        <v>7.0</v>
      </c>
      <c r="E3642" s="1">
        <v>0.411210153699424</v>
      </c>
    </row>
    <row r="3643">
      <c r="A3643" s="1">
        <v>3641.0</v>
      </c>
      <c r="B3643" s="2" t="str">
        <f>HYPERLINK("https://stackoverflow.com/a/12020334", "12020334")</f>
        <v>12020334</v>
      </c>
      <c r="C3643" s="1" t="s">
        <v>5</v>
      </c>
      <c r="D3643" s="1">
        <v>0.0</v>
      </c>
      <c r="E3643" s="1">
        <v>0.429551154102052</v>
      </c>
    </row>
    <row r="3644">
      <c r="A3644" s="1">
        <v>3642.0</v>
      </c>
      <c r="B3644" s="2" t="str">
        <f>HYPERLINK("https://stackoverflow.com/a/12028626", "12028626")</f>
        <v>12028626</v>
      </c>
      <c r="C3644" s="1" t="s">
        <v>5</v>
      </c>
      <c r="D3644" s="1">
        <v>6.0</v>
      </c>
      <c r="E3644" s="1">
        <v>0.56752962550064</v>
      </c>
    </row>
    <row r="3645">
      <c r="A3645" s="1">
        <v>3643.0</v>
      </c>
      <c r="B3645" s="2" t="str">
        <f>HYPERLINK("https://stackoverflow.com/a/12087385", "12087385")</f>
        <v>12087385</v>
      </c>
      <c r="C3645" s="1" t="s">
        <v>5</v>
      </c>
      <c r="D3645" s="1">
        <v>4.0</v>
      </c>
      <c r="E3645" s="1">
        <v>0.175688509021842</v>
      </c>
    </row>
    <row r="3646">
      <c r="A3646" s="1">
        <v>3644.0</v>
      </c>
      <c r="B3646" s="2" t="str">
        <f>HYPERLINK("https://stackoverflow.com/a/12242168", "12242168")</f>
        <v>12242168</v>
      </c>
      <c r="C3646" s="1" t="s">
        <v>5</v>
      </c>
      <c r="D3646" s="1">
        <v>0.0</v>
      </c>
      <c r="E3646" s="1">
        <v>0.270132953466286</v>
      </c>
    </row>
    <row r="3647">
      <c r="A3647" s="1">
        <v>3645.0</v>
      </c>
      <c r="B3647" s="2" t="str">
        <f>HYPERLINK("https://stackoverflow.com/a/12270740", "12270740")</f>
        <v>12270740</v>
      </c>
      <c r="C3647" s="1" t="s">
        <v>5</v>
      </c>
      <c r="D3647" s="1">
        <v>5.0</v>
      </c>
      <c r="E3647" s="1">
        <v>0.154180021367521</v>
      </c>
    </row>
    <row r="3648">
      <c r="A3648" s="1">
        <v>3646.0</v>
      </c>
      <c r="B3648" s="2" t="str">
        <f>HYPERLINK("https://stackoverflow.com/a/12318829", "12318829")</f>
        <v>12318829</v>
      </c>
      <c r="C3648" s="1" t="s">
        <v>5</v>
      </c>
      <c r="D3648" s="1">
        <v>2.0</v>
      </c>
      <c r="E3648" s="1">
        <v>0.377576671694318</v>
      </c>
    </row>
    <row r="3649">
      <c r="A3649" s="1">
        <v>3647.0</v>
      </c>
      <c r="B3649" s="2" t="str">
        <f>HYPERLINK("https://stackoverflow.com/a/12382382", "12382382")</f>
        <v>12382382</v>
      </c>
      <c r="C3649" s="1" t="s">
        <v>5</v>
      </c>
      <c r="D3649" s="1">
        <v>9.0</v>
      </c>
      <c r="E3649" s="1">
        <v>0.204105121810857</v>
      </c>
    </row>
    <row r="3650">
      <c r="A3650" s="1">
        <v>3648.0</v>
      </c>
      <c r="B3650" s="2" t="str">
        <f>HYPERLINK("https://stackoverflow.com/a/12504547", "12504547")</f>
        <v>12504547</v>
      </c>
      <c r="C3650" s="1" t="s">
        <v>5</v>
      </c>
      <c r="D3650" s="1">
        <v>6.0</v>
      </c>
      <c r="E3650" s="1">
        <v>0.393022850165707</v>
      </c>
    </row>
    <row r="3651">
      <c r="A3651" s="1">
        <v>3649.0</v>
      </c>
      <c r="B3651" s="2" t="str">
        <f>HYPERLINK("https://stackoverflow.com/a/12507134", "12507134")</f>
        <v>12507134</v>
      </c>
      <c r="C3651" s="1" t="s">
        <v>5</v>
      </c>
      <c r="D3651" s="1">
        <v>5.0</v>
      </c>
      <c r="E3651" s="1">
        <v>0.457705146546348</v>
      </c>
    </row>
    <row r="3652">
      <c r="A3652" s="1">
        <v>3650.0</v>
      </c>
      <c r="B3652" s="2" t="str">
        <f>HYPERLINK("https://stackoverflow.com/a/12559029", "12559029")</f>
        <v>12559029</v>
      </c>
      <c r="C3652" s="1" t="s">
        <v>5</v>
      </c>
      <c r="D3652" s="1">
        <v>4.0</v>
      </c>
      <c r="E3652" s="1">
        <v>0.32843039819784</v>
      </c>
    </row>
    <row r="3653">
      <c r="A3653" s="1">
        <v>3651.0</v>
      </c>
      <c r="B3653" s="2" t="str">
        <f>HYPERLINK("https://stackoverflow.com/a/12729100", "12729100")</f>
        <v>12729100</v>
      </c>
      <c r="C3653" s="1" t="s">
        <v>5</v>
      </c>
      <c r="D3653" s="1">
        <v>5.0</v>
      </c>
      <c r="E3653" s="1">
        <v>0.434804213873981</v>
      </c>
    </row>
    <row r="3654">
      <c r="A3654" s="1">
        <v>3652.0</v>
      </c>
      <c r="B3654" s="2" t="str">
        <f>HYPERLINK("https://stackoverflow.com/a/12892318", "12892318")</f>
        <v>12892318</v>
      </c>
      <c r="C3654" s="1" t="s">
        <v>5</v>
      </c>
      <c r="D3654" s="1">
        <v>9.0</v>
      </c>
      <c r="E3654" s="1">
        <v>0.470152243589743</v>
      </c>
    </row>
    <row r="3655">
      <c r="A3655" s="1">
        <v>3653.0</v>
      </c>
      <c r="B3655" s="2" t="str">
        <f>HYPERLINK("https://stackoverflow.com/a/13056153", "13056153")</f>
        <v>13056153</v>
      </c>
      <c r="C3655" s="1" t="s">
        <v>5</v>
      </c>
      <c r="D3655" s="1">
        <v>8.0</v>
      </c>
      <c r="E3655" s="1">
        <v>0.203185703185703</v>
      </c>
    </row>
    <row r="3656">
      <c r="A3656" s="1">
        <v>3654.0</v>
      </c>
      <c r="B3656" s="2" t="str">
        <f>HYPERLINK("https://stackoverflow.com/a/13063536", "13063536")</f>
        <v>13063536</v>
      </c>
      <c r="C3656" s="1" t="s">
        <v>5</v>
      </c>
      <c r="D3656" s="1">
        <v>10.0</v>
      </c>
      <c r="E3656" s="1">
        <v>0.176899880448941</v>
      </c>
    </row>
    <row r="3657">
      <c r="A3657" s="1">
        <v>3655.0</v>
      </c>
      <c r="B3657" s="2" t="str">
        <f>HYPERLINK("https://stackoverflow.com/a/13085151", "13085151")</f>
        <v>13085151</v>
      </c>
      <c r="C3657" s="1" t="s">
        <v>5</v>
      </c>
      <c r="D3657" s="1">
        <v>1.0</v>
      </c>
      <c r="E3657" s="1">
        <v>0.38403918179199</v>
      </c>
    </row>
    <row r="3658">
      <c r="A3658" s="1">
        <v>3656.0</v>
      </c>
      <c r="B3658" s="2" t="str">
        <f>HYPERLINK("https://stackoverflow.com/a/13561945", "13561945")</f>
        <v>13561945</v>
      </c>
      <c r="C3658" s="1" t="s">
        <v>5</v>
      </c>
      <c r="D3658" s="1">
        <v>1.0</v>
      </c>
      <c r="E3658" s="1">
        <v>0.357209815274331</v>
      </c>
    </row>
    <row r="3659">
      <c r="A3659" s="1">
        <v>3657.0</v>
      </c>
      <c r="B3659" s="2" t="str">
        <f>HYPERLINK("https://stackoverflow.com/a/13767870", "13767870")</f>
        <v>13767870</v>
      </c>
      <c r="C3659" s="1" t="s">
        <v>5</v>
      </c>
      <c r="D3659" s="1">
        <v>9.0</v>
      </c>
      <c r="E3659" s="1">
        <v>0.23806488171129</v>
      </c>
    </row>
    <row r="3660">
      <c r="A3660" s="1">
        <v>3658.0</v>
      </c>
      <c r="B3660" s="2" t="str">
        <f>HYPERLINK("https://stackoverflow.com/a/13825378", "13825378")</f>
        <v>13825378</v>
      </c>
      <c r="C3660" s="1" t="s">
        <v>5</v>
      </c>
      <c r="D3660" s="1">
        <v>6.0</v>
      </c>
      <c r="E3660" s="1">
        <v>0.377740950451902</v>
      </c>
    </row>
    <row r="3661">
      <c r="A3661" s="1">
        <v>3659.0</v>
      </c>
      <c r="B3661" s="2" t="str">
        <f>HYPERLINK("https://stackoverflow.com/a/13834716", "13834716")</f>
        <v>13834716</v>
      </c>
      <c r="C3661" s="1" t="s">
        <v>5</v>
      </c>
      <c r="D3661" s="1">
        <v>9.0</v>
      </c>
      <c r="E3661" s="1">
        <v>0.414577397910731</v>
      </c>
    </row>
    <row r="3662">
      <c r="A3662" s="1">
        <v>3660.0</v>
      </c>
      <c r="B3662" s="2" t="str">
        <f>HYPERLINK("https://stackoverflow.com/a/13991036", "13991036")</f>
        <v>13991036</v>
      </c>
      <c r="C3662" s="1" t="s">
        <v>5</v>
      </c>
      <c r="D3662" s="1">
        <v>2.0</v>
      </c>
      <c r="E3662" s="1">
        <v>0.372330484330484</v>
      </c>
    </row>
    <row r="3663">
      <c r="A3663" s="1">
        <v>3661.0</v>
      </c>
      <c r="B3663" s="2" t="str">
        <f>HYPERLINK("https://stackoverflow.com/a/14001746", "14001746")</f>
        <v>14001746</v>
      </c>
      <c r="C3663" s="1" t="s">
        <v>5</v>
      </c>
      <c r="D3663" s="1">
        <v>9.0</v>
      </c>
      <c r="E3663" s="1">
        <v>0.549736315693762</v>
      </c>
    </row>
    <row r="3664">
      <c r="A3664" s="1">
        <v>3662.0</v>
      </c>
      <c r="B3664" s="2" t="str">
        <f>HYPERLINK("https://stackoverflow.com/a/14475459", "14475459")</f>
        <v>14475459</v>
      </c>
      <c r="C3664" s="1" t="s">
        <v>5</v>
      </c>
      <c r="D3664" s="1">
        <v>2.0</v>
      </c>
      <c r="E3664" s="1">
        <v>0.306770571476453</v>
      </c>
    </row>
    <row r="3665">
      <c r="A3665" s="1">
        <v>3663.0</v>
      </c>
      <c r="B3665" s="2" t="str">
        <f>HYPERLINK("https://stackoverflow.com/a/14487518", "14487518")</f>
        <v>14487518</v>
      </c>
      <c r="C3665" s="1" t="s">
        <v>5</v>
      </c>
      <c r="D3665" s="1">
        <v>8.0</v>
      </c>
      <c r="E3665" s="1">
        <v>0.495261185805598</v>
      </c>
    </row>
    <row r="3666">
      <c r="A3666" s="1">
        <v>3664.0</v>
      </c>
      <c r="B3666" s="2" t="str">
        <f>HYPERLINK("https://stackoverflow.com/a/14534834", "14534834")</f>
        <v>14534834</v>
      </c>
      <c r="C3666" s="1" t="s">
        <v>5</v>
      </c>
      <c r="D3666" s="1">
        <v>5.0</v>
      </c>
      <c r="E3666" s="1">
        <v>0.508908371040724</v>
      </c>
    </row>
    <row r="3667">
      <c r="A3667" s="1">
        <v>3665.0</v>
      </c>
      <c r="B3667" s="2" t="str">
        <f>HYPERLINK("https://stackoverflow.com/a/14598065", "14598065")</f>
        <v>14598065</v>
      </c>
      <c r="C3667" s="1" t="s">
        <v>5</v>
      </c>
      <c r="D3667" s="1">
        <v>12.0</v>
      </c>
      <c r="E3667" s="1">
        <v>0.664952366958097</v>
      </c>
    </row>
    <row r="3668">
      <c r="A3668" s="1">
        <v>3666.0</v>
      </c>
      <c r="B3668" s="2" t="str">
        <f>HYPERLINK("https://stackoverflow.com/a/15006547", "15006547")</f>
        <v>15006547</v>
      </c>
      <c r="C3668" s="1" t="s">
        <v>5</v>
      </c>
      <c r="D3668" s="1">
        <v>4.0</v>
      </c>
      <c r="E3668" s="1">
        <v>0.22165991902834</v>
      </c>
    </row>
    <row r="3669">
      <c r="A3669" s="1">
        <v>3667.0</v>
      </c>
      <c r="B3669" s="2" t="str">
        <f>HYPERLINK("https://stackoverflow.com/a/15106856", "15106856")</f>
        <v>15106856</v>
      </c>
      <c r="C3669" s="1" t="s">
        <v>5</v>
      </c>
      <c r="D3669" s="1">
        <v>4.0</v>
      </c>
      <c r="E3669" s="1">
        <v>0.357648700505843</v>
      </c>
    </row>
    <row r="3670">
      <c r="A3670" s="1">
        <v>3668.0</v>
      </c>
      <c r="B3670" s="2" t="str">
        <f>HYPERLINK("https://stackoverflow.com/a/15224492", "15224492")</f>
        <v>15224492</v>
      </c>
      <c r="C3670" s="1" t="s">
        <v>5</v>
      </c>
      <c r="D3670" s="1">
        <v>12.0</v>
      </c>
      <c r="E3670" s="1">
        <v>0.259671614934772</v>
      </c>
    </row>
    <row r="3671">
      <c r="A3671" s="1">
        <v>3669.0</v>
      </c>
      <c r="B3671" s="2" t="str">
        <f>HYPERLINK("https://stackoverflow.com/a/15239231", "15239231")</f>
        <v>15239231</v>
      </c>
      <c r="C3671" s="1" t="s">
        <v>5</v>
      </c>
      <c r="D3671" s="1">
        <v>7.0</v>
      </c>
      <c r="E3671" s="1">
        <v>0.216152101866387</v>
      </c>
    </row>
    <row r="3672">
      <c r="A3672" s="1">
        <v>3670.0</v>
      </c>
      <c r="B3672" s="2" t="str">
        <f>HYPERLINK("https://stackoverflow.com/a/15580847", "15580847")</f>
        <v>15580847</v>
      </c>
      <c r="C3672" s="1" t="s">
        <v>5</v>
      </c>
      <c r="D3672" s="1">
        <v>12.0</v>
      </c>
      <c r="E3672" s="1">
        <v>0.334029020075531</v>
      </c>
    </row>
    <row r="3673">
      <c r="A3673" s="1">
        <v>3671.0</v>
      </c>
      <c r="B3673" s="2" t="str">
        <f>HYPERLINK("https://stackoverflow.com/a/15919715", "15919715")</f>
        <v>15919715</v>
      </c>
      <c r="C3673" s="1" t="s">
        <v>5</v>
      </c>
      <c r="D3673" s="1">
        <v>0.0</v>
      </c>
      <c r="E3673" s="1">
        <v>0.208591044656618</v>
      </c>
    </row>
    <row r="3674">
      <c r="A3674" s="1">
        <v>3672.0</v>
      </c>
      <c r="B3674" s="2" t="str">
        <f>HYPERLINK("https://stackoverflow.com/a/16001298", "16001298")</f>
        <v>16001298</v>
      </c>
      <c r="C3674" s="1" t="s">
        <v>5</v>
      </c>
      <c r="D3674" s="1">
        <v>7.0</v>
      </c>
      <c r="E3674" s="1">
        <v>0.386652495460785</v>
      </c>
    </row>
    <row r="3675">
      <c r="A3675" s="1">
        <v>3673.0</v>
      </c>
      <c r="B3675" s="2" t="str">
        <f>HYPERLINK("https://stackoverflow.com/a/16045596", "16045596")</f>
        <v>16045596</v>
      </c>
      <c r="C3675" s="1" t="s">
        <v>5</v>
      </c>
      <c r="D3675" s="1">
        <v>7.0</v>
      </c>
      <c r="E3675" s="1">
        <v>0.472661280880458</v>
      </c>
    </row>
    <row r="3676">
      <c r="A3676" s="1">
        <v>3674.0</v>
      </c>
      <c r="B3676" s="2" t="str">
        <f>HYPERLINK("https://stackoverflow.com/a/16163032", "16163032")</f>
        <v>16163032</v>
      </c>
      <c r="C3676" s="1" t="s">
        <v>5</v>
      </c>
      <c r="D3676" s="1">
        <v>3.0</v>
      </c>
      <c r="E3676" s="1">
        <v>0.471080165045682</v>
      </c>
    </row>
    <row r="3677">
      <c r="A3677" s="1">
        <v>3675.0</v>
      </c>
      <c r="B3677" s="2" t="str">
        <f>HYPERLINK("https://stackoverflow.com/a/16200946", "16200946")</f>
        <v>16200946</v>
      </c>
      <c r="C3677" s="1" t="s">
        <v>5</v>
      </c>
      <c r="D3677" s="1">
        <v>6.0</v>
      </c>
      <c r="E3677" s="1">
        <v>0.400084266281449</v>
      </c>
    </row>
    <row r="3678">
      <c r="A3678" s="1">
        <v>3676.0</v>
      </c>
      <c r="B3678" s="2" t="str">
        <f>HYPERLINK("https://stackoverflow.com/a/16563253", "16563253")</f>
        <v>16563253</v>
      </c>
      <c r="C3678" s="1" t="s">
        <v>5</v>
      </c>
      <c r="D3678" s="1">
        <v>7.0</v>
      </c>
      <c r="E3678" s="1">
        <v>0.335093011563599</v>
      </c>
    </row>
    <row r="3679">
      <c r="A3679" s="1">
        <v>3677.0</v>
      </c>
      <c r="B3679" s="2" t="str">
        <f>HYPERLINK("https://stackoverflow.com/a/16617053", "16617053")</f>
        <v>16617053</v>
      </c>
      <c r="C3679" s="1" t="s">
        <v>5</v>
      </c>
      <c r="D3679" s="1">
        <v>12.0</v>
      </c>
      <c r="E3679" s="1">
        <v>0.207642031171442</v>
      </c>
    </row>
    <row r="3680">
      <c r="A3680" s="1">
        <v>3678.0</v>
      </c>
      <c r="B3680" s="2" t="str">
        <f>HYPERLINK("https://stackoverflow.com/a/16819801", "16819801")</f>
        <v>16819801</v>
      </c>
      <c r="C3680" s="1" t="s">
        <v>5</v>
      </c>
      <c r="D3680" s="1">
        <v>7.0</v>
      </c>
      <c r="E3680" s="1">
        <v>0.447582799145299</v>
      </c>
    </row>
    <row r="3681">
      <c r="A3681" s="1">
        <v>3679.0</v>
      </c>
      <c r="B3681" s="2" t="str">
        <f>HYPERLINK("https://stackoverflow.com/a/16911661", "16911661")</f>
        <v>16911661</v>
      </c>
      <c r="C3681" s="1" t="s">
        <v>5</v>
      </c>
      <c r="D3681" s="1">
        <v>6.0</v>
      </c>
      <c r="E3681" s="1">
        <v>0.566764346764346</v>
      </c>
    </row>
    <row r="3682">
      <c r="A3682" s="1">
        <v>3680.0</v>
      </c>
      <c r="B3682" s="2" t="str">
        <f>HYPERLINK("https://stackoverflow.com/a/16937042", "16937042")</f>
        <v>16937042</v>
      </c>
      <c r="C3682" s="1" t="s">
        <v>5</v>
      </c>
      <c r="D3682" s="1">
        <v>7.0</v>
      </c>
      <c r="E3682" s="1">
        <v>0.306035910687073</v>
      </c>
    </row>
    <row r="3683">
      <c r="A3683" s="1">
        <v>3681.0</v>
      </c>
      <c r="B3683" s="2" t="str">
        <f>HYPERLINK("https://stackoverflow.com/a/16942433", "16942433")</f>
        <v>16942433</v>
      </c>
      <c r="C3683" s="1" t="s">
        <v>5</v>
      </c>
      <c r="D3683" s="1">
        <v>12.0</v>
      </c>
      <c r="E3683" s="1">
        <v>0.205512340343801</v>
      </c>
    </row>
    <row r="3684">
      <c r="A3684" s="1">
        <v>3682.0</v>
      </c>
      <c r="B3684" s="2" t="str">
        <f>HYPERLINK("https://stackoverflow.com/a/17126323", "17126323")</f>
        <v>17126323</v>
      </c>
      <c r="C3684" s="1" t="s">
        <v>5</v>
      </c>
      <c r="D3684" s="1">
        <v>6.0</v>
      </c>
      <c r="E3684" s="1">
        <v>0.235964471258588</v>
      </c>
    </row>
    <row r="3685">
      <c r="A3685" s="1">
        <v>3683.0</v>
      </c>
      <c r="B3685" s="2" t="str">
        <f>HYPERLINK("https://stackoverflow.com/a/17575941", "17575941")</f>
        <v>17575941</v>
      </c>
      <c r="C3685" s="1" t="s">
        <v>5</v>
      </c>
      <c r="D3685" s="1">
        <v>2.0</v>
      </c>
      <c r="E3685" s="1">
        <v>0.369567834356566</v>
      </c>
    </row>
    <row r="3686">
      <c r="A3686" s="1">
        <v>3684.0</v>
      </c>
      <c r="B3686" s="2" t="str">
        <f>HYPERLINK("https://stackoverflow.com/a/17886545", "17886545")</f>
        <v>17886545</v>
      </c>
      <c r="C3686" s="1" t="s">
        <v>5</v>
      </c>
      <c r="D3686" s="1">
        <v>2.0</v>
      </c>
      <c r="E3686" s="1">
        <v>0.384416616974756</v>
      </c>
    </row>
    <row r="3687">
      <c r="A3687" s="1">
        <v>3685.0</v>
      </c>
      <c r="B3687" s="2" t="str">
        <f>HYPERLINK("https://stackoverflow.com/a/17934697", "17934697")</f>
        <v>17934697</v>
      </c>
      <c r="C3687" s="1" t="s">
        <v>5</v>
      </c>
      <c r="D3687" s="1">
        <v>9.0</v>
      </c>
      <c r="E3687" s="1">
        <v>0.30977331846897</v>
      </c>
    </row>
    <row r="3688">
      <c r="A3688" s="1">
        <v>3686.0</v>
      </c>
      <c r="B3688" s="2" t="str">
        <f>HYPERLINK("https://stackoverflow.com/a/17958629", "17958629")</f>
        <v>17958629</v>
      </c>
      <c r="C3688" s="1" t="s">
        <v>5</v>
      </c>
      <c r="D3688" s="1">
        <v>9.0</v>
      </c>
      <c r="E3688" s="1">
        <v>0.16464237516869</v>
      </c>
    </row>
    <row r="3689">
      <c r="A3689" s="1">
        <v>3687.0</v>
      </c>
      <c r="B3689" s="2" t="str">
        <f>HYPERLINK("https://stackoverflow.com/a/18102800", "18102800")</f>
        <v>18102800</v>
      </c>
      <c r="C3689" s="1" t="s">
        <v>5</v>
      </c>
      <c r="D3689" s="1">
        <v>12.0</v>
      </c>
      <c r="E3689" s="1">
        <v>0.3346062920531</v>
      </c>
    </row>
    <row r="3690">
      <c r="A3690" s="1">
        <v>3688.0</v>
      </c>
      <c r="B3690" s="2" t="str">
        <f>HYPERLINK("https://stackoverflow.com/a/18234790", "18234790")</f>
        <v>18234790</v>
      </c>
      <c r="C3690" s="1" t="s">
        <v>5</v>
      </c>
      <c r="D3690" s="1">
        <v>8.0</v>
      </c>
      <c r="E3690" s="1">
        <v>0.240665766981556</v>
      </c>
    </row>
    <row r="3691">
      <c r="A3691" s="1">
        <v>3689.0</v>
      </c>
      <c r="B3691" s="2" t="str">
        <f>HYPERLINK("https://stackoverflow.com/a/18270581", "18270581")</f>
        <v>18270581</v>
      </c>
      <c r="C3691" s="1" t="s">
        <v>5</v>
      </c>
      <c r="D3691" s="1">
        <v>2.0</v>
      </c>
      <c r="E3691" s="1">
        <v>0.471080165045682</v>
      </c>
    </row>
    <row r="3692">
      <c r="A3692" s="1">
        <v>3690.0</v>
      </c>
      <c r="B3692" s="2" t="str">
        <f>HYPERLINK("https://stackoverflow.com/a/18335697", "18335697")</f>
        <v>18335697</v>
      </c>
      <c r="C3692" s="1" t="s">
        <v>5</v>
      </c>
      <c r="D3692" s="1">
        <v>7.0</v>
      </c>
      <c r="E3692" s="1">
        <v>0.382830936001667</v>
      </c>
    </row>
    <row r="3693">
      <c r="A3693" s="1">
        <v>3691.0</v>
      </c>
      <c r="B3693" s="2" t="str">
        <f>HYPERLINK("https://stackoverflow.com/a/18368258", "18368258")</f>
        <v>18368258</v>
      </c>
      <c r="C3693" s="1" t="s">
        <v>5</v>
      </c>
      <c r="D3693" s="1">
        <v>9.0</v>
      </c>
      <c r="E3693" s="1">
        <v>0.25953177257525</v>
      </c>
    </row>
    <row r="3694">
      <c r="A3694" s="1">
        <v>3692.0</v>
      </c>
      <c r="B3694" s="2" t="str">
        <f>HYPERLINK("https://stackoverflow.com/a/18440385", "18440385")</f>
        <v>18440385</v>
      </c>
      <c r="C3694" s="1" t="s">
        <v>5</v>
      </c>
      <c r="D3694" s="1">
        <v>5.0</v>
      </c>
      <c r="E3694" s="1">
        <v>0.32242436227012</v>
      </c>
    </row>
    <row r="3695">
      <c r="A3695" s="1">
        <v>3693.0</v>
      </c>
      <c r="B3695" s="2" t="str">
        <f>HYPERLINK("https://stackoverflow.com/a/18557198", "18557198")</f>
        <v>18557198</v>
      </c>
      <c r="C3695" s="1" t="s">
        <v>5</v>
      </c>
      <c r="D3695" s="1">
        <v>3.0</v>
      </c>
      <c r="E3695" s="1">
        <v>0.441756982994096</v>
      </c>
    </row>
    <row r="3696">
      <c r="A3696" s="1">
        <v>3694.0</v>
      </c>
      <c r="B3696" s="2" t="str">
        <f>HYPERLINK("https://stackoverflow.com/a/18617586", "18617586")</f>
        <v>18617586</v>
      </c>
      <c r="C3696" s="1" t="s">
        <v>5</v>
      </c>
      <c r="D3696" s="1">
        <v>6.0</v>
      </c>
      <c r="E3696" s="1">
        <v>0.628138354700854</v>
      </c>
    </row>
    <row r="3697">
      <c r="A3697" s="1">
        <v>3695.0</v>
      </c>
      <c r="B3697" s="2" t="str">
        <f>HYPERLINK("https://stackoverflow.com/a/18730532", "18730532")</f>
        <v>18730532</v>
      </c>
      <c r="C3697" s="1" t="s">
        <v>5</v>
      </c>
      <c r="D3697" s="1">
        <v>6.0</v>
      </c>
      <c r="E3697" s="1">
        <v>0.505639464543574</v>
      </c>
    </row>
    <row r="3698">
      <c r="A3698" s="1">
        <v>3696.0</v>
      </c>
      <c r="B3698" s="2" t="str">
        <f>HYPERLINK("https://stackoverflow.com/a/19796320", "19796320")</f>
        <v>19796320</v>
      </c>
      <c r="C3698" s="1" t="s">
        <v>5</v>
      </c>
      <c r="D3698" s="1">
        <v>0.0</v>
      </c>
      <c r="E3698" s="1">
        <v>0.391737891737891</v>
      </c>
    </row>
    <row r="3699">
      <c r="A3699" s="1">
        <v>3697.0</v>
      </c>
      <c r="B3699" s="2" t="str">
        <f>HYPERLINK("https://stackoverflow.com/a/19802076", "19802076")</f>
        <v>19802076</v>
      </c>
      <c r="C3699" s="1" t="s">
        <v>5</v>
      </c>
      <c r="D3699" s="1">
        <v>2.0</v>
      </c>
      <c r="E3699" s="1">
        <v>0.286660904638432</v>
      </c>
    </row>
    <row r="3700">
      <c r="A3700" s="1">
        <v>3698.0</v>
      </c>
      <c r="B3700" s="2" t="str">
        <f>HYPERLINK("https://stackoverflow.com/a/20287085", "20287085")</f>
        <v>20287085</v>
      </c>
      <c r="C3700" s="1" t="s">
        <v>5</v>
      </c>
      <c r="D3700" s="1">
        <v>4.0</v>
      </c>
      <c r="E3700" s="1">
        <v>0.318281101614434</v>
      </c>
    </row>
    <row r="3701">
      <c r="A3701" s="1">
        <v>3699.0</v>
      </c>
      <c r="B3701" s="2" t="str">
        <f>HYPERLINK("https://stackoverflow.com/a/20693110", "20693110")</f>
        <v>20693110</v>
      </c>
      <c r="C3701" s="1" t="s">
        <v>5</v>
      </c>
      <c r="D3701" s="1">
        <v>8.0</v>
      </c>
      <c r="E3701" s="1">
        <v>0.483537400025622</v>
      </c>
    </row>
    <row r="3702">
      <c r="A3702" s="1">
        <v>3700.0</v>
      </c>
      <c r="B3702" s="2" t="str">
        <f>HYPERLINK("https://stackoverflow.com/a/20738551", "20738551")</f>
        <v>20738551</v>
      </c>
      <c r="C3702" s="1" t="s">
        <v>5</v>
      </c>
      <c r="D3702" s="1">
        <v>8.0</v>
      </c>
      <c r="E3702" s="1">
        <v>0.320088247664849</v>
      </c>
    </row>
    <row r="3703">
      <c r="A3703" s="1">
        <v>3701.0</v>
      </c>
      <c r="B3703" s="2" t="str">
        <f>HYPERLINK("https://stackoverflow.com/a/20770100", "20770100")</f>
        <v>20770100</v>
      </c>
      <c r="C3703" s="1" t="s">
        <v>5</v>
      </c>
      <c r="D3703" s="1">
        <v>6.0</v>
      </c>
      <c r="E3703" s="1">
        <v>0.320961636030129</v>
      </c>
    </row>
    <row r="3704">
      <c r="A3704" s="1">
        <v>3702.0</v>
      </c>
      <c r="B3704" s="2" t="str">
        <f>HYPERLINK("https://stackoverflow.com/a/21042729", "21042729")</f>
        <v>21042729</v>
      </c>
      <c r="C3704" s="1" t="s">
        <v>5</v>
      </c>
      <c r="D3704" s="1">
        <v>9.0</v>
      </c>
      <c r="E3704" s="1">
        <v>0.393513640088982</v>
      </c>
    </row>
    <row r="3705">
      <c r="A3705" s="1">
        <v>3703.0</v>
      </c>
      <c r="B3705" s="2" t="str">
        <f>HYPERLINK("https://stackoverflow.com/a/21122367", "21122367")</f>
        <v>21122367</v>
      </c>
      <c r="C3705" s="1" t="s">
        <v>5</v>
      </c>
      <c r="D3705" s="1">
        <v>5.0</v>
      </c>
      <c r="E3705" s="1">
        <v>0.25953177257525</v>
      </c>
    </row>
    <row r="3706">
      <c r="A3706" s="1">
        <v>3704.0</v>
      </c>
      <c r="B3706" s="2" t="str">
        <f>HYPERLINK("https://stackoverflow.com/a/21177958", "21177958")</f>
        <v>21177958</v>
      </c>
      <c r="C3706" s="1" t="s">
        <v>5</v>
      </c>
      <c r="D3706" s="1">
        <v>6.0</v>
      </c>
      <c r="E3706" s="1">
        <v>0.527319902319902</v>
      </c>
    </row>
    <row r="3707">
      <c r="A3707" s="1">
        <v>3705.0</v>
      </c>
      <c r="B3707" s="2" t="str">
        <f>HYPERLINK("https://stackoverflow.com/a/21178560", "21178560")</f>
        <v>21178560</v>
      </c>
      <c r="C3707" s="1" t="s">
        <v>5</v>
      </c>
      <c r="D3707" s="1">
        <v>6.0</v>
      </c>
      <c r="E3707" s="1">
        <v>0.526183482839829</v>
      </c>
    </row>
    <row r="3708">
      <c r="A3708" s="1">
        <v>3706.0</v>
      </c>
      <c r="B3708" s="2" t="str">
        <f>HYPERLINK("https://stackoverflow.com/a/21314917", "21314917")</f>
        <v>21314917</v>
      </c>
      <c r="C3708" s="1" t="s">
        <v>5</v>
      </c>
      <c r="D3708" s="1">
        <v>6.0</v>
      </c>
      <c r="E3708" s="1">
        <v>0.3346062920531</v>
      </c>
    </row>
    <row r="3709">
      <c r="A3709" s="1">
        <v>3707.0</v>
      </c>
      <c r="B3709" s="2" t="str">
        <f>HYPERLINK("https://stackoverflow.com/a/21422363", "21422363")</f>
        <v>21422363</v>
      </c>
      <c r="C3709" s="1" t="s">
        <v>5</v>
      </c>
      <c r="D3709" s="1">
        <v>8.0</v>
      </c>
      <c r="E3709" s="1">
        <v>0.494879733269826</v>
      </c>
    </row>
    <row r="3710">
      <c r="A3710" s="1">
        <v>3708.0</v>
      </c>
      <c r="B3710" s="2" t="str">
        <f>HYPERLINK("https://stackoverflow.com/a/21437901", "21437901")</f>
        <v>21437901</v>
      </c>
      <c r="C3710" s="1" t="s">
        <v>5</v>
      </c>
      <c r="D3710" s="1">
        <v>11.0</v>
      </c>
      <c r="E3710" s="1">
        <v>0.406552706552706</v>
      </c>
    </row>
    <row r="3711">
      <c r="A3711" s="1">
        <v>3709.0</v>
      </c>
      <c r="B3711" s="2" t="str">
        <f>HYPERLINK("https://stackoverflow.com/a/21473504", "21473504")</f>
        <v>21473504</v>
      </c>
      <c r="C3711" s="1" t="s">
        <v>5</v>
      </c>
      <c r="D3711" s="1">
        <v>6.0</v>
      </c>
      <c r="E3711" s="1">
        <v>0.354700854700854</v>
      </c>
    </row>
    <row r="3712">
      <c r="A3712" s="1">
        <v>3710.0</v>
      </c>
      <c r="B3712" s="2" t="str">
        <f>HYPERLINK("https://stackoverflow.com/a/21492201", "21492201")</f>
        <v>21492201</v>
      </c>
      <c r="C3712" s="1" t="s">
        <v>5</v>
      </c>
      <c r="D3712" s="1">
        <v>6.0</v>
      </c>
      <c r="E3712" s="1">
        <v>0.659183448883019</v>
      </c>
    </row>
    <row r="3713">
      <c r="A3713" s="1">
        <v>3711.0</v>
      </c>
      <c r="B3713" s="2" t="str">
        <f>HYPERLINK("https://stackoverflow.com/a/21871067", "21871067")</f>
        <v>21871067</v>
      </c>
      <c r="C3713" s="1" t="s">
        <v>5</v>
      </c>
      <c r="D3713" s="1">
        <v>9.0</v>
      </c>
      <c r="E3713" s="1">
        <v>0.491317016317016</v>
      </c>
    </row>
    <row r="3714">
      <c r="A3714" s="1">
        <v>3712.0</v>
      </c>
      <c r="B3714" s="2" t="str">
        <f>HYPERLINK("https://stackoverflow.com/a/21907126", "21907126")</f>
        <v>21907126</v>
      </c>
      <c r="C3714" s="1" t="s">
        <v>5</v>
      </c>
      <c r="D3714" s="1">
        <v>5.0</v>
      </c>
      <c r="E3714" s="1">
        <v>0.36575057845776</v>
      </c>
    </row>
    <row r="3715">
      <c r="A3715" s="1">
        <v>3713.0</v>
      </c>
      <c r="B3715" s="2" t="str">
        <f>HYPERLINK("https://stackoverflow.com/a/22008343", "22008343")</f>
        <v>22008343</v>
      </c>
      <c r="C3715" s="1" t="s">
        <v>5</v>
      </c>
      <c r="D3715" s="1">
        <v>6.0</v>
      </c>
      <c r="E3715" s="1">
        <v>0.278109700439797</v>
      </c>
    </row>
    <row r="3716">
      <c r="A3716" s="1">
        <v>3714.0</v>
      </c>
      <c r="B3716" s="2" t="str">
        <f>HYPERLINK("https://stackoverflow.com/a/22319457", "22319457")</f>
        <v>22319457</v>
      </c>
      <c r="C3716" s="1" t="s">
        <v>5</v>
      </c>
      <c r="D3716" s="1">
        <v>2.0</v>
      </c>
      <c r="E3716" s="1">
        <v>0.198616198616198</v>
      </c>
    </row>
    <row r="3717">
      <c r="A3717" s="1">
        <v>3715.0</v>
      </c>
      <c r="B3717" s="2" t="str">
        <f>HYPERLINK("https://stackoverflow.com/a/22377933", "22377933")</f>
        <v>22377933</v>
      </c>
      <c r="C3717" s="1" t="s">
        <v>5</v>
      </c>
      <c r="D3717" s="1">
        <v>12.0</v>
      </c>
      <c r="E3717" s="1">
        <v>0.412409726363214</v>
      </c>
    </row>
    <row r="3718">
      <c r="A3718" s="1">
        <v>3716.0</v>
      </c>
      <c r="B3718" s="2" t="str">
        <f>HYPERLINK("https://stackoverflow.com/a/22563944", "22563944")</f>
        <v>22563944</v>
      </c>
      <c r="C3718" s="1" t="s">
        <v>5</v>
      </c>
      <c r="D3718" s="1">
        <v>12.0</v>
      </c>
      <c r="E3718" s="1">
        <v>0.509887406566373</v>
      </c>
    </row>
    <row r="3719">
      <c r="A3719" s="1">
        <v>3717.0</v>
      </c>
      <c r="B3719" s="2" t="str">
        <f>HYPERLINK("https://stackoverflow.com/a/22887879", "22887879")</f>
        <v>22887879</v>
      </c>
      <c r="C3719" s="1" t="s">
        <v>5</v>
      </c>
      <c r="D3719" s="1">
        <v>6.0</v>
      </c>
      <c r="E3719" s="1">
        <v>0.364199991142996</v>
      </c>
    </row>
    <row r="3720">
      <c r="A3720" s="1">
        <v>3718.0</v>
      </c>
      <c r="B3720" s="2" t="str">
        <f>HYPERLINK("https://stackoverflow.com/a/23062636", "23062636")</f>
        <v>23062636</v>
      </c>
      <c r="C3720" s="1" t="s">
        <v>5</v>
      </c>
      <c r="D3720" s="1">
        <v>0.0</v>
      </c>
      <c r="E3720" s="1">
        <v>0.481447361686882</v>
      </c>
    </row>
    <row r="3721">
      <c r="A3721" s="1">
        <v>3719.0</v>
      </c>
      <c r="B3721" s="2" t="str">
        <f>HYPERLINK("https://stackoverflow.com/a/23234021", "23234021")</f>
        <v>23234021</v>
      </c>
      <c r="C3721" s="1" t="s">
        <v>5</v>
      </c>
      <c r="D3721" s="1">
        <v>7.0</v>
      </c>
      <c r="E3721" s="1">
        <v>0.547511312217194</v>
      </c>
    </row>
    <row r="3722">
      <c r="A3722" s="1">
        <v>3720.0</v>
      </c>
      <c r="B3722" s="2" t="str">
        <f>HYPERLINK("https://stackoverflow.com/a/23261369", "23261369")</f>
        <v>23261369</v>
      </c>
      <c r="C3722" s="1" t="s">
        <v>5</v>
      </c>
      <c r="D3722" s="1">
        <v>6.0</v>
      </c>
      <c r="E3722" s="1">
        <v>0.300918348790689</v>
      </c>
    </row>
    <row r="3723">
      <c r="A3723" s="1">
        <v>3721.0</v>
      </c>
      <c r="B3723" s="2" t="str">
        <f>HYPERLINK("https://stackoverflow.com/a/23265831", "23265831")</f>
        <v>23265831</v>
      </c>
      <c r="C3723" s="1" t="s">
        <v>5</v>
      </c>
      <c r="D3723" s="1">
        <v>6.0</v>
      </c>
      <c r="E3723" s="1">
        <v>0.440681691816336</v>
      </c>
    </row>
    <row r="3724">
      <c r="A3724" s="1">
        <v>3722.0</v>
      </c>
      <c r="B3724" s="2" t="str">
        <f>HYPERLINK("https://stackoverflow.com/a/23554357", "23554357")</f>
        <v>23554357</v>
      </c>
      <c r="C3724" s="1" t="s">
        <v>5</v>
      </c>
      <c r="D3724" s="1">
        <v>2.0</v>
      </c>
      <c r="E3724" s="1">
        <v>0.662781662781662</v>
      </c>
    </row>
    <row r="3725">
      <c r="A3725" s="1">
        <v>3723.0</v>
      </c>
      <c r="B3725" s="2" t="str">
        <f>HYPERLINK("https://stackoverflow.com/a/23695745", "23695745")</f>
        <v>23695745</v>
      </c>
      <c r="C3725" s="1" t="s">
        <v>5</v>
      </c>
      <c r="D3725" s="1">
        <v>2.0</v>
      </c>
      <c r="E3725" s="1">
        <v>0.288034188034188</v>
      </c>
    </row>
    <row r="3726">
      <c r="A3726" s="1">
        <v>3724.0</v>
      </c>
      <c r="B3726" s="2" t="str">
        <f>HYPERLINK("https://stackoverflow.com/a/23984516", "23984516")</f>
        <v>23984516</v>
      </c>
      <c r="C3726" s="1" t="s">
        <v>5</v>
      </c>
      <c r="D3726" s="1">
        <v>12.0</v>
      </c>
      <c r="E3726" s="1">
        <v>0.307537928227583</v>
      </c>
    </row>
    <row r="3727">
      <c r="A3727" s="1">
        <v>3725.0</v>
      </c>
      <c r="B3727" s="2" t="str">
        <f>HYPERLINK("https://stackoverflow.com/a/24559072", "24559072")</f>
        <v>24559072</v>
      </c>
      <c r="C3727" s="1" t="s">
        <v>5</v>
      </c>
      <c r="D3727" s="1">
        <v>7.0</v>
      </c>
      <c r="E3727" s="1">
        <v>0.639268755935422</v>
      </c>
    </row>
    <row r="3728">
      <c r="A3728" s="1">
        <v>3726.0</v>
      </c>
      <c r="B3728" s="2" t="str">
        <f>HYPERLINK("https://stackoverflow.com/a/24764540", "24764540")</f>
        <v>24764540</v>
      </c>
      <c r="C3728" s="1" t="s">
        <v>5</v>
      </c>
      <c r="D3728" s="1">
        <v>5.0</v>
      </c>
      <c r="E3728" s="1">
        <v>0.210603632478632</v>
      </c>
    </row>
    <row r="3729">
      <c r="A3729" s="1">
        <v>3727.0</v>
      </c>
      <c r="B3729" s="2" t="str">
        <f>HYPERLINK("https://stackoverflow.com/a/25077760", "25077760")</f>
        <v>25077760</v>
      </c>
      <c r="C3729" s="1" t="s">
        <v>5</v>
      </c>
      <c r="D3729" s="1">
        <v>9.0</v>
      </c>
      <c r="E3729" s="1">
        <v>0.40244391025641</v>
      </c>
    </row>
    <row r="3730">
      <c r="A3730" s="1">
        <v>3728.0</v>
      </c>
      <c r="B3730" s="2" t="str">
        <f>HYPERLINK("https://stackoverflow.com/a/25731858", "25731858")</f>
        <v>25731858</v>
      </c>
      <c r="C3730" s="1" t="s">
        <v>5</v>
      </c>
      <c r="D3730" s="1">
        <v>9.0</v>
      </c>
      <c r="E3730" s="1">
        <v>0.351579756074138</v>
      </c>
    </row>
    <row r="3731">
      <c r="A3731" s="1">
        <v>3729.0</v>
      </c>
      <c r="B3731" s="2" t="str">
        <f>HYPERLINK("https://stackoverflow.com/a/25926998", "25926998")</f>
        <v>25926998</v>
      </c>
      <c r="C3731" s="1" t="s">
        <v>5</v>
      </c>
      <c r="D3731" s="1">
        <v>7.0</v>
      </c>
      <c r="E3731" s="1">
        <v>0.22165991902834</v>
      </c>
    </row>
    <row r="3732">
      <c r="A3732" s="1">
        <v>3730.0</v>
      </c>
      <c r="B3732" s="2" t="str">
        <f>HYPERLINK("https://stackoverflow.com/a/25935255", "25935255")</f>
        <v>25935255</v>
      </c>
      <c r="C3732" s="1" t="s">
        <v>5</v>
      </c>
      <c r="D3732" s="1">
        <v>12.0</v>
      </c>
      <c r="E3732" s="1">
        <v>0.542972459639126</v>
      </c>
    </row>
    <row r="3733">
      <c r="A3733" s="1">
        <v>3731.0</v>
      </c>
      <c r="B3733" s="2" t="str">
        <f>HYPERLINK("https://stackoverflow.com/a/26226598", "26226598")</f>
        <v>26226598</v>
      </c>
      <c r="C3733" s="1" t="s">
        <v>5</v>
      </c>
      <c r="D3733" s="1">
        <v>12.0</v>
      </c>
      <c r="E3733" s="1">
        <v>0.306770571476453</v>
      </c>
    </row>
    <row r="3734">
      <c r="A3734" s="1">
        <v>3732.0</v>
      </c>
      <c r="B3734" s="2" t="str">
        <f>HYPERLINK("https://stackoverflow.com/a/26235358", "26235358")</f>
        <v>26235358</v>
      </c>
      <c r="C3734" s="1" t="s">
        <v>5</v>
      </c>
      <c r="D3734" s="1">
        <v>6.0</v>
      </c>
      <c r="E3734" s="1">
        <v>0.222056582521698</v>
      </c>
    </row>
    <row r="3735">
      <c r="A3735" s="1">
        <v>3733.0</v>
      </c>
      <c r="B3735" s="2" t="str">
        <f>HYPERLINK("https://stackoverflow.com/a/27398134", "27398134")</f>
        <v>27398134</v>
      </c>
      <c r="C3735" s="1" t="s">
        <v>5</v>
      </c>
      <c r="D3735" s="1">
        <v>6.0</v>
      </c>
      <c r="E3735" s="1">
        <v>0.45125682026051</v>
      </c>
    </row>
    <row r="3736">
      <c r="A3736" s="1">
        <v>3734.0</v>
      </c>
      <c r="B3736" s="2" t="str">
        <f>HYPERLINK("https://stackoverflow.com/a/27748865", "27748865")</f>
        <v>27748865</v>
      </c>
      <c r="C3736" s="1" t="s">
        <v>5</v>
      </c>
      <c r="D3736" s="1">
        <v>10.0</v>
      </c>
      <c r="E3736" s="1">
        <v>0.222071746719634</v>
      </c>
    </row>
    <row r="3737">
      <c r="A3737" s="1">
        <v>3735.0</v>
      </c>
      <c r="B3737" s="2" t="str">
        <f>HYPERLINK("https://stackoverflow.com/a/27922716", "27922716")</f>
        <v>27922716</v>
      </c>
      <c r="C3737" s="1" t="s">
        <v>5</v>
      </c>
      <c r="D3737" s="1">
        <v>6.0</v>
      </c>
      <c r="E3737" s="1">
        <v>0.337975354616806</v>
      </c>
    </row>
    <row r="3738">
      <c r="A3738" s="1">
        <v>3736.0</v>
      </c>
      <c r="B3738" s="2" t="str">
        <f>HYPERLINK("https://stackoverflow.com/a/28019888", "28019888")</f>
        <v>28019888</v>
      </c>
      <c r="C3738" s="1" t="s">
        <v>5</v>
      </c>
      <c r="D3738" s="1">
        <v>6.0</v>
      </c>
      <c r="E3738" s="1">
        <v>0.585210369740756</v>
      </c>
    </row>
    <row r="3739">
      <c r="A3739" s="1">
        <v>3737.0</v>
      </c>
      <c r="B3739" s="2" t="str">
        <f>HYPERLINK("https://stackoverflow.com/a/28073629", "28073629")</f>
        <v>28073629</v>
      </c>
      <c r="C3739" s="1" t="s">
        <v>5</v>
      </c>
      <c r="D3739" s="1">
        <v>11.0</v>
      </c>
      <c r="E3739" s="1">
        <v>0.330762281981794</v>
      </c>
    </row>
    <row r="3740">
      <c r="A3740" s="1">
        <v>3738.0</v>
      </c>
      <c r="B3740" s="2" t="str">
        <f>HYPERLINK("https://stackoverflow.com/a/28393085", "28393085")</f>
        <v>28393085</v>
      </c>
      <c r="C3740" s="1" t="s">
        <v>5</v>
      </c>
      <c r="D3740" s="1">
        <v>8.0</v>
      </c>
      <c r="E3740" s="1">
        <v>0.178719484108705</v>
      </c>
    </row>
    <row r="3741">
      <c r="A3741" s="1">
        <v>3739.0</v>
      </c>
      <c r="B3741" s="2" t="str">
        <f>HYPERLINK("https://stackoverflow.com/a/28610006", "28610006")</f>
        <v>28610006</v>
      </c>
      <c r="C3741" s="1" t="s">
        <v>5</v>
      </c>
      <c r="D3741" s="1">
        <v>6.0</v>
      </c>
      <c r="E3741" s="1">
        <v>0.627460711331679</v>
      </c>
    </row>
    <row r="3742">
      <c r="A3742" s="1">
        <v>3740.0</v>
      </c>
      <c r="B3742" s="2" t="str">
        <f>HYPERLINK("https://stackoverflow.com/a/28963021", "28963021")</f>
        <v>28963021</v>
      </c>
      <c r="C3742" s="1" t="s">
        <v>5</v>
      </c>
      <c r="D3742" s="1">
        <v>3.0</v>
      </c>
      <c r="E3742" s="1">
        <v>0.672199512779222</v>
      </c>
    </row>
    <row r="3743">
      <c r="A3743" s="1">
        <v>3741.0</v>
      </c>
      <c r="B3743" s="2" t="str">
        <f>HYPERLINK("https://stackoverflow.com/a/28991453", "28991453")</f>
        <v>28991453</v>
      </c>
      <c r="C3743" s="1" t="s">
        <v>5</v>
      </c>
      <c r="D3743" s="1">
        <v>8.0</v>
      </c>
      <c r="E3743" s="1">
        <v>0.352550317066446</v>
      </c>
    </row>
    <row r="3744">
      <c r="A3744" s="1">
        <v>3742.0</v>
      </c>
      <c r="B3744" s="2" t="str">
        <f>HYPERLINK("https://stackoverflow.com/a/29035915", "29035915")</f>
        <v>29035915</v>
      </c>
      <c r="C3744" s="1" t="s">
        <v>5</v>
      </c>
      <c r="D3744" s="1">
        <v>0.0</v>
      </c>
      <c r="E3744" s="1">
        <v>0.0769230769230769</v>
      </c>
    </row>
    <row r="3745">
      <c r="A3745" s="1">
        <v>3743.0</v>
      </c>
      <c r="B3745" s="2" t="str">
        <f>HYPERLINK("https://stackoverflow.com/a/29308113", "29308113")</f>
        <v>29308113</v>
      </c>
      <c r="C3745" s="1" t="s">
        <v>5</v>
      </c>
      <c r="D3745" s="1">
        <v>5.0</v>
      </c>
      <c r="E3745" s="1">
        <v>0.373440986006431</v>
      </c>
    </row>
    <row r="3746">
      <c r="A3746" s="1">
        <v>3744.0</v>
      </c>
      <c r="B3746" s="2" t="str">
        <f>HYPERLINK("https://stackoverflow.com/a/29458112", "29458112")</f>
        <v>29458112</v>
      </c>
      <c r="C3746" s="1" t="s">
        <v>5</v>
      </c>
      <c r="D3746" s="1">
        <v>4.0</v>
      </c>
      <c r="E3746" s="1">
        <v>0.427435684293539</v>
      </c>
    </row>
    <row r="3747">
      <c r="A3747" s="1">
        <v>3745.0</v>
      </c>
      <c r="B3747" s="2" t="str">
        <f>HYPERLINK("https://stackoverflow.com/a/29606122", "29606122")</f>
        <v>29606122</v>
      </c>
      <c r="C3747" s="1" t="s">
        <v>5</v>
      </c>
      <c r="D3747" s="1">
        <v>8.0</v>
      </c>
      <c r="E3747" s="1">
        <v>0.734775083418089</v>
      </c>
    </row>
    <row r="3748">
      <c r="A3748" s="1">
        <v>3746.0</v>
      </c>
      <c r="B3748" s="2" t="str">
        <f>HYPERLINK("https://stackoverflow.com/a/29658339", "29658339")</f>
        <v>29658339</v>
      </c>
      <c r="C3748" s="1" t="s">
        <v>5</v>
      </c>
      <c r="D3748" s="1">
        <v>4.0</v>
      </c>
      <c r="E3748" s="1">
        <v>0.400968484559815</v>
      </c>
    </row>
    <row r="3749">
      <c r="A3749" s="1">
        <v>3747.0</v>
      </c>
      <c r="B3749" s="2" t="str">
        <f>HYPERLINK("https://stackoverflow.com/a/29800320", "29800320")</f>
        <v>29800320</v>
      </c>
      <c r="C3749" s="1" t="s">
        <v>5</v>
      </c>
      <c r="D3749" s="1">
        <v>3.0</v>
      </c>
      <c r="E3749" s="1">
        <v>0.53910096553488</v>
      </c>
    </row>
    <row r="3750">
      <c r="A3750" s="1">
        <v>3748.0</v>
      </c>
      <c r="B3750" s="2" t="str">
        <f>HYPERLINK("https://stackoverflow.com/a/29905159", "29905159")</f>
        <v>29905159</v>
      </c>
      <c r="C3750" s="1" t="s">
        <v>5</v>
      </c>
      <c r="D3750" s="1">
        <v>4.0</v>
      </c>
      <c r="E3750" s="1">
        <v>0.564324976964382</v>
      </c>
    </row>
    <row r="3751">
      <c r="A3751" s="1">
        <v>3749.0</v>
      </c>
      <c r="B3751" s="2" t="str">
        <f>HYPERLINK("https://stackoverflow.com/a/30487441", "30487441")</f>
        <v>30487441</v>
      </c>
      <c r="C3751" s="1" t="s">
        <v>5</v>
      </c>
      <c r="D3751" s="1">
        <v>12.0</v>
      </c>
      <c r="E3751" s="1">
        <v>0.178719484108705</v>
      </c>
    </row>
    <row r="3752">
      <c r="A3752" s="1">
        <v>3750.0</v>
      </c>
      <c r="B3752" s="2" t="str">
        <f>HYPERLINK("https://stackoverflow.com/a/30877737", "30877737")</f>
        <v>30877737</v>
      </c>
      <c r="C3752" s="1" t="s">
        <v>5</v>
      </c>
      <c r="D3752" s="1">
        <v>9.0</v>
      </c>
      <c r="E3752" s="1">
        <v>0.341747486825207</v>
      </c>
    </row>
    <row r="3753">
      <c r="A3753" s="1">
        <v>3751.0</v>
      </c>
      <c r="B3753" s="2" t="str">
        <f>HYPERLINK("https://stackoverflow.com/a/31052944", "31052944")</f>
        <v>31052944</v>
      </c>
      <c r="C3753" s="1" t="s">
        <v>5</v>
      </c>
      <c r="D3753" s="1">
        <v>4.0</v>
      </c>
      <c r="E3753" s="1">
        <v>0.39077589077589</v>
      </c>
    </row>
    <row r="3754">
      <c r="A3754" s="1">
        <v>3752.0</v>
      </c>
      <c r="B3754" s="2" t="str">
        <f>HYPERLINK("https://stackoverflow.com/a/31101619", "31101619")</f>
        <v>31101619</v>
      </c>
      <c r="C3754" s="1" t="s">
        <v>5</v>
      </c>
      <c r="D3754" s="1">
        <v>1.0</v>
      </c>
      <c r="E3754" s="1">
        <v>0.272182336182336</v>
      </c>
    </row>
    <row r="3755">
      <c r="A3755" s="1">
        <v>3753.0</v>
      </c>
      <c r="B3755" s="2" t="str">
        <f>HYPERLINK("https://stackoverflow.com/a/31116437", "31116437")</f>
        <v>31116437</v>
      </c>
      <c r="C3755" s="1" t="s">
        <v>5</v>
      </c>
      <c r="D3755" s="1">
        <v>0.0</v>
      </c>
      <c r="E3755" s="1">
        <v>0.468978344626013</v>
      </c>
    </row>
    <row r="3756">
      <c r="A3756" s="1">
        <v>3754.0</v>
      </c>
      <c r="B3756" s="2" t="str">
        <f>HYPERLINK("https://stackoverflow.com/a/31145919", "31145919")</f>
        <v>31145919</v>
      </c>
      <c r="C3756" s="1" t="s">
        <v>5</v>
      </c>
      <c r="D3756" s="1">
        <v>9.0</v>
      </c>
      <c r="E3756" s="1">
        <v>0.326779150613347</v>
      </c>
    </row>
    <row r="3757">
      <c r="A3757" s="1">
        <v>3755.0</v>
      </c>
      <c r="B3757" s="2" t="str">
        <f>HYPERLINK("https://stackoverflow.com/a/31386733", "31386733")</f>
        <v>31386733</v>
      </c>
      <c r="C3757" s="1" t="s">
        <v>5</v>
      </c>
      <c r="D3757" s="1">
        <v>4.0</v>
      </c>
      <c r="E3757" s="1">
        <v>0.324700295510562</v>
      </c>
    </row>
    <row r="3758">
      <c r="A3758" s="1">
        <v>3756.0</v>
      </c>
      <c r="B3758" s="2" t="str">
        <f>HYPERLINK("https://stackoverflow.com/a/31413681", "31413681")</f>
        <v>31413681</v>
      </c>
      <c r="C3758" s="1" t="s">
        <v>5</v>
      </c>
      <c r="D3758" s="1">
        <v>6.0</v>
      </c>
      <c r="E3758" s="1">
        <v>0.176749465811965</v>
      </c>
    </row>
    <row r="3759">
      <c r="A3759" s="1">
        <v>3757.0</v>
      </c>
      <c r="B3759" s="2" t="str">
        <f>HYPERLINK("https://stackoverflow.com/a/31501424", "31501424")</f>
        <v>31501424</v>
      </c>
      <c r="C3759" s="1" t="s">
        <v>5</v>
      </c>
      <c r="D3759" s="1">
        <v>11.0</v>
      </c>
      <c r="E3759" s="1">
        <v>0.205512340343801</v>
      </c>
    </row>
    <row r="3760">
      <c r="A3760" s="1">
        <v>3758.0</v>
      </c>
      <c r="B3760" s="2" t="str">
        <f>HYPERLINK("https://stackoverflow.com/a/31794085", "31794085")</f>
        <v>31794085</v>
      </c>
      <c r="C3760" s="1" t="s">
        <v>5</v>
      </c>
      <c r="D3760" s="1">
        <v>3.0</v>
      </c>
      <c r="E3760" s="1">
        <v>0.488270594653573</v>
      </c>
    </row>
    <row r="3761">
      <c r="A3761" s="1">
        <v>3759.0</v>
      </c>
      <c r="B3761" s="2" t="str">
        <f>HYPERLINK("https://stackoverflow.com/a/31838489", "31838489")</f>
        <v>31838489</v>
      </c>
      <c r="C3761" s="1" t="s">
        <v>5</v>
      </c>
      <c r="D3761" s="1">
        <v>8.0</v>
      </c>
      <c r="E3761" s="1">
        <v>0.256563795485951</v>
      </c>
    </row>
    <row r="3762">
      <c r="A3762" s="1">
        <v>3760.0</v>
      </c>
      <c r="B3762" s="2" t="str">
        <f>HYPERLINK("https://stackoverflow.com/a/31838520", "31838520")</f>
        <v>31838520</v>
      </c>
      <c r="C3762" s="1" t="s">
        <v>5</v>
      </c>
      <c r="D3762" s="1">
        <v>10.0</v>
      </c>
      <c r="E3762" s="1">
        <v>0.807373233321825</v>
      </c>
    </row>
    <row r="3763">
      <c r="A3763" s="1">
        <v>3761.0</v>
      </c>
      <c r="B3763" s="2" t="str">
        <f>HYPERLINK("https://stackoverflow.com/a/31967389", "31967389")</f>
        <v>31967389</v>
      </c>
      <c r="C3763" s="1" t="s">
        <v>5</v>
      </c>
      <c r="D3763" s="1">
        <v>6.0</v>
      </c>
      <c r="E3763" s="1">
        <v>0.566010378510378</v>
      </c>
    </row>
    <row r="3764">
      <c r="A3764" s="1">
        <v>3762.0</v>
      </c>
      <c r="B3764" s="2" t="str">
        <f>HYPERLINK("https://stackoverflow.com/a/31990161", "31990161")</f>
        <v>31990161</v>
      </c>
      <c r="C3764" s="1" t="s">
        <v>5</v>
      </c>
      <c r="D3764" s="1">
        <v>6.0</v>
      </c>
      <c r="E3764" s="1">
        <v>0.359827766786919</v>
      </c>
    </row>
    <row r="3765">
      <c r="A3765" s="1">
        <v>3763.0</v>
      </c>
      <c r="B3765" s="2" t="str">
        <f>HYPERLINK("https://stackoverflow.com/a/32201636", "32201636")</f>
        <v>32201636</v>
      </c>
      <c r="C3765" s="1" t="s">
        <v>5</v>
      </c>
      <c r="D3765" s="1">
        <v>0.0</v>
      </c>
      <c r="E3765" s="1">
        <v>0.244457799145299</v>
      </c>
    </row>
    <row r="3766">
      <c r="A3766" s="1">
        <v>3764.0</v>
      </c>
      <c r="B3766" s="2" t="str">
        <f>HYPERLINK("https://stackoverflow.com/a/32306914", "32306914")</f>
        <v>32306914</v>
      </c>
      <c r="C3766" s="1" t="s">
        <v>5</v>
      </c>
      <c r="D3766" s="1">
        <v>8.0</v>
      </c>
      <c r="E3766" s="1">
        <v>0.196729840208101</v>
      </c>
    </row>
    <row r="3767">
      <c r="A3767" s="1">
        <v>3765.0</v>
      </c>
      <c r="B3767" s="2" t="str">
        <f>HYPERLINK("https://stackoverflow.com/a/32380983", "32380983")</f>
        <v>32380983</v>
      </c>
      <c r="C3767" s="1" t="s">
        <v>5</v>
      </c>
      <c r="D3767" s="1">
        <v>10.0</v>
      </c>
      <c r="E3767" s="1">
        <v>0.420733022326647</v>
      </c>
    </row>
    <row r="3768">
      <c r="A3768" s="1">
        <v>3766.0</v>
      </c>
      <c r="B3768" s="2" t="str">
        <f>HYPERLINK("https://stackoverflow.com/a/32571070", "32571070")</f>
        <v>32571070</v>
      </c>
      <c r="C3768" s="1" t="s">
        <v>5</v>
      </c>
      <c r="D3768" s="1">
        <v>8.0</v>
      </c>
      <c r="E3768" s="1">
        <v>0.465361210797316</v>
      </c>
    </row>
    <row r="3769">
      <c r="A3769" s="1">
        <v>3767.0</v>
      </c>
      <c r="B3769" s="2" t="str">
        <f>HYPERLINK("https://stackoverflow.com/a/32662381", "32662381")</f>
        <v>32662381</v>
      </c>
      <c r="C3769" s="1" t="s">
        <v>5</v>
      </c>
      <c r="D3769" s="1">
        <v>10.0</v>
      </c>
      <c r="E3769" s="1">
        <v>0.313937701229683</v>
      </c>
    </row>
    <row r="3770">
      <c r="A3770" s="1">
        <v>3768.0</v>
      </c>
      <c r="B3770" s="2" t="str">
        <f>HYPERLINK("https://stackoverflow.com/a/32698744", "32698744")</f>
        <v>32698744</v>
      </c>
      <c r="C3770" s="1" t="s">
        <v>5</v>
      </c>
      <c r="D3770" s="1">
        <v>12.0</v>
      </c>
      <c r="E3770" s="1">
        <v>0.37284526173415</v>
      </c>
    </row>
    <row r="3771">
      <c r="A3771" s="1">
        <v>3769.0</v>
      </c>
      <c r="B3771" s="2" t="str">
        <f>HYPERLINK("https://stackoverflow.com/a/32723648", "32723648")</f>
        <v>32723648</v>
      </c>
      <c r="C3771" s="1" t="s">
        <v>5</v>
      </c>
      <c r="D3771" s="1">
        <v>9.0</v>
      </c>
      <c r="E3771" s="1">
        <v>0.183589743589743</v>
      </c>
    </row>
    <row r="3772">
      <c r="A3772" s="1">
        <v>3770.0</v>
      </c>
      <c r="B3772" s="2" t="str">
        <f>HYPERLINK("https://stackoverflow.com/a/32726040", "32726040")</f>
        <v>32726040</v>
      </c>
      <c r="C3772" s="1" t="s">
        <v>5</v>
      </c>
      <c r="D3772" s="1">
        <v>7.0</v>
      </c>
      <c r="E3772" s="1">
        <v>0.157787274453941</v>
      </c>
    </row>
    <row r="3773">
      <c r="A3773" s="1">
        <v>3771.0</v>
      </c>
      <c r="B3773" s="2" t="str">
        <f>HYPERLINK("https://stackoverflow.com/a/32750425", "32750425")</f>
        <v>32750425</v>
      </c>
      <c r="C3773" s="1" t="s">
        <v>5</v>
      </c>
      <c r="D3773" s="1">
        <v>0.0</v>
      </c>
      <c r="E3773" s="1">
        <v>0.308594118042936</v>
      </c>
    </row>
    <row r="3774">
      <c r="A3774" s="1">
        <v>3772.0</v>
      </c>
      <c r="B3774" s="2" t="str">
        <f>HYPERLINK("https://stackoverflow.com/a/32772409", "32772409")</f>
        <v>32772409</v>
      </c>
      <c r="C3774" s="1" t="s">
        <v>5</v>
      </c>
      <c r="D3774" s="1">
        <v>7.0</v>
      </c>
      <c r="E3774" s="1">
        <v>0.351579756074138</v>
      </c>
    </row>
    <row r="3775">
      <c r="A3775" s="1">
        <v>3773.0</v>
      </c>
      <c r="B3775" s="2" t="str">
        <f>HYPERLINK("https://stackoverflow.com/a/32791968", "32791968")</f>
        <v>32791968</v>
      </c>
      <c r="C3775" s="1" t="s">
        <v>5</v>
      </c>
      <c r="D3775" s="1">
        <v>3.0</v>
      </c>
      <c r="E3775" s="1">
        <v>0.403145299145299</v>
      </c>
    </row>
    <row r="3776">
      <c r="A3776" s="1">
        <v>3774.0</v>
      </c>
      <c r="B3776" s="2" t="str">
        <f>HYPERLINK("https://stackoverflow.com/a/32833023", "32833023")</f>
        <v>32833023</v>
      </c>
      <c r="C3776" s="1" t="s">
        <v>5</v>
      </c>
      <c r="D3776" s="1">
        <v>4.0</v>
      </c>
      <c r="E3776" s="1">
        <v>0.537860576923076</v>
      </c>
    </row>
    <row r="3777">
      <c r="A3777" s="1">
        <v>3775.0</v>
      </c>
      <c r="B3777" s="2" t="str">
        <f>HYPERLINK("https://stackoverflow.com/a/32971342", "32971342")</f>
        <v>32971342</v>
      </c>
      <c r="C3777" s="1" t="s">
        <v>5</v>
      </c>
      <c r="D3777" s="1">
        <v>7.0</v>
      </c>
      <c r="E3777" s="1">
        <v>0.290524609490126</v>
      </c>
    </row>
    <row r="3778">
      <c r="A3778" s="1">
        <v>3776.0</v>
      </c>
      <c r="B3778" s="2" t="str">
        <f>HYPERLINK("https://stackoverflow.com/a/33401059", "33401059")</f>
        <v>33401059</v>
      </c>
      <c r="C3778" s="1" t="s">
        <v>5</v>
      </c>
      <c r="D3778" s="1">
        <v>7.0</v>
      </c>
      <c r="E3778" s="1">
        <v>0.559607059607059</v>
      </c>
    </row>
    <row r="3779">
      <c r="A3779" s="1">
        <v>3777.0</v>
      </c>
      <c r="B3779" s="2" t="str">
        <f>HYPERLINK("https://stackoverflow.com/a/33879085", "33879085")</f>
        <v>33879085</v>
      </c>
      <c r="C3779" s="1" t="s">
        <v>5</v>
      </c>
      <c r="D3779" s="1">
        <v>9.0</v>
      </c>
      <c r="E3779" s="1">
        <v>0.23010935143288</v>
      </c>
    </row>
    <row r="3780">
      <c r="A3780" s="1">
        <v>3778.0</v>
      </c>
      <c r="B3780" s="2" t="str">
        <f>HYPERLINK("https://stackoverflow.com/a/33952130", "33952130")</f>
        <v>33952130</v>
      </c>
      <c r="C3780" s="1" t="s">
        <v>5</v>
      </c>
      <c r="D3780" s="1">
        <v>6.0</v>
      </c>
      <c r="E3780" s="1">
        <v>0.387296180654114</v>
      </c>
    </row>
    <row r="3781">
      <c r="A3781" s="1">
        <v>3779.0</v>
      </c>
      <c r="B3781" s="2" t="str">
        <f>HYPERLINK("https://stackoverflow.com/a/34085695", "34085695")</f>
        <v>34085695</v>
      </c>
      <c r="C3781" s="1" t="s">
        <v>5</v>
      </c>
      <c r="D3781" s="1">
        <v>7.0</v>
      </c>
      <c r="E3781" s="1">
        <v>0.369005578586416</v>
      </c>
    </row>
    <row r="3782">
      <c r="A3782" s="1">
        <v>3780.0</v>
      </c>
      <c r="B3782" s="2" t="str">
        <f>HYPERLINK("https://stackoverflow.com/a/34164510", "34164510")</f>
        <v>34164510</v>
      </c>
      <c r="C3782" s="1" t="s">
        <v>5</v>
      </c>
      <c r="D3782" s="1">
        <v>8.0</v>
      </c>
      <c r="E3782" s="1">
        <v>0.350379867046533</v>
      </c>
    </row>
    <row r="3783">
      <c r="A3783" s="1">
        <v>3781.0</v>
      </c>
      <c r="B3783" s="2" t="str">
        <f>HYPERLINK("https://stackoverflow.com/a/34172317", "34172317")</f>
        <v>34172317</v>
      </c>
      <c r="C3783" s="1" t="s">
        <v>5</v>
      </c>
      <c r="D3783" s="1">
        <v>2.0</v>
      </c>
      <c r="E3783" s="1">
        <v>0.303873431533006</v>
      </c>
    </row>
    <row r="3784">
      <c r="A3784" s="1">
        <v>3782.0</v>
      </c>
      <c r="B3784" s="2" t="str">
        <f>HYPERLINK("https://stackoverflow.com/a/34292278", "34292278")</f>
        <v>34292278</v>
      </c>
      <c r="C3784" s="1" t="s">
        <v>5</v>
      </c>
      <c r="D3784" s="1">
        <v>4.0</v>
      </c>
      <c r="E3784" s="1">
        <v>0.205512340343801</v>
      </c>
    </row>
    <row r="3785">
      <c r="A3785" s="1">
        <v>3783.0</v>
      </c>
      <c r="B3785" s="2" t="str">
        <f>HYPERLINK("https://stackoverflow.com/a/34341952", "34341952")</f>
        <v>34341952</v>
      </c>
      <c r="C3785" s="1" t="s">
        <v>5</v>
      </c>
      <c r="D3785" s="1">
        <v>4.0</v>
      </c>
      <c r="E3785" s="1">
        <v>0.441080783016266</v>
      </c>
    </row>
    <row r="3786">
      <c r="A3786" s="1">
        <v>3784.0</v>
      </c>
      <c r="B3786" s="2" t="str">
        <f>HYPERLINK("https://stackoverflow.com/a/34510911", "34510911")</f>
        <v>34510911</v>
      </c>
      <c r="C3786" s="1" t="s">
        <v>5</v>
      </c>
      <c r="D3786" s="1">
        <v>5.0</v>
      </c>
      <c r="E3786" s="1">
        <v>0.468395945140131</v>
      </c>
    </row>
    <row r="3787">
      <c r="A3787" s="1">
        <v>3785.0</v>
      </c>
      <c r="B3787" s="2" t="str">
        <f>HYPERLINK("https://stackoverflow.com/a/34515865", "34515865")</f>
        <v>34515865</v>
      </c>
      <c r="C3787" s="1" t="s">
        <v>5</v>
      </c>
      <c r="D3787" s="1">
        <v>5.0</v>
      </c>
      <c r="E3787" s="1">
        <v>0.54055944055944</v>
      </c>
    </row>
    <row r="3788">
      <c r="A3788" s="1">
        <v>3786.0</v>
      </c>
      <c r="B3788" s="2" t="str">
        <f>HYPERLINK("https://stackoverflow.com/a/34518419", "34518419")</f>
        <v>34518419</v>
      </c>
      <c r="C3788" s="1" t="s">
        <v>5</v>
      </c>
      <c r="D3788" s="1">
        <v>5.0</v>
      </c>
      <c r="E3788" s="1">
        <v>0.671733456164593</v>
      </c>
    </row>
    <row r="3789">
      <c r="A3789" s="1">
        <v>3787.0</v>
      </c>
      <c r="B3789" s="2" t="str">
        <f>HYPERLINK("https://stackoverflow.com/a/34656482", "34656482")</f>
        <v>34656482</v>
      </c>
      <c r="C3789" s="1" t="s">
        <v>5</v>
      </c>
      <c r="D3789" s="1">
        <v>3.0</v>
      </c>
      <c r="E3789" s="1">
        <v>0.341747486825207</v>
      </c>
    </row>
    <row r="3790">
      <c r="A3790" s="1">
        <v>3788.0</v>
      </c>
      <c r="B3790" s="2" t="str">
        <f>HYPERLINK("https://stackoverflow.com/a/34679862", "34679862")</f>
        <v>34679862</v>
      </c>
      <c r="C3790" s="1" t="s">
        <v>5</v>
      </c>
      <c r="D3790" s="1">
        <v>4.0</v>
      </c>
      <c r="E3790" s="1">
        <v>0.323450854700854</v>
      </c>
    </row>
    <row r="3791">
      <c r="A3791" s="1">
        <v>3789.0</v>
      </c>
      <c r="B3791" s="2" t="str">
        <f>HYPERLINK("https://stackoverflow.com/a/34757888", "34757888")</f>
        <v>34757888</v>
      </c>
      <c r="C3791" s="1" t="s">
        <v>5</v>
      </c>
      <c r="D3791" s="1">
        <v>9.0</v>
      </c>
      <c r="E3791" s="1">
        <v>0.341980190111031</v>
      </c>
    </row>
    <row r="3792">
      <c r="A3792" s="1">
        <v>3790.0</v>
      </c>
      <c r="B3792" s="2" t="str">
        <f>HYPERLINK("https://stackoverflow.com/a/34814468", "34814468")</f>
        <v>34814468</v>
      </c>
      <c r="C3792" s="1" t="s">
        <v>5</v>
      </c>
      <c r="D3792" s="1">
        <v>10.0</v>
      </c>
      <c r="E3792" s="1">
        <v>0.268598675351086</v>
      </c>
    </row>
    <row r="3793">
      <c r="A3793" s="1">
        <v>3791.0</v>
      </c>
      <c r="B3793" s="2" t="str">
        <f>HYPERLINK("https://stackoverflow.com/a/34823823", "34823823")</f>
        <v>34823823</v>
      </c>
      <c r="C3793" s="1" t="s">
        <v>5</v>
      </c>
      <c r="D3793" s="1">
        <v>9.0</v>
      </c>
      <c r="E3793" s="1">
        <v>0.575777601550797</v>
      </c>
    </row>
    <row r="3794">
      <c r="A3794" s="1">
        <v>3792.0</v>
      </c>
      <c r="B3794" s="2" t="str">
        <f>HYPERLINK("https://stackoverflow.com/a/34860991", "34860991")</f>
        <v>34860991</v>
      </c>
      <c r="C3794" s="1" t="s">
        <v>5</v>
      </c>
      <c r="D3794" s="1">
        <v>0.0</v>
      </c>
      <c r="E3794" s="1">
        <v>0.365992634285317</v>
      </c>
    </row>
    <row r="3795">
      <c r="A3795" s="1">
        <v>3793.0</v>
      </c>
      <c r="B3795" s="2" t="str">
        <f>HYPERLINK("https://stackoverflow.com/a/34920892", "34920892")</f>
        <v>34920892</v>
      </c>
      <c r="C3795" s="1" t="s">
        <v>5</v>
      </c>
      <c r="D3795" s="1">
        <v>5.0</v>
      </c>
      <c r="E3795" s="1">
        <v>0.573756698109029</v>
      </c>
    </row>
    <row r="3796">
      <c r="A3796" s="1">
        <v>3794.0</v>
      </c>
      <c r="B3796" s="2" t="str">
        <f>HYPERLINK("https://stackoverflow.com/a/34963112", "34963112")</f>
        <v>34963112</v>
      </c>
      <c r="C3796" s="1" t="s">
        <v>5</v>
      </c>
      <c r="D3796" s="1">
        <v>7.0</v>
      </c>
      <c r="E3796" s="1">
        <v>0.404323292672807</v>
      </c>
    </row>
    <row r="3797">
      <c r="A3797" s="1">
        <v>3795.0</v>
      </c>
      <c r="B3797" s="2" t="str">
        <f>HYPERLINK("https://stackoverflow.com/a/34971515", "34971515")</f>
        <v>34971515</v>
      </c>
      <c r="C3797" s="1" t="s">
        <v>5</v>
      </c>
      <c r="D3797" s="1">
        <v>9.0</v>
      </c>
      <c r="E3797" s="1">
        <v>0.25953177257525</v>
      </c>
    </row>
    <row r="3798">
      <c r="A3798" s="1">
        <v>3796.0</v>
      </c>
      <c r="B3798" s="2" t="str">
        <f>HYPERLINK("https://stackoverflow.com/a/35041549", "35041549")</f>
        <v>35041549</v>
      </c>
      <c r="C3798" s="1" t="s">
        <v>5</v>
      </c>
      <c r="D3798" s="1">
        <v>1.0</v>
      </c>
      <c r="E3798" s="1">
        <v>0.392024556111243</v>
      </c>
    </row>
    <row r="3799">
      <c r="A3799" s="1">
        <v>3797.0</v>
      </c>
      <c r="B3799" s="2" t="str">
        <f>HYPERLINK("https://stackoverflow.com/a/35117639", "35117639")</f>
        <v>35117639</v>
      </c>
      <c r="C3799" s="1" t="s">
        <v>5</v>
      </c>
      <c r="D3799" s="1">
        <v>9.0</v>
      </c>
      <c r="E3799" s="1">
        <v>0.561927361413222</v>
      </c>
    </row>
    <row r="3800">
      <c r="A3800" s="1">
        <v>3798.0</v>
      </c>
      <c r="B3800" s="2" t="str">
        <f>HYPERLINK("https://stackoverflow.com/a/35343564", "35343564")</f>
        <v>35343564</v>
      </c>
      <c r="C3800" s="1" t="s">
        <v>5</v>
      </c>
      <c r="D3800" s="1">
        <v>11.0</v>
      </c>
      <c r="E3800" s="1">
        <v>0.512235101276197</v>
      </c>
    </row>
    <row r="3801">
      <c r="A3801" s="1">
        <v>3799.0</v>
      </c>
      <c r="B3801" s="2" t="str">
        <f>HYPERLINK("https://stackoverflow.com/a/35476777", "35476777")</f>
        <v>35476777</v>
      </c>
      <c r="C3801" s="1" t="s">
        <v>5</v>
      </c>
      <c r="D3801" s="1">
        <v>12.0</v>
      </c>
      <c r="E3801" s="1">
        <v>0.376275827732138</v>
      </c>
    </row>
    <row r="3802">
      <c r="A3802" s="1">
        <v>3800.0</v>
      </c>
      <c r="B3802" s="2" t="str">
        <f>HYPERLINK("https://stackoverflow.com/a/35482963", "35482963")</f>
        <v>35482963</v>
      </c>
      <c r="C3802" s="1" t="s">
        <v>5</v>
      </c>
      <c r="D3802" s="1">
        <v>2.0</v>
      </c>
      <c r="E3802" s="1">
        <v>0.323450854700854</v>
      </c>
    </row>
    <row r="3803">
      <c r="A3803" s="1">
        <v>3801.0</v>
      </c>
      <c r="B3803" s="2" t="str">
        <f>HYPERLINK("https://stackoverflow.com/a/35569887", "35569887")</f>
        <v>35569887</v>
      </c>
      <c r="C3803" s="1" t="s">
        <v>5</v>
      </c>
      <c r="D3803" s="1">
        <v>4.0</v>
      </c>
      <c r="E3803" s="1">
        <v>0.221984805318138</v>
      </c>
    </row>
    <row r="3804">
      <c r="A3804" s="1">
        <v>3802.0</v>
      </c>
      <c r="B3804" s="2" t="str">
        <f>HYPERLINK("https://stackoverflow.com/a/35578153", "35578153")</f>
        <v>35578153</v>
      </c>
      <c r="C3804" s="1" t="s">
        <v>5</v>
      </c>
      <c r="D3804" s="1">
        <v>12.0</v>
      </c>
      <c r="E3804" s="1">
        <v>0.425013354700854</v>
      </c>
    </row>
    <row r="3805">
      <c r="A3805" s="1">
        <v>3803.0</v>
      </c>
      <c r="B3805" s="2" t="str">
        <f>HYPERLINK("https://stackoverflow.com/a/35609644", "35609644")</f>
        <v>35609644</v>
      </c>
      <c r="C3805" s="1" t="s">
        <v>5</v>
      </c>
      <c r="D3805" s="1">
        <v>8.0</v>
      </c>
      <c r="E3805" s="1">
        <v>0.490096729617687</v>
      </c>
    </row>
    <row r="3806">
      <c r="A3806" s="1">
        <v>3804.0</v>
      </c>
      <c r="B3806" s="2" t="str">
        <f>HYPERLINK("https://stackoverflow.com/a/35660296", "35660296")</f>
        <v>35660296</v>
      </c>
      <c r="C3806" s="1" t="s">
        <v>5</v>
      </c>
      <c r="D3806" s="1">
        <v>8.0</v>
      </c>
      <c r="E3806" s="1">
        <v>0.226238581539441</v>
      </c>
    </row>
    <row r="3807">
      <c r="A3807" s="1">
        <v>3805.0</v>
      </c>
      <c r="B3807" s="2" t="str">
        <f>HYPERLINK("https://stackoverflow.com/a/35742554", "35742554")</f>
        <v>35742554</v>
      </c>
      <c r="C3807" s="1" t="s">
        <v>5</v>
      </c>
      <c r="D3807" s="1">
        <v>10.0</v>
      </c>
      <c r="E3807" s="1">
        <v>0.356715823037066</v>
      </c>
    </row>
    <row r="3808">
      <c r="A3808" s="1">
        <v>3806.0</v>
      </c>
      <c r="B3808" s="2" t="str">
        <f>HYPERLINK("https://stackoverflow.com/a/35776176", "35776176")</f>
        <v>35776176</v>
      </c>
      <c r="C3808" s="1" t="s">
        <v>5</v>
      </c>
      <c r="D3808" s="1">
        <v>3.0</v>
      </c>
      <c r="E3808" s="1">
        <v>0.145636527215474</v>
      </c>
    </row>
    <row r="3809">
      <c r="A3809" s="1">
        <v>3807.0</v>
      </c>
      <c r="B3809" s="2" t="str">
        <f>HYPERLINK("https://stackoverflow.com/a/35837025", "35837025")</f>
        <v>35837025</v>
      </c>
      <c r="C3809" s="1" t="s">
        <v>5</v>
      </c>
      <c r="D3809" s="1">
        <v>4.0</v>
      </c>
      <c r="E3809" s="1">
        <v>0.301361979666219</v>
      </c>
    </row>
    <row r="3810">
      <c r="A3810" s="1">
        <v>3808.0</v>
      </c>
      <c r="B3810" s="2" t="str">
        <f>HYPERLINK("https://stackoverflow.com/a/35894935", "35894935")</f>
        <v>35894935</v>
      </c>
      <c r="C3810" s="1" t="s">
        <v>5</v>
      </c>
      <c r="D3810" s="1">
        <v>4.0</v>
      </c>
      <c r="E3810" s="1">
        <v>0.273862531347561</v>
      </c>
    </row>
    <row r="3811">
      <c r="A3811" s="1">
        <v>3809.0</v>
      </c>
      <c r="B3811" s="2" t="str">
        <f>HYPERLINK("https://stackoverflow.com/a/36229215", "36229215")</f>
        <v>36229215</v>
      </c>
      <c r="C3811" s="1" t="s">
        <v>5</v>
      </c>
      <c r="D3811" s="1">
        <v>11.0</v>
      </c>
      <c r="E3811" s="1">
        <v>0.18498482649426</v>
      </c>
    </row>
    <row r="3812">
      <c r="A3812" s="1">
        <v>3810.0</v>
      </c>
      <c r="B3812" s="2" t="str">
        <f>HYPERLINK("https://stackoverflow.com/a/36257435", "36257435")</f>
        <v>36257435</v>
      </c>
      <c r="C3812" s="1" t="s">
        <v>5</v>
      </c>
      <c r="D3812" s="1">
        <v>6.0</v>
      </c>
      <c r="E3812" s="1">
        <v>0.340748546227998</v>
      </c>
    </row>
    <row r="3813">
      <c r="A3813" s="1">
        <v>3811.0</v>
      </c>
      <c r="B3813" s="2" t="str">
        <f>HYPERLINK("https://stackoverflow.com/a/36402477", "36402477")</f>
        <v>36402477</v>
      </c>
      <c r="C3813" s="1" t="s">
        <v>5</v>
      </c>
      <c r="D3813" s="1">
        <v>12.0</v>
      </c>
      <c r="E3813" s="1">
        <v>0.371023878755837</v>
      </c>
    </row>
    <row r="3814">
      <c r="A3814" s="1">
        <v>3812.0</v>
      </c>
      <c r="B3814" s="2" t="str">
        <f>HYPERLINK("https://stackoverflow.com/a/36693712", "36693712")</f>
        <v>36693712</v>
      </c>
      <c r="C3814" s="1" t="s">
        <v>5</v>
      </c>
      <c r="D3814" s="1">
        <v>8.0</v>
      </c>
      <c r="E3814" s="1">
        <v>0.476436767588052</v>
      </c>
    </row>
    <row r="3815">
      <c r="A3815" s="1">
        <v>3813.0</v>
      </c>
      <c r="B3815" s="2" t="str">
        <f>HYPERLINK("https://stackoverflow.com/a/36813793", "36813793")</f>
        <v>36813793</v>
      </c>
      <c r="C3815" s="1" t="s">
        <v>5</v>
      </c>
      <c r="D3815" s="1">
        <v>12.0</v>
      </c>
      <c r="E3815" s="1">
        <v>0.349254231607172</v>
      </c>
    </row>
    <row r="3816">
      <c r="A3816" s="1">
        <v>3814.0</v>
      </c>
      <c r="B3816" s="2" t="str">
        <f>HYPERLINK("https://stackoverflow.com/a/37020959", "37020959")</f>
        <v>37020959</v>
      </c>
      <c r="C3816" s="1" t="s">
        <v>5</v>
      </c>
      <c r="D3816" s="1">
        <v>6.0</v>
      </c>
      <c r="E3816" s="1">
        <v>0.34745447788926</v>
      </c>
    </row>
    <row r="3817">
      <c r="A3817" s="1">
        <v>3815.0</v>
      </c>
      <c r="B3817" s="2" t="str">
        <f>HYPERLINK("https://stackoverflow.com/a/37125043", "37125043")</f>
        <v>37125043</v>
      </c>
      <c r="C3817" s="1" t="s">
        <v>5</v>
      </c>
      <c r="D3817" s="1">
        <v>6.0</v>
      </c>
      <c r="E3817" s="1">
        <v>0.426708484648398</v>
      </c>
    </row>
    <row r="3818">
      <c r="A3818" s="1">
        <v>3816.0</v>
      </c>
      <c r="B3818" s="2" t="str">
        <f>HYPERLINK("https://stackoverflow.com/a/37169827", "37169827")</f>
        <v>37169827</v>
      </c>
      <c r="C3818" s="1" t="s">
        <v>5</v>
      </c>
      <c r="D3818" s="1">
        <v>6.0</v>
      </c>
      <c r="E3818" s="1">
        <v>0.46247672662767</v>
      </c>
    </row>
    <row r="3819">
      <c r="A3819" s="1">
        <v>3817.0</v>
      </c>
      <c r="B3819" s="2" t="str">
        <f>HYPERLINK("https://stackoverflow.com/a/37196287", "37196287")</f>
        <v>37196287</v>
      </c>
      <c r="C3819" s="1" t="s">
        <v>5</v>
      </c>
      <c r="D3819" s="1">
        <v>6.0</v>
      </c>
      <c r="E3819" s="1">
        <v>0.383436486884762</v>
      </c>
    </row>
    <row r="3820">
      <c r="A3820" s="1">
        <v>3818.0</v>
      </c>
      <c r="B3820" s="2" t="str">
        <f>HYPERLINK("https://stackoverflow.com/a/37306094", "37306094")</f>
        <v>37306094</v>
      </c>
      <c r="C3820" s="1" t="s">
        <v>5</v>
      </c>
      <c r="D3820" s="1">
        <v>2.0</v>
      </c>
      <c r="E3820" s="1">
        <v>0.572992536033718</v>
      </c>
    </row>
    <row r="3821">
      <c r="A3821" s="1">
        <v>3819.0</v>
      </c>
      <c r="B3821" s="2" t="str">
        <f>HYPERLINK("https://stackoverflow.com/a/37604407", "37604407")</f>
        <v>37604407</v>
      </c>
      <c r="C3821" s="1" t="s">
        <v>5</v>
      </c>
      <c r="D3821" s="1">
        <v>10.0</v>
      </c>
      <c r="E3821" s="1">
        <v>0.3223337049424</v>
      </c>
    </row>
    <row r="3822">
      <c r="A3822" s="1">
        <v>3820.0</v>
      </c>
      <c r="B3822" s="2" t="str">
        <f>HYPERLINK("https://stackoverflow.com/a/37707699", "37707699")</f>
        <v>37707699</v>
      </c>
      <c r="C3822" s="1" t="s">
        <v>5</v>
      </c>
      <c r="D3822" s="1">
        <v>3.0</v>
      </c>
      <c r="E3822" s="1">
        <v>0.537860576923076</v>
      </c>
    </row>
    <row r="3823">
      <c r="A3823" s="1">
        <v>3821.0</v>
      </c>
      <c r="B3823" s="2" t="str">
        <f>HYPERLINK("https://stackoverflow.com/a/37915834", "37915834")</f>
        <v>37915834</v>
      </c>
      <c r="C3823" s="1" t="s">
        <v>5</v>
      </c>
      <c r="D3823" s="1">
        <v>6.0</v>
      </c>
      <c r="E3823" s="1">
        <v>0.520370114625051</v>
      </c>
    </row>
    <row r="3824">
      <c r="A3824" s="1">
        <v>3822.0</v>
      </c>
      <c r="B3824" s="2" t="str">
        <f>HYPERLINK("https://stackoverflow.com/a/38014078", "38014078")</f>
        <v>38014078</v>
      </c>
      <c r="C3824" s="1" t="s">
        <v>5</v>
      </c>
      <c r="D3824" s="1">
        <v>10.0</v>
      </c>
      <c r="E3824" s="1">
        <v>0.347344182960621</v>
      </c>
    </row>
    <row r="3825">
      <c r="A3825" s="1">
        <v>3823.0</v>
      </c>
      <c r="B3825" s="2" t="str">
        <f>HYPERLINK("https://stackoverflow.com/a/38112943", "38112943")</f>
        <v>38112943</v>
      </c>
      <c r="C3825" s="1" t="s">
        <v>5</v>
      </c>
      <c r="D3825" s="1">
        <v>8.0</v>
      </c>
      <c r="E3825" s="1">
        <v>0.43741690408357</v>
      </c>
    </row>
    <row r="3826">
      <c r="A3826" s="1">
        <v>3824.0</v>
      </c>
      <c r="B3826" s="2" t="str">
        <f>HYPERLINK("https://stackoverflow.com/a/38168927", "38168927")</f>
        <v>38168927</v>
      </c>
      <c r="C3826" s="1" t="s">
        <v>5</v>
      </c>
      <c r="D3826" s="1">
        <v>12.0</v>
      </c>
      <c r="E3826" s="1">
        <v>0.180941989452627</v>
      </c>
    </row>
    <row r="3827">
      <c r="A3827" s="1">
        <v>3825.0</v>
      </c>
      <c r="B3827" s="2" t="str">
        <f>HYPERLINK("https://stackoverflow.com/a/38233602", "38233602")</f>
        <v>38233602</v>
      </c>
      <c r="C3827" s="1" t="s">
        <v>5</v>
      </c>
      <c r="D3827" s="1">
        <v>4.0</v>
      </c>
      <c r="E3827" s="1">
        <v>0.278448131389307</v>
      </c>
    </row>
    <row r="3828">
      <c r="A3828" s="1">
        <v>3826.0</v>
      </c>
      <c r="B3828" s="2" t="str">
        <f>HYPERLINK("https://stackoverflow.com/a/38264023", "38264023")</f>
        <v>38264023</v>
      </c>
      <c r="C3828" s="1" t="s">
        <v>5</v>
      </c>
      <c r="D3828" s="1">
        <v>6.0</v>
      </c>
      <c r="E3828" s="1">
        <v>0.509355509355509</v>
      </c>
    </row>
    <row r="3829">
      <c r="A3829" s="1">
        <v>3827.0</v>
      </c>
      <c r="B3829" s="2" t="str">
        <f>HYPERLINK("https://stackoverflow.com/a/38342186", "38342186")</f>
        <v>38342186</v>
      </c>
      <c r="C3829" s="1" t="s">
        <v>5</v>
      </c>
      <c r="D3829" s="1">
        <v>9.0</v>
      </c>
      <c r="E3829" s="1">
        <v>0.404323292672807</v>
      </c>
    </row>
    <row r="3830">
      <c r="A3830" s="1">
        <v>3828.0</v>
      </c>
      <c r="B3830" s="2" t="str">
        <f>HYPERLINK("https://stackoverflow.com/a/38376454", "38376454")</f>
        <v>38376454</v>
      </c>
      <c r="C3830" s="1" t="s">
        <v>5</v>
      </c>
      <c r="D3830" s="1">
        <v>8.0</v>
      </c>
      <c r="E3830" s="1">
        <v>0.366062814269985</v>
      </c>
    </row>
    <row r="3831">
      <c r="A3831" s="1">
        <v>3829.0</v>
      </c>
      <c r="B3831" s="2" t="str">
        <f>HYPERLINK("https://stackoverflow.com/a/38434097", "38434097")</f>
        <v>38434097</v>
      </c>
      <c r="C3831" s="1" t="s">
        <v>5</v>
      </c>
      <c r="D3831" s="1">
        <v>11.0</v>
      </c>
      <c r="E3831" s="1">
        <v>0.440596713659444</v>
      </c>
    </row>
    <row r="3832">
      <c r="A3832" s="1">
        <v>3830.0</v>
      </c>
      <c r="B3832" s="2" t="str">
        <f>HYPERLINK("https://stackoverflow.com/a/38699998", "38699998")</f>
        <v>38699998</v>
      </c>
      <c r="C3832" s="1" t="s">
        <v>5</v>
      </c>
      <c r="D3832" s="1">
        <v>10.0</v>
      </c>
      <c r="E3832" s="1">
        <v>0.3201808978508</v>
      </c>
    </row>
    <row r="3833">
      <c r="A3833" s="1">
        <v>3831.0</v>
      </c>
      <c r="B3833" s="2" t="str">
        <f>HYPERLINK("https://stackoverflow.com/a/38781470", "38781470")</f>
        <v>38781470</v>
      </c>
      <c r="C3833" s="1" t="s">
        <v>5</v>
      </c>
      <c r="D3833" s="1">
        <v>11.0</v>
      </c>
      <c r="E3833" s="1">
        <v>0.270431191779506</v>
      </c>
    </row>
    <row r="3834">
      <c r="A3834" s="1">
        <v>3832.0</v>
      </c>
      <c r="B3834" s="2" t="str">
        <f>HYPERLINK("https://stackoverflow.com/a/38866325", "38866325")</f>
        <v>38866325</v>
      </c>
      <c r="C3834" s="1" t="s">
        <v>5</v>
      </c>
      <c r="D3834" s="1">
        <v>0.0</v>
      </c>
      <c r="E3834" s="1">
        <v>0.448958033227696</v>
      </c>
    </row>
    <row r="3835">
      <c r="A3835" s="1">
        <v>3833.0</v>
      </c>
      <c r="B3835" s="2" t="str">
        <f>HYPERLINK("https://stackoverflow.com/a/38951765", "38951765")</f>
        <v>38951765</v>
      </c>
      <c r="C3835" s="1" t="s">
        <v>5</v>
      </c>
      <c r="D3835" s="1">
        <v>2.0</v>
      </c>
      <c r="E3835" s="1">
        <v>0.357433095138013</v>
      </c>
    </row>
    <row r="3836">
      <c r="A3836" s="1">
        <v>3834.0</v>
      </c>
      <c r="B3836" s="2" t="str">
        <f>HYPERLINK("https://stackoverflow.com/a/39108557", "39108557")</f>
        <v>39108557</v>
      </c>
      <c r="C3836" s="1" t="s">
        <v>5</v>
      </c>
      <c r="D3836" s="1">
        <v>6.0</v>
      </c>
      <c r="E3836" s="1">
        <v>0.284089076541906</v>
      </c>
    </row>
    <row r="3837">
      <c r="A3837" s="1">
        <v>3835.0</v>
      </c>
      <c r="B3837" s="2" t="str">
        <f>HYPERLINK("https://stackoverflow.com/a/39149917", "39149917")</f>
        <v>39149917</v>
      </c>
      <c r="C3837" s="1" t="s">
        <v>5</v>
      </c>
      <c r="D3837" s="1">
        <v>9.0</v>
      </c>
      <c r="E3837" s="1">
        <v>0.400536570347891</v>
      </c>
    </row>
    <row r="3838">
      <c r="A3838" s="1">
        <v>3836.0</v>
      </c>
      <c r="B3838" s="2" t="str">
        <f>HYPERLINK("https://stackoverflow.com/a/39232599", "39232599")</f>
        <v>39232599</v>
      </c>
      <c r="C3838" s="1" t="s">
        <v>5</v>
      </c>
      <c r="D3838" s="1">
        <v>10.0</v>
      </c>
      <c r="E3838" s="1">
        <v>0.745569941609545</v>
      </c>
    </row>
    <row r="3839">
      <c r="A3839" s="1">
        <v>3837.0</v>
      </c>
      <c r="B3839" s="2" t="str">
        <f>HYPERLINK("https://stackoverflow.com/a/39471301", "39471301")</f>
        <v>39471301</v>
      </c>
      <c r="C3839" s="1" t="s">
        <v>5</v>
      </c>
      <c r="D3839" s="1">
        <v>3.0</v>
      </c>
      <c r="E3839" s="1">
        <v>0.335093011563599</v>
      </c>
    </row>
    <row r="3840">
      <c r="A3840" s="1">
        <v>3838.0</v>
      </c>
      <c r="B3840" s="2" t="str">
        <f>HYPERLINK("https://stackoverflow.com/a/39488461", "39488461")</f>
        <v>39488461</v>
      </c>
      <c r="C3840" s="1" t="s">
        <v>5</v>
      </c>
      <c r="D3840" s="1">
        <v>3.0</v>
      </c>
      <c r="E3840" s="1">
        <v>0.368589743589743</v>
      </c>
    </row>
    <row r="3841">
      <c r="A3841" s="1">
        <v>3839.0</v>
      </c>
      <c r="B3841" s="2" t="str">
        <f>HYPERLINK("https://stackoverflow.com/a/39490200", "39490200")</f>
        <v>39490200</v>
      </c>
      <c r="C3841" s="1" t="s">
        <v>5</v>
      </c>
      <c r="D3841" s="1">
        <v>10.0</v>
      </c>
      <c r="E3841" s="1">
        <v>0.262108262108262</v>
      </c>
    </row>
    <row r="3842">
      <c r="A3842" s="1">
        <v>3840.0</v>
      </c>
      <c r="B3842" s="2" t="str">
        <f>HYPERLINK("https://stackoverflow.com/a/39493708", "39493708")</f>
        <v>39493708</v>
      </c>
      <c r="C3842" s="1" t="s">
        <v>5</v>
      </c>
      <c r="D3842" s="1">
        <v>10.0</v>
      </c>
      <c r="E3842" s="1">
        <v>0.513387165320866</v>
      </c>
    </row>
    <row r="3843">
      <c r="A3843" s="1">
        <v>3841.0</v>
      </c>
      <c r="B3843" s="2" t="str">
        <f>HYPERLINK("https://stackoverflow.com/a/39566021", "39566021")</f>
        <v>39566021</v>
      </c>
      <c r="C3843" s="1" t="s">
        <v>5</v>
      </c>
      <c r="D3843" s="1">
        <v>8.0</v>
      </c>
      <c r="E3843" s="1">
        <v>0.303873431533005</v>
      </c>
    </row>
    <row r="3844">
      <c r="A3844" s="1">
        <v>3842.0</v>
      </c>
      <c r="B3844" s="2" t="str">
        <f>HYPERLINK("https://stackoverflow.com/a/39875139", "39875139")</f>
        <v>39875139</v>
      </c>
      <c r="C3844" s="1" t="s">
        <v>5</v>
      </c>
      <c r="D3844" s="1">
        <v>12.0</v>
      </c>
      <c r="E3844" s="1">
        <v>0.422602089268755</v>
      </c>
    </row>
    <row r="3845">
      <c r="A3845" s="1">
        <v>3843.0</v>
      </c>
      <c r="B3845" s="2" t="str">
        <f>HYPERLINK("https://stackoverflow.com/a/39919128", "39919128")</f>
        <v>39919128</v>
      </c>
      <c r="C3845" s="1" t="s">
        <v>5</v>
      </c>
      <c r="D3845" s="1">
        <v>11.0</v>
      </c>
      <c r="E3845" s="1">
        <v>0.30117472583226</v>
      </c>
    </row>
    <row r="3846">
      <c r="A3846" s="1">
        <v>3844.0</v>
      </c>
      <c r="B3846" s="2" t="str">
        <f>HYPERLINK("https://stackoverflow.com/a/40064989", "40064989")</f>
        <v>40064989</v>
      </c>
      <c r="C3846" s="1" t="s">
        <v>5</v>
      </c>
      <c r="D3846" s="1">
        <v>6.0</v>
      </c>
      <c r="E3846" s="1">
        <v>0.447293447293447</v>
      </c>
    </row>
    <row r="3847">
      <c r="A3847" s="1">
        <v>3845.0</v>
      </c>
      <c r="B3847" s="2" t="str">
        <f>HYPERLINK("https://stackoverflow.com/a/40159662", "40159662")</f>
        <v>40159662</v>
      </c>
      <c r="C3847" s="1" t="s">
        <v>5</v>
      </c>
      <c r="D3847" s="1">
        <v>1.0</v>
      </c>
      <c r="E3847" s="1">
        <v>0.311634532564765</v>
      </c>
    </row>
    <row r="3848">
      <c r="A3848" s="1">
        <v>3846.0</v>
      </c>
      <c r="B3848" s="2" t="str">
        <f>HYPERLINK("https://stackoverflow.com/a/40471357", "40471357")</f>
        <v>40471357</v>
      </c>
      <c r="C3848" s="1" t="s">
        <v>5</v>
      </c>
      <c r="D3848" s="1">
        <v>8.0</v>
      </c>
      <c r="E3848" s="1">
        <v>0.318462655717557</v>
      </c>
    </row>
    <row r="3849">
      <c r="A3849" s="1">
        <v>3847.0</v>
      </c>
      <c r="B3849" s="2" t="str">
        <f>HYPERLINK("https://stackoverflow.com/a/40484940", "40484940")</f>
        <v>40484940</v>
      </c>
      <c r="C3849" s="1" t="s">
        <v>5</v>
      </c>
      <c r="D3849" s="1">
        <v>9.0</v>
      </c>
      <c r="E3849" s="1">
        <v>0.343057474794001</v>
      </c>
    </row>
    <row r="3850">
      <c r="A3850" s="1">
        <v>3848.0</v>
      </c>
      <c r="B3850" s="2" t="str">
        <f>HYPERLINK("https://stackoverflow.com/a/40525663", "40525663")</f>
        <v>40525663</v>
      </c>
      <c r="C3850" s="1" t="s">
        <v>5</v>
      </c>
      <c r="D3850" s="1">
        <v>8.0</v>
      </c>
      <c r="E3850" s="1">
        <v>0.129833129833129</v>
      </c>
    </row>
    <row r="3851">
      <c r="A3851" s="1">
        <v>3849.0</v>
      </c>
      <c r="B3851" s="2" t="str">
        <f>HYPERLINK("https://stackoverflow.com/a/40642721", "40642721")</f>
        <v>40642721</v>
      </c>
      <c r="C3851" s="1" t="s">
        <v>5</v>
      </c>
      <c r="D3851" s="1">
        <v>9.0</v>
      </c>
      <c r="E3851" s="1">
        <v>0.297563646318094</v>
      </c>
    </row>
    <row r="3852">
      <c r="A3852" s="1">
        <v>3850.0</v>
      </c>
      <c r="B3852" s="2" t="str">
        <f>HYPERLINK("https://stackoverflow.com/a/40777490", "40777490")</f>
        <v>40777490</v>
      </c>
      <c r="C3852" s="1" t="s">
        <v>5</v>
      </c>
      <c r="D3852" s="1">
        <v>4.0</v>
      </c>
      <c r="E3852" s="1">
        <v>0.505027652086475</v>
      </c>
    </row>
    <row r="3853">
      <c r="A3853" s="1">
        <v>3851.0</v>
      </c>
      <c r="B3853" s="2" t="str">
        <f>HYPERLINK("https://stackoverflow.com/a/40871998", "40871998")</f>
        <v>40871998</v>
      </c>
      <c r="C3853" s="1" t="s">
        <v>5</v>
      </c>
      <c r="D3853" s="1">
        <v>7.0</v>
      </c>
      <c r="E3853" s="1">
        <v>0.454700854700854</v>
      </c>
    </row>
    <row r="3854">
      <c r="A3854" s="1">
        <v>3852.0</v>
      </c>
      <c r="B3854" s="2" t="str">
        <f>HYPERLINK("https://stackoverflow.com/a/40934677", "40934677")</f>
        <v>40934677</v>
      </c>
      <c r="C3854" s="1" t="s">
        <v>5</v>
      </c>
      <c r="D3854" s="1">
        <v>3.0</v>
      </c>
      <c r="E3854" s="1">
        <v>0.386918003356359</v>
      </c>
    </row>
    <row r="3855">
      <c r="A3855" s="1">
        <v>3853.0</v>
      </c>
      <c r="B3855" s="2" t="str">
        <f>HYPERLINK("https://stackoverflow.com/a/40935625", "40935625")</f>
        <v>40935625</v>
      </c>
      <c r="C3855" s="1" t="s">
        <v>5</v>
      </c>
      <c r="D3855" s="1">
        <v>2.0</v>
      </c>
      <c r="E3855" s="1">
        <v>0.687666270447727</v>
      </c>
    </row>
    <row r="3856">
      <c r="A3856" s="1">
        <v>3854.0</v>
      </c>
      <c r="B3856" s="2" t="str">
        <f>HYPERLINK("https://stackoverflow.com/a/40942931", "40942931")</f>
        <v>40942931</v>
      </c>
      <c r="C3856" s="1" t="s">
        <v>5</v>
      </c>
      <c r="D3856" s="1">
        <v>11.0</v>
      </c>
      <c r="E3856" s="1">
        <v>0.264286911345734</v>
      </c>
    </row>
    <row r="3857">
      <c r="A3857" s="1">
        <v>3855.0</v>
      </c>
      <c r="B3857" s="2" t="str">
        <f>HYPERLINK("https://stackoverflow.com/a/41097730", "41097730")</f>
        <v>41097730</v>
      </c>
      <c r="C3857" s="1" t="s">
        <v>5</v>
      </c>
      <c r="D3857" s="1">
        <v>2.0</v>
      </c>
      <c r="E3857" s="1">
        <v>0.453585453585453</v>
      </c>
    </row>
    <row r="3858">
      <c r="A3858" s="1">
        <v>3856.0</v>
      </c>
      <c r="B3858" s="2" t="str">
        <f>HYPERLINK("https://stackoverflow.com/a/41173895", "41173895")</f>
        <v>41173895</v>
      </c>
      <c r="C3858" s="1" t="s">
        <v>5</v>
      </c>
      <c r="D3858" s="1">
        <v>9.0</v>
      </c>
      <c r="E3858" s="1">
        <v>0.392712550607287</v>
      </c>
    </row>
    <row r="3859">
      <c r="A3859" s="1">
        <v>3857.0</v>
      </c>
      <c r="B3859" s="2" t="str">
        <f>HYPERLINK("https://stackoverflow.com/a/41174301", "41174301")</f>
        <v>41174301</v>
      </c>
      <c r="C3859" s="1" t="s">
        <v>5</v>
      </c>
      <c r="D3859" s="1">
        <v>11.0</v>
      </c>
      <c r="E3859" s="1">
        <v>0.435266660358911</v>
      </c>
    </row>
    <row r="3860">
      <c r="A3860" s="1">
        <v>3858.0</v>
      </c>
      <c r="B3860" s="2" t="str">
        <f>HYPERLINK("https://stackoverflow.com/a/41233968", "41233968")</f>
        <v>41233968</v>
      </c>
      <c r="C3860" s="1" t="s">
        <v>5</v>
      </c>
      <c r="D3860" s="1">
        <v>4.0</v>
      </c>
      <c r="E3860" s="1">
        <v>0.412558147021423</v>
      </c>
    </row>
    <row r="3861">
      <c r="A3861" s="1">
        <v>3859.0</v>
      </c>
      <c r="B3861" s="2" t="str">
        <f>HYPERLINK("https://stackoverflow.com/a/41351244", "41351244")</f>
        <v>41351244</v>
      </c>
      <c r="C3861" s="1" t="s">
        <v>5</v>
      </c>
      <c r="D3861" s="1">
        <v>9.0</v>
      </c>
      <c r="E3861" s="1">
        <v>0.347304913868381</v>
      </c>
    </row>
    <row r="3862">
      <c r="A3862" s="1">
        <v>3860.0</v>
      </c>
      <c r="B3862" s="2" t="str">
        <f>HYPERLINK("https://stackoverflow.com/a/41438021", "41438021")</f>
        <v>41438021</v>
      </c>
      <c r="C3862" s="1" t="s">
        <v>5</v>
      </c>
      <c r="D3862" s="1">
        <v>1.0</v>
      </c>
      <c r="E3862" s="1">
        <v>0.221543888210554</v>
      </c>
    </row>
    <row r="3863">
      <c r="A3863" s="1">
        <v>3861.0</v>
      </c>
      <c r="B3863" s="2" t="str">
        <f>HYPERLINK("https://stackoverflow.com/a/41467659", "41467659")</f>
        <v>41467659</v>
      </c>
      <c r="C3863" s="1" t="s">
        <v>5</v>
      </c>
      <c r="D3863" s="1">
        <v>9.0</v>
      </c>
      <c r="E3863" s="1">
        <v>0.36575057845776</v>
      </c>
    </row>
    <row r="3864">
      <c r="A3864" s="1">
        <v>3862.0</v>
      </c>
      <c r="B3864" s="2" t="str">
        <f>HYPERLINK("https://stackoverflow.com/a/41638663", "41638663")</f>
        <v>41638663</v>
      </c>
      <c r="C3864" s="1" t="s">
        <v>5</v>
      </c>
      <c r="D3864" s="1">
        <v>1.0</v>
      </c>
      <c r="E3864" s="1">
        <v>0.502796092796092</v>
      </c>
    </row>
    <row r="3865">
      <c r="A3865" s="1">
        <v>3863.0</v>
      </c>
      <c r="B3865" s="2" t="str">
        <f>HYPERLINK("https://stackoverflow.com/a/41639069", "41639069")</f>
        <v>41639069</v>
      </c>
      <c r="C3865" s="1" t="s">
        <v>5</v>
      </c>
      <c r="D3865" s="1">
        <v>0.0</v>
      </c>
      <c r="E3865" s="1">
        <v>0.722895697107731</v>
      </c>
    </row>
    <row r="3866">
      <c r="A3866" s="1">
        <v>3864.0</v>
      </c>
      <c r="B3866" s="2" t="str">
        <f>HYPERLINK("https://stackoverflow.com/a/41645111", "41645111")</f>
        <v>41645111</v>
      </c>
      <c r="C3866" s="1" t="s">
        <v>5</v>
      </c>
      <c r="D3866" s="1">
        <v>1.0</v>
      </c>
      <c r="E3866" s="1">
        <v>0.331062314904325</v>
      </c>
    </row>
    <row r="3867">
      <c r="A3867" s="1">
        <v>3865.0</v>
      </c>
      <c r="B3867" s="2" t="str">
        <f>HYPERLINK("https://stackoverflow.com/a/41679881", "41679881")</f>
        <v>41679881</v>
      </c>
      <c r="C3867" s="1" t="s">
        <v>5</v>
      </c>
      <c r="D3867" s="1">
        <v>9.0</v>
      </c>
      <c r="E3867" s="1">
        <v>0.600157760204489</v>
      </c>
    </row>
    <row r="3868">
      <c r="A3868" s="1">
        <v>3866.0</v>
      </c>
      <c r="B3868" s="2" t="str">
        <f>HYPERLINK("https://stackoverflow.com/a/41803929", "41803929")</f>
        <v>41803929</v>
      </c>
      <c r="C3868" s="1" t="s">
        <v>5</v>
      </c>
      <c r="D3868" s="1">
        <v>11.0</v>
      </c>
      <c r="E3868" s="1">
        <v>0.461771561771561</v>
      </c>
    </row>
    <row r="3869">
      <c r="A3869" s="1">
        <v>3867.0</v>
      </c>
      <c r="B3869" s="2" t="str">
        <f>HYPERLINK("https://stackoverflow.com/a/41813166", "41813166")</f>
        <v>41813166</v>
      </c>
      <c r="C3869" s="1" t="s">
        <v>5</v>
      </c>
      <c r="D3869" s="1">
        <v>9.0</v>
      </c>
      <c r="E3869" s="1">
        <v>0.767381747514197</v>
      </c>
    </row>
    <row r="3870">
      <c r="A3870" s="1">
        <v>3868.0</v>
      </c>
      <c r="B3870" s="2" t="str">
        <f>HYPERLINK("https://stackoverflow.com/a/41860322", "41860322")</f>
        <v>41860322</v>
      </c>
      <c r="C3870" s="1" t="s">
        <v>5</v>
      </c>
      <c r="D3870" s="1">
        <v>1.0</v>
      </c>
      <c r="E3870" s="1">
        <v>0.757057757057756</v>
      </c>
    </row>
    <row r="3871">
      <c r="A3871" s="1">
        <v>3869.0</v>
      </c>
      <c r="B3871" s="2" t="str">
        <f>HYPERLINK("https://stackoverflow.com/a/41867303", "41867303")</f>
        <v>41867303</v>
      </c>
      <c r="C3871" s="1" t="s">
        <v>5</v>
      </c>
      <c r="D3871" s="1">
        <v>1.0</v>
      </c>
      <c r="E3871" s="1">
        <v>0.419149690888821</v>
      </c>
    </row>
    <row r="3872">
      <c r="A3872" s="1">
        <v>3870.0</v>
      </c>
      <c r="B3872" s="2" t="str">
        <f>HYPERLINK("https://stackoverflow.com/a/41904477", "41904477")</f>
        <v>41904477</v>
      </c>
      <c r="C3872" s="1" t="s">
        <v>5</v>
      </c>
      <c r="D3872" s="1">
        <v>5.0</v>
      </c>
      <c r="E3872" s="1">
        <v>0.408110487509629</v>
      </c>
    </row>
    <row r="3873">
      <c r="A3873" s="1">
        <v>3871.0</v>
      </c>
      <c r="B3873" s="2" t="str">
        <f>HYPERLINK("https://stackoverflow.com/a/41935351", "41935351")</f>
        <v>41935351</v>
      </c>
      <c r="C3873" s="1" t="s">
        <v>5</v>
      </c>
      <c r="D3873" s="1">
        <v>10.0</v>
      </c>
      <c r="E3873" s="1">
        <v>0.326305792972459</v>
      </c>
    </row>
    <row r="3874">
      <c r="A3874" s="1">
        <v>3872.0</v>
      </c>
      <c r="B3874" s="2" t="str">
        <f>HYPERLINK("https://stackoverflow.com/a/41945601", "41945601")</f>
        <v>41945601</v>
      </c>
      <c r="C3874" s="1" t="s">
        <v>5</v>
      </c>
      <c r="D3874" s="1">
        <v>1.0</v>
      </c>
      <c r="E3874" s="1">
        <v>0.498915017049732</v>
      </c>
    </row>
    <row r="3875">
      <c r="A3875" s="1">
        <v>3873.0</v>
      </c>
      <c r="B3875" s="2" t="str">
        <f>HYPERLINK("https://stackoverflow.com/a/41984603", "41984603")</f>
        <v>41984603</v>
      </c>
      <c r="C3875" s="1" t="s">
        <v>5</v>
      </c>
      <c r="D3875" s="1">
        <v>4.0</v>
      </c>
      <c r="E3875" s="1">
        <v>0.252162114179918</v>
      </c>
    </row>
    <row r="3876">
      <c r="A3876" s="1">
        <v>3874.0</v>
      </c>
      <c r="B3876" s="2" t="str">
        <f>HYPERLINK("https://stackoverflow.com/a/42006707", "42006707")</f>
        <v>42006707</v>
      </c>
      <c r="C3876" s="1" t="s">
        <v>5</v>
      </c>
      <c r="D3876" s="1">
        <v>7.0</v>
      </c>
      <c r="E3876" s="1">
        <v>0.29721293199554</v>
      </c>
    </row>
    <row r="3877">
      <c r="A3877" s="1">
        <v>3875.0</v>
      </c>
      <c r="B3877" s="2" t="str">
        <f>HYPERLINK("https://stackoverflow.com/a/42010994", "42010994")</f>
        <v>42010994</v>
      </c>
      <c r="C3877" s="1" t="s">
        <v>5</v>
      </c>
      <c r="D3877" s="1">
        <v>4.0</v>
      </c>
      <c r="E3877" s="1">
        <v>0.445554138924304</v>
      </c>
    </row>
    <row r="3878">
      <c r="A3878" s="1">
        <v>3876.0</v>
      </c>
      <c r="B3878" s="2" t="str">
        <f>HYPERLINK("https://stackoverflow.com/a/42020377", "42020377")</f>
        <v>42020377</v>
      </c>
      <c r="C3878" s="1" t="s">
        <v>5</v>
      </c>
      <c r="D3878" s="1">
        <v>11.0</v>
      </c>
      <c r="E3878" s="1">
        <v>0.425729937474903</v>
      </c>
    </row>
    <row r="3879">
      <c r="A3879" s="1">
        <v>3877.0</v>
      </c>
      <c r="B3879" s="2" t="str">
        <f>HYPERLINK("https://stackoverflow.com/a/42053998", "42053998")</f>
        <v>42053998</v>
      </c>
      <c r="C3879" s="1" t="s">
        <v>5</v>
      </c>
      <c r="D3879" s="1">
        <v>9.0</v>
      </c>
      <c r="E3879" s="1">
        <v>0.353462051575259</v>
      </c>
    </row>
    <row r="3880">
      <c r="A3880" s="1">
        <v>3878.0</v>
      </c>
      <c r="B3880" s="2" t="str">
        <f>HYPERLINK("https://stackoverflow.com/a/42227249", "42227249")</f>
        <v>42227249</v>
      </c>
      <c r="C3880" s="1" t="s">
        <v>5</v>
      </c>
      <c r="D3880" s="1">
        <v>3.0</v>
      </c>
      <c r="E3880" s="1">
        <v>0.26197209653092</v>
      </c>
    </row>
    <row r="3881">
      <c r="A3881" s="1">
        <v>3879.0</v>
      </c>
      <c r="B3881" s="2" t="str">
        <f>HYPERLINK("https://stackoverflow.com/a/42238738", "42238738")</f>
        <v>42238738</v>
      </c>
      <c r="C3881" s="1" t="s">
        <v>5</v>
      </c>
      <c r="D3881" s="1">
        <v>1.0</v>
      </c>
      <c r="E3881" s="1">
        <v>0.647293447293447</v>
      </c>
    </row>
    <row r="3882">
      <c r="A3882" s="1">
        <v>3880.0</v>
      </c>
      <c r="B3882" s="2" t="str">
        <f>HYPERLINK("https://stackoverflow.com/a/42239047", "42239047")</f>
        <v>42239047</v>
      </c>
      <c r="C3882" s="1" t="s">
        <v>5</v>
      </c>
      <c r="D3882" s="1">
        <v>3.0</v>
      </c>
      <c r="E3882" s="1">
        <v>0.184426684426684</v>
      </c>
    </row>
    <row r="3883">
      <c r="A3883" s="1">
        <v>3881.0</v>
      </c>
      <c r="B3883" s="2" t="str">
        <f>HYPERLINK("https://stackoverflow.com/a/42254535", "42254535")</f>
        <v>42254535</v>
      </c>
      <c r="C3883" s="1" t="s">
        <v>5</v>
      </c>
      <c r="D3883" s="1">
        <v>11.0</v>
      </c>
      <c r="E3883" s="1">
        <v>0.481436965811965</v>
      </c>
    </row>
    <row r="3884">
      <c r="A3884" s="1">
        <v>3882.0</v>
      </c>
      <c r="B3884" s="2" t="str">
        <f>HYPERLINK("https://stackoverflow.com/a/42295539", "42295539")</f>
        <v>42295539</v>
      </c>
      <c r="C3884" s="1" t="s">
        <v>5</v>
      </c>
      <c r="D3884" s="1">
        <v>4.0</v>
      </c>
      <c r="E3884" s="1">
        <v>0.274792178901767</v>
      </c>
    </row>
    <row r="3885">
      <c r="A3885" s="1">
        <v>3883.0</v>
      </c>
      <c r="B3885" s="2" t="str">
        <f>HYPERLINK("https://stackoverflow.com/a/42470252", "42470252")</f>
        <v>42470252</v>
      </c>
      <c r="C3885" s="1" t="s">
        <v>5</v>
      </c>
      <c r="D3885" s="1">
        <v>1.0</v>
      </c>
      <c r="E3885" s="1">
        <v>0.419896187019474</v>
      </c>
    </row>
    <row r="3886">
      <c r="A3886" s="1">
        <v>3884.0</v>
      </c>
      <c r="B3886" s="2" t="str">
        <f>HYPERLINK("https://stackoverflow.com/a/42506938", "42506938")</f>
        <v>42506938</v>
      </c>
      <c r="C3886" s="1" t="s">
        <v>5</v>
      </c>
      <c r="D3886" s="1">
        <v>2.0</v>
      </c>
      <c r="E3886" s="1">
        <v>0.24739048756516</v>
      </c>
    </row>
    <row r="3887">
      <c r="A3887" s="1">
        <v>3885.0</v>
      </c>
      <c r="B3887" s="2" t="str">
        <f>HYPERLINK("https://stackoverflow.com/a/42560474", "42560474")</f>
        <v>42560474</v>
      </c>
      <c r="C3887" s="1" t="s">
        <v>5</v>
      </c>
      <c r="D3887" s="1">
        <v>7.0</v>
      </c>
      <c r="E3887" s="1">
        <v>0.509887406566373</v>
      </c>
    </row>
    <row r="3888">
      <c r="A3888" s="1">
        <v>3886.0</v>
      </c>
      <c r="B3888" s="2" t="str">
        <f>HYPERLINK("https://stackoverflow.com/a/42619631", "42619631")</f>
        <v>42619631</v>
      </c>
      <c r="C3888" s="1" t="s">
        <v>5</v>
      </c>
      <c r="D3888" s="1">
        <v>6.0</v>
      </c>
      <c r="E3888" s="1">
        <v>0.354700854700854</v>
      </c>
    </row>
    <row r="3889">
      <c r="A3889" s="1">
        <v>3887.0</v>
      </c>
      <c r="B3889" s="2" t="str">
        <f>HYPERLINK("https://stackoverflow.com/a/42647054", "42647054")</f>
        <v>42647054</v>
      </c>
      <c r="C3889" s="1" t="s">
        <v>5</v>
      </c>
      <c r="D3889" s="1">
        <v>9.0</v>
      </c>
      <c r="E3889" s="1">
        <v>0.291490462680441</v>
      </c>
    </row>
    <row r="3890">
      <c r="A3890" s="1">
        <v>3888.0</v>
      </c>
      <c r="B3890" s="2" t="str">
        <f>HYPERLINK("https://stackoverflow.com/a/42672196", "42672196")</f>
        <v>42672196</v>
      </c>
      <c r="C3890" s="1" t="s">
        <v>5</v>
      </c>
      <c r="D3890" s="1">
        <v>1.0</v>
      </c>
      <c r="E3890" s="1">
        <v>0.678796613222842</v>
      </c>
    </row>
    <row r="3891">
      <c r="A3891" s="1">
        <v>3889.0</v>
      </c>
      <c r="B3891" s="2" t="str">
        <f>HYPERLINK("https://stackoverflow.com/a/42677688", "42677688")</f>
        <v>42677688</v>
      </c>
      <c r="C3891" s="1" t="s">
        <v>5</v>
      </c>
      <c r="D3891" s="1">
        <v>12.0</v>
      </c>
      <c r="E3891" s="1">
        <v>0.261600905436521</v>
      </c>
    </row>
    <row r="3892">
      <c r="A3892" s="1">
        <v>3890.0</v>
      </c>
      <c r="B3892" s="2" t="str">
        <f>HYPERLINK("https://stackoverflow.com/a/42705379", "42705379")</f>
        <v>42705379</v>
      </c>
      <c r="C3892" s="1" t="s">
        <v>5</v>
      </c>
      <c r="D3892" s="1">
        <v>4.0</v>
      </c>
      <c r="E3892" s="1">
        <v>0.400109276821605</v>
      </c>
    </row>
    <row r="3893">
      <c r="A3893" s="1">
        <v>3891.0</v>
      </c>
      <c r="B3893" s="2" t="str">
        <f>HYPERLINK("https://stackoverflow.com/a/42756855", "42756855")</f>
        <v>42756855</v>
      </c>
      <c r="C3893" s="1" t="s">
        <v>5</v>
      </c>
      <c r="D3893" s="1">
        <v>6.0</v>
      </c>
      <c r="E3893" s="1">
        <v>0.303774928774928</v>
      </c>
    </row>
    <row r="3894">
      <c r="A3894" s="1">
        <v>3892.0</v>
      </c>
      <c r="B3894" s="2" t="str">
        <f>HYPERLINK("https://stackoverflow.com/a/42797456", "42797456")</f>
        <v>42797456</v>
      </c>
      <c r="C3894" s="1" t="s">
        <v>5</v>
      </c>
      <c r="D3894" s="1">
        <v>0.0</v>
      </c>
      <c r="E3894" s="1">
        <v>0.571714743589743</v>
      </c>
    </row>
    <row r="3895">
      <c r="A3895" s="1">
        <v>3893.0</v>
      </c>
      <c r="B3895" s="2" t="str">
        <f>HYPERLINK("https://stackoverflow.com/a/42835744", "42835744")</f>
        <v>42835744</v>
      </c>
      <c r="C3895" s="1" t="s">
        <v>5</v>
      </c>
      <c r="D3895" s="1">
        <v>7.0</v>
      </c>
      <c r="E3895" s="1">
        <v>0.286660904638432</v>
      </c>
    </row>
    <row r="3896">
      <c r="A3896" s="1">
        <v>3894.0</v>
      </c>
      <c r="B3896" s="2" t="str">
        <f>HYPERLINK("https://stackoverflow.com/a/42841546", "42841546")</f>
        <v>42841546</v>
      </c>
      <c r="C3896" s="1" t="s">
        <v>5</v>
      </c>
      <c r="D3896" s="1">
        <v>2.0</v>
      </c>
      <c r="E3896" s="1">
        <v>0.480952513525803</v>
      </c>
    </row>
    <row r="3897">
      <c r="A3897" s="1">
        <v>3895.0</v>
      </c>
      <c r="B3897" s="2" t="str">
        <f>HYPERLINK("https://stackoverflow.com/a/42859142", "42859142")</f>
        <v>42859142</v>
      </c>
      <c r="C3897" s="1" t="s">
        <v>5</v>
      </c>
      <c r="D3897" s="1">
        <v>12.0</v>
      </c>
      <c r="E3897" s="1">
        <v>0.511816422991208</v>
      </c>
    </row>
    <row r="3898">
      <c r="A3898" s="1">
        <v>3896.0</v>
      </c>
      <c r="B3898" s="2" t="str">
        <f>HYPERLINK("https://stackoverflow.com/a/42859891", "42859891")</f>
        <v>42859891</v>
      </c>
      <c r="C3898" s="1" t="s">
        <v>5</v>
      </c>
      <c r="D3898" s="1">
        <v>10.0</v>
      </c>
      <c r="E3898" s="1">
        <v>0.3223337049424</v>
      </c>
    </row>
    <row r="3899">
      <c r="A3899" s="1">
        <v>3897.0</v>
      </c>
      <c r="B3899" s="2" t="str">
        <f>HYPERLINK("https://stackoverflow.com/a/42914503", "42914503")</f>
        <v>42914503</v>
      </c>
      <c r="C3899" s="1" t="s">
        <v>5</v>
      </c>
      <c r="D3899" s="1">
        <v>7.0</v>
      </c>
      <c r="E3899" s="1">
        <v>0.278677462887989</v>
      </c>
    </row>
    <row r="3900">
      <c r="A3900" s="1">
        <v>3898.0</v>
      </c>
      <c r="B3900" s="2" t="str">
        <f>HYPERLINK("https://stackoverflow.com/a/42938295", "42938295")</f>
        <v>42938295</v>
      </c>
      <c r="C3900" s="1" t="s">
        <v>5</v>
      </c>
      <c r="D3900" s="1">
        <v>4.0</v>
      </c>
      <c r="E3900" s="1">
        <v>0.352785145888594</v>
      </c>
    </row>
    <row r="3901">
      <c r="A3901" s="1">
        <v>3899.0</v>
      </c>
      <c r="B3901" s="2" t="str">
        <f>HYPERLINK("https://stackoverflow.com/a/42955004", "42955004")</f>
        <v>42955004</v>
      </c>
      <c r="C3901" s="1" t="s">
        <v>5</v>
      </c>
      <c r="D3901" s="1">
        <v>3.0</v>
      </c>
      <c r="E3901" s="1">
        <v>0.328352815485168</v>
      </c>
    </row>
    <row r="3902">
      <c r="A3902" s="1">
        <v>3900.0</v>
      </c>
      <c r="B3902" s="2" t="str">
        <f>HYPERLINK("https://stackoverflow.com/a/42996482", "42996482")</f>
        <v>42996482</v>
      </c>
      <c r="C3902" s="1" t="s">
        <v>5</v>
      </c>
      <c r="D3902" s="1">
        <v>3.0</v>
      </c>
      <c r="E3902" s="1">
        <v>0.268137547207314</v>
      </c>
    </row>
    <row r="3903">
      <c r="A3903" s="1">
        <v>3901.0</v>
      </c>
      <c r="B3903" s="2" t="str">
        <f>HYPERLINK("https://stackoverflow.com/a/43033640", "43033640")</f>
        <v>43033640</v>
      </c>
      <c r="C3903" s="1" t="s">
        <v>5</v>
      </c>
      <c r="D3903" s="1">
        <v>11.0</v>
      </c>
      <c r="E3903" s="1">
        <v>0.470152243589743</v>
      </c>
    </row>
    <row r="3904">
      <c r="A3904" s="1">
        <v>3902.0</v>
      </c>
      <c r="B3904" s="2" t="str">
        <f>HYPERLINK("https://stackoverflow.com/a/43045887", "43045887")</f>
        <v>43045887</v>
      </c>
      <c r="C3904" s="1" t="s">
        <v>5</v>
      </c>
      <c r="D3904" s="1">
        <v>2.0</v>
      </c>
      <c r="E3904" s="1">
        <v>0.571714743589743</v>
      </c>
    </row>
    <row r="3905">
      <c r="A3905" s="1">
        <v>3903.0</v>
      </c>
      <c r="B3905" s="2" t="str">
        <f>HYPERLINK("https://stackoverflow.com/a/43079162", "43079162")</f>
        <v>43079162</v>
      </c>
      <c r="C3905" s="1" t="s">
        <v>5</v>
      </c>
      <c r="D3905" s="1">
        <v>1.0</v>
      </c>
      <c r="E3905" s="1">
        <v>0.581220191717429</v>
      </c>
    </row>
    <row r="3906">
      <c r="A3906" s="1">
        <v>3904.0</v>
      </c>
      <c r="B3906" s="2" t="str">
        <f>HYPERLINK("https://stackoverflow.com/a/43097927", "43097927")</f>
        <v>43097927</v>
      </c>
      <c r="C3906" s="1" t="s">
        <v>5</v>
      </c>
      <c r="D3906" s="1">
        <v>3.0</v>
      </c>
      <c r="E3906" s="1">
        <v>0.281874141977768</v>
      </c>
    </row>
    <row r="3907">
      <c r="A3907" s="1">
        <v>3905.0</v>
      </c>
      <c r="B3907" s="2" t="str">
        <f>HYPERLINK("https://stackoverflow.com/a/43157336", "43157336")</f>
        <v>43157336</v>
      </c>
      <c r="C3907" s="1" t="s">
        <v>5</v>
      </c>
      <c r="D3907" s="1">
        <v>9.0</v>
      </c>
      <c r="E3907" s="1">
        <v>0.543842268842268</v>
      </c>
    </row>
    <row r="3908">
      <c r="A3908" s="1">
        <v>3906.0</v>
      </c>
      <c r="B3908" s="2" t="str">
        <f>HYPERLINK("https://stackoverflow.com/a/43212275", "43212275")</f>
        <v>43212275</v>
      </c>
      <c r="C3908" s="1" t="s">
        <v>5</v>
      </c>
      <c r="D3908" s="1">
        <v>0.0</v>
      </c>
      <c r="E3908" s="1">
        <v>0.0769230769230769</v>
      </c>
    </row>
    <row r="3909">
      <c r="A3909" s="1">
        <v>3907.0</v>
      </c>
      <c r="B3909" s="2" t="str">
        <f>HYPERLINK("https://stackoverflow.com/a/43213661", "43213661")</f>
        <v>43213661</v>
      </c>
      <c r="C3909" s="1" t="s">
        <v>5</v>
      </c>
      <c r="D3909" s="1">
        <v>3.0</v>
      </c>
      <c r="E3909" s="1">
        <v>0.207032460918471</v>
      </c>
    </row>
    <row r="3910">
      <c r="A3910" s="1">
        <v>3908.0</v>
      </c>
      <c r="B3910" s="2" t="str">
        <f>HYPERLINK("https://stackoverflow.com/a/43243120", "43243120")</f>
        <v>43243120</v>
      </c>
      <c r="C3910" s="1" t="s">
        <v>5</v>
      </c>
      <c r="D3910" s="1">
        <v>9.0</v>
      </c>
      <c r="E3910" s="1">
        <v>0.318281101614434</v>
      </c>
    </row>
    <row r="3911">
      <c r="A3911" s="1">
        <v>3909.0</v>
      </c>
      <c r="B3911" s="2" t="str">
        <f>HYPERLINK("https://stackoverflow.com/a/43244727", "43244727")</f>
        <v>43244727</v>
      </c>
      <c r="C3911" s="1" t="s">
        <v>5</v>
      </c>
      <c r="D3911" s="1">
        <v>2.0</v>
      </c>
      <c r="E3911" s="1">
        <v>0.528997468911631</v>
      </c>
    </row>
    <row r="3912">
      <c r="A3912" s="1">
        <v>3910.0</v>
      </c>
      <c r="B3912" s="2" t="str">
        <f>HYPERLINK("https://stackoverflow.com/a/43261170", "43261170")</f>
        <v>43261170</v>
      </c>
      <c r="C3912" s="1" t="s">
        <v>5</v>
      </c>
      <c r="D3912" s="1">
        <v>11.0</v>
      </c>
      <c r="E3912" s="1">
        <v>0.437049160453415</v>
      </c>
    </row>
    <row r="3913">
      <c r="A3913" s="1">
        <v>3911.0</v>
      </c>
      <c r="B3913" s="2" t="str">
        <f>HYPERLINK("https://stackoverflow.com/a/43332875", "43332875")</f>
        <v>43332875</v>
      </c>
      <c r="C3913" s="1" t="s">
        <v>5</v>
      </c>
      <c r="D3913" s="1">
        <v>12.0</v>
      </c>
      <c r="E3913" s="1">
        <v>0.211674849972722</v>
      </c>
    </row>
    <row r="3914">
      <c r="A3914" s="1">
        <v>3912.0</v>
      </c>
      <c r="B3914" s="2" t="str">
        <f>HYPERLINK("https://stackoverflow.com/a/43462940", "43462940")</f>
        <v>43462940</v>
      </c>
      <c r="C3914" s="1" t="s">
        <v>5</v>
      </c>
      <c r="D3914" s="1">
        <v>12.0</v>
      </c>
      <c r="E3914" s="1">
        <v>0.416498607509843</v>
      </c>
    </row>
    <row r="3915">
      <c r="A3915" s="1">
        <v>3913.0</v>
      </c>
      <c r="B3915" s="2" t="str">
        <f>HYPERLINK("https://stackoverflow.com/a/43480568", "43480568")</f>
        <v>43480568</v>
      </c>
      <c r="C3915" s="1" t="s">
        <v>5</v>
      </c>
      <c r="D3915" s="1">
        <v>10.0</v>
      </c>
      <c r="E3915" s="1">
        <v>0.336973162595938</v>
      </c>
    </row>
    <row r="3916">
      <c r="A3916" s="1">
        <v>3914.0</v>
      </c>
      <c r="B3916" s="2" t="str">
        <f>HYPERLINK("https://stackoverflow.com/a/43496400", "43496400")</f>
        <v>43496400</v>
      </c>
      <c r="C3916" s="1" t="s">
        <v>5</v>
      </c>
      <c r="D3916" s="1">
        <v>2.0</v>
      </c>
      <c r="E3916" s="1">
        <v>0.435508935508935</v>
      </c>
    </row>
    <row r="3917">
      <c r="A3917" s="1">
        <v>3915.0</v>
      </c>
      <c r="B3917" s="2" t="str">
        <f>HYPERLINK("https://stackoverflow.com/a/43500546", "43500546")</f>
        <v>43500546</v>
      </c>
      <c r="C3917" s="1" t="s">
        <v>5</v>
      </c>
      <c r="D3917" s="1">
        <v>9.0</v>
      </c>
      <c r="E3917" s="1">
        <v>0.33371849895455</v>
      </c>
    </row>
    <row r="3918">
      <c r="A3918" s="1">
        <v>3916.0</v>
      </c>
      <c r="B3918" s="2" t="str">
        <f>HYPERLINK("https://stackoverflow.com/a/43549104", "43549104")</f>
        <v>43549104</v>
      </c>
      <c r="C3918" s="1" t="s">
        <v>5</v>
      </c>
      <c r="D3918" s="1">
        <v>6.0</v>
      </c>
      <c r="E3918" s="1">
        <v>0.334735576923076</v>
      </c>
    </row>
    <row r="3919">
      <c r="A3919" s="1">
        <v>3917.0</v>
      </c>
      <c r="B3919" s="2" t="str">
        <f>HYPERLINK("https://stackoverflow.com/a/43612228", "43612228")</f>
        <v>43612228</v>
      </c>
      <c r="C3919" s="1" t="s">
        <v>5</v>
      </c>
      <c r="D3919" s="1">
        <v>4.0</v>
      </c>
      <c r="E3919" s="1">
        <v>0.373706702654071</v>
      </c>
    </row>
    <row r="3920">
      <c r="A3920" s="1">
        <v>3918.0</v>
      </c>
      <c r="B3920" s="2" t="str">
        <f>HYPERLINK("https://stackoverflow.com/a/43634549", "43634549")</f>
        <v>43634549</v>
      </c>
      <c r="C3920" s="1" t="s">
        <v>5</v>
      </c>
      <c r="D3920" s="1">
        <v>7.0</v>
      </c>
      <c r="E3920" s="1">
        <v>0.705494505494505</v>
      </c>
    </row>
    <row r="3921">
      <c r="A3921" s="1">
        <v>3919.0</v>
      </c>
      <c r="B3921" s="2" t="str">
        <f>HYPERLINK("https://stackoverflow.com/a/43642384", "43642384")</f>
        <v>43642384</v>
      </c>
      <c r="C3921" s="1" t="s">
        <v>5</v>
      </c>
      <c r="D3921" s="1">
        <v>4.0</v>
      </c>
      <c r="E3921" s="1">
        <v>0.262337593606943</v>
      </c>
    </row>
    <row r="3922">
      <c r="A3922" s="1">
        <v>3920.0</v>
      </c>
      <c r="B3922" s="2" t="str">
        <f>HYPERLINK("https://stackoverflow.com/a/43667724", "43667724")</f>
        <v>43667724</v>
      </c>
      <c r="C3922" s="1" t="s">
        <v>5</v>
      </c>
      <c r="D3922" s="1">
        <v>8.0</v>
      </c>
      <c r="E3922" s="1">
        <v>0.178719484108705</v>
      </c>
    </row>
    <row r="3923">
      <c r="A3923" s="1">
        <v>3921.0</v>
      </c>
      <c r="B3923" s="2" t="str">
        <f>HYPERLINK("https://stackoverflow.com/a/43725028", "43725028")</f>
        <v>43725028</v>
      </c>
      <c r="C3923" s="1" t="s">
        <v>5</v>
      </c>
      <c r="D3923" s="1">
        <v>10.0</v>
      </c>
      <c r="E3923" s="1">
        <v>0.534108262108262</v>
      </c>
    </row>
    <row r="3924">
      <c r="A3924" s="1">
        <v>3922.0</v>
      </c>
      <c r="B3924" s="2" t="str">
        <f>HYPERLINK("https://stackoverflow.com/a/43734104", "43734104")</f>
        <v>43734104</v>
      </c>
      <c r="C3924" s="1" t="s">
        <v>5</v>
      </c>
      <c r="D3924" s="1">
        <v>12.0</v>
      </c>
      <c r="E3924" s="1">
        <v>0.493950493950493</v>
      </c>
    </row>
    <row r="3925">
      <c r="A3925" s="1">
        <v>3923.0</v>
      </c>
      <c r="B3925" s="2" t="str">
        <f>HYPERLINK("https://stackoverflow.com/a/43752772", "43752772")</f>
        <v>43752772</v>
      </c>
      <c r="C3925" s="1" t="s">
        <v>5</v>
      </c>
      <c r="D3925" s="1">
        <v>9.0</v>
      </c>
      <c r="E3925" s="1">
        <v>0.382572160349938</v>
      </c>
    </row>
    <row r="3926">
      <c r="A3926" s="1">
        <v>3924.0</v>
      </c>
      <c r="B3926" s="2" t="str">
        <f>HYPERLINK("https://stackoverflow.com/a/43764771", "43764771")</f>
        <v>43764771</v>
      </c>
      <c r="C3926" s="1" t="s">
        <v>5</v>
      </c>
      <c r="D3926" s="1">
        <v>9.0</v>
      </c>
      <c r="E3926" s="1">
        <v>0.290524609490126</v>
      </c>
    </row>
    <row r="3927">
      <c r="A3927" s="1">
        <v>3925.0</v>
      </c>
      <c r="B3927" s="2" t="str">
        <f>HYPERLINK("https://stackoverflow.com/a/43860901", "43860901")</f>
        <v>43860901</v>
      </c>
      <c r="C3927" s="1" t="s">
        <v>5</v>
      </c>
      <c r="D3927" s="1">
        <v>1.0</v>
      </c>
      <c r="E3927" s="1">
        <v>0.406552706552706</v>
      </c>
    </row>
    <row r="3928">
      <c r="A3928" s="1">
        <v>3926.0</v>
      </c>
      <c r="B3928" s="2" t="str">
        <f>HYPERLINK("https://stackoverflow.com/a/43861008", "43861008")</f>
        <v>43861008</v>
      </c>
      <c r="C3928" s="1" t="s">
        <v>5</v>
      </c>
      <c r="D3928" s="1">
        <v>10.0</v>
      </c>
      <c r="E3928" s="1">
        <v>0.730058201756314</v>
      </c>
    </row>
    <row r="3929">
      <c r="A3929" s="1">
        <v>3927.0</v>
      </c>
      <c r="B3929" s="2" t="str">
        <f>HYPERLINK("https://stackoverflow.com/a/43876357", "43876357")</f>
        <v>43876357</v>
      </c>
      <c r="C3929" s="1" t="s">
        <v>5</v>
      </c>
      <c r="D3929" s="1">
        <v>10.0</v>
      </c>
      <c r="E3929" s="1">
        <v>0.605415926208005</v>
      </c>
    </row>
    <row r="3930">
      <c r="A3930" s="1">
        <v>3928.0</v>
      </c>
      <c r="B3930" s="2" t="str">
        <f>HYPERLINK("https://stackoverflow.com/a/43908577", "43908577")</f>
        <v>43908577</v>
      </c>
      <c r="C3930" s="1" t="s">
        <v>5</v>
      </c>
      <c r="D3930" s="1">
        <v>4.0</v>
      </c>
      <c r="E3930" s="1">
        <v>0.150997150997151</v>
      </c>
    </row>
    <row r="3931">
      <c r="A3931" s="1">
        <v>3929.0</v>
      </c>
      <c r="B3931" s="2" t="str">
        <f>HYPERLINK("https://stackoverflow.com/a/43924709", "43924709")</f>
        <v>43924709</v>
      </c>
      <c r="C3931" s="1" t="s">
        <v>5</v>
      </c>
      <c r="D3931" s="1">
        <v>3.0</v>
      </c>
      <c r="E3931" s="1">
        <v>0.414940251005824</v>
      </c>
    </row>
    <row r="3932">
      <c r="A3932" s="1">
        <v>3930.0</v>
      </c>
      <c r="B3932" s="2" t="str">
        <f>HYPERLINK("https://stackoverflow.com/a/44005685", "44005685")</f>
        <v>44005685</v>
      </c>
      <c r="C3932" s="1" t="s">
        <v>5</v>
      </c>
      <c r="D3932" s="1">
        <v>4.0</v>
      </c>
      <c r="E3932" s="1">
        <v>0.317233154442456</v>
      </c>
    </row>
    <row r="3933">
      <c r="A3933" s="1">
        <v>3931.0</v>
      </c>
      <c r="B3933" s="2" t="str">
        <f>HYPERLINK("https://stackoverflow.com/a/44013975", "44013975")</f>
        <v>44013975</v>
      </c>
      <c r="C3933" s="1" t="s">
        <v>5</v>
      </c>
      <c r="D3933" s="1">
        <v>1.0</v>
      </c>
      <c r="E3933" s="1">
        <v>0.421271735926908</v>
      </c>
    </row>
    <row r="3934">
      <c r="A3934" s="1">
        <v>3932.0</v>
      </c>
      <c r="B3934" s="2" t="str">
        <f>HYPERLINK("https://stackoverflow.com/a/44025410", "44025410")</f>
        <v>44025410</v>
      </c>
      <c r="C3934" s="1" t="s">
        <v>5</v>
      </c>
      <c r="D3934" s="1">
        <v>2.0</v>
      </c>
      <c r="E3934" s="1">
        <v>0.710334657517756</v>
      </c>
    </row>
    <row r="3935">
      <c r="A3935" s="1">
        <v>3933.0</v>
      </c>
      <c r="B3935" s="2" t="str">
        <f>HYPERLINK("https://stackoverflow.com/a/44073502", "44073502")</f>
        <v>44073502</v>
      </c>
      <c r="C3935" s="1" t="s">
        <v>5</v>
      </c>
      <c r="D3935" s="1">
        <v>3.0</v>
      </c>
      <c r="E3935" s="1">
        <v>0.306157165380466</v>
      </c>
    </row>
    <row r="3936">
      <c r="A3936" s="1">
        <v>3934.0</v>
      </c>
      <c r="B3936" s="2" t="str">
        <f>HYPERLINK("https://stackoverflow.com/a/44076048", "44076048")</f>
        <v>44076048</v>
      </c>
      <c r="C3936" s="1" t="s">
        <v>5</v>
      </c>
      <c r="D3936" s="1">
        <v>3.0</v>
      </c>
      <c r="E3936" s="1">
        <v>0.525426374741443</v>
      </c>
    </row>
    <row r="3937">
      <c r="A3937" s="1">
        <v>3935.0</v>
      </c>
      <c r="B3937" s="2" t="str">
        <f>HYPERLINK("https://stackoverflow.com/a/44080566", "44080566")</f>
        <v>44080566</v>
      </c>
      <c r="C3937" s="1" t="s">
        <v>5</v>
      </c>
      <c r="D3937" s="1">
        <v>1.0</v>
      </c>
      <c r="E3937" s="1">
        <v>0.571546732837055</v>
      </c>
    </row>
    <row r="3938">
      <c r="A3938" s="1">
        <v>3936.0</v>
      </c>
      <c r="B3938" s="2" t="str">
        <f>HYPERLINK("https://stackoverflow.com/a/44091275", "44091275")</f>
        <v>44091275</v>
      </c>
      <c r="C3938" s="1" t="s">
        <v>5</v>
      </c>
      <c r="D3938" s="1">
        <v>0.0</v>
      </c>
      <c r="E3938" s="1">
        <v>0.381956711810573</v>
      </c>
    </row>
    <row r="3939">
      <c r="A3939" s="1">
        <v>3937.0</v>
      </c>
      <c r="B3939" s="2" t="str">
        <f>HYPERLINK("https://stackoverflow.com/a/44106979", "44106979")</f>
        <v>44106979</v>
      </c>
      <c r="C3939" s="1" t="s">
        <v>5</v>
      </c>
      <c r="D3939" s="1">
        <v>0.0</v>
      </c>
      <c r="E3939" s="1">
        <v>0.210985710985711</v>
      </c>
    </row>
    <row r="3940">
      <c r="A3940" s="1">
        <v>3938.0</v>
      </c>
      <c r="B3940" s="2" t="str">
        <f>HYPERLINK("https://stackoverflow.com/a/44140332", "44140332")</f>
        <v>44140332</v>
      </c>
      <c r="C3940" s="1" t="s">
        <v>5</v>
      </c>
      <c r="D3940" s="1">
        <v>2.0</v>
      </c>
      <c r="E3940" s="1">
        <v>0.594284188034187</v>
      </c>
    </row>
    <row r="3941">
      <c r="A3941" s="1">
        <v>3939.0</v>
      </c>
      <c r="B3941" s="2" t="str">
        <f>HYPERLINK("https://stackoverflow.com/a/44165995", "44165995")</f>
        <v>44165995</v>
      </c>
      <c r="C3941" s="1" t="s">
        <v>5</v>
      </c>
      <c r="D3941" s="1">
        <v>9.0</v>
      </c>
      <c r="E3941" s="1">
        <v>0.335353148785984</v>
      </c>
    </row>
    <row r="3942">
      <c r="A3942" s="1">
        <v>3940.0</v>
      </c>
      <c r="B3942" s="2" t="str">
        <f>HYPERLINK("https://stackoverflow.com/a/44178802", "44178802")</f>
        <v>44178802</v>
      </c>
      <c r="C3942" s="1" t="s">
        <v>5</v>
      </c>
      <c r="D3942" s="1">
        <v>8.0</v>
      </c>
      <c r="E3942" s="1">
        <v>0.264085967969463</v>
      </c>
    </row>
    <row r="3943">
      <c r="A3943" s="1">
        <v>3941.0</v>
      </c>
      <c r="B3943" s="2" t="str">
        <f>HYPERLINK("https://stackoverflow.com/a/44233707", "44233707")</f>
        <v>44233707</v>
      </c>
      <c r="C3943" s="1" t="s">
        <v>5</v>
      </c>
      <c r="D3943" s="1">
        <v>12.0</v>
      </c>
      <c r="E3943" s="1">
        <v>0.637135984441373</v>
      </c>
    </row>
    <row r="3944">
      <c r="A3944" s="1">
        <v>3942.0</v>
      </c>
      <c r="B3944" s="2" t="str">
        <f>HYPERLINK("https://stackoverflow.com/a/44242378", "44242378")</f>
        <v>44242378</v>
      </c>
      <c r="C3944" s="1" t="s">
        <v>5</v>
      </c>
      <c r="D3944" s="1">
        <v>10.0</v>
      </c>
      <c r="E3944" s="1">
        <v>0.639183613321544</v>
      </c>
    </row>
    <row r="3945">
      <c r="A3945" s="1">
        <v>3943.0</v>
      </c>
      <c r="B3945" s="2" t="str">
        <f>HYPERLINK("https://stackoverflow.com/a/44272066", "44272066")</f>
        <v>44272066</v>
      </c>
      <c r="C3945" s="1" t="s">
        <v>5</v>
      </c>
      <c r="D3945" s="1">
        <v>3.0</v>
      </c>
      <c r="E3945" s="1">
        <v>0.445858914168773</v>
      </c>
    </row>
    <row r="3946">
      <c r="A3946" s="1">
        <v>3944.0</v>
      </c>
      <c r="B3946" s="2" t="str">
        <f>HYPERLINK("https://stackoverflow.com/a/44285870", "44285870")</f>
        <v>44285870</v>
      </c>
      <c r="C3946" s="1" t="s">
        <v>5</v>
      </c>
      <c r="D3946" s="1">
        <v>4.0</v>
      </c>
      <c r="E3946" s="1">
        <v>0.210603632478632</v>
      </c>
    </row>
    <row r="3947">
      <c r="A3947" s="1">
        <v>3945.0</v>
      </c>
      <c r="B3947" s="2" t="str">
        <f>HYPERLINK("https://stackoverflow.com/a/44335833", "44335833")</f>
        <v>44335833</v>
      </c>
      <c r="C3947" s="1" t="s">
        <v>5</v>
      </c>
      <c r="D3947" s="1">
        <v>9.0</v>
      </c>
      <c r="E3947" s="1">
        <v>0.334408106863196</v>
      </c>
    </row>
    <row r="3948">
      <c r="A3948" s="1">
        <v>3946.0</v>
      </c>
      <c r="B3948" s="2" t="str">
        <f>HYPERLINK("https://stackoverflow.com/a/44376454", "44376454")</f>
        <v>44376454</v>
      </c>
      <c r="C3948" s="1" t="s">
        <v>5</v>
      </c>
      <c r="D3948" s="1">
        <v>7.0</v>
      </c>
      <c r="E3948" s="1">
        <v>0.241532130421019</v>
      </c>
    </row>
    <row r="3949">
      <c r="A3949" s="1">
        <v>3947.0</v>
      </c>
      <c r="B3949" s="2" t="str">
        <f>HYPERLINK("https://stackoverflow.com/a/44394501", "44394501")</f>
        <v>44394501</v>
      </c>
      <c r="C3949" s="1" t="s">
        <v>5</v>
      </c>
      <c r="D3949" s="1">
        <v>9.0</v>
      </c>
      <c r="E3949" s="1">
        <v>0.557111494767355</v>
      </c>
    </row>
    <row r="3950">
      <c r="A3950" s="1">
        <v>3948.0</v>
      </c>
      <c r="B3950" s="2" t="str">
        <f>HYPERLINK("https://stackoverflow.com/a/44398453", "44398453")</f>
        <v>44398453</v>
      </c>
      <c r="C3950" s="1" t="s">
        <v>5</v>
      </c>
      <c r="D3950" s="1">
        <v>7.0</v>
      </c>
      <c r="E3950" s="1">
        <v>0.504448329448329</v>
      </c>
    </row>
    <row r="3951">
      <c r="A3951" s="1">
        <v>3949.0</v>
      </c>
      <c r="B3951" s="2" t="str">
        <f>HYPERLINK("https://stackoverflow.com/a/44416531", "44416531")</f>
        <v>44416531</v>
      </c>
      <c r="C3951" s="1" t="s">
        <v>5</v>
      </c>
      <c r="D3951" s="1">
        <v>5.0</v>
      </c>
      <c r="E3951" s="1">
        <v>0.304587476016047</v>
      </c>
    </row>
    <row r="3952">
      <c r="A3952" s="1">
        <v>3950.0</v>
      </c>
      <c r="B3952" s="2" t="str">
        <f>HYPERLINK("https://stackoverflow.com/a/44421727", "44421727")</f>
        <v>44421727</v>
      </c>
      <c r="C3952" s="1" t="s">
        <v>5</v>
      </c>
      <c r="D3952" s="1">
        <v>4.0</v>
      </c>
      <c r="E3952" s="1">
        <v>0.241813995238652</v>
      </c>
    </row>
    <row r="3953">
      <c r="A3953" s="1">
        <v>3951.0</v>
      </c>
      <c r="B3953" s="2" t="str">
        <f>HYPERLINK("https://stackoverflow.com/a/44446144", "44446144")</f>
        <v>44446144</v>
      </c>
      <c r="C3953" s="1" t="s">
        <v>5</v>
      </c>
      <c r="D3953" s="1">
        <v>4.0</v>
      </c>
      <c r="E3953" s="1">
        <v>0.307770362564883</v>
      </c>
    </row>
    <row r="3954">
      <c r="A3954" s="1">
        <v>3952.0</v>
      </c>
      <c r="B3954" s="2" t="str">
        <f>HYPERLINK("https://stackoverflow.com/a/44497664", "44497664")</f>
        <v>44497664</v>
      </c>
      <c r="C3954" s="1" t="s">
        <v>5</v>
      </c>
      <c r="D3954" s="1">
        <v>12.0</v>
      </c>
      <c r="E3954" s="1">
        <v>0.305955334987593</v>
      </c>
    </row>
    <row r="3955">
      <c r="A3955" s="1">
        <v>3953.0</v>
      </c>
      <c r="B3955" s="2" t="str">
        <f>HYPERLINK("https://stackoverflow.com/a/44525150", "44525150")</f>
        <v>44525150</v>
      </c>
      <c r="C3955" s="1" t="s">
        <v>5</v>
      </c>
      <c r="D3955" s="1">
        <v>6.0</v>
      </c>
      <c r="E3955" s="1">
        <v>0.327192764085968</v>
      </c>
    </row>
    <row r="3956">
      <c r="A3956" s="1">
        <v>3954.0</v>
      </c>
      <c r="B3956" s="2" t="str">
        <f>HYPERLINK("https://stackoverflow.com/a/44528282", "44528282")</f>
        <v>44528282</v>
      </c>
      <c r="C3956" s="1" t="s">
        <v>5</v>
      </c>
      <c r="D3956" s="1">
        <v>2.0</v>
      </c>
      <c r="E3956" s="1">
        <v>0.46049795615013</v>
      </c>
    </row>
    <row r="3957">
      <c r="A3957" s="1">
        <v>3955.0</v>
      </c>
      <c r="B3957" s="2" t="str">
        <f>HYPERLINK("https://stackoverflow.com/a/44634946", "44634946")</f>
        <v>44634946</v>
      </c>
      <c r="C3957" s="1" t="s">
        <v>5</v>
      </c>
      <c r="D3957" s="1">
        <v>3.0</v>
      </c>
      <c r="E3957" s="1">
        <v>0.416605616605616</v>
      </c>
    </row>
    <row r="3958">
      <c r="A3958" s="1">
        <v>3956.0</v>
      </c>
      <c r="B3958" s="2" t="str">
        <f>HYPERLINK("https://stackoverflow.com/a/44641222", "44641222")</f>
        <v>44641222</v>
      </c>
      <c r="C3958" s="1" t="s">
        <v>5</v>
      </c>
      <c r="D3958" s="1">
        <v>1.0</v>
      </c>
      <c r="E3958" s="1">
        <v>0.406316299933321</v>
      </c>
    </row>
    <row r="3959">
      <c r="A3959" s="1">
        <v>3957.0</v>
      </c>
      <c r="B3959" s="2" t="str">
        <f>HYPERLINK("https://stackoverflow.com/a/44680025", "44680025")</f>
        <v>44680025</v>
      </c>
      <c r="C3959" s="1" t="s">
        <v>5</v>
      </c>
      <c r="D3959" s="1">
        <v>8.0</v>
      </c>
      <c r="E3959" s="1">
        <v>0.307478632478632</v>
      </c>
    </row>
    <row r="3960">
      <c r="A3960" s="1">
        <v>3958.0</v>
      </c>
      <c r="B3960" s="2" t="str">
        <f>HYPERLINK("https://stackoverflow.com/a/44694808", "44694808")</f>
        <v>44694808</v>
      </c>
      <c r="C3960" s="1" t="s">
        <v>5</v>
      </c>
      <c r="D3960" s="1">
        <v>12.0</v>
      </c>
      <c r="E3960" s="1">
        <v>0.476815723192534</v>
      </c>
    </row>
    <row r="3961">
      <c r="A3961" s="1">
        <v>3959.0</v>
      </c>
      <c r="B3961" s="2" t="str">
        <f>HYPERLINK("https://stackoverflow.com/a/44767791", "44767791")</f>
        <v>44767791</v>
      </c>
      <c r="C3961" s="1" t="s">
        <v>5</v>
      </c>
      <c r="D3961" s="1">
        <v>5.0</v>
      </c>
      <c r="E3961" s="1">
        <v>0.38403918179199</v>
      </c>
    </row>
    <row r="3962">
      <c r="A3962" s="1">
        <v>3960.0</v>
      </c>
      <c r="B3962" s="2" t="str">
        <f>HYPERLINK("https://stackoverflow.com/a/44789178", "44789178")</f>
        <v>44789178</v>
      </c>
      <c r="C3962" s="1" t="s">
        <v>5</v>
      </c>
      <c r="D3962" s="1">
        <v>2.0</v>
      </c>
      <c r="E3962" s="1">
        <v>0.573541434410999</v>
      </c>
    </row>
    <row r="3963">
      <c r="A3963" s="1">
        <v>3961.0</v>
      </c>
      <c r="B3963" s="2" t="str">
        <f>HYPERLINK("https://stackoverflow.com/a/44867066", "44867066")</f>
        <v>44867066</v>
      </c>
      <c r="C3963" s="1" t="s">
        <v>5</v>
      </c>
      <c r="D3963" s="1">
        <v>0.0</v>
      </c>
      <c r="E3963" s="1">
        <v>0.210603632478632</v>
      </c>
    </row>
    <row r="3964">
      <c r="A3964" s="1">
        <v>3962.0</v>
      </c>
      <c r="B3964" s="2" t="str">
        <f>HYPERLINK("https://stackoverflow.com/a/44889483", "44889483")</f>
        <v>44889483</v>
      </c>
      <c r="C3964" s="1" t="s">
        <v>5</v>
      </c>
      <c r="D3964" s="1">
        <v>5.0</v>
      </c>
      <c r="E3964" s="1">
        <v>0.464328286286743</v>
      </c>
    </row>
    <row r="3965">
      <c r="A3965" s="1">
        <v>3963.0</v>
      </c>
      <c r="B3965" s="2" t="str">
        <f>HYPERLINK("https://stackoverflow.com/a/44903106", "44903106")</f>
        <v>44903106</v>
      </c>
      <c r="C3965" s="1" t="s">
        <v>5</v>
      </c>
      <c r="D3965" s="1">
        <v>12.0</v>
      </c>
      <c r="E3965" s="1">
        <v>0.22165991902834</v>
      </c>
    </row>
    <row r="3966">
      <c r="A3966" s="1">
        <v>3964.0</v>
      </c>
      <c r="B3966" s="2" t="str">
        <f>HYPERLINK("https://stackoverflow.com/a/44952033", "44952033")</f>
        <v>44952033</v>
      </c>
      <c r="C3966" s="1" t="s">
        <v>5</v>
      </c>
      <c r="D3966" s="1">
        <v>6.0</v>
      </c>
      <c r="E3966" s="1">
        <v>0.145636527215474</v>
      </c>
    </row>
    <row r="3967">
      <c r="A3967" s="1">
        <v>3965.0</v>
      </c>
      <c r="B3967" s="2" t="str">
        <f>HYPERLINK("https://stackoverflow.com/a/44956629", "44956629")</f>
        <v>44956629</v>
      </c>
      <c r="C3967" s="1" t="s">
        <v>5</v>
      </c>
      <c r="D3967" s="1">
        <v>9.0</v>
      </c>
      <c r="E3967" s="1">
        <v>0.641934897254046</v>
      </c>
    </row>
    <row r="3968">
      <c r="A3968" s="1">
        <v>3966.0</v>
      </c>
      <c r="B3968" s="2" t="str">
        <f>HYPERLINK("https://stackoverflow.com/a/44980903", "44980903")</f>
        <v>44980903</v>
      </c>
      <c r="C3968" s="1" t="s">
        <v>5</v>
      </c>
      <c r="D3968" s="1">
        <v>9.0</v>
      </c>
      <c r="E3968" s="1">
        <v>0.56688723462917</v>
      </c>
    </row>
    <row r="3969">
      <c r="A3969" s="1">
        <v>3967.0</v>
      </c>
      <c r="B3969" s="2" t="str">
        <f>HYPERLINK("https://stackoverflow.com/a/45019323", "45019323")</f>
        <v>45019323</v>
      </c>
      <c r="C3969" s="1" t="s">
        <v>5</v>
      </c>
      <c r="D3969" s="1">
        <v>0.0</v>
      </c>
      <c r="E3969" s="1">
        <v>0.334498834498834</v>
      </c>
    </row>
    <row r="3970">
      <c r="A3970" s="1">
        <v>3968.0</v>
      </c>
      <c r="B3970" s="2" t="str">
        <f>HYPERLINK("https://stackoverflow.com/a/45045407", "45045407")</f>
        <v>45045407</v>
      </c>
      <c r="C3970" s="1" t="s">
        <v>5</v>
      </c>
      <c r="D3970" s="1">
        <v>11.0</v>
      </c>
      <c r="E3970" s="1">
        <v>0.303873431533005</v>
      </c>
    </row>
    <row r="3971">
      <c r="A3971" s="1">
        <v>3969.0</v>
      </c>
      <c r="B3971" s="2" t="str">
        <f>HYPERLINK("https://stackoverflow.com/a/45045520", "45045520")</f>
        <v>45045520</v>
      </c>
      <c r="C3971" s="1" t="s">
        <v>5</v>
      </c>
      <c r="D3971" s="1">
        <v>5.0</v>
      </c>
      <c r="E3971" s="1">
        <v>0.221803251215015</v>
      </c>
    </row>
    <row r="3972">
      <c r="A3972" s="1">
        <v>3970.0</v>
      </c>
      <c r="B3972" s="2" t="str">
        <f>HYPERLINK("https://stackoverflow.com/a/45091910", "45091910")</f>
        <v>45091910</v>
      </c>
      <c r="C3972" s="1" t="s">
        <v>5</v>
      </c>
      <c r="D3972" s="1">
        <v>5.0</v>
      </c>
      <c r="E3972" s="1">
        <v>0.256563795485951</v>
      </c>
    </row>
    <row r="3973">
      <c r="A3973" s="1">
        <v>3971.0</v>
      </c>
      <c r="B3973" s="2" t="str">
        <f>HYPERLINK("https://stackoverflow.com/a/45120914", "45120914")</f>
        <v>45120914</v>
      </c>
      <c r="C3973" s="1" t="s">
        <v>5</v>
      </c>
      <c r="D3973" s="1">
        <v>1.0</v>
      </c>
      <c r="E3973" s="1">
        <v>0.30088141025641</v>
      </c>
    </row>
    <row r="3974">
      <c r="A3974" s="1">
        <v>3972.0</v>
      </c>
      <c r="B3974" s="2" t="str">
        <f>HYPERLINK("https://stackoverflow.com/a/45133010", "45133010")</f>
        <v>45133010</v>
      </c>
      <c r="C3974" s="1" t="s">
        <v>5</v>
      </c>
      <c r="D3974" s="1">
        <v>12.0</v>
      </c>
      <c r="E3974" s="1">
        <v>0.356455240665766</v>
      </c>
    </row>
    <row r="3975">
      <c r="A3975" s="1">
        <v>3973.0</v>
      </c>
      <c r="B3975" s="2" t="str">
        <f>HYPERLINK("https://stackoverflow.com/a/45145338", "45145338")</f>
        <v>45145338</v>
      </c>
      <c r="C3975" s="1" t="s">
        <v>5</v>
      </c>
      <c r="D3975" s="1">
        <v>9.0</v>
      </c>
      <c r="E3975" s="1">
        <v>0.389949428457985</v>
      </c>
    </row>
    <row r="3976">
      <c r="A3976" s="1">
        <v>3974.0</v>
      </c>
      <c r="B3976" s="2" t="str">
        <f>HYPERLINK("https://stackoverflow.com/a/45177765", "45177765")</f>
        <v>45177765</v>
      </c>
      <c r="C3976" s="1" t="s">
        <v>5</v>
      </c>
      <c r="D3976" s="1">
        <v>3.0</v>
      </c>
      <c r="E3976" s="1">
        <v>0.274980890834549</v>
      </c>
    </row>
    <row r="3977">
      <c r="A3977" s="1">
        <v>3975.0</v>
      </c>
      <c r="B3977" s="2" t="str">
        <f>HYPERLINK("https://stackoverflow.com/a/45197195", "45197195")</f>
        <v>45197195</v>
      </c>
      <c r="C3977" s="1" t="s">
        <v>5</v>
      </c>
      <c r="D3977" s="1">
        <v>5.0</v>
      </c>
      <c r="E3977" s="1">
        <v>0.303448898519321</v>
      </c>
    </row>
    <row r="3978">
      <c r="A3978" s="1">
        <v>3976.0</v>
      </c>
      <c r="B3978" s="2" t="str">
        <f>HYPERLINK("https://stackoverflow.com/a/45209796", "45209796")</f>
        <v>45209796</v>
      </c>
      <c r="C3978" s="1" t="s">
        <v>5</v>
      </c>
      <c r="D3978" s="1">
        <v>5.0</v>
      </c>
      <c r="E3978" s="1">
        <v>0.315428824049513</v>
      </c>
    </row>
    <row r="3979">
      <c r="A3979" s="1">
        <v>3977.0</v>
      </c>
      <c r="B3979" s="2" t="str">
        <f>HYPERLINK("https://stackoverflow.com/a/45224565", "45224565")</f>
        <v>45224565</v>
      </c>
      <c r="C3979" s="1" t="s">
        <v>5</v>
      </c>
      <c r="D3979" s="1">
        <v>11.0</v>
      </c>
      <c r="E3979" s="1">
        <v>0.246927845640292</v>
      </c>
    </row>
    <row r="3980">
      <c r="A3980" s="1">
        <v>3978.0</v>
      </c>
      <c r="B3980" s="2" t="str">
        <f>HYPERLINK("https://stackoverflow.com/a/45245708", "45245708")</f>
        <v>45245708</v>
      </c>
      <c r="C3980" s="1" t="s">
        <v>5</v>
      </c>
      <c r="D3980" s="1">
        <v>1.0</v>
      </c>
      <c r="E3980" s="1">
        <v>0.480406030074904</v>
      </c>
    </row>
    <row r="3981">
      <c r="A3981" s="1">
        <v>3979.0</v>
      </c>
      <c r="B3981" s="2" t="str">
        <f>HYPERLINK("https://stackoverflow.com/a/45288895", "45288895")</f>
        <v>45288895</v>
      </c>
      <c r="C3981" s="1" t="s">
        <v>5</v>
      </c>
      <c r="D3981" s="1">
        <v>5.0</v>
      </c>
      <c r="E3981" s="1">
        <v>0.369005578586416</v>
      </c>
    </row>
    <row r="3982">
      <c r="A3982" s="1">
        <v>3980.0</v>
      </c>
      <c r="B3982" s="2" t="str">
        <f>HYPERLINK("https://stackoverflow.com/a/45312549", "45312549")</f>
        <v>45312549</v>
      </c>
      <c r="C3982" s="1" t="s">
        <v>5</v>
      </c>
      <c r="D3982" s="1">
        <v>4.0</v>
      </c>
      <c r="E3982" s="1">
        <v>0.304013569477487</v>
      </c>
    </row>
    <row r="3983">
      <c r="A3983" s="1">
        <v>3981.0</v>
      </c>
      <c r="B3983" s="2" t="str">
        <f>HYPERLINK("https://stackoverflow.com/a/45324416", "45324416")</f>
        <v>45324416</v>
      </c>
      <c r="C3983" s="1" t="s">
        <v>5</v>
      </c>
      <c r="D3983" s="1">
        <v>7.0</v>
      </c>
      <c r="E3983" s="1">
        <v>0.54084804084804</v>
      </c>
    </row>
    <row r="3984">
      <c r="A3984" s="1">
        <v>3982.0</v>
      </c>
      <c r="B3984" s="2" t="str">
        <f>HYPERLINK("https://stackoverflow.com/a/45324749", "45324749")</f>
        <v>45324749</v>
      </c>
      <c r="C3984" s="1" t="s">
        <v>5</v>
      </c>
      <c r="D3984" s="1">
        <v>1.0</v>
      </c>
      <c r="E3984" s="1">
        <v>0.565000195137181</v>
      </c>
    </row>
    <row r="3985">
      <c r="A3985" s="1">
        <v>3983.0</v>
      </c>
      <c r="B3985" s="2" t="str">
        <f>HYPERLINK("https://stackoverflow.com/a/45336337", "45336337")</f>
        <v>45336337</v>
      </c>
      <c r="C3985" s="1" t="s">
        <v>5</v>
      </c>
      <c r="D3985" s="1">
        <v>11.0</v>
      </c>
      <c r="E3985" s="1">
        <v>0.307057235849805</v>
      </c>
    </row>
    <row r="3986">
      <c r="A3986" s="1">
        <v>3984.0</v>
      </c>
      <c r="B3986" s="2" t="str">
        <f>HYPERLINK("https://stackoverflow.com/a/45363366", "45363366")</f>
        <v>45363366</v>
      </c>
      <c r="C3986" s="1" t="s">
        <v>5</v>
      </c>
      <c r="D3986" s="1">
        <v>7.0</v>
      </c>
      <c r="E3986" s="1">
        <v>0.171609067261241</v>
      </c>
    </row>
    <row r="3987">
      <c r="A3987" s="1">
        <v>3985.0</v>
      </c>
      <c r="B3987" s="2" t="str">
        <f>HYPERLINK("https://stackoverflow.com/a/45425713", "45425713")</f>
        <v>45425713</v>
      </c>
      <c r="C3987" s="1" t="s">
        <v>5</v>
      </c>
      <c r="D3987" s="1">
        <v>2.0</v>
      </c>
      <c r="E3987" s="1">
        <v>0.39089447406279</v>
      </c>
    </row>
    <row r="3988">
      <c r="A3988" s="1">
        <v>3986.0</v>
      </c>
      <c r="B3988" s="2" t="str">
        <f>HYPERLINK("https://stackoverflow.com/a/45473657", "45473657")</f>
        <v>45473657</v>
      </c>
      <c r="C3988" s="1" t="s">
        <v>5</v>
      </c>
      <c r="D3988" s="1">
        <v>9.0</v>
      </c>
      <c r="E3988" s="1">
        <v>0.371754631641637</v>
      </c>
    </row>
    <row r="3989">
      <c r="A3989" s="1">
        <v>3987.0</v>
      </c>
      <c r="B3989" s="2" t="str">
        <f>HYPERLINK("https://stackoverflow.com/a/45494320", "45494320")</f>
        <v>45494320</v>
      </c>
      <c r="C3989" s="1" t="s">
        <v>5</v>
      </c>
      <c r="D3989" s="1">
        <v>3.0</v>
      </c>
      <c r="E3989" s="1">
        <v>0.409912413008388</v>
      </c>
    </row>
    <row r="3990">
      <c r="A3990" s="1">
        <v>3988.0</v>
      </c>
      <c r="B3990" s="2" t="str">
        <f>HYPERLINK("https://stackoverflow.com/a/45511290", "45511290")</f>
        <v>45511290</v>
      </c>
      <c r="C3990" s="1" t="s">
        <v>5</v>
      </c>
      <c r="D3990" s="1">
        <v>2.0</v>
      </c>
      <c r="E3990" s="1">
        <v>0.267027243589743</v>
      </c>
    </row>
    <row r="3991">
      <c r="A3991" s="1">
        <v>3989.0</v>
      </c>
      <c r="B3991" s="2" t="str">
        <f>HYPERLINK("https://stackoverflow.com/a/45513359", "45513359")</f>
        <v>45513359</v>
      </c>
      <c r="C3991" s="1" t="s">
        <v>5</v>
      </c>
      <c r="D3991" s="1">
        <v>1.0</v>
      </c>
      <c r="E3991" s="1">
        <v>0.235218358506029</v>
      </c>
    </row>
    <row r="3992">
      <c r="A3992" s="1">
        <v>3990.0</v>
      </c>
      <c r="B3992" s="2" t="str">
        <f>HYPERLINK("https://stackoverflow.com/a/45555483", "45555483")</f>
        <v>45555483</v>
      </c>
      <c r="C3992" s="1" t="s">
        <v>5</v>
      </c>
      <c r="D3992" s="1">
        <v>1.0</v>
      </c>
      <c r="E3992" s="1">
        <v>0.406949531949532</v>
      </c>
    </row>
    <row r="3993">
      <c r="A3993" s="1">
        <v>3991.0</v>
      </c>
      <c r="B3993" s="2" t="str">
        <f>HYPERLINK("https://stackoverflow.com/a/45662481", "45662481")</f>
        <v>45662481</v>
      </c>
      <c r="C3993" s="1" t="s">
        <v>5</v>
      </c>
      <c r="D3993" s="1">
        <v>10.0</v>
      </c>
      <c r="E3993" s="1">
        <v>0.58937518420277</v>
      </c>
    </row>
    <row r="3994">
      <c r="A3994" s="1">
        <v>3992.0</v>
      </c>
      <c r="B3994" s="2" t="str">
        <f>HYPERLINK("https://stackoverflow.com/a/45672938", "45672938")</f>
        <v>45672938</v>
      </c>
      <c r="C3994" s="1" t="s">
        <v>5</v>
      </c>
      <c r="D3994" s="1">
        <v>10.0</v>
      </c>
      <c r="E3994" s="1">
        <v>0.559548559548559</v>
      </c>
    </row>
    <row r="3995">
      <c r="A3995" s="1">
        <v>3993.0</v>
      </c>
      <c r="B3995" s="2" t="str">
        <f>HYPERLINK("https://stackoverflow.com/a/45709701", "45709701")</f>
        <v>45709701</v>
      </c>
      <c r="C3995" s="1" t="s">
        <v>5</v>
      </c>
      <c r="D3995" s="1">
        <v>4.0</v>
      </c>
      <c r="E3995" s="1">
        <v>0.34551811824539</v>
      </c>
    </row>
    <row r="3996">
      <c r="A3996" s="1">
        <v>3994.0</v>
      </c>
      <c r="B3996" s="2" t="str">
        <f>HYPERLINK("https://stackoverflow.com/a/45711200", "45711200")</f>
        <v>45711200</v>
      </c>
      <c r="C3996" s="1" t="s">
        <v>5</v>
      </c>
      <c r="D3996" s="1">
        <v>10.0</v>
      </c>
      <c r="E3996" s="1">
        <v>0.684581582886667</v>
      </c>
    </row>
    <row r="3997">
      <c r="A3997" s="1">
        <v>3995.0</v>
      </c>
      <c r="B3997" s="2" t="str">
        <f>HYPERLINK("https://stackoverflow.com/a/45722513", "45722513")</f>
        <v>45722513</v>
      </c>
      <c r="C3997" s="1" t="s">
        <v>5</v>
      </c>
      <c r="D3997" s="1">
        <v>11.0</v>
      </c>
      <c r="E3997" s="1">
        <v>0.442431442431442</v>
      </c>
    </row>
    <row r="3998">
      <c r="A3998" s="1">
        <v>3996.0</v>
      </c>
      <c r="B3998" s="2" t="str">
        <f>HYPERLINK("https://stackoverflow.com/a/45723760", "45723760")</f>
        <v>45723760</v>
      </c>
      <c r="C3998" s="1" t="s">
        <v>5</v>
      </c>
      <c r="D3998" s="1">
        <v>2.0</v>
      </c>
      <c r="E3998" s="1">
        <v>0.24445330144812</v>
      </c>
    </row>
    <row r="3999">
      <c r="A3999" s="1">
        <v>3997.0</v>
      </c>
      <c r="B3999" s="2" t="str">
        <f>HYPERLINK("https://stackoverflow.com/a/45731288", "45731288")</f>
        <v>45731288</v>
      </c>
      <c r="C3999" s="1" t="s">
        <v>5</v>
      </c>
      <c r="D3999" s="1">
        <v>9.0</v>
      </c>
      <c r="E3999" s="1">
        <v>0.470152243589743</v>
      </c>
    </row>
    <row r="4000">
      <c r="A4000" s="1">
        <v>3998.0</v>
      </c>
      <c r="B4000" s="2" t="str">
        <f>HYPERLINK("https://stackoverflow.com/a/45748997", "45748997")</f>
        <v>45748997</v>
      </c>
      <c r="C4000" s="1" t="s">
        <v>5</v>
      </c>
      <c r="D4000" s="1">
        <v>4.0</v>
      </c>
      <c r="E4000" s="1">
        <v>0.568169950806606</v>
      </c>
    </row>
    <row r="4001">
      <c r="A4001" s="1">
        <v>3999.0</v>
      </c>
      <c r="B4001" s="2" t="str">
        <f>HYPERLINK("https://stackoverflow.com/a/45751896", "45751896")</f>
        <v>45751896</v>
      </c>
      <c r="C4001" s="1" t="s">
        <v>5</v>
      </c>
      <c r="D4001" s="1">
        <v>9.0</v>
      </c>
      <c r="E4001" s="1">
        <v>0.681289032282409</v>
      </c>
    </row>
    <row r="4002">
      <c r="A4002" s="1">
        <v>4000.0</v>
      </c>
      <c r="B4002" s="2" t="str">
        <f>HYPERLINK("https://stackoverflow.com/a/45766911", "45766911")</f>
        <v>45766911</v>
      </c>
      <c r="C4002" s="1" t="s">
        <v>5</v>
      </c>
      <c r="D4002" s="1">
        <v>11.0</v>
      </c>
      <c r="E4002" s="1">
        <v>0.270712826268381</v>
      </c>
    </row>
    <row r="4003">
      <c r="A4003" s="1">
        <v>4001.0</v>
      </c>
      <c r="B4003" s="2" t="str">
        <f>HYPERLINK("https://stackoverflow.com/a/45772221", "45772221")</f>
        <v>45772221</v>
      </c>
      <c r="C4003" s="1" t="s">
        <v>5</v>
      </c>
      <c r="D4003" s="1">
        <v>7.0</v>
      </c>
      <c r="E4003" s="1">
        <v>0.696945079123296</v>
      </c>
    </row>
    <row r="4004">
      <c r="A4004" s="1">
        <v>4002.0</v>
      </c>
      <c r="B4004" s="2" t="str">
        <f>HYPERLINK("https://stackoverflow.com/a/45802802", "45802802")</f>
        <v>45802802</v>
      </c>
      <c r="C4004" s="1" t="s">
        <v>5</v>
      </c>
      <c r="D4004" s="1">
        <v>6.0</v>
      </c>
      <c r="E4004" s="1">
        <v>0.419420213234646</v>
      </c>
    </row>
    <row r="4005">
      <c r="A4005" s="1">
        <v>4003.0</v>
      </c>
      <c r="B4005" s="2" t="str">
        <f>HYPERLINK("https://stackoverflow.com/a/45824743", "45824743")</f>
        <v>45824743</v>
      </c>
      <c r="C4005" s="1" t="s">
        <v>5</v>
      </c>
      <c r="D4005" s="1">
        <v>8.0</v>
      </c>
      <c r="E4005" s="1">
        <v>0.608613217768147</v>
      </c>
    </row>
    <row r="4006">
      <c r="A4006" s="1">
        <v>4004.0</v>
      </c>
      <c r="B4006" s="2" t="str">
        <f>HYPERLINK("https://stackoverflow.com/a/45846521", "45846521")</f>
        <v>45846521</v>
      </c>
      <c r="C4006" s="1" t="s">
        <v>5</v>
      </c>
      <c r="D4006" s="1">
        <v>7.0</v>
      </c>
      <c r="E4006" s="1">
        <v>0.424073335990434</v>
      </c>
    </row>
    <row r="4007">
      <c r="A4007" s="1">
        <v>4005.0</v>
      </c>
      <c r="B4007" s="2" t="str">
        <f>HYPERLINK("https://stackoverflow.com/a/45853491", "45853491")</f>
        <v>45853491</v>
      </c>
      <c r="C4007" s="1" t="s">
        <v>5</v>
      </c>
      <c r="D4007" s="1">
        <v>8.0</v>
      </c>
      <c r="E4007" s="1">
        <v>0.454010008414153</v>
      </c>
    </row>
    <row r="4008">
      <c r="A4008" s="1">
        <v>4006.0</v>
      </c>
      <c r="B4008" s="2" t="str">
        <f>HYPERLINK("https://stackoverflow.com/a/45874369", "45874369")</f>
        <v>45874369</v>
      </c>
      <c r="C4008" s="1" t="s">
        <v>5</v>
      </c>
      <c r="D4008" s="1">
        <v>6.0</v>
      </c>
      <c r="E4008" s="1">
        <v>0.22165991902834</v>
      </c>
    </row>
    <row r="4009">
      <c r="A4009" s="1">
        <v>4007.0</v>
      </c>
      <c r="B4009" s="2" t="str">
        <f>HYPERLINK("https://stackoverflow.com/a/45875383", "45875383")</f>
        <v>45875383</v>
      </c>
      <c r="C4009" s="1" t="s">
        <v>5</v>
      </c>
      <c r="D4009" s="1">
        <v>5.0</v>
      </c>
      <c r="E4009" s="1">
        <v>0.445446213526013</v>
      </c>
    </row>
    <row r="4010">
      <c r="A4010" s="1">
        <v>4008.0</v>
      </c>
      <c r="B4010" s="2" t="str">
        <f>HYPERLINK("https://stackoverflow.com/a/45941854", "45941854")</f>
        <v>45941854</v>
      </c>
      <c r="C4010" s="1" t="s">
        <v>5</v>
      </c>
      <c r="D4010" s="1">
        <v>11.0</v>
      </c>
      <c r="E4010" s="1">
        <v>0.67034930057438</v>
      </c>
    </row>
    <row r="4011">
      <c r="A4011" s="1">
        <v>4009.0</v>
      </c>
      <c r="B4011" s="2" t="str">
        <f>HYPERLINK("https://stackoverflow.com/a/45954124", "45954124")</f>
        <v>45954124</v>
      </c>
      <c r="C4011" s="1" t="s">
        <v>5</v>
      </c>
      <c r="D4011" s="1">
        <v>4.0</v>
      </c>
      <c r="E4011" s="1">
        <v>0.53525641025641</v>
      </c>
    </row>
    <row r="4012">
      <c r="A4012" s="1">
        <v>4010.0</v>
      </c>
      <c r="B4012" s="2" t="str">
        <f>HYPERLINK("https://stackoverflow.com/a/45963371", "45963371")</f>
        <v>45963371</v>
      </c>
      <c r="C4012" s="1" t="s">
        <v>5</v>
      </c>
      <c r="D4012" s="1">
        <v>1.0</v>
      </c>
      <c r="E4012" s="1">
        <v>0.543065987510431</v>
      </c>
    </row>
    <row r="4013">
      <c r="A4013" s="1">
        <v>4011.0</v>
      </c>
      <c r="B4013" s="2" t="str">
        <f>HYPERLINK("https://stackoverflow.com/a/45980951", "45980951")</f>
        <v>45980951</v>
      </c>
      <c r="C4013" s="1" t="s">
        <v>5</v>
      </c>
      <c r="D4013" s="1">
        <v>4.0</v>
      </c>
      <c r="E4013" s="1">
        <v>0.40709471197276</v>
      </c>
    </row>
    <row r="4014">
      <c r="A4014" s="1">
        <v>4012.0</v>
      </c>
      <c r="B4014" s="2" t="str">
        <f>HYPERLINK("https://stackoverflow.com/a/45996851", "45996851")</f>
        <v>45996851</v>
      </c>
      <c r="C4014" s="1" t="s">
        <v>5</v>
      </c>
      <c r="D4014" s="1">
        <v>5.0</v>
      </c>
      <c r="E4014" s="1">
        <v>0.649053218113991</v>
      </c>
    </row>
    <row r="4015">
      <c r="A4015" s="1">
        <v>4013.0</v>
      </c>
      <c r="B4015" s="2" t="str">
        <f>HYPERLINK("https://stackoverflow.com/a/46001148", "46001148")</f>
        <v>46001148</v>
      </c>
      <c r="C4015" s="1" t="s">
        <v>5</v>
      </c>
      <c r="D4015" s="1">
        <v>1.0</v>
      </c>
      <c r="E4015" s="1">
        <v>0.180777952206523</v>
      </c>
    </row>
    <row r="4016">
      <c r="A4016" s="1">
        <v>4014.0</v>
      </c>
      <c r="B4016" s="2" t="str">
        <f>HYPERLINK("https://stackoverflow.com/a/46057517", "46057517")</f>
        <v>46057517</v>
      </c>
      <c r="C4016" s="1" t="s">
        <v>5</v>
      </c>
      <c r="D4016" s="1">
        <v>1.0</v>
      </c>
      <c r="E4016" s="1">
        <v>0.680478632478632</v>
      </c>
    </row>
    <row r="4017">
      <c r="A4017" s="1">
        <v>4015.0</v>
      </c>
      <c r="B4017" s="2" t="str">
        <f>HYPERLINK("https://stackoverflow.com/a/46060441", "46060441")</f>
        <v>46060441</v>
      </c>
      <c r="C4017" s="1" t="s">
        <v>5</v>
      </c>
      <c r="D4017" s="1">
        <v>12.0</v>
      </c>
      <c r="E4017" s="1">
        <v>0.334498834498834</v>
      </c>
    </row>
    <row r="4018">
      <c r="A4018" s="1">
        <v>4016.0</v>
      </c>
      <c r="B4018" s="2" t="str">
        <f>HYPERLINK("https://stackoverflow.com/a/46065546", "46065546")</f>
        <v>46065546</v>
      </c>
      <c r="C4018" s="1" t="s">
        <v>5</v>
      </c>
      <c r="D4018" s="1">
        <v>10.0</v>
      </c>
      <c r="E4018" s="1">
        <v>0.299893522115744</v>
      </c>
    </row>
    <row r="4019">
      <c r="A4019" s="1">
        <v>4017.0</v>
      </c>
      <c r="B4019" s="2" t="str">
        <f>HYPERLINK("https://stackoverflow.com/a/46067509", "46067509")</f>
        <v>46067509</v>
      </c>
      <c r="C4019" s="1" t="s">
        <v>5</v>
      </c>
      <c r="D4019" s="1">
        <v>4.0</v>
      </c>
      <c r="E4019" s="1">
        <v>0.630956562463411</v>
      </c>
    </row>
    <row r="4020">
      <c r="A4020" s="1">
        <v>4018.0</v>
      </c>
      <c r="B4020" s="2" t="str">
        <f>HYPERLINK("https://stackoverflow.com/a/46088465", "46088465")</f>
        <v>46088465</v>
      </c>
      <c r="C4020" s="1" t="s">
        <v>5</v>
      </c>
      <c r="D4020" s="1">
        <v>1.0</v>
      </c>
      <c r="E4020" s="1">
        <v>0.474864757883625</v>
      </c>
    </row>
    <row r="4021">
      <c r="A4021" s="1">
        <v>4019.0</v>
      </c>
      <c r="B4021" s="2" t="str">
        <f>HYPERLINK("https://stackoverflow.com/a/46090082", "46090082")</f>
        <v>46090082</v>
      </c>
      <c r="C4021" s="1" t="s">
        <v>5</v>
      </c>
      <c r="D4021" s="1">
        <v>5.0</v>
      </c>
      <c r="E4021" s="1">
        <v>0.419094794094794</v>
      </c>
    </row>
    <row r="4022">
      <c r="A4022" s="1">
        <v>4020.0</v>
      </c>
      <c r="B4022" s="2" t="str">
        <f>HYPERLINK("https://stackoverflow.com/a/46171283", "46171283")</f>
        <v>46171283</v>
      </c>
      <c r="C4022" s="1" t="s">
        <v>5</v>
      </c>
      <c r="D4022" s="1">
        <v>7.0</v>
      </c>
      <c r="E4022" s="1">
        <v>0.268842268842268</v>
      </c>
    </row>
    <row r="4023">
      <c r="A4023" s="1">
        <v>4021.0</v>
      </c>
      <c r="B4023" s="2" t="str">
        <f>HYPERLINK("https://stackoverflow.com/a/46206207", "46206207")</f>
        <v>46206207</v>
      </c>
      <c r="C4023" s="1" t="s">
        <v>5</v>
      </c>
      <c r="D4023" s="1">
        <v>4.0</v>
      </c>
      <c r="E4023" s="1">
        <v>0.18736885203951</v>
      </c>
    </row>
    <row r="4024">
      <c r="A4024" s="1">
        <v>4022.0</v>
      </c>
      <c r="B4024" s="2" t="str">
        <f>HYPERLINK("https://stackoverflow.com/a/46227182", "46227182")</f>
        <v>46227182</v>
      </c>
      <c r="C4024" s="1" t="s">
        <v>5</v>
      </c>
      <c r="D4024" s="1">
        <v>4.0</v>
      </c>
      <c r="E4024" s="1">
        <v>0.572392795568761</v>
      </c>
    </row>
    <row r="4025">
      <c r="A4025" s="1">
        <v>4023.0</v>
      </c>
      <c r="B4025" s="2" t="str">
        <f>HYPERLINK("https://stackoverflow.com/a/46236405", "46236405")</f>
        <v>46236405</v>
      </c>
      <c r="C4025" s="1" t="s">
        <v>5</v>
      </c>
      <c r="D4025" s="1">
        <v>4.0</v>
      </c>
      <c r="E4025" s="1">
        <v>0.186314201794077</v>
      </c>
    </row>
    <row r="4026">
      <c r="A4026" s="1">
        <v>4024.0</v>
      </c>
      <c r="B4026" s="2" t="str">
        <f>HYPERLINK("https://stackoverflow.com/a/46275169", "46275169")</f>
        <v>46275169</v>
      </c>
      <c r="C4026" s="1" t="s">
        <v>5</v>
      </c>
      <c r="D4026" s="1">
        <v>1.0</v>
      </c>
      <c r="E4026" s="1">
        <v>0.387878060009207</v>
      </c>
    </row>
    <row r="4027">
      <c r="A4027" s="1">
        <v>4025.0</v>
      </c>
      <c r="B4027" s="2" t="str">
        <f>HYPERLINK("https://stackoverflow.com/a/46321865", "46321865")</f>
        <v>46321865</v>
      </c>
      <c r="C4027" s="1" t="s">
        <v>5</v>
      </c>
      <c r="D4027" s="1">
        <v>5.0</v>
      </c>
      <c r="E4027" s="1">
        <v>0.337024087024087</v>
      </c>
    </row>
    <row r="4028">
      <c r="A4028" s="1">
        <v>4026.0</v>
      </c>
      <c r="B4028" s="2" t="str">
        <f>HYPERLINK("https://stackoverflow.com/a/46330301", "46330301")</f>
        <v>46330301</v>
      </c>
      <c r="C4028" s="1" t="s">
        <v>5</v>
      </c>
      <c r="D4028" s="1">
        <v>9.0</v>
      </c>
      <c r="E4028" s="1">
        <v>0.629409971182123</v>
      </c>
    </row>
    <row r="4029">
      <c r="A4029" s="1">
        <v>4027.0</v>
      </c>
      <c r="B4029" s="2" t="str">
        <f>HYPERLINK("https://stackoverflow.com/a/46362311", "46362311")</f>
        <v>46362311</v>
      </c>
      <c r="C4029" s="1" t="s">
        <v>5</v>
      </c>
      <c r="D4029" s="1">
        <v>6.0</v>
      </c>
      <c r="E4029" s="1">
        <v>0.519188872130048</v>
      </c>
    </row>
    <row r="4030">
      <c r="A4030" s="1">
        <v>4028.0</v>
      </c>
      <c r="B4030" s="2" t="str">
        <f>HYPERLINK("https://stackoverflow.com/a/46378576", "46378576")</f>
        <v>46378576</v>
      </c>
      <c r="C4030" s="1" t="s">
        <v>5</v>
      </c>
      <c r="D4030" s="1">
        <v>9.0</v>
      </c>
      <c r="E4030" s="1">
        <v>0.464378274055693</v>
      </c>
    </row>
    <row r="4031">
      <c r="A4031" s="1">
        <v>4029.0</v>
      </c>
      <c r="B4031" s="2" t="str">
        <f>HYPERLINK("https://stackoverflow.com/a/46421271", "46421271")</f>
        <v>46421271</v>
      </c>
      <c r="C4031" s="1" t="s">
        <v>5</v>
      </c>
      <c r="D4031" s="1">
        <v>8.0</v>
      </c>
      <c r="E4031" s="1">
        <v>0.633459746042527</v>
      </c>
    </row>
    <row r="4032">
      <c r="A4032" s="1">
        <v>4030.0</v>
      </c>
      <c r="B4032" s="2" t="str">
        <f>HYPERLINK("https://stackoverflow.com/a/46422037", "46422037")</f>
        <v>46422037</v>
      </c>
      <c r="C4032" s="1" t="s">
        <v>5</v>
      </c>
      <c r="D4032" s="1">
        <v>1.0</v>
      </c>
      <c r="E4032" s="1">
        <v>0.746489440439618</v>
      </c>
    </row>
    <row r="4033">
      <c r="A4033" s="1">
        <v>4031.0</v>
      </c>
      <c r="B4033" s="2" t="str">
        <f>HYPERLINK("https://stackoverflow.com/a/46463283", "46463283")</f>
        <v>46463283</v>
      </c>
      <c r="C4033" s="1" t="s">
        <v>5</v>
      </c>
      <c r="D4033" s="1">
        <v>10.0</v>
      </c>
      <c r="E4033" s="1">
        <v>0.50343379817064</v>
      </c>
    </row>
    <row r="4034">
      <c r="A4034" s="1">
        <v>4032.0</v>
      </c>
      <c r="B4034" s="2" t="str">
        <f>HYPERLINK("https://stackoverflow.com/a/46492413", "46492413")</f>
        <v>46492413</v>
      </c>
      <c r="C4034" s="1" t="s">
        <v>5</v>
      </c>
      <c r="D4034" s="1">
        <v>10.0</v>
      </c>
      <c r="E4034" s="1">
        <v>0.479256917613081</v>
      </c>
    </row>
    <row r="4035">
      <c r="A4035" s="1">
        <v>4033.0</v>
      </c>
      <c r="B4035" s="2" t="str">
        <f>HYPERLINK("https://stackoverflow.com/a/46514457", "46514457")</f>
        <v>46514457</v>
      </c>
      <c r="C4035" s="1" t="s">
        <v>5</v>
      </c>
      <c r="D4035" s="1">
        <v>0.0</v>
      </c>
      <c r="E4035" s="1">
        <v>0.457537734133478</v>
      </c>
    </row>
    <row r="4036">
      <c r="A4036" s="1">
        <v>4034.0</v>
      </c>
      <c r="B4036" s="2" t="str">
        <f>HYPERLINK("https://stackoverflow.com/a/46600731", "46600731")</f>
        <v>46600731</v>
      </c>
      <c r="C4036" s="1" t="s">
        <v>5</v>
      </c>
      <c r="D4036" s="1">
        <v>9.0</v>
      </c>
      <c r="E4036" s="1">
        <v>0.355240229026636</v>
      </c>
    </row>
    <row r="4037">
      <c r="A4037" s="1">
        <v>4035.0</v>
      </c>
      <c r="B4037" s="2" t="str">
        <f>HYPERLINK("https://stackoverflow.com/a/46608926", "46608926")</f>
        <v>46608926</v>
      </c>
      <c r="C4037" s="1" t="s">
        <v>5</v>
      </c>
      <c r="D4037" s="1">
        <v>0.0</v>
      </c>
      <c r="E4037" s="1">
        <v>0.264085967969463</v>
      </c>
    </row>
    <row r="4038">
      <c r="A4038" s="1">
        <v>4036.0</v>
      </c>
      <c r="B4038" s="2" t="str">
        <f>HYPERLINK("https://stackoverflow.com/a/46627009", "46627009")</f>
        <v>46627009</v>
      </c>
      <c r="C4038" s="1" t="s">
        <v>5</v>
      </c>
      <c r="D4038" s="1">
        <v>10.0</v>
      </c>
      <c r="E4038" s="1">
        <v>0.411974623314829</v>
      </c>
    </row>
    <row r="4039">
      <c r="A4039" s="1">
        <v>4037.0</v>
      </c>
      <c r="B4039" s="2" t="str">
        <f>HYPERLINK("https://stackoverflow.com/a/46655042", "46655042")</f>
        <v>46655042</v>
      </c>
      <c r="C4039" s="1" t="s">
        <v>5</v>
      </c>
      <c r="D4039" s="1">
        <v>0.0</v>
      </c>
      <c r="E4039" s="1">
        <v>0.292796092796092</v>
      </c>
    </row>
    <row r="4040">
      <c r="A4040" s="1">
        <v>4038.0</v>
      </c>
      <c r="B4040" s="2" t="str">
        <f>HYPERLINK("https://stackoverflow.com/a/46717398", "46717398")</f>
        <v>46717398</v>
      </c>
      <c r="C4040" s="1" t="s">
        <v>5</v>
      </c>
      <c r="D4040" s="1">
        <v>8.0</v>
      </c>
      <c r="E4040" s="1">
        <v>0.242839589146181</v>
      </c>
    </row>
    <row r="4041">
      <c r="A4041" s="1">
        <v>4039.0</v>
      </c>
      <c r="B4041" s="2" t="str">
        <f>HYPERLINK("https://stackoverflow.com/a/46739891", "46739891")</f>
        <v>46739891</v>
      </c>
      <c r="C4041" s="1" t="s">
        <v>5</v>
      </c>
      <c r="D4041" s="1">
        <v>9.0</v>
      </c>
      <c r="E4041" s="1">
        <v>0.565596216081653</v>
      </c>
    </row>
    <row r="4042">
      <c r="A4042" s="1">
        <v>4040.0</v>
      </c>
      <c r="B4042" s="2" t="str">
        <f>HYPERLINK("https://stackoverflow.com/a/46776955", "46776955")</f>
        <v>46776955</v>
      </c>
      <c r="C4042" s="1" t="s">
        <v>5</v>
      </c>
      <c r="D4042" s="1">
        <v>4.0</v>
      </c>
      <c r="E4042" s="1">
        <v>0.284920929848466</v>
      </c>
    </row>
    <row r="4043">
      <c r="A4043" s="1">
        <v>4041.0</v>
      </c>
      <c r="B4043" s="2" t="str">
        <f>HYPERLINK("https://stackoverflow.com/a/46801400", "46801400")</f>
        <v>46801400</v>
      </c>
      <c r="C4043" s="1" t="s">
        <v>5</v>
      </c>
      <c r="D4043" s="1">
        <v>3.0</v>
      </c>
      <c r="E4043" s="1">
        <v>0.603273538056146</v>
      </c>
    </row>
    <row r="4044">
      <c r="A4044" s="1">
        <v>4042.0</v>
      </c>
      <c r="B4044" s="2" t="str">
        <f>HYPERLINK("https://stackoverflow.com/a/46882235", "46882235")</f>
        <v>46882235</v>
      </c>
      <c r="C4044" s="1" t="s">
        <v>5</v>
      </c>
      <c r="D4044" s="1">
        <v>3.0</v>
      </c>
      <c r="E4044" s="1">
        <v>0.430577066483106</v>
      </c>
    </row>
    <row r="4045">
      <c r="A4045" s="1">
        <v>4043.0</v>
      </c>
      <c r="B4045" s="2" t="str">
        <f>HYPERLINK("https://stackoverflow.com/a/46921029", "46921029")</f>
        <v>46921029</v>
      </c>
      <c r="C4045" s="1" t="s">
        <v>5</v>
      </c>
      <c r="D4045" s="1">
        <v>1.0</v>
      </c>
      <c r="E4045" s="1">
        <v>0.247914427555146</v>
      </c>
    </row>
    <row r="4046">
      <c r="A4046" s="1">
        <v>4044.0</v>
      </c>
      <c r="B4046" s="2" t="str">
        <f>HYPERLINK("https://stackoverflow.com/a/46978495", "46978495")</f>
        <v>46978495</v>
      </c>
      <c r="C4046" s="1" t="s">
        <v>5</v>
      </c>
      <c r="D4046" s="1">
        <v>12.0</v>
      </c>
      <c r="E4046" s="1">
        <v>0.227716727716727</v>
      </c>
    </row>
    <row r="4047">
      <c r="A4047" s="1">
        <v>4045.0</v>
      </c>
      <c r="B4047" s="2" t="str">
        <f>HYPERLINK("https://stackoverflow.com/a/47025667", "47025667")</f>
        <v>47025667</v>
      </c>
      <c r="C4047" s="1" t="s">
        <v>5</v>
      </c>
      <c r="D4047" s="1">
        <v>11.0</v>
      </c>
      <c r="E4047" s="1">
        <v>0.43308746048472</v>
      </c>
    </row>
    <row r="4048">
      <c r="A4048" s="1">
        <v>4046.0</v>
      </c>
      <c r="B4048" s="2" t="str">
        <f>HYPERLINK("https://stackoverflow.com/a/47060216", "47060216")</f>
        <v>47060216</v>
      </c>
      <c r="C4048" s="1" t="s">
        <v>5</v>
      </c>
      <c r="D4048" s="1">
        <v>10.0</v>
      </c>
      <c r="E4048" s="1">
        <v>0.452874370682589</v>
      </c>
    </row>
    <row r="4049">
      <c r="A4049" s="1">
        <v>4047.0</v>
      </c>
      <c r="B4049" s="2" t="str">
        <f>HYPERLINK("https://stackoverflow.com/a/47087186", "47087186")</f>
        <v>47087186</v>
      </c>
      <c r="C4049" s="1" t="s">
        <v>5</v>
      </c>
      <c r="D4049" s="1">
        <v>5.0</v>
      </c>
      <c r="E4049" s="1">
        <v>0.30088141025641</v>
      </c>
    </row>
    <row r="4050">
      <c r="A4050" s="1">
        <v>4048.0</v>
      </c>
      <c r="B4050" s="2" t="str">
        <f>HYPERLINK("https://stackoverflow.com/a/47178776", "47178776")</f>
        <v>47178776</v>
      </c>
      <c r="C4050" s="1" t="s">
        <v>5</v>
      </c>
      <c r="D4050" s="1">
        <v>3.0</v>
      </c>
      <c r="E4050" s="1">
        <v>0.173052914625948</v>
      </c>
    </row>
    <row r="4051">
      <c r="A4051" s="1">
        <v>4049.0</v>
      </c>
      <c r="B4051" s="2" t="str">
        <f>HYPERLINK("https://stackoverflow.com/a/47178968", "47178968")</f>
        <v>47178968</v>
      </c>
      <c r="C4051" s="1" t="s">
        <v>5</v>
      </c>
      <c r="D4051" s="1">
        <v>9.0</v>
      </c>
      <c r="E4051" s="1">
        <v>0.437673437673437</v>
      </c>
    </row>
    <row r="4052">
      <c r="A4052" s="1">
        <v>4050.0</v>
      </c>
      <c r="B4052" s="2" t="str">
        <f>HYPERLINK("https://stackoverflow.com/a/47189669", "47189669")</f>
        <v>47189669</v>
      </c>
      <c r="C4052" s="1" t="s">
        <v>5</v>
      </c>
      <c r="D4052" s="1">
        <v>5.0</v>
      </c>
      <c r="E4052" s="1">
        <v>0.337024087024087</v>
      </c>
    </row>
    <row r="4053">
      <c r="A4053" s="1">
        <v>4051.0</v>
      </c>
      <c r="B4053" s="2" t="str">
        <f>HYPERLINK("https://stackoverflow.com/a/47194805", "47194805")</f>
        <v>47194805</v>
      </c>
      <c r="C4053" s="1" t="s">
        <v>5</v>
      </c>
      <c r="D4053" s="1">
        <v>0.0</v>
      </c>
      <c r="E4053" s="1">
        <v>0.603907203907203</v>
      </c>
    </row>
    <row r="4054">
      <c r="A4054" s="1">
        <v>4052.0</v>
      </c>
      <c r="B4054" s="2" t="str">
        <f>HYPERLINK("https://stackoverflow.com/a/47305630", "47305630")</f>
        <v>47305630</v>
      </c>
      <c r="C4054" s="1" t="s">
        <v>5</v>
      </c>
      <c r="D4054" s="1">
        <v>11.0</v>
      </c>
      <c r="E4054" s="1">
        <v>0.469407419303035</v>
      </c>
    </row>
    <row r="4055">
      <c r="A4055" s="1">
        <v>4053.0</v>
      </c>
      <c r="B4055" s="2" t="str">
        <f>HYPERLINK("https://stackoverflow.com/a/47317006", "47317006")</f>
        <v>47317006</v>
      </c>
      <c r="C4055" s="1" t="s">
        <v>5</v>
      </c>
      <c r="D4055" s="1">
        <v>1.0</v>
      </c>
      <c r="E4055" s="1">
        <v>0.325119325119325</v>
      </c>
    </row>
    <row r="4056">
      <c r="A4056" s="1">
        <v>4054.0</v>
      </c>
      <c r="B4056" s="2" t="str">
        <f>HYPERLINK("https://stackoverflow.com/a/47345382", "47345382")</f>
        <v>47345382</v>
      </c>
      <c r="C4056" s="1" t="s">
        <v>5</v>
      </c>
      <c r="D4056" s="1">
        <v>12.0</v>
      </c>
      <c r="E4056" s="1">
        <v>0.446849889963662</v>
      </c>
    </row>
    <row r="4057">
      <c r="A4057" s="1">
        <v>4055.0</v>
      </c>
      <c r="B4057" s="2" t="str">
        <f>HYPERLINK("https://stackoverflow.com/a/47358219", "47358219")</f>
        <v>47358219</v>
      </c>
      <c r="C4057" s="1" t="s">
        <v>5</v>
      </c>
      <c r="D4057" s="1">
        <v>4.0</v>
      </c>
      <c r="E4057" s="1">
        <v>0.481447361686882</v>
      </c>
    </row>
    <row r="4058">
      <c r="A4058" s="1">
        <v>4056.0</v>
      </c>
      <c r="B4058" s="2" t="str">
        <f>HYPERLINK("https://stackoverflow.com/a/47432384", "47432384")</f>
        <v>47432384</v>
      </c>
      <c r="C4058" s="1" t="s">
        <v>5</v>
      </c>
      <c r="D4058" s="1">
        <v>4.0</v>
      </c>
      <c r="E4058" s="1">
        <v>0.45125682026051</v>
      </c>
    </row>
    <row r="4059">
      <c r="A4059" s="1">
        <v>4057.0</v>
      </c>
      <c r="B4059" s="2" t="str">
        <f>HYPERLINK("https://stackoverflow.com/a/47437912", "47437912")</f>
        <v>47437912</v>
      </c>
      <c r="C4059" s="1" t="s">
        <v>5</v>
      </c>
      <c r="D4059" s="1">
        <v>10.0</v>
      </c>
      <c r="E4059" s="1">
        <v>0.731947586726998</v>
      </c>
    </row>
    <row r="4060">
      <c r="A4060" s="1">
        <v>4058.0</v>
      </c>
      <c r="B4060" s="2" t="str">
        <f>HYPERLINK("https://stackoverflow.com/a/47442099", "47442099")</f>
        <v>47442099</v>
      </c>
      <c r="C4060" s="1" t="s">
        <v>5</v>
      </c>
      <c r="D4060" s="1">
        <v>11.0</v>
      </c>
      <c r="E4060" s="1">
        <v>0.415045682287061</v>
      </c>
    </row>
    <row r="4061">
      <c r="A4061" s="1">
        <v>4059.0</v>
      </c>
      <c r="B4061" s="2" t="str">
        <f>HYPERLINK("https://stackoverflow.com/a/47451392", "47451392")</f>
        <v>47451392</v>
      </c>
      <c r="C4061" s="1" t="s">
        <v>5</v>
      </c>
      <c r="D4061" s="1">
        <v>1.0</v>
      </c>
      <c r="E4061" s="1">
        <v>0.349594645550527</v>
      </c>
    </row>
    <row r="4062">
      <c r="A4062" s="1">
        <v>4060.0</v>
      </c>
      <c r="B4062" s="2" t="str">
        <f>HYPERLINK("https://stackoverflow.com/a/47518599", "47518599")</f>
        <v>47518599</v>
      </c>
      <c r="C4062" s="1" t="s">
        <v>5</v>
      </c>
      <c r="D4062" s="1">
        <v>11.0</v>
      </c>
      <c r="E4062" s="1">
        <v>0.221742053202727</v>
      </c>
    </row>
    <row r="4063">
      <c r="A4063" s="1">
        <v>4061.0</v>
      </c>
      <c r="B4063" s="2" t="str">
        <f>HYPERLINK("https://stackoverflow.com/a/47520197", "47520197")</f>
        <v>47520197</v>
      </c>
      <c r="C4063" s="1" t="s">
        <v>5</v>
      </c>
      <c r="D4063" s="1">
        <v>9.0</v>
      </c>
      <c r="E4063" s="1">
        <v>0.429205591996289</v>
      </c>
    </row>
    <row r="4064">
      <c r="A4064" s="1">
        <v>4062.0</v>
      </c>
      <c r="B4064" s="2" t="str">
        <f>HYPERLINK("https://stackoverflow.com/a/47564757", "47564757")</f>
        <v>47564757</v>
      </c>
      <c r="C4064" s="1" t="s">
        <v>5</v>
      </c>
      <c r="D4064" s="1">
        <v>10.0</v>
      </c>
      <c r="E4064" s="1">
        <v>0.532805429864253</v>
      </c>
    </row>
    <row r="4065">
      <c r="A4065" s="1">
        <v>4063.0</v>
      </c>
      <c r="B4065" s="2" t="str">
        <f>HYPERLINK("https://stackoverflow.com/a/47704069", "47704069")</f>
        <v>47704069</v>
      </c>
      <c r="C4065" s="1" t="s">
        <v>5</v>
      </c>
      <c r="D4065" s="1">
        <v>2.0</v>
      </c>
      <c r="E4065" s="1">
        <v>0.344833844833844</v>
      </c>
    </row>
    <row r="4066">
      <c r="A4066" s="1">
        <v>4064.0</v>
      </c>
      <c r="B4066" s="2" t="str">
        <f>HYPERLINK("https://stackoverflow.com/a/47731051", "47731051")</f>
        <v>47731051</v>
      </c>
      <c r="C4066" s="1" t="s">
        <v>5</v>
      </c>
      <c r="D4066" s="1">
        <v>2.0</v>
      </c>
      <c r="E4066" s="1">
        <v>0.27254513289426</v>
      </c>
    </row>
    <row r="4067">
      <c r="A4067" s="1">
        <v>4065.0</v>
      </c>
      <c r="B4067" s="2" t="str">
        <f>HYPERLINK("https://stackoverflow.com/a/47732539", "47732539")</f>
        <v>47732539</v>
      </c>
      <c r="C4067" s="1" t="s">
        <v>5</v>
      </c>
      <c r="D4067" s="1">
        <v>12.0</v>
      </c>
      <c r="E4067" s="1">
        <v>0.54084804084804</v>
      </c>
    </row>
    <row r="4068">
      <c r="A4068" s="1">
        <v>4066.0</v>
      </c>
      <c r="B4068" s="2" t="str">
        <f>HYPERLINK("https://stackoverflow.com/a/47737631", "47737631")</f>
        <v>47737631</v>
      </c>
      <c r="C4068" s="1" t="s">
        <v>5</v>
      </c>
      <c r="D4068" s="1">
        <v>9.0</v>
      </c>
      <c r="E4068" s="1">
        <v>0.279022814455885</v>
      </c>
    </row>
    <row r="4069">
      <c r="A4069" s="1">
        <v>4067.0</v>
      </c>
      <c r="B4069" s="2" t="str">
        <f>HYPERLINK("https://stackoverflow.com/a/47764200", "47764200")</f>
        <v>47764200</v>
      </c>
      <c r="C4069" s="1" t="s">
        <v>5</v>
      </c>
      <c r="D4069" s="1">
        <v>11.0</v>
      </c>
      <c r="E4069" s="1">
        <v>0.445446213526014</v>
      </c>
    </row>
    <row r="4070">
      <c r="A4070" s="1">
        <v>4068.0</v>
      </c>
      <c r="B4070" s="2" t="str">
        <f>HYPERLINK("https://stackoverflow.com/a/47802967", "47802967")</f>
        <v>47802967</v>
      </c>
      <c r="C4070" s="1" t="s">
        <v>5</v>
      </c>
      <c r="D4070" s="1">
        <v>1.0</v>
      </c>
      <c r="E4070" s="1">
        <v>0.568517992872236</v>
      </c>
    </row>
    <row r="4071">
      <c r="A4071" s="1">
        <v>4069.0</v>
      </c>
      <c r="B4071" s="2" t="str">
        <f>HYPERLINK("https://stackoverflow.com/a/47817723", "47817723")</f>
        <v>47817723</v>
      </c>
      <c r="C4071" s="1" t="s">
        <v>5</v>
      </c>
      <c r="D4071" s="1">
        <v>9.0</v>
      </c>
      <c r="E4071" s="1">
        <v>0.283641423176306</v>
      </c>
    </row>
    <row r="4072">
      <c r="A4072" s="1">
        <v>4070.0</v>
      </c>
      <c r="B4072" s="2" t="str">
        <f>HYPERLINK("https://stackoverflow.com/a/47820165", "47820165")</f>
        <v>47820165</v>
      </c>
      <c r="C4072" s="1" t="s">
        <v>5</v>
      </c>
      <c r="D4072" s="1">
        <v>4.0</v>
      </c>
      <c r="E4072" s="1">
        <v>0.404132175785719</v>
      </c>
    </row>
    <row r="4073">
      <c r="A4073" s="1">
        <v>4071.0</v>
      </c>
      <c r="B4073" s="2" t="str">
        <f>HYPERLINK("https://stackoverflow.com/a/47820479", "47820479")</f>
        <v>47820479</v>
      </c>
      <c r="C4073" s="1" t="s">
        <v>5</v>
      </c>
      <c r="D4073" s="1">
        <v>3.0</v>
      </c>
      <c r="E4073" s="1">
        <v>0.25008325008325</v>
      </c>
    </row>
    <row r="4074">
      <c r="A4074" s="1">
        <v>4072.0</v>
      </c>
      <c r="B4074" s="2" t="str">
        <f>HYPERLINK("https://stackoverflow.com/a/47823345", "47823345")</f>
        <v>47823345</v>
      </c>
      <c r="C4074" s="1" t="s">
        <v>5</v>
      </c>
      <c r="D4074" s="1">
        <v>4.0</v>
      </c>
      <c r="E4074" s="1">
        <v>0.389512490370859</v>
      </c>
    </row>
    <row r="4075">
      <c r="A4075" s="1">
        <v>4073.0</v>
      </c>
      <c r="B4075" s="2" t="str">
        <f>HYPERLINK("https://stackoverflow.com/a/47830107", "47830107")</f>
        <v>47830107</v>
      </c>
      <c r="C4075" s="1" t="s">
        <v>5</v>
      </c>
      <c r="D4075" s="1">
        <v>3.0</v>
      </c>
      <c r="E4075" s="1">
        <v>0.477306218685528</v>
      </c>
    </row>
    <row r="4076">
      <c r="A4076" s="1">
        <v>4074.0</v>
      </c>
      <c r="B4076" s="2" t="str">
        <f>HYPERLINK("https://stackoverflow.com/a/47886587", "47886587")</f>
        <v>47886587</v>
      </c>
      <c r="C4076" s="1" t="s">
        <v>5</v>
      </c>
      <c r="D4076" s="1">
        <v>9.0</v>
      </c>
      <c r="E4076" s="1">
        <v>0.196729840208101</v>
      </c>
    </row>
    <row r="4077">
      <c r="A4077" s="1">
        <v>4075.0</v>
      </c>
      <c r="B4077" s="2" t="str">
        <f>HYPERLINK("https://stackoverflow.com/a/47910518", "47910518")</f>
        <v>47910518</v>
      </c>
      <c r="C4077" s="1" t="s">
        <v>5</v>
      </c>
      <c r="D4077" s="1">
        <v>11.0</v>
      </c>
      <c r="E4077" s="1">
        <v>0.221984805318138</v>
      </c>
    </row>
    <row r="4078">
      <c r="A4078" s="1">
        <v>4076.0</v>
      </c>
      <c r="B4078" s="2" t="str">
        <f>HYPERLINK("https://stackoverflow.com/a/48001643", "48001643")</f>
        <v>48001643</v>
      </c>
      <c r="C4078" s="1" t="s">
        <v>5</v>
      </c>
      <c r="D4078" s="1">
        <v>4.0</v>
      </c>
      <c r="E4078" s="1">
        <v>0.179319591084296</v>
      </c>
    </row>
    <row r="4079">
      <c r="A4079" s="1">
        <v>4077.0</v>
      </c>
      <c r="B4079" s="2" t="str">
        <f>HYPERLINK("https://stackoverflow.com/a/48119162", "48119162")</f>
        <v>48119162</v>
      </c>
      <c r="C4079" s="1" t="s">
        <v>5</v>
      </c>
      <c r="D4079" s="1">
        <v>10.0</v>
      </c>
      <c r="E4079" s="1">
        <v>0.678843011563599</v>
      </c>
    </row>
    <row r="4080">
      <c r="A4080" s="1">
        <v>4078.0</v>
      </c>
      <c r="B4080" s="2" t="str">
        <f>HYPERLINK("https://stackoverflow.com/a/48279047", "48279047")</f>
        <v>48279047</v>
      </c>
      <c r="C4080" s="1" t="s">
        <v>5</v>
      </c>
      <c r="D4080" s="1">
        <v>2.0</v>
      </c>
      <c r="E4080" s="1">
        <v>0.399293447293447</v>
      </c>
    </row>
    <row r="4081">
      <c r="A4081" s="1">
        <v>4079.0</v>
      </c>
      <c r="B4081" s="2" t="str">
        <f>HYPERLINK("https://stackoverflow.com/a/48324549", "48324549")</f>
        <v>48324549</v>
      </c>
      <c r="C4081" s="1" t="s">
        <v>5</v>
      </c>
      <c r="D4081" s="1">
        <v>2.0</v>
      </c>
      <c r="E4081" s="1">
        <v>0.381231466945752</v>
      </c>
    </row>
    <row r="4082">
      <c r="A4082" s="1">
        <v>4080.0</v>
      </c>
      <c r="B4082" s="2" t="str">
        <f>HYPERLINK("https://stackoverflow.com/a/48383905", "48383905")</f>
        <v>48383905</v>
      </c>
      <c r="C4082" s="1" t="s">
        <v>5</v>
      </c>
      <c r="D4082" s="1">
        <v>1.0</v>
      </c>
      <c r="E4082" s="1">
        <v>0.56917113893858</v>
      </c>
    </row>
    <row r="4083">
      <c r="A4083" s="1">
        <v>4081.0</v>
      </c>
      <c r="B4083" s="2" t="str">
        <f>HYPERLINK("https://stackoverflow.com/a/48426028", "48426028")</f>
        <v>48426028</v>
      </c>
      <c r="C4083" s="1" t="s">
        <v>5</v>
      </c>
      <c r="D4083" s="1">
        <v>11.0</v>
      </c>
      <c r="E4083" s="1">
        <v>0.294473961140627</v>
      </c>
    </row>
    <row r="4084">
      <c r="A4084" s="1">
        <v>4082.0</v>
      </c>
      <c r="B4084" s="2" t="str">
        <f>HYPERLINK("https://stackoverflow.com/a/48439073", "48439073")</f>
        <v>48439073</v>
      </c>
      <c r="C4084" s="1" t="s">
        <v>5</v>
      </c>
      <c r="D4084" s="1">
        <v>10.0</v>
      </c>
      <c r="E4084" s="1">
        <v>0.545792808723843</v>
      </c>
    </row>
    <row r="4085">
      <c r="A4085" s="1">
        <v>4083.0</v>
      </c>
      <c r="B4085" s="2" t="str">
        <f>HYPERLINK("https://stackoverflow.com/a/48439868", "48439868")</f>
        <v>48439868</v>
      </c>
      <c r="C4085" s="1" t="s">
        <v>5</v>
      </c>
      <c r="D4085" s="1">
        <v>8.0</v>
      </c>
      <c r="E4085" s="1">
        <v>0.204899267399267</v>
      </c>
    </row>
    <row r="4086">
      <c r="A4086" s="1">
        <v>4084.0</v>
      </c>
      <c r="B4086" s="2" t="str">
        <f>HYPERLINK("https://stackoverflow.com/a/48452352", "48452352")</f>
        <v>48452352</v>
      </c>
      <c r="C4086" s="1" t="s">
        <v>5</v>
      </c>
      <c r="D4086" s="1">
        <v>2.0</v>
      </c>
      <c r="E4086" s="1">
        <v>0.673877173877173</v>
      </c>
    </row>
    <row r="4087">
      <c r="A4087" s="1">
        <v>4085.0</v>
      </c>
      <c r="B4087" s="2" t="str">
        <f>HYPERLINK("https://stackoverflow.com/a/48466362", "48466362")</f>
        <v>48466362</v>
      </c>
      <c r="C4087" s="1" t="s">
        <v>5</v>
      </c>
      <c r="D4087" s="1">
        <v>7.0</v>
      </c>
      <c r="E4087" s="1">
        <v>0.316001164298377</v>
      </c>
    </row>
    <row r="4088">
      <c r="A4088" s="1">
        <v>4086.0</v>
      </c>
      <c r="B4088" s="2" t="str">
        <f>HYPERLINK("https://stackoverflow.com/a/48482803", "48482803")</f>
        <v>48482803</v>
      </c>
      <c r="C4088" s="1" t="s">
        <v>5</v>
      </c>
      <c r="D4088" s="1">
        <v>4.0</v>
      </c>
      <c r="E4088" s="1">
        <v>0.478681978681978</v>
      </c>
    </row>
    <row r="4089">
      <c r="A4089" s="1">
        <v>4087.0</v>
      </c>
      <c r="B4089" s="2" t="str">
        <f>HYPERLINK("https://stackoverflow.com/a/48528931", "48528931")</f>
        <v>48528931</v>
      </c>
      <c r="C4089" s="1" t="s">
        <v>5</v>
      </c>
      <c r="D4089" s="1">
        <v>1.0</v>
      </c>
      <c r="E4089" s="1">
        <v>0.440080971659918</v>
      </c>
    </row>
    <row r="4090">
      <c r="A4090" s="1">
        <v>4088.0</v>
      </c>
      <c r="B4090" s="2" t="str">
        <f>HYPERLINK("https://stackoverflow.com/a/48591858", "48591858")</f>
        <v>48591858</v>
      </c>
      <c r="C4090" s="1" t="s">
        <v>5</v>
      </c>
      <c r="D4090" s="1">
        <v>4.0</v>
      </c>
      <c r="E4090" s="1">
        <v>0.333965330444203</v>
      </c>
    </row>
    <row r="4091">
      <c r="A4091" s="1">
        <v>4089.0</v>
      </c>
      <c r="B4091" s="2" t="str">
        <f>HYPERLINK("https://stackoverflow.com/a/48602318", "48602318")</f>
        <v>48602318</v>
      </c>
      <c r="C4091" s="1" t="s">
        <v>5</v>
      </c>
      <c r="D4091" s="1">
        <v>3.0</v>
      </c>
      <c r="E4091" s="1">
        <v>0.278157644824311</v>
      </c>
    </row>
    <row r="4092">
      <c r="A4092" s="1">
        <v>4090.0</v>
      </c>
      <c r="B4092" s="2" t="str">
        <f>HYPERLINK("https://stackoverflow.com/a/48611208", "48611208")</f>
        <v>48611208</v>
      </c>
      <c r="C4092" s="1" t="s">
        <v>5</v>
      </c>
      <c r="D4092" s="1">
        <v>12.0</v>
      </c>
      <c r="E4092" s="1">
        <v>0.439949896846448</v>
      </c>
    </row>
    <row r="4093">
      <c r="A4093" s="1">
        <v>4091.0</v>
      </c>
      <c r="B4093" s="2" t="str">
        <f>HYPERLINK("https://stackoverflow.com/a/48628269", "48628269")</f>
        <v>48628269</v>
      </c>
      <c r="C4093" s="1" t="s">
        <v>5</v>
      </c>
      <c r="D4093" s="1">
        <v>6.0</v>
      </c>
      <c r="E4093" s="1">
        <v>0.379739978331527</v>
      </c>
    </row>
    <row r="4094">
      <c r="A4094" s="1">
        <v>4092.0</v>
      </c>
      <c r="B4094" s="2" t="str">
        <f>HYPERLINK("https://stackoverflow.com/a/48633390", "48633390")</f>
        <v>48633390</v>
      </c>
      <c r="C4094" s="1" t="s">
        <v>5</v>
      </c>
      <c r="D4094" s="1">
        <v>11.0</v>
      </c>
      <c r="E4094" s="1">
        <v>0.297683310841205</v>
      </c>
    </row>
    <row r="4095">
      <c r="A4095" s="1">
        <v>4093.0</v>
      </c>
      <c r="B4095" s="2" t="str">
        <f>HYPERLINK("https://stackoverflow.com/a/48642274", "48642274")</f>
        <v>48642274</v>
      </c>
      <c r="C4095" s="1" t="s">
        <v>5</v>
      </c>
      <c r="D4095" s="1">
        <v>9.0</v>
      </c>
      <c r="E4095" s="1">
        <v>0.466348734464676</v>
      </c>
    </row>
    <row r="4096">
      <c r="A4096" s="1">
        <v>4094.0</v>
      </c>
      <c r="B4096" s="2" t="str">
        <f>HYPERLINK("https://stackoverflow.com/a/48646795", "48646795")</f>
        <v>48646795</v>
      </c>
      <c r="C4096" s="1" t="s">
        <v>5</v>
      </c>
      <c r="D4096" s="1">
        <v>0.0</v>
      </c>
      <c r="E4096" s="1">
        <v>0.333889021195522</v>
      </c>
    </row>
    <row r="4097">
      <c r="A4097" s="1">
        <v>4095.0</v>
      </c>
      <c r="B4097" s="2" t="str">
        <f>HYPERLINK("https://stackoverflow.com/a/48651904", "48651904")</f>
        <v>48651904</v>
      </c>
      <c r="C4097" s="1" t="s">
        <v>5</v>
      </c>
      <c r="D4097" s="1">
        <v>1.0</v>
      </c>
      <c r="E4097" s="1">
        <v>0.607540976618283</v>
      </c>
    </row>
    <row r="4098">
      <c r="A4098" s="1">
        <v>4096.0</v>
      </c>
      <c r="B4098" s="2" t="str">
        <f>HYPERLINK("https://stackoverflow.com/a/48757984", "48757984")</f>
        <v>48757984</v>
      </c>
      <c r="C4098" s="1" t="s">
        <v>5</v>
      </c>
      <c r="D4098" s="1">
        <v>10.0</v>
      </c>
      <c r="E4098" s="1">
        <v>0.429351283207846</v>
      </c>
    </row>
    <row r="4099">
      <c r="A4099" s="1">
        <v>4097.0</v>
      </c>
      <c r="B4099" s="2" t="str">
        <f>HYPERLINK("https://stackoverflow.com/a/48805877", "48805877")</f>
        <v>48805877</v>
      </c>
      <c r="C4099" s="1" t="s">
        <v>5</v>
      </c>
      <c r="D4099" s="1">
        <v>1.0</v>
      </c>
      <c r="E4099" s="1">
        <v>0.40122298658884</v>
      </c>
    </row>
    <row r="4100">
      <c r="A4100" s="1">
        <v>4098.0</v>
      </c>
      <c r="B4100" s="2" t="str">
        <f>HYPERLINK("https://stackoverflow.com/a/48842439", "48842439")</f>
        <v>48842439</v>
      </c>
      <c r="C4100" s="1" t="s">
        <v>5</v>
      </c>
      <c r="D4100" s="1">
        <v>9.0</v>
      </c>
      <c r="E4100" s="1">
        <v>0.388589358055006</v>
      </c>
    </row>
    <row r="4101">
      <c r="A4101" s="1">
        <v>4099.0</v>
      </c>
      <c r="B4101" s="2" t="str">
        <f>HYPERLINK("https://stackoverflow.com/a/48865565", "48865565")</f>
        <v>48865565</v>
      </c>
      <c r="C4101" s="1" t="s">
        <v>5</v>
      </c>
      <c r="D4101" s="1">
        <v>7.0</v>
      </c>
      <c r="E4101" s="1">
        <v>0.474902874902874</v>
      </c>
    </row>
    <row r="4102">
      <c r="A4102" s="1">
        <v>4100.0</v>
      </c>
      <c r="B4102" s="2" t="str">
        <f>HYPERLINK("https://stackoverflow.com/a/48871444", "48871444")</f>
        <v>48871444</v>
      </c>
      <c r="C4102" s="1" t="s">
        <v>5</v>
      </c>
      <c r="D4102" s="1">
        <v>6.0</v>
      </c>
      <c r="E4102" s="1">
        <v>0.355094865733163</v>
      </c>
    </row>
    <row r="4103">
      <c r="A4103" s="1">
        <v>4101.0</v>
      </c>
      <c r="B4103" s="2" t="str">
        <f>HYPERLINK("https://stackoverflow.com/a/48875608", "48875608")</f>
        <v>48875608</v>
      </c>
      <c r="C4103" s="1" t="s">
        <v>5</v>
      </c>
      <c r="D4103" s="1">
        <v>11.0</v>
      </c>
      <c r="E4103" s="1">
        <v>0.472478632478632</v>
      </c>
    </row>
    <row r="4104">
      <c r="A4104" s="1">
        <v>4102.0</v>
      </c>
      <c r="B4104" s="2" t="str">
        <f>HYPERLINK("https://stackoverflow.com/a/48881818", "48881818")</f>
        <v>48881818</v>
      </c>
      <c r="C4104" s="1" t="s">
        <v>5</v>
      </c>
      <c r="D4104" s="1">
        <v>10.0</v>
      </c>
      <c r="E4104" s="1">
        <v>0.288190682556879</v>
      </c>
    </row>
    <row r="4105">
      <c r="A4105" s="1">
        <v>4103.0</v>
      </c>
      <c r="B4105" s="2" t="str">
        <f>HYPERLINK("https://stackoverflow.com/a/48891615", "48891615")</f>
        <v>48891615</v>
      </c>
      <c r="C4105" s="1" t="s">
        <v>5</v>
      </c>
      <c r="D4105" s="1">
        <v>2.0</v>
      </c>
      <c r="E4105" s="1">
        <v>0.519935677152172</v>
      </c>
    </row>
    <row r="4106">
      <c r="A4106" s="1">
        <v>4104.0</v>
      </c>
      <c r="B4106" s="2" t="str">
        <f>HYPERLINK("https://stackoverflow.com/a/48926866", "48926866")</f>
        <v>48926866</v>
      </c>
      <c r="C4106" s="1" t="s">
        <v>5</v>
      </c>
      <c r="D4106" s="1">
        <v>1.0</v>
      </c>
      <c r="E4106" s="1">
        <v>0.346691701382776</v>
      </c>
    </row>
    <row r="4107">
      <c r="A4107" s="1">
        <v>4105.0</v>
      </c>
      <c r="B4107" s="2" t="str">
        <f>HYPERLINK("https://stackoverflow.com/a/48950826", "48950826")</f>
        <v>48950826</v>
      </c>
      <c r="C4107" s="1" t="s">
        <v>5</v>
      </c>
      <c r="D4107" s="1">
        <v>9.0</v>
      </c>
      <c r="E4107" s="1">
        <v>0.545606045606045</v>
      </c>
    </row>
    <row r="4108">
      <c r="A4108" s="1">
        <v>4106.0</v>
      </c>
      <c r="B4108" s="2" t="str">
        <f>HYPERLINK("https://stackoverflow.com/a/48981236", "48981236")</f>
        <v>48981236</v>
      </c>
      <c r="C4108" s="1" t="s">
        <v>5</v>
      </c>
      <c r="D4108" s="1">
        <v>3.0</v>
      </c>
      <c r="E4108" s="1">
        <v>0.705062051811277</v>
      </c>
    </row>
    <row r="4109">
      <c r="A4109" s="1">
        <v>4107.0</v>
      </c>
      <c r="B4109" s="2" t="str">
        <f>HYPERLINK("https://stackoverflow.com/a/49006215", "49006215")</f>
        <v>49006215</v>
      </c>
      <c r="C4109" s="1" t="s">
        <v>5</v>
      </c>
      <c r="D4109" s="1">
        <v>10.0</v>
      </c>
      <c r="E4109" s="1">
        <v>0.596209202426819</v>
      </c>
    </row>
    <row r="4110">
      <c r="A4110" s="1">
        <v>4108.0</v>
      </c>
      <c r="B4110" s="2" t="str">
        <f>HYPERLINK("https://stackoverflow.com/a/49020892", "49020892")</f>
        <v>49020892</v>
      </c>
      <c r="C4110" s="1" t="s">
        <v>5</v>
      </c>
      <c r="D4110" s="1">
        <v>11.0</v>
      </c>
      <c r="E4110" s="1">
        <v>0.505593918955088</v>
      </c>
    </row>
    <row r="4111">
      <c r="A4111" s="1">
        <v>4109.0</v>
      </c>
      <c r="B4111" s="2" t="str">
        <f>HYPERLINK("https://stackoverflow.com/a/49042255", "49042255")</f>
        <v>49042255</v>
      </c>
      <c r="C4111" s="1" t="s">
        <v>5</v>
      </c>
      <c r="D4111" s="1">
        <v>11.0</v>
      </c>
      <c r="E4111" s="1">
        <v>0.308566191359208</v>
      </c>
    </row>
    <row r="4112">
      <c r="A4112" s="1">
        <v>4110.0</v>
      </c>
      <c r="B4112" s="2" t="str">
        <f>HYPERLINK("https://stackoverflow.com/a/49097763", "49097763")</f>
        <v>49097763</v>
      </c>
      <c r="C4112" s="1" t="s">
        <v>5</v>
      </c>
      <c r="D4112" s="1">
        <v>8.0</v>
      </c>
      <c r="E4112" s="1">
        <v>0.318462655717557</v>
      </c>
    </row>
    <row r="4113">
      <c r="A4113" s="1">
        <v>4111.0</v>
      </c>
      <c r="B4113" s="2" t="str">
        <f>HYPERLINK("https://stackoverflow.com/a/49103880", "49103880")</f>
        <v>49103880</v>
      </c>
      <c r="C4113" s="1" t="s">
        <v>5</v>
      </c>
      <c r="D4113" s="1">
        <v>1.0</v>
      </c>
      <c r="E4113" s="1">
        <v>0.638492765691683</v>
      </c>
    </row>
    <row r="4114">
      <c r="A4114" s="1">
        <v>4112.0</v>
      </c>
      <c r="B4114" s="2" t="str">
        <f>HYPERLINK("https://stackoverflow.com/a/49146043", "49146043")</f>
        <v>49146043</v>
      </c>
      <c r="C4114" s="1" t="s">
        <v>5</v>
      </c>
      <c r="D4114" s="1">
        <v>4.0</v>
      </c>
      <c r="E4114" s="1">
        <v>0.24070374070374</v>
      </c>
    </row>
    <row r="4115">
      <c r="A4115" s="1">
        <v>4113.0</v>
      </c>
      <c r="B4115" s="2" t="str">
        <f>HYPERLINK("https://stackoverflow.com/a/49175094", "49175094")</f>
        <v>49175094</v>
      </c>
      <c r="C4115" s="1" t="s">
        <v>5</v>
      </c>
      <c r="D4115" s="1">
        <v>0.0</v>
      </c>
      <c r="E4115" s="1">
        <v>0.287983452367013</v>
      </c>
    </row>
    <row r="4116">
      <c r="A4116" s="1">
        <v>4114.0</v>
      </c>
      <c r="B4116" s="2" t="str">
        <f>HYPERLINK("https://stackoverflow.com/a/49220818", "49220818")</f>
        <v>49220818</v>
      </c>
      <c r="C4116" s="1" t="s">
        <v>5</v>
      </c>
      <c r="D4116" s="1">
        <v>10.0</v>
      </c>
      <c r="E4116" s="1">
        <v>0.307770362564883</v>
      </c>
    </row>
    <row r="4117">
      <c r="A4117" s="1">
        <v>4115.0</v>
      </c>
      <c r="B4117" s="2" t="str">
        <f>HYPERLINK("https://stackoverflow.com/a/49223721", "49223721")</f>
        <v>49223721</v>
      </c>
      <c r="C4117" s="1" t="s">
        <v>5</v>
      </c>
      <c r="D4117" s="1">
        <v>1.0</v>
      </c>
      <c r="E4117" s="1">
        <v>0.662423470934108</v>
      </c>
    </row>
    <row r="4118">
      <c r="A4118" s="1">
        <v>4116.0</v>
      </c>
      <c r="B4118" s="2" t="str">
        <f>HYPERLINK("https://stackoverflow.com/a/49229199", "49229199")</f>
        <v>49229199</v>
      </c>
      <c r="C4118" s="1" t="s">
        <v>5</v>
      </c>
      <c r="D4118" s="1">
        <v>12.0</v>
      </c>
      <c r="E4118" s="1">
        <v>0.51865749426725</v>
      </c>
    </row>
    <row r="4119">
      <c r="A4119" s="1">
        <v>4117.0</v>
      </c>
      <c r="B4119" s="2" t="str">
        <f>HYPERLINK("https://stackoverflow.com/a/49242888", "49242888")</f>
        <v>49242888</v>
      </c>
      <c r="C4119" s="1" t="s">
        <v>5</v>
      </c>
      <c r="D4119" s="1">
        <v>4.0</v>
      </c>
      <c r="E4119" s="1">
        <v>0.446525840308223</v>
      </c>
    </row>
    <row r="4120">
      <c r="A4120" s="1">
        <v>4118.0</v>
      </c>
      <c r="B4120" s="2" t="str">
        <f>HYPERLINK("https://stackoverflow.com/a/49301986", "49301986")</f>
        <v>49301986</v>
      </c>
      <c r="C4120" s="1" t="s">
        <v>5</v>
      </c>
      <c r="D4120" s="1">
        <v>1.0</v>
      </c>
      <c r="E4120" s="1">
        <v>0.501987676406281</v>
      </c>
    </row>
    <row r="4121">
      <c r="A4121" s="1">
        <v>4119.0</v>
      </c>
      <c r="B4121" s="2" t="str">
        <f>HYPERLINK("https://stackoverflow.com/a/49311336", "49311336")</f>
        <v>49311336</v>
      </c>
      <c r="C4121" s="1" t="s">
        <v>5</v>
      </c>
      <c r="D4121" s="1">
        <v>10.0</v>
      </c>
      <c r="E4121" s="1">
        <v>0.412252418240442</v>
      </c>
    </row>
    <row r="4122">
      <c r="A4122" s="1">
        <v>4120.0</v>
      </c>
      <c r="B4122" s="2" t="str">
        <f>HYPERLINK("https://stackoverflow.com/a/49379459", "49379459")</f>
        <v>49379459</v>
      </c>
      <c r="C4122" s="1" t="s">
        <v>5</v>
      </c>
      <c r="D4122" s="1">
        <v>10.0</v>
      </c>
      <c r="E4122" s="1">
        <v>0.212565212565212</v>
      </c>
    </row>
    <row r="4123">
      <c r="A4123" s="1">
        <v>4121.0</v>
      </c>
      <c r="B4123" s="2" t="str">
        <f>HYPERLINK("https://stackoverflow.com/a/49424033", "49424033")</f>
        <v>49424033</v>
      </c>
      <c r="C4123" s="1" t="s">
        <v>5</v>
      </c>
      <c r="D4123" s="1">
        <v>11.0</v>
      </c>
      <c r="E4123" s="1">
        <v>0.268196542169144</v>
      </c>
    </row>
    <row r="4124">
      <c r="A4124" s="1">
        <v>4122.0</v>
      </c>
      <c r="B4124" s="2" t="str">
        <f>HYPERLINK("https://stackoverflow.com/a/49428459", "49428459")</f>
        <v>49428459</v>
      </c>
      <c r="C4124" s="1" t="s">
        <v>5</v>
      </c>
      <c r="D4124" s="1">
        <v>10.0</v>
      </c>
      <c r="E4124" s="1">
        <v>0.488465687494813</v>
      </c>
    </row>
    <row r="4125">
      <c r="A4125" s="1">
        <v>4123.0</v>
      </c>
      <c r="B4125" s="2" t="str">
        <f>HYPERLINK("https://stackoverflow.com/a/49434916", "49434916")</f>
        <v>49434916</v>
      </c>
      <c r="C4125" s="1" t="s">
        <v>5</v>
      </c>
      <c r="D4125" s="1">
        <v>12.0</v>
      </c>
      <c r="E4125" s="1">
        <v>0.372016872016871</v>
      </c>
    </row>
    <row r="4126">
      <c r="A4126" s="1">
        <v>4124.0</v>
      </c>
      <c r="B4126" s="2" t="str">
        <f>HYPERLINK("https://stackoverflow.com/a/49447462", "49447462")</f>
        <v>49447462</v>
      </c>
      <c r="C4126" s="1" t="s">
        <v>5</v>
      </c>
      <c r="D4126" s="1">
        <v>1.0</v>
      </c>
      <c r="E4126" s="1">
        <v>0.273140571012911</v>
      </c>
    </row>
    <row r="4127">
      <c r="A4127" s="1">
        <v>4125.0</v>
      </c>
      <c r="B4127" s="2" t="str">
        <f>HYPERLINK("https://stackoverflow.com/a/49449205", "49449205")</f>
        <v>49449205</v>
      </c>
      <c r="C4127" s="1" t="s">
        <v>5</v>
      </c>
      <c r="D4127" s="1">
        <v>9.0</v>
      </c>
      <c r="E4127" s="1">
        <v>0.353071225071225</v>
      </c>
    </row>
    <row r="4128">
      <c r="A4128" s="1">
        <v>4126.0</v>
      </c>
      <c r="B4128" s="2" t="str">
        <f>HYPERLINK("https://stackoverflow.com/a/49467664", "49467664")</f>
        <v>49467664</v>
      </c>
      <c r="C4128" s="1" t="s">
        <v>5</v>
      </c>
      <c r="D4128" s="1">
        <v>12.0</v>
      </c>
      <c r="E4128" s="1">
        <v>0.211404421736525</v>
      </c>
    </row>
    <row r="4129">
      <c r="A4129" s="1">
        <v>4127.0</v>
      </c>
      <c r="B4129" s="2" t="str">
        <f>HYPERLINK("https://stackoverflow.com/a/49488781", "49488781")</f>
        <v>49488781</v>
      </c>
      <c r="C4129" s="1" t="s">
        <v>5</v>
      </c>
      <c r="D4129" s="1">
        <v>10.0</v>
      </c>
      <c r="E4129" s="1">
        <v>0.202654071075123</v>
      </c>
    </row>
    <row r="4130">
      <c r="A4130" s="1">
        <v>4128.0</v>
      </c>
      <c r="B4130" s="2" t="str">
        <f>HYPERLINK("https://stackoverflow.com/a/49496987", "49496987")</f>
        <v>49496987</v>
      </c>
      <c r="C4130" s="1" t="s">
        <v>5</v>
      </c>
      <c r="D4130" s="1">
        <v>10.0</v>
      </c>
      <c r="E4130" s="1">
        <v>0.545792808723843</v>
      </c>
    </row>
    <row r="4131">
      <c r="A4131" s="1">
        <v>4129.0</v>
      </c>
      <c r="B4131" s="2" t="str">
        <f>HYPERLINK("https://stackoverflow.com/a/49504777", "49504777")</f>
        <v>49504777</v>
      </c>
      <c r="C4131" s="1" t="s">
        <v>5</v>
      </c>
      <c r="D4131" s="1">
        <v>6.0</v>
      </c>
      <c r="E4131" s="1">
        <v>0.297111228461342</v>
      </c>
    </row>
    <row r="4132">
      <c r="A4132" s="1">
        <v>4130.0</v>
      </c>
      <c r="B4132" s="2" t="str">
        <f>HYPERLINK("https://stackoverflow.com/a/49506812", "49506812")</f>
        <v>49506812</v>
      </c>
      <c r="C4132" s="1" t="s">
        <v>5</v>
      </c>
      <c r="D4132" s="1">
        <v>3.0</v>
      </c>
      <c r="E4132" s="1">
        <v>0.428266382720501</v>
      </c>
    </row>
    <row r="4133">
      <c r="A4133" s="1">
        <v>4131.0</v>
      </c>
      <c r="B4133" s="2" t="str">
        <f>HYPERLINK("https://stackoverflow.com/a/49509195", "49509195")</f>
        <v>49509195</v>
      </c>
      <c r="C4133" s="1" t="s">
        <v>5</v>
      </c>
      <c r="D4133" s="1">
        <v>1.0</v>
      </c>
      <c r="E4133" s="1">
        <v>0.526575854700854</v>
      </c>
    </row>
    <row r="4134">
      <c r="A4134" s="1">
        <v>4132.0</v>
      </c>
      <c r="B4134" s="2" t="str">
        <f>HYPERLINK("https://stackoverflow.com/a/49528679", "49528679")</f>
        <v>49528679</v>
      </c>
      <c r="C4134" s="1" t="s">
        <v>5</v>
      </c>
      <c r="D4134" s="1">
        <v>1.0</v>
      </c>
      <c r="E4134" s="1">
        <v>0.384018123777159</v>
      </c>
    </row>
    <row r="4135">
      <c r="A4135" s="1">
        <v>4133.0</v>
      </c>
      <c r="B4135" s="2" t="str">
        <f>HYPERLINK("https://stackoverflow.com/a/49544447", "49544447")</f>
        <v>49544447</v>
      </c>
      <c r="C4135" s="1" t="s">
        <v>5</v>
      </c>
      <c r="D4135" s="1">
        <v>12.0</v>
      </c>
      <c r="E4135" s="1">
        <v>0.340985143977662</v>
      </c>
    </row>
    <row r="4136">
      <c r="A4136" s="1">
        <v>4134.0</v>
      </c>
      <c r="B4136" s="2" t="str">
        <f>HYPERLINK("https://stackoverflow.com/a/49553459", "49553459")</f>
        <v>49553459</v>
      </c>
      <c r="C4136" s="1" t="s">
        <v>5</v>
      </c>
      <c r="D4136" s="1">
        <v>4.0</v>
      </c>
      <c r="E4136" s="1">
        <v>0.178719484108705</v>
      </c>
    </row>
    <row r="4137">
      <c r="A4137" s="1">
        <v>4135.0</v>
      </c>
      <c r="B4137" s="2" t="str">
        <f>HYPERLINK("https://stackoverflow.com/a/49565318", "49565318")</f>
        <v>49565318</v>
      </c>
      <c r="C4137" s="1" t="s">
        <v>5</v>
      </c>
      <c r="D4137" s="1">
        <v>12.0</v>
      </c>
      <c r="E4137" s="1">
        <v>0.335420649045327</v>
      </c>
    </row>
    <row r="4138">
      <c r="A4138" s="1">
        <v>4136.0</v>
      </c>
      <c r="B4138" s="2" t="str">
        <f>HYPERLINK("https://stackoverflow.com/a/49573392", "49573392")</f>
        <v>49573392</v>
      </c>
      <c r="C4138" s="1" t="s">
        <v>5</v>
      </c>
      <c r="D4138" s="1">
        <v>1.0</v>
      </c>
      <c r="E4138" s="1">
        <v>0.55878836189717</v>
      </c>
    </row>
    <row r="4139">
      <c r="A4139" s="1">
        <v>4137.0</v>
      </c>
      <c r="B4139" s="2" t="str">
        <f>HYPERLINK("https://stackoverflow.com/a/49615281", "49615281")</f>
        <v>49615281</v>
      </c>
      <c r="C4139" s="1" t="s">
        <v>5</v>
      </c>
      <c r="D4139" s="1">
        <v>1.0</v>
      </c>
      <c r="E4139" s="1">
        <v>0.515177045177045</v>
      </c>
    </row>
    <row r="4140">
      <c r="A4140" s="1">
        <v>4138.0</v>
      </c>
      <c r="B4140" s="2" t="str">
        <f>HYPERLINK("https://stackoverflow.com/a/49659166", "49659166")</f>
        <v>49659166</v>
      </c>
      <c r="C4140" s="1" t="s">
        <v>5</v>
      </c>
      <c r="D4140" s="1">
        <v>1.0</v>
      </c>
      <c r="E4140" s="1">
        <v>0.682643648980282</v>
      </c>
    </row>
    <row r="4141">
      <c r="A4141" s="1">
        <v>4139.0</v>
      </c>
      <c r="B4141" s="2" t="str">
        <f>HYPERLINK("https://stackoverflow.com/a/49666940", "49666940")</f>
        <v>49666940</v>
      </c>
      <c r="C4141" s="1" t="s">
        <v>5</v>
      </c>
      <c r="D4141" s="1">
        <v>0.0</v>
      </c>
      <c r="E4141" s="1">
        <v>0.517721017721017</v>
      </c>
    </row>
    <row r="4142">
      <c r="A4142" s="1">
        <v>4140.0</v>
      </c>
      <c r="B4142" s="2" t="str">
        <f>HYPERLINK("https://stackoverflow.com/a/49669653", "49669653")</f>
        <v>49669653</v>
      </c>
      <c r="C4142" s="1" t="s">
        <v>5</v>
      </c>
      <c r="D4142" s="1">
        <v>6.0</v>
      </c>
      <c r="E4142" s="1">
        <v>0.357560331825037</v>
      </c>
    </row>
    <row r="4143">
      <c r="A4143" s="1">
        <v>4141.0</v>
      </c>
      <c r="B4143" s="2" t="str">
        <f>HYPERLINK("https://stackoverflow.com/a/49670353", "49670353")</f>
        <v>49670353</v>
      </c>
      <c r="C4143" s="1" t="s">
        <v>5</v>
      </c>
      <c r="D4143" s="1">
        <v>6.0</v>
      </c>
      <c r="E4143" s="1">
        <v>0.219117463376336</v>
      </c>
    </row>
    <row r="4144">
      <c r="A4144" s="1">
        <v>4142.0</v>
      </c>
      <c r="B4144" s="2" t="str">
        <f>HYPERLINK("https://stackoverflow.com/a/49689289", "49689289")</f>
        <v>49689289</v>
      </c>
      <c r="C4144" s="1" t="s">
        <v>5</v>
      </c>
      <c r="D4144" s="1">
        <v>0.0</v>
      </c>
      <c r="E4144" s="1">
        <v>0.0769230769230769</v>
      </c>
    </row>
    <row r="4145">
      <c r="A4145" s="1">
        <v>4143.0</v>
      </c>
      <c r="B4145" s="2" t="str">
        <f>HYPERLINK("https://stackoverflow.com/a/49692206", "49692206")</f>
        <v>49692206</v>
      </c>
      <c r="C4145" s="1" t="s">
        <v>5</v>
      </c>
      <c r="D4145" s="1">
        <v>10.0</v>
      </c>
      <c r="E4145" s="1">
        <v>0.314117718373037</v>
      </c>
    </row>
    <row r="4146">
      <c r="A4146" s="1">
        <v>4144.0</v>
      </c>
      <c r="B4146" s="2" t="str">
        <f>HYPERLINK("https://stackoverflow.com/a/49715967", "49715967")</f>
        <v>49715967</v>
      </c>
      <c r="C4146" s="1" t="s">
        <v>5</v>
      </c>
      <c r="D4146" s="1">
        <v>5.0</v>
      </c>
      <c r="E4146" s="1">
        <v>0.56071360061385</v>
      </c>
    </row>
    <row r="4147">
      <c r="A4147" s="1">
        <v>4145.0</v>
      </c>
      <c r="B4147" s="2" t="str">
        <f>HYPERLINK("https://stackoverflow.com/a/49717039", "49717039")</f>
        <v>49717039</v>
      </c>
      <c r="C4147" s="1" t="s">
        <v>5</v>
      </c>
      <c r="D4147" s="1">
        <v>9.0</v>
      </c>
      <c r="E4147" s="1">
        <v>0.283641423176306</v>
      </c>
    </row>
    <row r="4148">
      <c r="A4148" s="1">
        <v>4146.0</v>
      </c>
      <c r="B4148" s="2" t="str">
        <f>HYPERLINK("https://stackoverflow.com/a/49738995", "49738995")</f>
        <v>49738995</v>
      </c>
      <c r="C4148" s="1" t="s">
        <v>5</v>
      </c>
      <c r="D4148" s="1">
        <v>3.0</v>
      </c>
      <c r="E4148" s="1">
        <v>0.579687034910915</v>
      </c>
    </row>
    <row r="4149">
      <c r="A4149" s="1">
        <v>4147.0</v>
      </c>
      <c r="B4149" s="2" t="str">
        <f>HYPERLINK("https://stackoverflow.com/a/49747691", "49747691")</f>
        <v>49747691</v>
      </c>
      <c r="C4149" s="1" t="s">
        <v>5</v>
      </c>
      <c r="D4149" s="1">
        <v>2.0</v>
      </c>
      <c r="E4149" s="1">
        <v>0.502578377317416</v>
      </c>
    </row>
    <row r="4150">
      <c r="A4150" s="1">
        <v>4148.0</v>
      </c>
      <c r="B4150" s="2" t="str">
        <f>HYPERLINK("https://stackoverflow.com/a/49770636", "49770636")</f>
        <v>49770636</v>
      </c>
      <c r="C4150" s="1" t="s">
        <v>5</v>
      </c>
      <c r="D4150" s="1">
        <v>6.0</v>
      </c>
      <c r="E4150" s="1">
        <v>0.629102327997355</v>
      </c>
    </row>
    <row r="4151">
      <c r="A4151" s="1">
        <v>4149.0</v>
      </c>
      <c r="B4151" s="2" t="str">
        <f>HYPERLINK("https://stackoverflow.com/a/49789544", "49789544")</f>
        <v>49789544</v>
      </c>
      <c r="C4151" s="1" t="s">
        <v>5</v>
      </c>
      <c r="D4151" s="1">
        <v>0.0</v>
      </c>
      <c r="E4151" s="1">
        <v>0.250062235499128</v>
      </c>
    </row>
    <row r="4152">
      <c r="A4152" s="1">
        <v>4150.0</v>
      </c>
      <c r="B4152" s="2" t="str">
        <f>HYPERLINK("https://stackoverflow.com/a/49809115", "49809115")</f>
        <v>49809115</v>
      </c>
      <c r="C4152" s="1" t="s">
        <v>5</v>
      </c>
      <c r="D4152" s="1">
        <v>1.0</v>
      </c>
      <c r="E4152" s="1">
        <v>0.51639495620977</v>
      </c>
    </row>
    <row r="4153">
      <c r="A4153" s="1">
        <v>4151.0</v>
      </c>
      <c r="B4153" s="2" t="str">
        <f>HYPERLINK("https://stackoverflow.com/a/49895043", "49895043")</f>
        <v>49895043</v>
      </c>
      <c r="C4153" s="1" t="s">
        <v>5</v>
      </c>
      <c r="D4153" s="1">
        <v>8.0</v>
      </c>
      <c r="E4153" s="1">
        <v>0.259374901441322</v>
      </c>
    </row>
    <row r="4154">
      <c r="A4154" s="1">
        <v>4152.0</v>
      </c>
      <c r="B4154" s="2" t="str">
        <f>HYPERLINK("https://stackoverflow.com/a/49897894", "49897894")</f>
        <v>49897894</v>
      </c>
      <c r="C4154" s="1" t="s">
        <v>5</v>
      </c>
      <c r="D4154" s="1">
        <v>4.0</v>
      </c>
      <c r="E4154" s="1">
        <v>0.386101820884429</v>
      </c>
    </row>
    <row r="4155">
      <c r="A4155" s="1">
        <v>4153.0</v>
      </c>
      <c r="B4155" s="2" t="str">
        <f>HYPERLINK("https://stackoverflow.com/a/49920361", "49920361")</f>
        <v>49920361</v>
      </c>
      <c r="C4155" s="1" t="s">
        <v>5</v>
      </c>
      <c r="D4155" s="1">
        <v>11.0</v>
      </c>
      <c r="E4155" s="1">
        <v>0.47921295462279</v>
      </c>
    </row>
    <row r="4156">
      <c r="A4156" s="1">
        <v>4154.0</v>
      </c>
      <c r="B4156" s="2" t="str">
        <f>HYPERLINK("https://stackoverflow.com/a/49925236", "49925236")</f>
        <v>49925236</v>
      </c>
      <c r="C4156" s="1" t="s">
        <v>5</v>
      </c>
      <c r="D4156" s="1">
        <v>5.0</v>
      </c>
      <c r="E4156" s="1">
        <v>0.280695114643454</v>
      </c>
    </row>
    <row r="4157">
      <c r="A4157" s="1">
        <v>4155.0</v>
      </c>
      <c r="B4157" s="2" t="str">
        <f>HYPERLINK("https://stackoverflow.com/a/49933936", "49933936")</f>
        <v>49933936</v>
      </c>
      <c r="C4157" s="1" t="s">
        <v>5</v>
      </c>
      <c r="D4157" s="1">
        <v>1.0</v>
      </c>
      <c r="E4157" s="1">
        <v>0.436421284808381</v>
      </c>
    </row>
    <row r="4158">
      <c r="A4158" s="1">
        <v>4156.0</v>
      </c>
      <c r="B4158" s="2" t="str">
        <f>HYPERLINK("https://stackoverflow.com/a/49944261", "49944261")</f>
        <v>49944261</v>
      </c>
      <c r="C4158" s="1" t="s">
        <v>5</v>
      </c>
      <c r="D4158" s="1">
        <v>11.0</v>
      </c>
      <c r="E4158" s="1">
        <v>0.413300550286851</v>
      </c>
    </row>
    <row r="4159">
      <c r="A4159" s="1">
        <v>4157.0</v>
      </c>
      <c r="B4159" s="2" t="str">
        <f>HYPERLINK("https://stackoverflow.com/a/49957580", "49957580")</f>
        <v>49957580</v>
      </c>
      <c r="C4159" s="1" t="s">
        <v>5</v>
      </c>
      <c r="D4159" s="1">
        <v>1.0</v>
      </c>
      <c r="E4159" s="1">
        <v>0.261600905436521</v>
      </c>
    </row>
    <row r="4160">
      <c r="A4160" s="1">
        <v>4158.0</v>
      </c>
      <c r="B4160" s="2" t="str">
        <f>HYPERLINK("https://stackoverflow.com/a/49958989", "49958989")</f>
        <v>49958989</v>
      </c>
      <c r="C4160" s="1" t="s">
        <v>5</v>
      </c>
      <c r="D4160" s="1">
        <v>3.0</v>
      </c>
      <c r="E4160" s="1">
        <v>0.184426684426684</v>
      </c>
    </row>
    <row r="4161">
      <c r="A4161" s="1">
        <v>4159.0</v>
      </c>
      <c r="B4161" s="2" t="str">
        <f>HYPERLINK("https://stackoverflow.com/a/49988947", "49988947")</f>
        <v>49988947</v>
      </c>
      <c r="C4161" s="1" t="s">
        <v>5</v>
      </c>
      <c r="D4161" s="1">
        <v>9.0</v>
      </c>
      <c r="E4161" s="1">
        <v>0.32165487768936</v>
      </c>
    </row>
    <row r="4162">
      <c r="A4162" s="1">
        <v>4160.0</v>
      </c>
      <c r="B4162" s="2" t="str">
        <f>HYPERLINK("https://stackoverflow.com/a/49997339", "49997339")</f>
        <v>49997339</v>
      </c>
      <c r="C4162" s="1" t="s">
        <v>5</v>
      </c>
      <c r="D4162" s="1">
        <v>0.0</v>
      </c>
      <c r="E4162" s="1">
        <v>0.221742053202727</v>
      </c>
    </row>
    <row r="4163">
      <c r="A4163" s="1">
        <v>4161.0</v>
      </c>
      <c r="B4163" s="2" t="str">
        <f>HYPERLINK("https://stackoverflow.com/a/50013399", "50013399")</f>
        <v>50013399</v>
      </c>
      <c r="C4163" s="1" t="s">
        <v>5</v>
      </c>
      <c r="D4163" s="1">
        <v>8.0</v>
      </c>
      <c r="E4163" s="1">
        <v>0.250015446400988</v>
      </c>
    </row>
    <row r="4164">
      <c r="A4164" s="1">
        <v>4162.0</v>
      </c>
      <c r="B4164" s="2" t="str">
        <f>HYPERLINK("https://stackoverflow.com/a/50024563", "50024563")</f>
        <v>50024563</v>
      </c>
      <c r="C4164" s="1" t="s">
        <v>5</v>
      </c>
      <c r="D4164" s="1">
        <v>9.0</v>
      </c>
      <c r="E4164" s="1">
        <v>0.493249607535321</v>
      </c>
    </row>
    <row r="4165">
      <c r="A4165" s="1">
        <v>4163.0</v>
      </c>
      <c r="B4165" s="2" t="str">
        <f>HYPERLINK("https://stackoverflow.com/a/50038740", "50038740")</f>
        <v>50038740</v>
      </c>
      <c r="C4165" s="1" t="s">
        <v>5</v>
      </c>
      <c r="D4165" s="1">
        <v>5.0</v>
      </c>
      <c r="E4165" s="1">
        <v>0.264286911345734</v>
      </c>
    </row>
    <row r="4166">
      <c r="A4166" s="1">
        <v>4164.0</v>
      </c>
      <c r="B4166" s="2" t="str">
        <f>HYPERLINK("https://stackoverflow.com/a/50084095", "50084095")</f>
        <v>50084095</v>
      </c>
      <c r="C4166" s="1" t="s">
        <v>5</v>
      </c>
      <c r="D4166" s="1">
        <v>9.0</v>
      </c>
      <c r="E4166" s="1">
        <v>0.342305091797992</v>
      </c>
    </row>
    <row r="4167">
      <c r="A4167" s="1">
        <v>4165.0</v>
      </c>
      <c r="B4167" s="2" t="str">
        <f>HYPERLINK("https://stackoverflow.com/a/50102219", "50102219")</f>
        <v>50102219</v>
      </c>
      <c r="C4167" s="1" t="s">
        <v>5</v>
      </c>
      <c r="D4167" s="1">
        <v>9.0</v>
      </c>
      <c r="E4167" s="1">
        <v>0.303552629231126</v>
      </c>
    </row>
    <row r="4168">
      <c r="A4168" s="1">
        <v>4166.0</v>
      </c>
      <c r="B4168" s="2" t="str">
        <f>HYPERLINK("https://stackoverflow.com/a/50125193", "50125193")</f>
        <v>50125193</v>
      </c>
      <c r="C4168" s="1" t="s">
        <v>5</v>
      </c>
      <c r="D4168" s="1">
        <v>11.0</v>
      </c>
      <c r="E4168" s="1">
        <v>0.346872571872571</v>
      </c>
    </row>
    <row r="4169">
      <c r="A4169" s="1">
        <v>4167.0</v>
      </c>
      <c r="B4169" s="2" t="str">
        <f>HYPERLINK("https://stackoverflow.com/a/50128461", "50128461")</f>
        <v>50128461</v>
      </c>
      <c r="C4169" s="1" t="s">
        <v>5</v>
      </c>
      <c r="D4169" s="1">
        <v>1.0</v>
      </c>
      <c r="E4169" s="1">
        <v>0.396072013093289</v>
      </c>
    </row>
    <row r="4170">
      <c r="A4170" s="1">
        <v>4168.0</v>
      </c>
      <c r="B4170" s="2" t="str">
        <f>HYPERLINK("https://stackoverflow.com/a/50130057", "50130057")</f>
        <v>50130057</v>
      </c>
      <c r="C4170" s="1" t="s">
        <v>5</v>
      </c>
      <c r="D4170" s="1">
        <v>9.0</v>
      </c>
      <c r="E4170" s="1">
        <v>0.403603050309637</v>
      </c>
    </row>
    <row r="4171">
      <c r="A4171" s="1">
        <v>4169.0</v>
      </c>
      <c r="B4171" s="2" t="str">
        <f>HYPERLINK("https://stackoverflow.com/a/50130081", "50130081")</f>
        <v>50130081</v>
      </c>
      <c r="C4171" s="1" t="s">
        <v>5</v>
      </c>
      <c r="D4171" s="1">
        <v>12.0</v>
      </c>
      <c r="E4171" s="1">
        <v>0.393513640088982</v>
      </c>
    </row>
    <row r="4172">
      <c r="A4172" s="1">
        <v>4170.0</v>
      </c>
      <c r="B4172" s="2" t="str">
        <f>HYPERLINK("https://stackoverflow.com/a/50130435", "50130435")</f>
        <v>50130435</v>
      </c>
      <c r="C4172" s="1" t="s">
        <v>5</v>
      </c>
      <c r="D4172" s="1">
        <v>9.0</v>
      </c>
      <c r="E4172" s="1">
        <v>0.416129426129426</v>
      </c>
    </row>
    <row r="4173">
      <c r="A4173" s="1">
        <v>4171.0</v>
      </c>
      <c r="B4173" s="2" t="str">
        <f>HYPERLINK("https://stackoverflow.com/a/50142255", "50142255")</f>
        <v>50142255</v>
      </c>
      <c r="C4173" s="1" t="s">
        <v>5</v>
      </c>
      <c r="D4173" s="1">
        <v>9.0</v>
      </c>
      <c r="E4173" s="1">
        <v>0.345857317285888</v>
      </c>
    </row>
    <row r="4174">
      <c r="A4174" s="1">
        <v>4172.0</v>
      </c>
      <c r="B4174" s="2" t="str">
        <f>HYPERLINK("https://stackoverflow.com/a/50156366", "50156366")</f>
        <v>50156366</v>
      </c>
      <c r="C4174" s="1" t="s">
        <v>5</v>
      </c>
      <c r="D4174" s="1">
        <v>9.0</v>
      </c>
      <c r="E4174" s="1">
        <v>0.314117718373037</v>
      </c>
    </row>
    <row r="4175">
      <c r="A4175" s="1">
        <v>4173.0</v>
      </c>
      <c r="B4175" s="2" t="str">
        <f>HYPERLINK("https://stackoverflow.com/a/50168257", "50168257")</f>
        <v>50168257</v>
      </c>
      <c r="C4175" s="1" t="s">
        <v>5</v>
      </c>
      <c r="D4175" s="1">
        <v>6.0</v>
      </c>
      <c r="E4175" s="1">
        <v>0.193480811127869</v>
      </c>
    </row>
    <row r="4176">
      <c r="A4176" s="1">
        <v>4174.0</v>
      </c>
      <c r="B4176" s="2" t="str">
        <f>HYPERLINK("https://stackoverflow.com/a/50194352", "50194352")</f>
        <v>50194352</v>
      </c>
      <c r="C4176" s="1" t="s">
        <v>5</v>
      </c>
      <c r="D4176" s="1">
        <v>9.0</v>
      </c>
      <c r="E4176" s="1">
        <v>0.550536067450817</v>
      </c>
    </row>
    <row r="4177">
      <c r="A4177" s="1">
        <v>4175.0</v>
      </c>
      <c r="B4177" s="2" t="str">
        <f>HYPERLINK("https://stackoverflow.com/a/50211166", "50211166")</f>
        <v>50211166</v>
      </c>
      <c r="C4177" s="1" t="s">
        <v>5</v>
      </c>
      <c r="D4177" s="1">
        <v>7.0</v>
      </c>
      <c r="E4177" s="1">
        <v>0.293999501546671</v>
      </c>
    </row>
    <row r="4178">
      <c r="A4178" s="1">
        <v>4176.0</v>
      </c>
      <c r="B4178" s="2" t="str">
        <f>HYPERLINK("https://stackoverflow.com/a/50218500", "50218500")</f>
        <v>50218500</v>
      </c>
      <c r="C4178" s="1" t="s">
        <v>5</v>
      </c>
      <c r="D4178" s="1">
        <v>11.0</v>
      </c>
      <c r="E4178" s="1">
        <v>0.289570194417591</v>
      </c>
    </row>
    <row r="4179">
      <c r="A4179" s="1">
        <v>4177.0</v>
      </c>
      <c r="B4179" s="2" t="str">
        <f>HYPERLINK("https://stackoverflow.com/a/50247924", "50247924")</f>
        <v>50247924</v>
      </c>
      <c r="C4179" s="1" t="s">
        <v>5</v>
      </c>
      <c r="D4179" s="1">
        <v>6.0</v>
      </c>
      <c r="E4179" s="1">
        <v>0.37257525083612</v>
      </c>
    </row>
    <row r="4180">
      <c r="A4180" s="1">
        <v>4178.0</v>
      </c>
      <c r="B4180" s="2" t="str">
        <f>HYPERLINK("https://stackoverflow.com/a/50267824", "50267824")</f>
        <v>50267824</v>
      </c>
      <c r="C4180" s="1" t="s">
        <v>5</v>
      </c>
      <c r="D4180" s="1">
        <v>6.0</v>
      </c>
      <c r="E4180" s="1">
        <v>0.54041514041514</v>
      </c>
    </row>
    <row r="4181">
      <c r="A4181" s="1">
        <v>4179.0</v>
      </c>
      <c r="B4181" s="2" t="str">
        <f>HYPERLINK("https://stackoverflow.com/a/50299058", "50299058")</f>
        <v>50299058</v>
      </c>
      <c r="C4181" s="1" t="s">
        <v>5</v>
      </c>
      <c r="D4181" s="1">
        <v>1.0</v>
      </c>
      <c r="E4181" s="1">
        <v>0.328879258456723</v>
      </c>
    </row>
    <row r="4182">
      <c r="A4182" s="1">
        <v>4180.0</v>
      </c>
      <c r="B4182" s="2" t="str">
        <f>HYPERLINK("https://stackoverflow.com/a/50322178", "50322178")</f>
        <v>50322178</v>
      </c>
      <c r="C4182" s="1" t="s">
        <v>5</v>
      </c>
      <c r="D4182" s="1">
        <v>10.0</v>
      </c>
      <c r="E4182" s="1">
        <v>0.383886039886039</v>
      </c>
    </row>
    <row r="4183">
      <c r="A4183" s="1">
        <v>4181.0</v>
      </c>
      <c r="B4183" s="2" t="str">
        <f>HYPERLINK("https://stackoverflow.com/a/50326508", "50326508")</f>
        <v>50326508</v>
      </c>
      <c r="C4183" s="1" t="s">
        <v>5</v>
      </c>
      <c r="D4183" s="1">
        <v>11.0</v>
      </c>
      <c r="E4183" s="1">
        <v>0.280603369098944</v>
      </c>
    </row>
    <row r="4184">
      <c r="A4184" s="1">
        <v>4182.0</v>
      </c>
      <c r="B4184" s="2" t="str">
        <f>HYPERLINK("https://stackoverflow.com/a/50330121", "50330121")</f>
        <v>50330121</v>
      </c>
      <c r="C4184" s="1" t="s">
        <v>5</v>
      </c>
      <c r="D4184" s="1">
        <v>6.0</v>
      </c>
      <c r="E4184" s="1">
        <v>0.695218096080164</v>
      </c>
    </row>
    <row r="4185">
      <c r="A4185" s="1">
        <v>4183.0</v>
      </c>
      <c r="B4185" s="2" t="str">
        <f>HYPERLINK("https://stackoverflow.com/a/50442085", "50442085")</f>
        <v>50442085</v>
      </c>
      <c r="C4185" s="1" t="s">
        <v>5</v>
      </c>
      <c r="D4185" s="1">
        <v>1.0</v>
      </c>
      <c r="E4185" s="1">
        <v>0.581240866214959</v>
      </c>
    </row>
    <row r="4186">
      <c r="A4186" s="1">
        <v>4184.0</v>
      </c>
      <c r="B4186" s="2" t="str">
        <f>HYPERLINK("https://stackoverflow.com/a/50444796", "50444796")</f>
        <v>50444796</v>
      </c>
      <c r="C4186" s="1" t="s">
        <v>5</v>
      </c>
      <c r="D4186" s="1">
        <v>1.0</v>
      </c>
      <c r="E4186" s="1">
        <v>0.541992937202517</v>
      </c>
    </row>
    <row r="4187">
      <c r="A4187" s="1">
        <v>4185.0</v>
      </c>
      <c r="B4187" s="2" t="str">
        <f>HYPERLINK("https://stackoverflow.com/a/50454105", "50454105")</f>
        <v>50454105</v>
      </c>
      <c r="C4187" s="1" t="s">
        <v>5</v>
      </c>
      <c r="D4187" s="1">
        <v>3.0</v>
      </c>
      <c r="E4187" s="1">
        <v>0.306849002849002</v>
      </c>
    </row>
    <row r="4188">
      <c r="A4188" s="1">
        <v>4186.0</v>
      </c>
      <c r="B4188" s="2" t="str">
        <f>HYPERLINK("https://stackoverflow.com/a/50470391", "50470391")</f>
        <v>50470391</v>
      </c>
      <c r="C4188" s="1" t="s">
        <v>5</v>
      </c>
      <c r="D4188" s="1">
        <v>4.0</v>
      </c>
      <c r="E4188" s="1">
        <v>0.318220168005575</v>
      </c>
    </row>
    <row r="4189">
      <c r="A4189" s="1">
        <v>4187.0</v>
      </c>
      <c r="B4189" s="2" t="str">
        <f>HYPERLINK("https://stackoverflow.com/a/50479987", "50479987")</f>
        <v>50479987</v>
      </c>
      <c r="C4189" s="1" t="s">
        <v>5</v>
      </c>
      <c r="D4189" s="1">
        <v>11.0</v>
      </c>
      <c r="E4189" s="1">
        <v>0.267475948635368</v>
      </c>
    </row>
    <row r="4190">
      <c r="A4190" s="1">
        <v>4188.0</v>
      </c>
      <c r="B4190" s="2" t="str">
        <f>HYPERLINK("https://stackoverflow.com/a/50490209", "50490209")</f>
        <v>50490209</v>
      </c>
      <c r="C4190" s="1" t="s">
        <v>5</v>
      </c>
      <c r="D4190" s="1">
        <v>5.0</v>
      </c>
      <c r="E4190" s="1">
        <v>0.340744869730377</v>
      </c>
    </row>
    <row r="4191">
      <c r="A4191" s="1">
        <v>4189.0</v>
      </c>
      <c r="B4191" s="2" t="str">
        <f>HYPERLINK("https://stackoverflow.com/a/50502923", "50502923")</f>
        <v>50502923</v>
      </c>
      <c r="C4191" s="1" t="s">
        <v>5</v>
      </c>
      <c r="D4191" s="1">
        <v>10.0</v>
      </c>
      <c r="E4191" s="1">
        <v>0.495875695376942</v>
      </c>
    </row>
    <row r="4192">
      <c r="A4192" s="1">
        <v>4190.0</v>
      </c>
      <c r="B4192" s="2" t="str">
        <f>HYPERLINK("https://stackoverflow.com/a/50506366", "50506366")</f>
        <v>50506366</v>
      </c>
      <c r="C4192" s="1" t="s">
        <v>5</v>
      </c>
      <c r="D4192" s="1">
        <v>1.0</v>
      </c>
      <c r="E4192" s="1">
        <v>0.584508152773835</v>
      </c>
    </row>
    <row r="4193">
      <c r="A4193" s="1">
        <v>4191.0</v>
      </c>
      <c r="B4193" s="2" t="str">
        <f>HYPERLINK("https://stackoverflow.com/a/50529981", "50529981")</f>
        <v>50529981</v>
      </c>
      <c r="C4193" s="1" t="s">
        <v>5</v>
      </c>
      <c r="D4193" s="1">
        <v>4.0</v>
      </c>
      <c r="E4193" s="1">
        <v>0.495589743589743</v>
      </c>
    </row>
    <row r="4194">
      <c r="A4194" s="1">
        <v>4192.0</v>
      </c>
      <c r="B4194" s="2" t="str">
        <f>HYPERLINK("https://stackoverflow.com/a/50561808", "50561808")</f>
        <v>50561808</v>
      </c>
      <c r="C4194" s="1" t="s">
        <v>5</v>
      </c>
      <c r="D4194" s="1">
        <v>0.0</v>
      </c>
      <c r="E4194" s="1">
        <v>0.129833129833129</v>
      </c>
    </row>
    <row r="4195">
      <c r="A4195" s="1">
        <v>4193.0</v>
      </c>
      <c r="B4195" s="2" t="str">
        <f>HYPERLINK("https://stackoverflow.com/a/50582355", "50582355")</f>
        <v>50582355</v>
      </c>
      <c r="C4195" s="1" t="s">
        <v>5</v>
      </c>
      <c r="D4195" s="1">
        <v>3.0</v>
      </c>
      <c r="E4195" s="1">
        <v>0.481471251668738</v>
      </c>
    </row>
    <row r="4196">
      <c r="A4196" s="1">
        <v>4194.0</v>
      </c>
      <c r="B4196" s="2" t="str">
        <f>HYPERLINK("https://stackoverflow.com/a/50591528", "50591528")</f>
        <v>50591528</v>
      </c>
      <c r="C4196" s="1" t="s">
        <v>5</v>
      </c>
      <c r="D4196" s="1">
        <v>7.0</v>
      </c>
      <c r="E4196" s="1">
        <v>0.287601287601287</v>
      </c>
    </row>
    <row r="4197">
      <c r="A4197" s="1">
        <v>4195.0</v>
      </c>
      <c r="B4197" s="2" t="str">
        <f>HYPERLINK("https://stackoverflow.com/a/50597271", "50597271")</f>
        <v>50597271</v>
      </c>
      <c r="C4197" s="1" t="s">
        <v>5</v>
      </c>
      <c r="D4197" s="1">
        <v>9.0</v>
      </c>
      <c r="E4197" s="1">
        <v>0.320961636030129</v>
      </c>
    </row>
    <row r="4198">
      <c r="A4198" s="1">
        <v>4196.0</v>
      </c>
      <c r="B4198" s="2" t="str">
        <f>HYPERLINK("https://stackoverflow.com/a/50627461", "50627461")</f>
        <v>50627461</v>
      </c>
      <c r="C4198" s="1" t="s">
        <v>5</v>
      </c>
      <c r="D4198" s="1">
        <v>1.0</v>
      </c>
      <c r="E4198" s="1">
        <v>0.445740281224152</v>
      </c>
    </row>
    <row r="4199">
      <c r="A4199" s="1">
        <v>4197.0</v>
      </c>
      <c r="B4199" s="2" t="str">
        <f>HYPERLINK("https://stackoverflow.com/a/50628776", "50628776")</f>
        <v>50628776</v>
      </c>
      <c r="C4199" s="1" t="s">
        <v>5</v>
      </c>
      <c r="D4199" s="1">
        <v>11.0</v>
      </c>
      <c r="E4199" s="1">
        <v>0.28966020429435</v>
      </c>
    </row>
    <row r="4200">
      <c r="A4200" s="1">
        <v>4198.0</v>
      </c>
      <c r="B4200" s="2" t="str">
        <f>HYPERLINK("https://stackoverflow.com/a/50632954", "50632954")</f>
        <v>50632954</v>
      </c>
      <c r="C4200" s="1" t="s">
        <v>5</v>
      </c>
      <c r="D4200" s="1">
        <v>3.0</v>
      </c>
      <c r="E4200" s="1">
        <v>0.311409218693986</v>
      </c>
    </row>
    <row r="4201">
      <c r="A4201" s="1">
        <v>4199.0</v>
      </c>
      <c r="B4201" s="2" t="str">
        <f>HYPERLINK("https://stackoverflow.com/a/50635277", "50635277")</f>
        <v>50635277</v>
      </c>
      <c r="C4201" s="1" t="s">
        <v>5</v>
      </c>
      <c r="D4201" s="1">
        <v>6.0</v>
      </c>
      <c r="E4201" s="1">
        <v>0.432728320368769</v>
      </c>
    </row>
    <row r="4202">
      <c r="A4202" s="1">
        <v>4200.0</v>
      </c>
      <c r="B4202" s="2" t="str">
        <f>HYPERLINK("https://stackoverflow.com/a/50674560", "50674560")</f>
        <v>50674560</v>
      </c>
      <c r="C4202" s="1" t="s">
        <v>5</v>
      </c>
      <c r="D4202" s="1">
        <v>12.0</v>
      </c>
      <c r="E4202" s="1">
        <v>0.426865803154462</v>
      </c>
    </row>
    <row r="4203">
      <c r="A4203" s="1">
        <v>4201.0</v>
      </c>
      <c r="B4203" s="2" t="str">
        <f>HYPERLINK("https://stackoverflow.com/a/50699695", "50699695")</f>
        <v>50699695</v>
      </c>
      <c r="C4203" s="1" t="s">
        <v>5</v>
      </c>
      <c r="D4203" s="1">
        <v>8.0</v>
      </c>
      <c r="E4203" s="1">
        <v>0.711490978157644</v>
      </c>
    </row>
    <row r="4204">
      <c r="A4204" s="1">
        <v>4202.0</v>
      </c>
      <c r="B4204" s="2" t="str">
        <f>HYPERLINK("https://stackoverflow.com/a/50710541", "50710541")</f>
        <v>50710541</v>
      </c>
      <c r="C4204" s="1" t="s">
        <v>5</v>
      </c>
      <c r="D4204" s="1">
        <v>4.0</v>
      </c>
      <c r="E4204" s="1">
        <v>0.294506004318112</v>
      </c>
    </row>
    <row r="4205">
      <c r="A4205" s="1">
        <v>4203.0</v>
      </c>
      <c r="B4205" s="2" t="str">
        <f>HYPERLINK("https://stackoverflow.com/a/50713215", "50713215")</f>
        <v>50713215</v>
      </c>
      <c r="C4205" s="1" t="s">
        <v>5</v>
      </c>
      <c r="D4205" s="1">
        <v>0.0</v>
      </c>
      <c r="E4205" s="1">
        <v>0.481458224315367</v>
      </c>
    </row>
    <row r="4206">
      <c r="A4206" s="1">
        <v>4204.0</v>
      </c>
      <c r="B4206" s="2" t="str">
        <f>HYPERLINK("https://stackoverflow.com/a/50764255", "50764255")</f>
        <v>50764255</v>
      </c>
      <c r="C4206" s="1" t="s">
        <v>5</v>
      </c>
      <c r="D4206" s="1">
        <v>3.0</v>
      </c>
      <c r="E4206" s="1">
        <v>0.457875457875457</v>
      </c>
    </row>
    <row r="4207">
      <c r="A4207" s="1">
        <v>4205.0</v>
      </c>
      <c r="B4207" s="2" t="str">
        <f>HYPERLINK("https://stackoverflow.com/a/50766363", "50766363")</f>
        <v>50766363</v>
      </c>
      <c r="C4207" s="1" t="s">
        <v>5</v>
      </c>
      <c r="D4207" s="1">
        <v>0.0</v>
      </c>
      <c r="E4207" s="1">
        <v>0.353391464502575</v>
      </c>
    </row>
    <row r="4208">
      <c r="A4208" s="1">
        <v>4206.0</v>
      </c>
      <c r="B4208" s="2" t="str">
        <f>HYPERLINK("https://stackoverflow.com/a/50783112", "50783112")</f>
        <v>50783112</v>
      </c>
      <c r="C4208" s="1" t="s">
        <v>5</v>
      </c>
      <c r="D4208" s="1">
        <v>11.0</v>
      </c>
      <c r="E4208" s="1">
        <v>0.414619819949413</v>
      </c>
    </row>
    <row r="4209">
      <c r="A4209" s="1">
        <v>4207.0</v>
      </c>
      <c r="B4209" s="2" t="str">
        <f>HYPERLINK("https://stackoverflow.com/a/50865772", "50865772")</f>
        <v>50865772</v>
      </c>
      <c r="C4209" s="1" t="s">
        <v>5</v>
      </c>
      <c r="D4209" s="1">
        <v>10.0</v>
      </c>
      <c r="E4209" s="1">
        <v>0.193480811127869</v>
      </c>
    </row>
    <row r="4210">
      <c r="A4210" s="1">
        <v>4208.0</v>
      </c>
      <c r="B4210" s="2" t="str">
        <f>HYPERLINK("https://stackoverflow.com/a/50877919", "50877919")</f>
        <v>50877919</v>
      </c>
      <c r="C4210" s="1" t="s">
        <v>5</v>
      </c>
      <c r="D4210" s="1">
        <v>11.0</v>
      </c>
      <c r="E4210" s="1">
        <v>0.334498834498834</v>
      </c>
    </row>
    <row r="4211">
      <c r="A4211" s="1">
        <v>4209.0</v>
      </c>
      <c r="B4211" s="2" t="str">
        <f>HYPERLINK("https://stackoverflow.com/a/50877966", "50877966")</f>
        <v>50877966</v>
      </c>
      <c r="C4211" s="1" t="s">
        <v>5</v>
      </c>
      <c r="D4211" s="1">
        <v>9.0</v>
      </c>
      <c r="E4211" s="1">
        <v>0.327880931329207</v>
      </c>
    </row>
    <row r="4212">
      <c r="A4212" s="1">
        <v>4210.0</v>
      </c>
      <c r="B4212" s="2" t="str">
        <f>HYPERLINK("https://stackoverflow.com/a/50882936", "50882936")</f>
        <v>50882936</v>
      </c>
      <c r="C4212" s="1" t="s">
        <v>5</v>
      </c>
      <c r="D4212" s="1">
        <v>1.0</v>
      </c>
      <c r="E4212" s="1">
        <v>0.369005578586416</v>
      </c>
    </row>
    <row r="4213">
      <c r="A4213" s="1">
        <v>4211.0</v>
      </c>
      <c r="B4213" s="2" t="str">
        <f>HYPERLINK("https://stackoverflow.com/a/50936643", "50936643")</f>
        <v>50936643</v>
      </c>
      <c r="C4213" s="1" t="s">
        <v>5</v>
      </c>
      <c r="D4213" s="1">
        <v>11.0</v>
      </c>
      <c r="E4213" s="1">
        <v>0.446175950486295</v>
      </c>
    </row>
    <row r="4214">
      <c r="A4214" s="1">
        <v>4212.0</v>
      </c>
      <c r="B4214" s="2" t="str">
        <f>HYPERLINK("https://stackoverflow.com/a/50977178", "50977178")</f>
        <v>50977178</v>
      </c>
      <c r="C4214" s="1" t="s">
        <v>5</v>
      </c>
      <c r="D4214" s="1">
        <v>9.0</v>
      </c>
      <c r="E4214" s="1">
        <v>0.473691479077475</v>
      </c>
    </row>
    <row r="4215">
      <c r="A4215" s="1">
        <v>4213.0</v>
      </c>
      <c r="B4215" s="2" t="str">
        <f>HYPERLINK("https://stackoverflow.com/a/51000955", "51000955")</f>
        <v>51000955</v>
      </c>
      <c r="C4215" s="1" t="s">
        <v>5</v>
      </c>
      <c r="D4215" s="1">
        <v>9.0</v>
      </c>
      <c r="E4215" s="1">
        <v>0.175047175047175</v>
      </c>
    </row>
    <row r="4216">
      <c r="A4216" s="1">
        <v>4214.0</v>
      </c>
      <c r="B4216" s="2" t="str">
        <f>HYPERLINK("https://stackoverflow.com/a/51028474", "51028474")</f>
        <v>51028474</v>
      </c>
      <c r="C4216" s="1" t="s">
        <v>5</v>
      </c>
      <c r="D4216" s="1">
        <v>7.0</v>
      </c>
      <c r="E4216" s="1">
        <v>0.228264073091659</v>
      </c>
    </row>
    <row r="4217">
      <c r="A4217" s="1">
        <v>4215.0</v>
      </c>
      <c r="B4217" s="2" t="str">
        <f>HYPERLINK("https://stackoverflow.com/a/51032451", "51032451")</f>
        <v>51032451</v>
      </c>
      <c r="C4217" s="1" t="s">
        <v>5</v>
      </c>
      <c r="D4217" s="1">
        <v>0.0</v>
      </c>
      <c r="E4217" s="1">
        <v>0.485391853655326</v>
      </c>
    </row>
    <row r="4218">
      <c r="A4218" s="1">
        <v>4216.0</v>
      </c>
      <c r="B4218" s="2" t="str">
        <f>HYPERLINK("https://stackoverflow.com/a/51056684", "51056684")</f>
        <v>51056684</v>
      </c>
      <c r="C4218" s="1" t="s">
        <v>5</v>
      </c>
      <c r="D4218" s="1">
        <v>10.0</v>
      </c>
      <c r="E4218" s="1">
        <v>0.250125691302161</v>
      </c>
    </row>
    <row r="4219">
      <c r="A4219" s="1">
        <v>4217.0</v>
      </c>
      <c r="B4219" s="2" t="str">
        <f>HYPERLINK("https://stackoverflow.com/a/51069295", "51069295")</f>
        <v>51069295</v>
      </c>
      <c r="C4219" s="1" t="s">
        <v>5</v>
      </c>
      <c r="D4219" s="1">
        <v>1.0</v>
      </c>
      <c r="E4219" s="1">
        <v>0.226142544324362</v>
      </c>
    </row>
    <row r="4220">
      <c r="A4220" s="1">
        <v>4218.0</v>
      </c>
      <c r="B4220" s="2" t="str">
        <f>HYPERLINK("https://stackoverflow.com/a/51076243", "51076243")</f>
        <v>51076243</v>
      </c>
      <c r="C4220" s="1" t="s">
        <v>5</v>
      </c>
      <c r="D4220" s="1">
        <v>10.0</v>
      </c>
      <c r="E4220" s="1">
        <v>0.35901119952844</v>
      </c>
    </row>
    <row r="4221">
      <c r="A4221" s="1">
        <v>4219.0</v>
      </c>
      <c r="B4221" s="2" t="str">
        <f>HYPERLINK("https://stackoverflow.com/a/51079139", "51079139")</f>
        <v>51079139</v>
      </c>
      <c r="C4221" s="1" t="s">
        <v>5</v>
      </c>
      <c r="D4221" s="1">
        <v>9.0</v>
      </c>
      <c r="E4221" s="1">
        <v>0.303448898519321</v>
      </c>
    </row>
    <row r="4222">
      <c r="A4222" s="1">
        <v>4220.0</v>
      </c>
      <c r="B4222" s="2" t="str">
        <f>HYPERLINK("https://stackoverflow.com/a/51092787", "51092787")</f>
        <v>51092787</v>
      </c>
      <c r="C4222" s="1" t="s">
        <v>5</v>
      </c>
      <c r="D4222" s="1">
        <v>12.0</v>
      </c>
      <c r="E4222" s="1">
        <v>0.255005268703898</v>
      </c>
    </row>
    <row r="4223">
      <c r="A4223" s="1">
        <v>4221.0</v>
      </c>
      <c r="B4223" s="2" t="str">
        <f>HYPERLINK("https://stackoverflow.com/a/51157469", "51157469")</f>
        <v>51157469</v>
      </c>
      <c r="C4223" s="1" t="s">
        <v>5</v>
      </c>
      <c r="D4223" s="1">
        <v>12.0</v>
      </c>
      <c r="E4223" s="1">
        <v>0.627460711331679</v>
      </c>
    </row>
    <row r="4224">
      <c r="A4224" s="1">
        <v>4222.0</v>
      </c>
      <c r="B4224" s="2" t="str">
        <f>HYPERLINK("https://stackoverflow.com/a/51171853", "51171853")</f>
        <v>51171853</v>
      </c>
      <c r="C4224" s="1" t="s">
        <v>5</v>
      </c>
      <c r="D4224" s="1">
        <v>12.0</v>
      </c>
      <c r="E4224" s="1">
        <v>0.467246980162109</v>
      </c>
    </row>
    <row r="4225">
      <c r="A4225" s="1">
        <v>4223.0</v>
      </c>
      <c r="B4225" s="2" t="str">
        <f>HYPERLINK("https://stackoverflow.com/a/51186512", "51186512")</f>
        <v>51186512</v>
      </c>
      <c r="C4225" s="1" t="s">
        <v>5</v>
      </c>
      <c r="D4225" s="1">
        <v>7.0</v>
      </c>
      <c r="E4225" s="1">
        <v>0.590402129746392</v>
      </c>
    </row>
    <row r="4226">
      <c r="A4226" s="1">
        <v>4224.0</v>
      </c>
      <c r="B4226" s="2" t="str">
        <f>HYPERLINK("https://stackoverflow.com/a/51193793", "51193793")</f>
        <v>51193793</v>
      </c>
      <c r="C4226" s="1" t="s">
        <v>5</v>
      </c>
      <c r="D4226" s="1">
        <v>2.0</v>
      </c>
      <c r="E4226" s="1">
        <v>0.350379867046533</v>
      </c>
    </row>
    <row r="4227">
      <c r="A4227" s="1">
        <v>4225.0</v>
      </c>
      <c r="B4227" s="2" t="str">
        <f>HYPERLINK("https://stackoverflow.com/a/51194662", "51194662")</f>
        <v>51194662</v>
      </c>
      <c r="C4227" s="1" t="s">
        <v>5</v>
      </c>
      <c r="D4227" s="1">
        <v>11.0</v>
      </c>
      <c r="E4227" s="1">
        <v>0.211674849972722</v>
      </c>
    </row>
    <row r="4228">
      <c r="A4228" s="1">
        <v>4226.0</v>
      </c>
      <c r="B4228" s="2" t="str">
        <f>HYPERLINK("https://stackoverflow.com/a/51230134", "51230134")</f>
        <v>51230134</v>
      </c>
      <c r="C4228" s="1" t="s">
        <v>5</v>
      </c>
      <c r="D4228" s="1">
        <v>3.0</v>
      </c>
      <c r="E4228" s="1">
        <v>0.651180502665651</v>
      </c>
    </row>
    <row r="4229">
      <c r="A4229" s="1">
        <v>4227.0</v>
      </c>
      <c r="B4229" s="2" t="str">
        <f>HYPERLINK("https://stackoverflow.com/a/51242918", "51242918")</f>
        <v>51242918</v>
      </c>
      <c r="C4229" s="1" t="s">
        <v>5</v>
      </c>
      <c r="D4229" s="1">
        <v>11.0</v>
      </c>
      <c r="E4229" s="1">
        <v>0.179319591084297</v>
      </c>
    </row>
    <row r="4230">
      <c r="A4230" s="1">
        <v>4228.0</v>
      </c>
      <c r="B4230" s="2" t="str">
        <f>HYPERLINK("https://stackoverflow.com/a/51282275", "51282275")</f>
        <v>51282275</v>
      </c>
      <c r="C4230" s="1" t="s">
        <v>5</v>
      </c>
      <c r="D4230" s="1">
        <v>1.0</v>
      </c>
      <c r="E4230" s="1">
        <v>0.454700854700854</v>
      </c>
    </row>
    <row r="4231">
      <c r="A4231" s="1">
        <v>4229.0</v>
      </c>
      <c r="B4231" s="2" t="str">
        <f>HYPERLINK("https://stackoverflow.com/a/51312073", "51312073")</f>
        <v>51312073</v>
      </c>
      <c r="C4231" s="1" t="s">
        <v>5</v>
      </c>
      <c r="D4231" s="1">
        <v>11.0</v>
      </c>
      <c r="E4231" s="1">
        <v>0.173052914625948</v>
      </c>
    </row>
    <row r="4232">
      <c r="A4232" s="1">
        <v>4230.0</v>
      </c>
      <c r="B4232" s="2" t="str">
        <f>HYPERLINK("https://stackoverflow.com/a/51351353", "51351353")</f>
        <v>51351353</v>
      </c>
      <c r="C4232" s="1" t="s">
        <v>5</v>
      </c>
      <c r="D4232" s="1">
        <v>5.0</v>
      </c>
      <c r="E4232" s="1">
        <v>0.317424206518476</v>
      </c>
    </row>
    <row r="4233">
      <c r="A4233" s="1">
        <v>4231.0</v>
      </c>
      <c r="B4233" s="2" t="str">
        <f>HYPERLINK("https://stackoverflow.com/a/51352265", "51352265")</f>
        <v>51352265</v>
      </c>
      <c r="C4233" s="1" t="s">
        <v>5</v>
      </c>
      <c r="D4233" s="1">
        <v>1.0</v>
      </c>
      <c r="E4233" s="1">
        <v>0.405899111781464</v>
      </c>
    </row>
    <row r="4234">
      <c r="A4234" s="1">
        <v>4232.0</v>
      </c>
      <c r="B4234" s="2" t="str">
        <f>HYPERLINK("https://stackoverflow.com/a/51352351", "51352351")</f>
        <v>51352351</v>
      </c>
      <c r="C4234" s="1" t="s">
        <v>5</v>
      </c>
      <c r="D4234" s="1">
        <v>1.0</v>
      </c>
      <c r="E4234" s="1">
        <v>0.396568809612287</v>
      </c>
    </row>
    <row r="4235">
      <c r="A4235" s="1">
        <v>4233.0</v>
      </c>
      <c r="B4235" s="2" t="str">
        <f>HYPERLINK("https://stackoverflow.com/a/51352700", "51352700")</f>
        <v>51352700</v>
      </c>
      <c r="C4235" s="1" t="s">
        <v>5</v>
      </c>
      <c r="D4235" s="1">
        <v>1.0</v>
      </c>
      <c r="E4235" s="1">
        <v>0.383607810437078</v>
      </c>
    </row>
    <row r="4236">
      <c r="A4236" s="1">
        <v>4234.0</v>
      </c>
      <c r="B4236" s="2" t="str">
        <f>HYPERLINK("https://stackoverflow.com/a/51360587", "51360587")</f>
        <v>51360587</v>
      </c>
      <c r="C4236" s="1" t="s">
        <v>5</v>
      </c>
      <c r="D4236" s="1">
        <v>6.0</v>
      </c>
      <c r="E4236" s="1">
        <v>0.467430088789312</v>
      </c>
    </row>
    <row r="4237">
      <c r="A4237" s="1">
        <v>4235.0</v>
      </c>
      <c r="B4237" s="2" t="str">
        <f>HYPERLINK("https://stackoverflow.com/a/51364441", "51364441")</f>
        <v>51364441</v>
      </c>
      <c r="C4237" s="1" t="s">
        <v>5</v>
      </c>
      <c r="D4237" s="1">
        <v>11.0</v>
      </c>
      <c r="E4237" s="1">
        <v>0.578191468602427</v>
      </c>
    </row>
    <row r="4238">
      <c r="A4238" s="1">
        <v>4236.0</v>
      </c>
      <c r="B4238" s="2" t="str">
        <f>HYPERLINK("https://stackoverflow.com/a/51381243", "51381243")</f>
        <v>51381243</v>
      </c>
      <c r="C4238" s="1" t="s">
        <v>5</v>
      </c>
      <c r="D4238" s="1">
        <v>9.0</v>
      </c>
      <c r="E4238" s="1">
        <v>0.184169453734671</v>
      </c>
    </row>
    <row r="4239">
      <c r="A4239" s="1">
        <v>4237.0</v>
      </c>
      <c r="B4239" s="2" t="str">
        <f>HYPERLINK("https://stackoverflow.com/a/51381376", "51381376")</f>
        <v>51381376</v>
      </c>
      <c r="C4239" s="1" t="s">
        <v>5</v>
      </c>
      <c r="D4239" s="1">
        <v>8.0</v>
      </c>
      <c r="E4239" s="1">
        <v>0.2460407239819</v>
      </c>
    </row>
    <row r="4240">
      <c r="A4240" s="1">
        <v>4238.0</v>
      </c>
      <c r="B4240" s="2" t="str">
        <f>HYPERLINK("https://stackoverflow.com/a/51383918", "51383918")</f>
        <v>51383918</v>
      </c>
      <c r="C4240" s="1" t="s">
        <v>5</v>
      </c>
      <c r="D4240" s="1">
        <v>1.0</v>
      </c>
      <c r="E4240" s="1">
        <v>0.678535051592046</v>
      </c>
    </row>
    <row r="4241">
      <c r="A4241" s="1">
        <v>4239.0</v>
      </c>
      <c r="B4241" s="2" t="str">
        <f>HYPERLINK("https://stackoverflow.com/a/51384016", "51384016")</f>
        <v>51384016</v>
      </c>
      <c r="C4241" s="1" t="s">
        <v>5</v>
      </c>
      <c r="D4241" s="1">
        <v>2.0</v>
      </c>
      <c r="E4241" s="1">
        <v>0.341216496556302</v>
      </c>
    </row>
    <row r="4242">
      <c r="A4242" s="1">
        <v>4240.0</v>
      </c>
      <c r="B4242" s="2" t="str">
        <f>HYPERLINK("https://stackoverflow.com/a/51398947", "51398947")</f>
        <v>51398947</v>
      </c>
      <c r="C4242" s="1" t="s">
        <v>5</v>
      </c>
      <c r="D4242" s="1">
        <v>8.0</v>
      </c>
      <c r="E4242" s="1">
        <v>0.371096906913525</v>
      </c>
    </row>
    <row r="4243">
      <c r="A4243" s="1">
        <v>4241.0</v>
      </c>
      <c r="B4243" s="2" t="str">
        <f>HYPERLINK("https://stackoverflow.com/a/51464538", "51464538")</f>
        <v>51464538</v>
      </c>
      <c r="C4243" s="1" t="s">
        <v>5</v>
      </c>
      <c r="D4243" s="1">
        <v>3.0</v>
      </c>
      <c r="E4243" s="1">
        <v>0.517488330455911</v>
      </c>
    </row>
    <row r="4244">
      <c r="A4244" s="1">
        <v>4242.0</v>
      </c>
      <c r="B4244" s="2" t="str">
        <f>HYPERLINK("https://stackoverflow.com/a/51468480", "51468480")</f>
        <v>51468480</v>
      </c>
      <c r="C4244" s="1" t="s">
        <v>5</v>
      </c>
      <c r="D4244" s="1">
        <v>4.0</v>
      </c>
      <c r="E4244" s="1">
        <v>0.214516629024401</v>
      </c>
    </row>
    <row r="4245">
      <c r="A4245" s="1">
        <v>4243.0</v>
      </c>
      <c r="B4245" s="2" t="str">
        <f>HYPERLINK("https://stackoverflow.com/a/51472013", "51472013")</f>
        <v>51472013</v>
      </c>
      <c r="C4245" s="1" t="s">
        <v>5</v>
      </c>
      <c r="D4245" s="1">
        <v>7.0</v>
      </c>
      <c r="E4245" s="1">
        <v>0.48104494072236</v>
      </c>
    </row>
    <row r="4246">
      <c r="A4246" s="1">
        <v>4244.0</v>
      </c>
      <c r="B4246" s="2" t="str">
        <f>HYPERLINK("https://stackoverflow.com/a/51483123", "51483123")</f>
        <v>51483123</v>
      </c>
      <c r="C4246" s="1" t="s">
        <v>5</v>
      </c>
      <c r="D4246" s="1">
        <v>10.0</v>
      </c>
      <c r="E4246" s="1">
        <v>0.463952027270804</v>
      </c>
    </row>
    <row r="4247">
      <c r="A4247" s="1">
        <v>4245.0</v>
      </c>
      <c r="B4247" s="2" t="str">
        <f>HYPERLINK("https://stackoverflow.com/a/51488750", "51488750")</f>
        <v>51488750</v>
      </c>
      <c r="C4247" s="1" t="s">
        <v>5</v>
      </c>
      <c r="D4247" s="1">
        <v>5.0</v>
      </c>
      <c r="E4247" s="1">
        <v>0.648508980006777</v>
      </c>
    </row>
    <row r="4248">
      <c r="A4248" s="1">
        <v>4246.0</v>
      </c>
      <c r="B4248" s="2" t="str">
        <f>HYPERLINK("https://stackoverflow.com/a/51499885", "51499885")</f>
        <v>51499885</v>
      </c>
      <c r="C4248" s="1" t="s">
        <v>5</v>
      </c>
      <c r="D4248" s="1">
        <v>10.0</v>
      </c>
      <c r="E4248" s="1">
        <v>0.722741080356974</v>
      </c>
    </row>
    <row r="4249">
      <c r="A4249" s="1">
        <v>4247.0</v>
      </c>
      <c r="B4249" s="2" t="str">
        <f>HYPERLINK("https://stackoverflow.com/a/51512628", "51512628")</f>
        <v>51512628</v>
      </c>
      <c r="C4249" s="1" t="s">
        <v>5</v>
      </c>
      <c r="D4249" s="1">
        <v>8.0</v>
      </c>
      <c r="E4249" s="1">
        <v>0.430577066483106</v>
      </c>
    </row>
    <row r="4250">
      <c r="A4250" s="1">
        <v>4248.0</v>
      </c>
      <c r="B4250" s="2" t="str">
        <f>HYPERLINK("https://stackoverflow.com/a/51525766", "51525766")</f>
        <v>51525766</v>
      </c>
      <c r="C4250" s="1" t="s">
        <v>5</v>
      </c>
      <c r="D4250" s="1">
        <v>0.0</v>
      </c>
      <c r="E4250" s="1">
        <v>0.502489419965148</v>
      </c>
    </row>
    <row r="4251">
      <c r="A4251" s="1">
        <v>4249.0</v>
      </c>
      <c r="B4251" s="2" t="str">
        <f>HYPERLINK("https://stackoverflow.com/a/51535030", "51535030")</f>
        <v>51535030</v>
      </c>
      <c r="C4251" s="1" t="s">
        <v>5</v>
      </c>
      <c r="D4251" s="1">
        <v>4.0</v>
      </c>
      <c r="E4251" s="1">
        <v>0.398918541775684</v>
      </c>
    </row>
    <row r="4252">
      <c r="A4252" s="1">
        <v>4250.0</v>
      </c>
      <c r="B4252" s="2" t="str">
        <f>HYPERLINK("https://stackoverflow.com/a/51542863", "51542863")</f>
        <v>51542863</v>
      </c>
      <c r="C4252" s="1" t="s">
        <v>5</v>
      </c>
      <c r="D4252" s="1">
        <v>3.0</v>
      </c>
      <c r="E4252" s="1">
        <v>0.491317016317016</v>
      </c>
    </row>
    <row r="4253">
      <c r="A4253" s="1">
        <v>4251.0</v>
      </c>
      <c r="B4253" s="2" t="str">
        <f>HYPERLINK("https://stackoverflow.com/a/51555502", "51555502")</f>
        <v>51555502</v>
      </c>
      <c r="C4253" s="1" t="s">
        <v>5</v>
      </c>
      <c r="D4253" s="1">
        <v>11.0</v>
      </c>
      <c r="E4253" s="1">
        <v>0.296598339578282</v>
      </c>
    </row>
    <row r="4254">
      <c r="A4254" s="1">
        <v>4252.0</v>
      </c>
      <c r="B4254" s="2" t="str">
        <f>HYPERLINK("https://stackoverflow.com/a/51591812", "51591812")</f>
        <v>51591812</v>
      </c>
      <c r="C4254" s="1" t="s">
        <v>5</v>
      </c>
      <c r="D4254" s="1">
        <v>1.0</v>
      </c>
      <c r="E4254" s="1">
        <v>0.245801557276967</v>
      </c>
    </row>
    <row r="4255">
      <c r="A4255" s="1">
        <v>4253.0</v>
      </c>
      <c r="B4255" s="2" t="str">
        <f>HYPERLINK("https://stackoverflow.com/a/51592581", "51592581")</f>
        <v>51592581</v>
      </c>
      <c r="C4255" s="1" t="s">
        <v>5</v>
      </c>
      <c r="D4255" s="1">
        <v>9.0</v>
      </c>
      <c r="E4255" s="1">
        <v>0.303873431533005</v>
      </c>
    </row>
    <row r="4256">
      <c r="A4256" s="1">
        <v>4254.0</v>
      </c>
      <c r="B4256" s="2" t="str">
        <f>HYPERLINK("https://stackoverflow.com/a/51596007", "51596007")</f>
        <v>51596007</v>
      </c>
      <c r="C4256" s="1" t="s">
        <v>5</v>
      </c>
      <c r="D4256" s="1">
        <v>9.0</v>
      </c>
      <c r="E4256" s="1">
        <v>0.53949202885373</v>
      </c>
    </row>
    <row r="4257">
      <c r="A4257" s="1">
        <v>4255.0</v>
      </c>
      <c r="B4257" s="2" t="str">
        <f>HYPERLINK("https://stackoverflow.com/a/51612458", "51612458")</f>
        <v>51612458</v>
      </c>
      <c r="C4257" s="1" t="s">
        <v>5</v>
      </c>
      <c r="D4257" s="1">
        <v>12.0</v>
      </c>
      <c r="E4257" s="1">
        <v>0.301907730084525</v>
      </c>
    </row>
    <row r="4258">
      <c r="A4258" s="1">
        <v>4256.0</v>
      </c>
      <c r="B4258" s="2" t="str">
        <f>HYPERLINK("https://stackoverflow.com/a/51623407", "51623407")</f>
        <v>51623407</v>
      </c>
      <c r="C4258" s="1" t="s">
        <v>5</v>
      </c>
      <c r="D4258" s="1">
        <v>2.0</v>
      </c>
      <c r="E4258" s="1">
        <v>0.519806241117716</v>
      </c>
    </row>
    <row r="4259">
      <c r="A4259" s="1">
        <v>4257.0</v>
      </c>
      <c r="B4259" s="2" t="str">
        <f>HYPERLINK("https://stackoverflow.com/a/51624741", "51624741")</f>
        <v>51624741</v>
      </c>
      <c r="C4259" s="1" t="s">
        <v>5</v>
      </c>
      <c r="D4259" s="1">
        <v>3.0</v>
      </c>
      <c r="E4259" s="1">
        <v>0.557752497893342</v>
      </c>
    </row>
    <row r="4260">
      <c r="A4260" s="1">
        <v>4258.0</v>
      </c>
      <c r="B4260" s="2" t="str">
        <f>HYPERLINK("https://stackoverflow.com/a/51626328", "51626328")</f>
        <v>51626328</v>
      </c>
      <c r="C4260" s="1" t="s">
        <v>5</v>
      </c>
      <c r="D4260" s="1">
        <v>10.0</v>
      </c>
      <c r="E4260" s="1">
        <v>0.561269301600793</v>
      </c>
    </row>
    <row r="4261">
      <c r="A4261" s="1">
        <v>4259.0</v>
      </c>
      <c r="B4261" s="2" t="str">
        <f>HYPERLINK("https://stackoverflow.com/a/51627648", "51627648")</f>
        <v>51627648</v>
      </c>
      <c r="C4261" s="1" t="s">
        <v>5</v>
      </c>
      <c r="D4261" s="1">
        <v>2.0</v>
      </c>
      <c r="E4261" s="1">
        <v>0.23441099962839</v>
      </c>
    </row>
    <row r="4262">
      <c r="A4262" s="1">
        <v>4260.0</v>
      </c>
      <c r="B4262" s="2" t="str">
        <f>HYPERLINK("https://stackoverflow.com/a/51639748", "51639748")</f>
        <v>51639748</v>
      </c>
      <c r="C4262" s="1" t="s">
        <v>5</v>
      </c>
      <c r="D4262" s="1">
        <v>0.0</v>
      </c>
      <c r="E4262" s="1">
        <v>0.0769230769230769</v>
      </c>
    </row>
    <row r="4263">
      <c r="A4263" s="1">
        <v>4261.0</v>
      </c>
      <c r="B4263" s="2" t="str">
        <f>HYPERLINK("https://stackoverflow.com/a/51653586", "51653586")</f>
        <v>51653586</v>
      </c>
      <c r="C4263" s="1" t="s">
        <v>5</v>
      </c>
      <c r="D4263" s="1">
        <v>10.0</v>
      </c>
      <c r="E4263" s="1">
        <v>0.510284118762921</v>
      </c>
    </row>
    <row r="4264">
      <c r="A4264" s="1">
        <v>4262.0</v>
      </c>
      <c r="B4264" s="2" t="str">
        <f>HYPERLINK("https://stackoverflow.com/a/51653789", "51653789")</f>
        <v>51653789</v>
      </c>
      <c r="C4264" s="1" t="s">
        <v>5</v>
      </c>
      <c r="D4264" s="1">
        <v>1.0</v>
      </c>
      <c r="E4264" s="1">
        <v>0.587505087505087</v>
      </c>
    </row>
    <row r="4265">
      <c r="A4265" s="1">
        <v>4263.0</v>
      </c>
      <c r="B4265" s="2" t="str">
        <f>HYPERLINK("https://stackoverflow.com/a/51665421", "51665421")</f>
        <v>51665421</v>
      </c>
      <c r="C4265" s="1" t="s">
        <v>5</v>
      </c>
      <c r="D4265" s="1">
        <v>6.0</v>
      </c>
      <c r="E4265" s="1">
        <v>0.450944986156253</v>
      </c>
    </row>
    <row r="4266">
      <c r="A4266" s="1">
        <v>4264.0</v>
      </c>
      <c r="B4266" s="2" t="str">
        <f>HYPERLINK("https://stackoverflow.com/a/51675435", "51675435")</f>
        <v>51675435</v>
      </c>
      <c r="C4266" s="1" t="s">
        <v>5</v>
      </c>
      <c r="D4266" s="1">
        <v>4.0</v>
      </c>
      <c r="E4266" s="1">
        <v>0.357560331825037</v>
      </c>
    </row>
    <row r="4267">
      <c r="A4267" s="1">
        <v>4265.0</v>
      </c>
      <c r="B4267" s="2" t="str">
        <f>HYPERLINK("https://stackoverflow.com/a/51678234", "51678234")</f>
        <v>51678234</v>
      </c>
      <c r="C4267" s="1" t="s">
        <v>5</v>
      </c>
      <c r="D4267" s="1">
        <v>7.0</v>
      </c>
      <c r="E4267" s="1">
        <v>0.82992872474503</v>
      </c>
    </row>
    <row r="4268">
      <c r="A4268" s="1">
        <v>4266.0</v>
      </c>
      <c r="B4268" s="2" t="str">
        <f>HYPERLINK("https://stackoverflow.com/a/51700472", "51700472")</f>
        <v>51700472</v>
      </c>
      <c r="C4268" s="1" t="s">
        <v>5</v>
      </c>
      <c r="D4268" s="1">
        <v>12.0</v>
      </c>
      <c r="E4268" s="1">
        <v>0.491430848943802</v>
      </c>
    </row>
    <row r="4269">
      <c r="A4269" s="1">
        <v>4267.0</v>
      </c>
      <c r="B4269" s="2" t="str">
        <f>HYPERLINK("https://stackoverflow.com/a/51744626", "51744626")</f>
        <v>51744626</v>
      </c>
      <c r="C4269" s="1" t="s">
        <v>5</v>
      </c>
      <c r="D4269" s="1">
        <v>10.0</v>
      </c>
      <c r="E4269" s="1">
        <v>0.509887406566373</v>
      </c>
    </row>
    <row r="4270">
      <c r="A4270" s="1">
        <v>4268.0</v>
      </c>
      <c r="B4270" s="2" t="str">
        <f>HYPERLINK("https://stackoverflow.com/a/51750774", "51750774")</f>
        <v>51750774</v>
      </c>
      <c r="C4270" s="1" t="s">
        <v>5</v>
      </c>
      <c r="D4270" s="1">
        <v>9.0</v>
      </c>
      <c r="E4270" s="1">
        <v>0.39077589077589</v>
      </c>
    </row>
    <row r="4271">
      <c r="A4271" s="1">
        <v>4269.0</v>
      </c>
      <c r="B4271" s="2" t="str">
        <f>HYPERLINK("https://stackoverflow.com/a/51764889", "51764889")</f>
        <v>51764889</v>
      </c>
      <c r="C4271" s="1" t="s">
        <v>5</v>
      </c>
      <c r="D4271" s="1">
        <v>10.0</v>
      </c>
      <c r="E4271" s="1">
        <v>0.608361492082422</v>
      </c>
    </row>
    <row r="4272">
      <c r="A4272" s="1">
        <v>4270.0</v>
      </c>
      <c r="B4272" s="2" t="str">
        <f>HYPERLINK("https://stackoverflow.com/a/51769448", "51769448")</f>
        <v>51769448</v>
      </c>
      <c r="C4272" s="1" t="s">
        <v>5</v>
      </c>
      <c r="D4272" s="1">
        <v>2.0</v>
      </c>
      <c r="E4272" s="1">
        <v>0.310483167626024</v>
      </c>
    </row>
    <row r="4273">
      <c r="A4273" s="1">
        <v>4271.0</v>
      </c>
      <c r="B4273" s="2" t="str">
        <f>HYPERLINK("https://stackoverflow.com/a/51779833", "51779833")</f>
        <v>51779833</v>
      </c>
      <c r="C4273" s="1" t="s">
        <v>5</v>
      </c>
      <c r="D4273" s="1">
        <v>10.0</v>
      </c>
      <c r="E4273" s="1">
        <v>0.490790432650897</v>
      </c>
    </row>
    <row r="4274">
      <c r="A4274" s="1">
        <v>4272.0</v>
      </c>
      <c r="B4274" s="2" t="str">
        <f>HYPERLINK("https://stackoverflow.com/a/51817025", "51817025")</f>
        <v>51817025</v>
      </c>
      <c r="C4274" s="1" t="s">
        <v>5</v>
      </c>
      <c r="D4274" s="1">
        <v>8.0</v>
      </c>
      <c r="E4274" s="1">
        <v>0.199246080198461</v>
      </c>
    </row>
    <row r="4275">
      <c r="A4275" s="1">
        <v>4273.0</v>
      </c>
      <c r="B4275" s="2" t="str">
        <f>HYPERLINK("https://stackoverflow.com/a/51820368", "51820368")</f>
        <v>51820368</v>
      </c>
      <c r="C4275" s="1" t="s">
        <v>5</v>
      </c>
      <c r="D4275" s="1">
        <v>10.0</v>
      </c>
      <c r="E4275" s="1">
        <v>0.653728236030805</v>
      </c>
    </row>
    <row r="4276">
      <c r="A4276" s="1">
        <v>4274.0</v>
      </c>
      <c r="B4276" s="2" t="str">
        <f>HYPERLINK("https://stackoverflow.com/a/51831600", "51831600")</f>
        <v>51831600</v>
      </c>
      <c r="C4276" s="1" t="s">
        <v>5</v>
      </c>
      <c r="D4276" s="1">
        <v>3.0</v>
      </c>
      <c r="E4276" s="1">
        <v>0.376995698564325</v>
      </c>
    </row>
    <row r="4277">
      <c r="A4277" s="1">
        <v>4275.0</v>
      </c>
      <c r="B4277" s="2" t="str">
        <f>HYPERLINK("https://stackoverflow.com/a/51836618", "51836618")</f>
        <v>51836618</v>
      </c>
      <c r="C4277" s="1" t="s">
        <v>5</v>
      </c>
      <c r="D4277" s="1">
        <v>9.0</v>
      </c>
      <c r="E4277" s="1">
        <v>0.309888086131179</v>
      </c>
    </row>
    <row r="4278">
      <c r="A4278" s="1">
        <v>4276.0</v>
      </c>
      <c r="B4278" s="2" t="str">
        <f>HYPERLINK("https://stackoverflow.com/a/51840153", "51840153")</f>
        <v>51840153</v>
      </c>
      <c r="C4278" s="1" t="s">
        <v>5</v>
      </c>
      <c r="D4278" s="1">
        <v>10.0</v>
      </c>
      <c r="E4278" s="1">
        <v>0.297683310841205</v>
      </c>
    </row>
    <row r="4279">
      <c r="A4279" s="1">
        <v>4277.0</v>
      </c>
      <c r="B4279" s="2" t="str">
        <f>HYPERLINK("https://stackoverflow.com/a/51849298", "51849298")</f>
        <v>51849298</v>
      </c>
      <c r="C4279" s="1" t="s">
        <v>5</v>
      </c>
      <c r="D4279" s="1">
        <v>12.0</v>
      </c>
      <c r="E4279" s="1">
        <v>0.156288156288156</v>
      </c>
    </row>
    <row r="4280">
      <c r="A4280" s="1">
        <v>4278.0</v>
      </c>
      <c r="B4280" s="2" t="str">
        <f>HYPERLINK("https://stackoverflow.com/a/51865071", "51865071")</f>
        <v>51865071</v>
      </c>
      <c r="C4280" s="1" t="s">
        <v>5</v>
      </c>
      <c r="D4280" s="1">
        <v>3.0</v>
      </c>
      <c r="E4280" s="1">
        <v>0.552018862363689</v>
      </c>
    </row>
    <row r="4281">
      <c r="A4281" s="1">
        <v>4279.0</v>
      </c>
      <c r="B4281" s="2" t="str">
        <f>HYPERLINK("https://stackoverflow.com/a/51869363", "51869363")</f>
        <v>51869363</v>
      </c>
      <c r="C4281" s="1" t="s">
        <v>5</v>
      </c>
      <c r="D4281" s="1">
        <v>10.0</v>
      </c>
      <c r="E4281" s="1">
        <v>0.291976840363937</v>
      </c>
    </row>
    <row r="4282">
      <c r="A4282" s="1">
        <v>4280.0</v>
      </c>
      <c r="B4282" s="2" t="str">
        <f>HYPERLINK("https://stackoverflow.com/a/51870216", "51870216")</f>
        <v>51870216</v>
      </c>
      <c r="C4282" s="1" t="s">
        <v>5</v>
      </c>
      <c r="D4282" s="1">
        <v>12.0</v>
      </c>
      <c r="E4282" s="1">
        <v>0.21825641025641</v>
      </c>
    </row>
    <row r="4283">
      <c r="A4283" s="1">
        <v>4281.0</v>
      </c>
      <c r="B4283" s="2" t="str">
        <f>HYPERLINK("https://stackoverflow.com/a/51875348", "51875348")</f>
        <v>51875348</v>
      </c>
      <c r="C4283" s="1" t="s">
        <v>5</v>
      </c>
      <c r="D4283" s="1">
        <v>10.0</v>
      </c>
      <c r="E4283" s="1">
        <v>0.260985927652594</v>
      </c>
    </row>
    <row r="4284">
      <c r="A4284" s="1">
        <v>4282.0</v>
      </c>
      <c r="B4284" s="2" t="str">
        <f>HYPERLINK("https://stackoverflow.com/a/51885130", "51885130")</f>
        <v>51885130</v>
      </c>
      <c r="C4284" s="1" t="s">
        <v>5</v>
      </c>
      <c r="D4284" s="1">
        <v>10.0</v>
      </c>
      <c r="E4284" s="1">
        <v>0.240716180371352</v>
      </c>
    </row>
    <row r="4285">
      <c r="A4285" s="1">
        <v>4283.0</v>
      </c>
      <c r="B4285" s="2" t="str">
        <f>HYPERLINK("https://stackoverflow.com/a/51888709", "51888709")</f>
        <v>51888709</v>
      </c>
      <c r="C4285" s="1" t="s">
        <v>5</v>
      </c>
      <c r="D4285" s="1">
        <v>4.0</v>
      </c>
      <c r="E4285" s="1">
        <v>0.208674022915508</v>
      </c>
    </row>
    <row r="4286">
      <c r="A4286" s="1">
        <v>4284.0</v>
      </c>
      <c r="B4286" s="2" t="str">
        <f>HYPERLINK("https://stackoverflow.com/a/51895945", "51895945")</f>
        <v>51895945</v>
      </c>
      <c r="C4286" s="1" t="s">
        <v>5</v>
      </c>
      <c r="D4286" s="1">
        <v>8.0</v>
      </c>
      <c r="E4286" s="1">
        <v>0.318005487747185</v>
      </c>
    </row>
    <row r="4287">
      <c r="A4287" s="1">
        <v>4285.0</v>
      </c>
      <c r="B4287" s="2" t="str">
        <f>HYPERLINK("https://stackoverflow.com/a/51923404", "51923404")</f>
        <v>51923404</v>
      </c>
      <c r="C4287" s="1" t="s">
        <v>5</v>
      </c>
      <c r="D4287" s="1">
        <v>5.0</v>
      </c>
      <c r="E4287" s="1">
        <v>0.777013411159752</v>
      </c>
    </row>
    <row r="4288">
      <c r="A4288" s="1">
        <v>4286.0</v>
      </c>
      <c r="B4288" s="2" t="str">
        <f>HYPERLINK("https://stackoverflow.com/a/51950209", "51950209")</f>
        <v>51950209</v>
      </c>
      <c r="C4288" s="1" t="s">
        <v>5</v>
      </c>
      <c r="D4288" s="1">
        <v>11.0</v>
      </c>
      <c r="E4288" s="1">
        <v>0.259374901441322</v>
      </c>
    </row>
    <row r="4289">
      <c r="A4289" s="1">
        <v>4287.0</v>
      </c>
      <c r="B4289" s="2" t="str">
        <f>HYPERLINK("https://stackoverflow.com/a/51965019", "51965019")</f>
        <v>51965019</v>
      </c>
      <c r="C4289" s="1" t="s">
        <v>5</v>
      </c>
      <c r="D4289" s="1">
        <v>6.0</v>
      </c>
      <c r="E4289" s="1">
        <v>0.427969775795862</v>
      </c>
    </row>
    <row r="4290">
      <c r="A4290" s="1">
        <v>4288.0</v>
      </c>
      <c r="B4290" s="2" t="str">
        <f>HYPERLINK("https://stackoverflow.com/a/51966939", "51966939")</f>
        <v>51966939</v>
      </c>
      <c r="C4290" s="1" t="s">
        <v>5</v>
      </c>
      <c r="D4290" s="1">
        <v>6.0</v>
      </c>
      <c r="E4290" s="1">
        <v>0.401510840831229</v>
      </c>
    </row>
    <row r="4291">
      <c r="A4291" s="1">
        <v>4289.0</v>
      </c>
      <c r="B4291" s="2" t="str">
        <f>HYPERLINK("https://stackoverflow.com/a/51973751", "51973751")</f>
        <v>51973751</v>
      </c>
      <c r="C4291" s="1" t="s">
        <v>5</v>
      </c>
      <c r="D4291" s="1">
        <v>7.0</v>
      </c>
      <c r="E4291" s="1">
        <v>0.396072013093289</v>
      </c>
    </row>
    <row r="4292">
      <c r="A4292" s="1">
        <v>4290.0</v>
      </c>
      <c r="B4292" s="2" t="str">
        <f>HYPERLINK("https://stackoverflow.com/a/52016220", "52016220")</f>
        <v>52016220</v>
      </c>
      <c r="C4292" s="1" t="s">
        <v>5</v>
      </c>
      <c r="D4292" s="1">
        <v>3.0</v>
      </c>
      <c r="E4292" s="1">
        <v>0.244471577804911</v>
      </c>
    </row>
    <row r="4293">
      <c r="A4293" s="1">
        <v>4291.0</v>
      </c>
      <c r="B4293" s="2" t="str">
        <f>HYPERLINK("https://stackoverflow.com/a/52052148", "52052148")</f>
        <v>52052148</v>
      </c>
      <c r="C4293" s="1" t="s">
        <v>5</v>
      </c>
      <c r="D4293" s="1">
        <v>10.0</v>
      </c>
      <c r="E4293" s="1">
        <v>0.246395579728913</v>
      </c>
    </row>
    <row r="4294">
      <c r="A4294" s="1">
        <v>4292.0</v>
      </c>
      <c r="B4294" s="2" t="str">
        <f>HYPERLINK("https://stackoverflow.com/a/52058813", "52058813")</f>
        <v>52058813</v>
      </c>
      <c r="C4294" s="1" t="s">
        <v>5</v>
      </c>
      <c r="D4294" s="1">
        <v>1.0</v>
      </c>
      <c r="E4294" s="1">
        <v>0.749739805090358</v>
      </c>
    </row>
    <row r="4295">
      <c r="A4295" s="1">
        <v>4293.0</v>
      </c>
      <c r="B4295" s="2" t="str">
        <f>HYPERLINK("https://stackoverflow.com/a/52083694", "52083694")</f>
        <v>52083694</v>
      </c>
      <c r="C4295" s="1" t="s">
        <v>5</v>
      </c>
      <c r="D4295" s="1">
        <v>12.0</v>
      </c>
      <c r="E4295" s="1">
        <v>0.324210768655213</v>
      </c>
    </row>
    <row r="4296">
      <c r="A4296" s="1">
        <v>4294.0</v>
      </c>
      <c r="B4296" s="2" t="str">
        <f>HYPERLINK("https://stackoverflow.com/a/52088202", "52088202")</f>
        <v>52088202</v>
      </c>
      <c r="C4296" s="1" t="s">
        <v>5</v>
      </c>
      <c r="D4296" s="1">
        <v>3.0</v>
      </c>
      <c r="E4296" s="1">
        <v>0.309620420731531</v>
      </c>
    </row>
    <row r="4297">
      <c r="A4297" s="1">
        <v>4295.0</v>
      </c>
      <c r="B4297" s="2" t="str">
        <f>HYPERLINK("https://stackoverflow.com/a/52126309", "52126309")</f>
        <v>52126309</v>
      </c>
      <c r="C4297" s="1" t="s">
        <v>5</v>
      </c>
      <c r="D4297" s="1">
        <v>1.0</v>
      </c>
      <c r="E4297" s="1">
        <v>0.685066828983742</v>
      </c>
    </row>
    <row r="4298">
      <c r="A4298" s="1">
        <v>4296.0</v>
      </c>
      <c r="B4298" s="2" t="str">
        <f>HYPERLINK("https://stackoverflow.com/a/52143938", "52143938")</f>
        <v>52143938</v>
      </c>
      <c r="C4298" s="1" t="s">
        <v>5</v>
      </c>
      <c r="D4298" s="1">
        <v>9.0</v>
      </c>
      <c r="E4298" s="1">
        <v>0.6650139302073</v>
      </c>
    </row>
    <row r="4299">
      <c r="A4299" s="1">
        <v>4297.0</v>
      </c>
      <c r="B4299" s="2" t="str">
        <f>HYPERLINK("https://stackoverflow.com/a/52154790", "52154790")</f>
        <v>52154790</v>
      </c>
      <c r="C4299" s="1" t="s">
        <v>5</v>
      </c>
      <c r="D4299" s="1">
        <v>1.0</v>
      </c>
      <c r="E4299" s="1">
        <v>0.278109700439797</v>
      </c>
    </row>
    <row r="4300">
      <c r="A4300" s="1">
        <v>4298.0</v>
      </c>
      <c r="B4300" s="2" t="str">
        <f>HYPERLINK("https://stackoverflow.com/a/52163958", "52163958")</f>
        <v>52163958</v>
      </c>
      <c r="C4300" s="1" t="s">
        <v>5</v>
      </c>
      <c r="D4300" s="1">
        <v>6.0</v>
      </c>
      <c r="E4300" s="1">
        <v>0.747146973135673</v>
      </c>
    </row>
    <row r="4301">
      <c r="A4301" s="1">
        <v>4299.0</v>
      </c>
      <c r="B4301" s="2" t="str">
        <f>HYPERLINK("https://stackoverflow.com/a/52191591", "52191591")</f>
        <v>52191591</v>
      </c>
      <c r="C4301" s="1" t="s">
        <v>5</v>
      </c>
      <c r="D4301" s="1">
        <v>10.0</v>
      </c>
      <c r="E4301" s="1">
        <v>0.193480811127869</v>
      </c>
    </row>
    <row r="4302">
      <c r="A4302" s="1">
        <v>4300.0</v>
      </c>
      <c r="B4302" s="2" t="str">
        <f>HYPERLINK("https://stackoverflow.com/a/52194258", "52194258")</f>
        <v>52194258</v>
      </c>
      <c r="C4302" s="1" t="s">
        <v>5</v>
      </c>
      <c r="D4302" s="1">
        <v>1.0</v>
      </c>
      <c r="E4302" s="1">
        <v>0.569249657647447</v>
      </c>
    </row>
    <row r="4303">
      <c r="A4303" s="1">
        <v>4301.0</v>
      </c>
      <c r="B4303" s="2" t="str">
        <f>HYPERLINK("https://stackoverflow.com/a/52201545", "52201545")</f>
        <v>52201545</v>
      </c>
      <c r="C4303" s="1" t="s">
        <v>5</v>
      </c>
      <c r="D4303" s="1">
        <v>12.0</v>
      </c>
      <c r="E4303" s="1">
        <v>0.594309458938279</v>
      </c>
    </row>
    <row r="4304">
      <c r="A4304" s="1">
        <v>4302.0</v>
      </c>
      <c r="B4304" s="2" t="str">
        <f>HYPERLINK("https://stackoverflow.com/a/52205477", "52205477")</f>
        <v>52205477</v>
      </c>
      <c r="C4304" s="1" t="s">
        <v>5</v>
      </c>
      <c r="D4304" s="1">
        <v>11.0</v>
      </c>
      <c r="E4304" s="1">
        <v>0.333937667271</v>
      </c>
    </row>
    <row r="4305">
      <c r="A4305" s="1">
        <v>4303.0</v>
      </c>
      <c r="B4305" s="2" t="str">
        <f>HYPERLINK("https://stackoverflow.com/a/52213870", "52213870")</f>
        <v>52213870</v>
      </c>
      <c r="C4305" s="1" t="s">
        <v>5</v>
      </c>
      <c r="D4305" s="1">
        <v>2.0</v>
      </c>
      <c r="E4305" s="1">
        <v>0.278677462887989</v>
      </c>
    </row>
    <row r="4306">
      <c r="A4306" s="1">
        <v>4304.0</v>
      </c>
      <c r="B4306" s="2" t="str">
        <f>HYPERLINK("https://stackoverflow.com/a/52215513", "52215513")</f>
        <v>52215513</v>
      </c>
      <c r="C4306" s="1" t="s">
        <v>5</v>
      </c>
      <c r="D4306" s="1">
        <v>1.0</v>
      </c>
      <c r="E4306" s="1">
        <v>0.445283086201666</v>
      </c>
    </row>
    <row r="4307">
      <c r="A4307" s="1">
        <v>4305.0</v>
      </c>
      <c r="B4307" s="2" t="str">
        <f>HYPERLINK("https://stackoverflow.com/a/52217414", "52217414")</f>
        <v>52217414</v>
      </c>
      <c r="C4307" s="1" t="s">
        <v>5</v>
      </c>
      <c r="D4307" s="1">
        <v>1.0</v>
      </c>
      <c r="E4307" s="1">
        <v>0.299893522115744</v>
      </c>
    </row>
    <row r="4308">
      <c r="A4308" s="1">
        <v>4306.0</v>
      </c>
      <c r="B4308" s="2" t="str">
        <f>HYPERLINK("https://stackoverflow.com/a/52224883", "52224883")</f>
        <v>52224883</v>
      </c>
      <c r="C4308" s="1" t="s">
        <v>5</v>
      </c>
      <c r="D4308" s="1">
        <v>10.0</v>
      </c>
      <c r="E4308" s="1">
        <v>0.244457799145299</v>
      </c>
    </row>
    <row r="4309">
      <c r="A4309" s="1">
        <v>4307.0</v>
      </c>
      <c r="B4309" s="2" t="str">
        <f>HYPERLINK("https://stackoverflow.com/a/52264141", "52264141")</f>
        <v>52264141</v>
      </c>
      <c r="C4309" s="1" t="s">
        <v>5</v>
      </c>
      <c r="D4309" s="1">
        <v>3.0</v>
      </c>
      <c r="E4309" s="1">
        <v>0.222027085040783</v>
      </c>
    </row>
    <row r="4310">
      <c r="A4310" s="1">
        <v>4308.0</v>
      </c>
      <c r="B4310" s="2" t="str">
        <f>HYPERLINK("https://stackoverflow.com/a/52287773", "52287773")</f>
        <v>52287773</v>
      </c>
      <c r="C4310" s="1" t="s">
        <v>5</v>
      </c>
      <c r="D4310" s="1">
        <v>10.0</v>
      </c>
      <c r="E4310" s="1">
        <v>0.498915017049731</v>
      </c>
    </row>
    <row r="4311">
      <c r="A4311" s="1">
        <v>4309.0</v>
      </c>
      <c r="B4311" s="2" t="str">
        <f>HYPERLINK("https://stackoverflow.com/a/52288990", "52288990")</f>
        <v>52288990</v>
      </c>
      <c r="C4311" s="1" t="s">
        <v>5</v>
      </c>
      <c r="D4311" s="1">
        <v>3.0</v>
      </c>
      <c r="E4311" s="1">
        <v>0.525877566467972</v>
      </c>
    </row>
    <row r="4312">
      <c r="A4312" s="1">
        <v>4310.0</v>
      </c>
      <c r="B4312" s="2" t="str">
        <f>HYPERLINK("https://stackoverflow.com/a/52294548", "52294548")</f>
        <v>52294548</v>
      </c>
      <c r="C4312" s="1" t="s">
        <v>5</v>
      </c>
      <c r="D4312" s="1">
        <v>1.0</v>
      </c>
      <c r="E4312" s="1">
        <v>0.213316955831925</v>
      </c>
    </row>
    <row r="4313">
      <c r="A4313" s="1">
        <v>4311.0</v>
      </c>
      <c r="B4313" s="2" t="str">
        <f>HYPERLINK("https://stackoverflow.com/a/52300209", "52300209")</f>
        <v>52300209</v>
      </c>
      <c r="C4313" s="1" t="s">
        <v>5</v>
      </c>
      <c r="D4313" s="1">
        <v>2.0</v>
      </c>
      <c r="E4313" s="1">
        <v>0.665778995155849</v>
      </c>
    </row>
    <row r="4314">
      <c r="A4314" s="1">
        <v>4312.0</v>
      </c>
      <c r="B4314" s="2" t="str">
        <f>HYPERLINK("https://stackoverflow.com/a/52316754", "52316754")</f>
        <v>52316754</v>
      </c>
      <c r="C4314" s="1" t="s">
        <v>5</v>
      </c>
      <c r="D4314" s="1">
        <v>9.0</v>
      </c>
      <c r="E4314" s="1">
        <v>0.366199884903126</v>
      </c>
    </row>
    <row r="4315">
      <c r="A4315" s="1">
        <v>4313.0</v>
      </c>
      <c r="B4315" s="2" t="str">
        <f>HYPERLINK("https://stackoverflow.com/a/52325612", "52325612")</f>
        <v>52325612</v>
      </c>
      <c r="C4315" s="1" t="s">
        <v>5</v>
      </c>
      <c r="D4315" s="1">
        <v>10.0</v>
      </c>
      <c r="E4315" s="1">
        <v>0.265213163416756</v>
      </c>
    </row>
    <row r="4316">
      <c r="A4316" s="1">
        <v>4314.0</v>
      </c>
      <c r="B4316" s="2" t="str">
        <f>HYPERLINK("https://stackoverflow.com/a/52332025", "52332025")</f>
        <v>52332025</v>
      </c>
      <c r="C4316" s="1" t="s">
        <v>5</v>
      </c>
      <c r="D4316" s="1">
        <v>1.0</v>
      </c>
      <c r="E4316" s="1">
        <v>0.474977697199919</v>
      </c>
    </row>
    <row r="4317">
      <c r="A4317" s="1">
        <v>4315.0</v>
      </c>
      <c r="B4317" s="2" t="str">
        <f>HYPERLINK("https://stackoverflow.com/a/52353918", "52353918")</f>
        <v>52353918</v>
      </c>
      <c r="C4317" s="1" t="s">
        <v>5</v>
      </c>
      <c r="D4317" s="1">
        <v>11.0</v>
      </c>
      <c r="E4317" s="1">
        <v>0.493249607535321</v>
      </c>
    </row>
    <row r="4318">
      <c r="A4318" s="1">
        <v>4316.0</v>
      </c>
      <c r="B4318" s="2" t="str">
        <f>HYPERLINK("https://stackoverflow.com/a/52406753", "52406753")</f>
        <v>52406753</v>
      </c>
      <c r="C4318" s="1" t="s">
        <v>5</v>
      </c>
      <c r="D4318" s="1">
        <v>3.0</v>
      </c>
      <c r="E4318" s="1">
        <v>0.199662095010932</v>
      </c>
    </row>
    <row r="4319">
      <c r="A4319" s="1">
        <v>4317.0</v>
      </c>
      <c r="B4319" s="2" t="str">
        <f>HYPERLINK("https://stackoverflow.com/a/52421026", "52421026")</f>
        <v>52421026</v>
      </c>
      <c r="C4319" s="1" t="s">
        <v>5</v>
      </c>
      <c r="D4319" s="1">
        <v>8.0</v>
      </c>
      <c r="E4319" s="1">
        <v>0.152760819427486</v>
      </c>
    </row>
    <row r="4320">
      <c r="A4320" s="1">
        <v>4318.0</v>
      </c>
      <c r="B4320" s="2" t="str">
        <f>HYPERLINK("https://stackoverflow.com/a/52443062", "52443062")</f>
        <v>52443062</v>
      </c>
      <c r="C4320" s="1" t="s">
        <v>5</v>
      </c>
      <c r="D4320" s="1">
        <v>8.0</v>
      </c>
      <c r="E4320" s="1">
        <v>0.314117718373037</v>
      </c>
    </row>
    <row r="4321">
      <c r="A4321" s="1">
        <v>4319.0</v>
      </c>
      <c r="B4321" s="2" t="str">
        <f>HYPERLINK("https://stackoverflow.com/a/52480985", "52480985")</f>
        <v>52480985</v>
      </c>
      <c r="C4321" s="1" t="s">
        <v>5</v>
      </c>
      <c r="D4321" s="1">
        <v>11.0</v>
      </c>
      <c r="E4321" s="1">
        <v>0.202115596175002</v>
      </c>
    </row>
    <row r="4322">
      <c r="A4322" s="1">
        <v>4320.0</v>
      </c>
      <c r="B4322" s="2" t="str">
        <f>HYPERLINK("https://stackoverflow.com/a/52497823", "52497823")</f>
        <v>52497823</v>
      </c>
      <c r="C4322" s="1" t="s">
        <v>5</v>
      </c>
      <c r="D4322" s="1">
        <v>1.0</v>
      </c>
      <c r="E4322" s="1">
        <v>0.558244916003536</v>
      </c>
    </row>
    <row r="4323">
      <c r="A4323" s="1">
        <v>4321.0</v>
      </c>
      <c r="B4323" s="2" t="str">
        <f>HYPERLINK("https://stackoverflow.com/a/52518944", "52518944")</f>
        <v>52518944</v>
      </c>
      <c r="C4323" s="1" t="s">
        <v>5</v>
      </c>
      <c r="D4323" s="1">
        <v>1.0</v>
      </c>
      <c r="E4323" s="1">
        <v>0.57995337995338</v>
      </c>
    </row>
    <row r="4324">
      <c r="A4324" s="1">
        <v>4322.0</v>
      </c>
      <c r="B4324" s="2" t="str">
        <f>HYPERLINK("https://stackoverflow.com/a/52600010", "52600010")</f>
        <v>52600010</v>
      </c>
      <c r="C4324" s="1" t="s">
        <v>5</v>
      </c>
      <c r="D4324" s="1">
        <v>9.0</v>
      </c>
      <c r="E4324" s="1">
        <v>0.462797323262439</v>
      </c>
    </row>
    <row r="4325">
      <c r="A4325" s="1">
        <v>4323.0</v>
      </c>
      <c r="B4325" s="2" t="str">
        <f>HYPERLINK("https://stackoverflow.com/a/52605791", "52605791")</f>
        <v>52605791</v>
      </c>
      <c r="C4325" s="1" t="s">
        <v>5</v>
      </c>
      <c r="D4325" s="1">
        <v>5.0</v>
      </c>
      <c r="E4325" s="1">
        <v>0.457537734133478</v>
      </c>
    </row>
    <row r="4326">
      <c r="A4326" s="1">
        <v>4324.0</v>
      </c>
      <c r="B4326" s="2" t="str">
        <f>HYPERLINK("https://stackoverflow.com/a/52670156", "52670156")</f>
        <v>52670156</v>
      </c>
      <c r="C4326" s="1" t="s">
        <v>5</v>
      </c>
      <c r="D4326" s="1">
        <v>12.0</v>
      </c>
      <c r="E4326" s="1">
        <v>0.634043577705549</v>
      </c>
    </row>
    <row r="4327">
      <c r="A4327" s="1">
        <v>4325.0</v>
      </c>
      <c r="B4327" s="2" t="str">
        <f>HYPERLINK("https://stackoverflow.com/a/52704291", "52704291")</f>
        <v>52704291</v>
      </c>
      <c r="C4327" s="1" t="s">
        <v>5</v>
      </c>
      <c r="D4327" s="1">
        <v>4.0</v>
      </c>
      <c r="E4327" s="1">
        <v>0.312166132478632</v>
      </c>
    </row>
    <row r="4328">
      <c r="A4328" s="1">
        <v>4326.0</v>
      </c>
      <c r="B4328" s="2" t="str">
        <f>HYPERLINK("https://stackoverflow.com/a/52706803", "52706803")</f>
        <v>52706803</v>
      </c>
      <c r="C4328" s="1" t="s">
        <v>5</v>
      </c>
      <c r="D4328" s="1">
        <v>1.0</v>
      </c>
      <c r="E4328" s="1">
        <v>0.356248842316953</v>
      </c>
    </row>
    <row r="4329">
      <c r="A4329" s="1">
        <v>4327.0</v>
      </c>
      <c r="B4329" s="2" t="str">
        <f>HYPERLINK("https://stackoverflow.com/a/52720455", "52720455")</f>
        <v>52720455</v>
      </c>
      <c r="C4329" s="1" t="s">
        <v>5</v>
      </c>
      <c r="D4329" s="1">
        <v>11.0</v>
      </c>
      <c r="E4329" s="1">
        <v>0.295588069599369</v>
      </c>
    </row>
    <row r="4330">
      <c r="A4330" s="1">
        <v>4328.0</v>
      </c>
      <c r="B4330" s="2" t="str">
        <f>HYPERLINK("https://stackoverflow.com/a/52733497", "52733497")</f>
        <v>52733497</v>
      </c>
      <c r="C4330" s="1" t="s">
        <v>5</v>
      </c>
      <c r="D4330" s="1">
        <v>4.0</v>
      </c>
      <c r="E4330" s="1">
        <v>0.454205651977239</v>
      </c>
    </row>
    <row r="4331">
      <c r="A4331" s="1">
        <v>4329.0</v>
      </c>
      <c r="B4331" s="2" t="str">
        <f>HYPERLINK("https://stackoverflow.com/a/52736363", "52736363")</f>
        <v>52736363</v>
      </c>
      <c r="C4331" s="1" t="s">
        <v>5</v>
      </c>
      <c r="D4331" s="1">
        <v>7.0</v>
      </c>
      <c r="E4331" s="1">
        <v>0.221803251215015</v>
      </c>
    </row>
    <row r="4332">
      <c r="A4332" s="1">
        <v>4330.0</v>
      </c>
      <c r="B4332" s="2" t="str">
        <f>HYPERLINK("https://stackoverflow.com/a/52761661", "52761661")</f>
        <v>52761661</v>
      </c>
      <c r="C4332" s="1" t="s">
        <v>5</v>
      </c>
      <c r="D4332" s="1">
        <v>12.0</v>
      </c>
      <c r="E4332" s="1">
        <v>0.315739815739815</v>
      </c>
    </row>
    <row r="4333">
      <c r="A4333" s="1">
        <v>4331.0</v>
      </c>
      <c r="B4333" s="2" t="str">
        <f>HYPERLINK("https://stackoverflow.com/a/52762374", "52762374")</f>
        <v>52762374</v>
      </c>
      <c r="C4333" s="1" t="s">
        <v>5</v>
      </c>
      <c r="D4333" s="1">
        <v>2.0</v>
      </c>
      <c r="E4333" s="1">
        <v>0.419973837695356</v>
      </c>
    </row>
    <row r="4334">
      <c r="A4334" s="1">
        <v>4332.0</v>
      </c>
      <c r="B4334" s="2" t="str">
        <f>HYPERLINK("https://stackoverflow.com/a/52772128", "52772128")</f>
        <v>52772128</v>
      </c>
      <c r="C4334" s="1" t="s">
        <v>5</v>
      </c>
      <c r="D4334" s="1">
        <v>8.0</v>
      </c>
      <c r="E4334" s="1">
        <v>0.264019851116625</v>
      </c>
    </row>
    <row r="4335">
      <c r="A4335" s="1">
        <v>4333.0</v>
      </c>
      <c r="B4335" s="2" t="str">
        <f>HYPERLINK("https://stackoverflow.com/a/52781309", "52781309")</f>
        <v>52781309</v>
      </c>
      <c r="C4335" s="1" t="s">
        <v>5</v>
      </c>
      <c r="D4335" s="1">
        <v>12.0</v>
      </c>
      <c r="E4335" s="1">
        <v>0.465187746086622</v>
      </c>
    </row>
    <row r="4336">
      <c r="A4336" s="1">
        <v>4334.0</v>
      </c>
      <c r="B4336" s="2" t="str">
        <f>HYPERLINK("https://stackoverflow.com/a/52814608", "52814608")</f>
        <v>52814608</v>
      </c>
      <c r="C4336" s="1" t="s">
        <v>5</v>
      </c>
      <c r="D4336" s="1">
        <v>8.0</v>
      </c>
      <c r="E4336" s="1">
        <v>0.349746549746549</v>
      </c>
    </row>
    <row r="4337">
      <c r="A4337" s="1">
        <v>4335.0</v>
      </c>
      <c r="B4337" s="2" t="str">
        <f>HYPERLINK("https://stackoverflow.com/a/52831801", "52831801")</f>
        <v>52831801</v>
      </c>
      <c r="C4337" s="1" t="s">
        <v>5</v>
      </c>
      <c r="D4337" s="1">
        <v>11.0</v>
      </c>
      <c r="E4337" s="1">
        <v>0.414384377232674</v>
      </c>
    </row>
    <row r="4338">
      <c r="A4338" s="1">
        <v>4336.0</v>
      </c>
      <c r="B4338" s="2" t="str">
        <f>HYPERLINK("https://stackoverflow.com/a/52840363", "52840363")</f>
        <v>52840363</v>
      </c>
      <c r="C4338" s="1" t="s">
        <v>5</v>
      </c>
      <c r="D4338" s="1">
        <v>11.0</v>
      </c>
      <c r="E4338" s="1">
        <v>0.515632754342431</v>
      </c>
    </row>
    <row r="4339">
      <c r="A4339" s="1">
        <v>4337.0</v>
      </c>
      <c r="B4339" s="2" t="str">
        <f>HYPERLINK("https://stackoverflow.com/a/52843956", "52843956")</f>
        <v>52843956</v>
      </c>
      <c r="C4339" s="1" t="s">
        <v>5</v>
      </c>
      <c r="D4339" s="1">
        <v>1.0</v>
      </c>
      <c r="E4339" s="1">
        <v>0.362181405269376</v>
      </c>
    </row>
    <row r="4340">
      <c r="A4340" s="1">
        <v>4338.0</v>
      </c>
      <c r="B4340" s="2" t="str">
        <f>HYPERLINK("https://stackoverflow.com/a/52894062", "52894062")</f>
        <v>52894062</v>
      </c>
      <c r="C4340" s="1" t="s">
        <v>5</v>
      </c>
      <c r="D4340" s="1">
        <v>10.0</v>
      </c>
      <c r="E4340" s="1">
        <v>0.709488569244666</v>
      </c>
    </row>
    <row r="4341">
      <c r="A4341" s="1">
        <v>4339.0</v>
      </c>
      <c r="B4341" s="2" t="str">
        <f>HYPERLINK("https://stackoverflow.com/a/52898741", "52898741")</f>
        <v>52898741</v>
      </c>
      <c r="C4341" s="1" t="s">
        <v>5</v>
      </c>
      <c r="D4341" s="1">
        <v>2.0</v>
      </c>
      <c r="E4341" s="1">
        <v>0.441563960900977</v>
      </c>
    </row>
    <row r="4342">
      <c r="A4342" s="1">
        <v>4340.0</v>
      </c>
      <c r="B4342" s="2" t="str">
        <f>HYPERLINK("https://stackoverflow.com/a/52917737", "52917737")</f>
        <v>52917737</v>
      </c>
      <c r="C4342" s="1" t="s">
        <v>5</v>
      </c>
      <c r="D4342" s="1">
        <v>4.0</v>
      </c>
      <c r="E4342" s="1">
        <v>0.488229119808067</v>
      </c>
    </row>
    <row r="4343">
      <c r="A4343" s="1">
        <v>4341.0</v>
      </c>
      <c r="B4343" s="2" t="str">
        <f>HYPERLINK("https://stackoverflow.com/a/52919137", "52919137")</f>
        <v>52919137</v>
      </c>
      <c r="C4343" s="1" t="s">
        <v>5</v>
      </c>
      <c r="D4343" s="1">
        <v>9.0</v>
      </c>
      <c r="E4343" s="1">
        <v>0.285399594677945</v>
      </c>
    </row>
    <row r="4344">
      <c r="A4344" s="1">
        <v>4342.0</v>
      </c>
      <c r="B4344" s="2" t="str">
        <f>HYPERLINK("https://stackoverflow.com/a/52923228", "52923228")</f>
        <v>52923228</v>
      </c>
      <c r="C4344" s="1" t="s">
        <v>5</v>
      </c>
      <c r="D4344" s="1">
        <v>8.0</v>
      </c>
      <c r="E4344" s="1">
        <v>0.63902786463762</v>
      </c>
    </row>
    <row r="4345">
      <c r="A4345" s="1">
        <v>4343.0</v>
      </c>
      <c r="B4345" s="2" t="str">
        <f>HYPERLINK("https://stackoverflow.com/a/52939680", "52939680")</f>
        <v>52939680</v>
      </c>
      <c r="C4345" s="1" t="s">
        <v>5</v>
      </c>
      <c r="D4345" s="1">
        <v>1.0</v>
      </c>
      <c r="E4345" s="1">
        <v>0.409912413008388</v>
      </c>
    </row>
    <row r="4346">
      <c r="A4346" s="1">
        <v>4344.0</v>
      </c>
      <c r="B4346" s="2" t="str">
        <f>HYPERLINK("https://stackoverflow.com/a/52952265", "52952265")</f>
        <v>52952265</v>
      </c>
      <c r="C4346" s="1" t="s">
        <v>5</v>
      </c>
      <c r="D4346" s="1">
        <v>5.0</v>
      </c>
      <c r="E4346" s="1">
        <v>0.427645750816482</v>
      </c>
    </row>
    <row r="4347">
      <c r="A4347" s="1">
        <v>4345.0</v>
      </c>
      <c r="B4347" s="2" t="str">
        <f>HYPERLINK("https://stackoverflow.com/a/52953534", "52953534")</f>
        <v>52953534</v>
      </c>
      <c r="C4347" s="1" t="s">
        <v>5</v>
      </c>
      <c r="D4347" s="1">
        <v>12.0</v>
      </c>
      <c r="E4347" s="1">
        <v>0.334029020075531</v>
      </c>
    </row>
    <row r="4348">
      <c r="A4348" s="1">
        <v>4346.0</v>
      </c>
      <c r="B4348" s="2" t="str">
        <f>HYPERLINK("https://stackoverflow.com/a/52975602", "52975602")</f>
        <v>52975602</v>
      </c>
      <c r="C4348" s="1" t="s">
        <v>5</v>
      </c>
      <c r="D4348" s="1">
        <v>9.0</v>
      </c>
      <c r="E4348" s="1">
        <v>0.306770571476453</v>
      </c>
    </row>
    <row r="4349">
      <c r="A4349" s="1">
        <v>4347.0</v>
      </c>
      <c r="B4349" s="2" t="str">
        <f>HYPERLINK("https://stackoverflow.com/a/53082622", "53082622")</f>
        <v>53082622</v>
      </c>
      <c r="C4349" s="1" t="s">
        <v>5</v>
      </c>
      <c r="D4349" s="1">
        <v>4.0</v>
      </c>
      <c r="E4349" s="1">
        <v>0.350402860431513</v>
      </c>
    </row>
    <row r="4350">
      <c r="A4350" s="1">
        <v>4348.0</v>
      </c>
      <c r="B4350" s="2" t="str">
        <f>HYPERLINK("https://stackoverflow.com/a/53110268", "53110268")</f>
        <v>53110268</v>
      </c>
      <c r="C4350" s="1" t="s">
        <v>5</v>
      </c>
      <c r="D4350" s="1">
        <v>4.0</v>
      </c>
      <c r="E4350" s="1">
        <v>0.521990865609378</v>
      </c>
    </row>
    <row r="4351">
      <c r="A4351" s="1">
        <v>4349.0</v>
      </c>
      <c r="B4351" s="2" t="str">
        <f>HYPERLINK("https://stackoverflow.com/a/53115362", "53115362")</f>
        <v>53115362</v>
      </c>
      <c r="C4351" s="1" t="s">
        <v>5</v>
      </c>
      <c r="D4351" s="1">
        <v>11.0</v>
      </c>
      <c r="E4351" s="1">
        <v>0.351167551438187</v>
      </c>
    </row>
    <row r="4352">
      <c r="A4352" s="1">
        <v>4350.0</v>
      </c>
      <c r="B4352" s="2" t="str">
        <f>HYPERLINK("https://stackoverflow.com/a/53154744", "53154744")</f>
        <v>53154744</v>
      </c>
      <c r="C4352" s="1" t="s">
        <v>5</v>
      </c>
      <c r="D4352" s="1">
        <v>4.0</v>
      </c>
      <c r="E4352" s="1">
        <v>0.390015238852448</v>
      </c>
    </row>
    <row r="4353">
      <c r="A4353" s="1">
        <v>4351.0</v>
      </c>
      <c r="B4353" s="2" t="str">
        <f>HYPERLINK("https://stackoverflow.com/a/53167215", "53167215")</f>
        <v>53167215</v>
      </c>
      <c r="C4353" s="1" t="s">
        <v>5</v>
      </c>
      <c r="D4353" s="1">
        <v>12.0</v>
      </c>
      <c r="E4353" s="1">
        <v>0.310121092259116</v>
      </c>
    </row>
    <row r="4354">
      <c r="A4354" s="1">
        <v>4352.0</v>
      </c>
      <c r="B4354" s="2" t="str">
        <f>HYPERLINK("https://stackoverflow.com/a/53169033", "53169033")</f>
        <v>53169033</v>
      </c>
      <c r="C4354" s="1" t="s">
        <v>5</v>
      </c>
      <c r="D4354" s="1">
        <v>0.0</v>
      </c>
      <c r="E4354" s="1">
        <v>0.670774209609161</v>
      </c>
    </row>
    <row r="4355">
      <c r="A4355" s="1">
        <v>4353.0</v>
      </c>
      <c r="B4355" s="2" t="str">
        <f>HYPERLINK("https://stackoverflow.com/a/53170292", "53170292")</f>
        <v>53170292</v>
      </c>
      <c r="C4355" s="1" t="s">
        <v>5</v>
      </c>
      <c r="D4355" s="1">
        <v>7.0</v>
      </c>
      <c r="E4355" s="1">
        <v>0.296980796980796</v>
      </c>
    </row>
    <row r="4356">
      <c r="A4356" s="1">
        <v>4354.0</v>
      </c>
      <c r="B4356" s="2" t="str">
        <f>HYPERLINK("https://stackoverflow.com/a/53173969", "53173969")</f>
        <v>53173969</v>
      </c>
      <c r="C4356" s="1" t="s">
        <v>5</v>
      </c>
      <c r="D4356" s="1">
        <v>1.0</v>
      </c>
      <c r="E4356" s="1">
        <v>0.234490126731505</v>
      </c>
    </row>
    <row r="4357">
      <c r="A4357" s="1">
        <v>4355.0</v>
      </c>
      <c r="B4357" s="2" t="str">
        <f>HYPERLINK("https://stackoverflow.com/a/53175144", "53175144")</f>
        <v>53175144</v>
      </c>
      <c r="C4357" s="1" t="s">
        <v>5</v>
      </c>
      <c r="D4357" s="1">
        <v>10.0</v>
      </c>
      <c r="E4357" s="1">
        <v>0.278311965811965</v>
      </c>
    </row>
    <row r="4358">
      <c r="A4358" s="1">
        <v>4356.0</v>
      </c>
      <c r="B4358" s="2" t="str">
        <f>HYPERLINK("https://stackoverflow.com/a/53195363", "53195363")</f>
        <v>53195363</v>
      </c>
      <c r="C4358" s="1" t="s">
        <v>5</v>
      </c>
      <c r="D4358" s="1">
        <v>11.0</v>
      </c>
      <c r="E4358" s="1">
        <v>0.541992937202518</v>
      </c>
    </row>
    <row r="4359">
      <c r="A4359" s="1">
        <v>4357.0</v>
      </c>
      <c r="B4359" s="2" t="str">
        <f>HYPERLINK("https://stackoverflow.com/a/53199680", "53199680")</f>
        <v>53199680</v>
      </c>
      <c r="C4359" s="1" t="s">
        <v>5</v>
      </c>
      <c r="D4359" s="1">
        <v>1.0</v>
      </c>
      <c r="E4359" s="1">
        <v>0.161420748247095</v>
      </c>
    </row>
    <row r="4360">
      <c r="A4360" s="1">
        <v>4358.0</v>
      </c>
      <c r="B4360" s="2" t="str">
        <f>HYPERLINK("https://stackoverflow.com/a/53258037", "53258037")</f>
        <v>53258037</v>
      </c>
      <c r="C4360" s="1" t="s">
        <v>5</v>
      </c>
      <c r="D4360" s="1">
        <v>5.0</v>
      </c>
      <c r="E4360" s="1">
        <v>0.494879733269826</v>
      </c>
    </row>
    <row r="4361">
      <c r="A4361" s="1">
        <v>4359.0</v>
      </c>
      <c r="B4361" s="2" t="str">
        <f>HYPERLINK("https://stackoverflow.com/a/53260499", "53260499")</f>
        <v>53260499</v>
      </c>
      <c r="C4361" s="1" t="s">
        <v>5</v>
      </c>
      <c r="D4361" s="1">
        <v>10.0</v>
      </c>
      <c r="E4361" s="1">
        <v>0.387652144099135</v>
      </c>
    </row>
    <row r="4362">
      <c r="A4362" s="1">
        <v>4360.0</v>
      </c>
      <c r="B4362" s="2" t="str">
        <f>HYPERLINK("https://stackoverflow.com/a/53267924", "53267924")</f>
        <v>53267924</v>
      </c>
      <c r="C4362" s="1" t="s">
        <v>5</v>
      </c>
      <c r="D4362" s="1">
        <v>3.0</v>
      </c>
      <c r="E4362" s="1">
        <v>0.521367521367521</v>
      </c>
    </row>
    <row r="4363">
      <c r="A4363" s="1">
        <v>4361.0</v>
      </c>
      <c r="B4363" s="2" t="str">
        <f>HYPERLINK("https://stackoverflow.com/a/53290593", "53290593")</f>
        <v>53290593</v>
      </c>
      <c r="C4363" s="1" t="s">
        <v>5</v>
      </c>
      <c r="D4363" s="1">
        <v>6.0</v>
      </c>
      <c r="E4363" s="1">
        <v>0.2407326007326</v>
      </c>
    </row>
    <row r="4364">
      <c r="A4364" s="1">
        <v>4362.0</v>
      </c>
      <c r="B4364" s="2" t="str">
        <f>HYPERLINK("https://stackoverflow.com/a/53303701", "53303701")</f>
        <v>53303701</v>
      </c>
      <c r="C4364" s="1" t="s">
        <v>5</v>
      </c>
      <c r="D4364" s="1">
        <v>9.0</v>
      </c>
      <c r="E4364" s="1">
        <v>0.239734868306296</v>
      </c>
    </row>
    <row r="4365">
      <c r="A4365" s="1">
        <v>4363.0</v>
      </c>
      <c r="B4365" s="2" t="str">
        <f>HYPERLINK("https://stackoverflow.com/a/53398068", "53398068")</f>
        <v>53398068</v>
      </c>
      <c r="C4365" s="1" t="s">
        <v>5</v>
      </c>
      <c r="D4365" s="1">
        <v>8.0</v>
      </c>
      <c r="E4365" s="1">
        <v>0.29260935143288</v>
      </c>
    </row>
    <row r="4366">
      <c r="A4366" s="1">
        <v>4364.0</v>
      </c>
      <c r="B4366" s="2" t="str">
        <f>HYPERLINK("https://stackoverflow.com/a/53412187", "53412187")</f>
        <v>53412187</v>
      </c>
      <c r="C4366" s="1" t="s">
        <v>5</v>
      </c>
      <c r="D4366" s="1">
        <v>12.0</v>
      </c>
      <c r="E4366" s="1">
        <v>0.28465254552211</v>
      </c>
    </row>
    <row r="4367">
      <c r="A4367" s="1">
        <v>4365.0</v>
      </c>
      <c r="B4367" s="2" t="str">
        <f>HYPERLINK("https://stackoverflow.com/a/53439446", "53439446")</f>
        <v>53439446</v>
      </c>
      <c r="C4367" s="1" t="s">
        <v>5</v>
      </c>
      <c r="D4367" s="1">
        <v>0.0</v>
      </c>
      <c r="E4367" s="1">
        <v>0.196441705343782</v>
      </c>
    </row>
    <row r="4368">
      <c r="A4368" s="1">
        <v>4366.0</v>
      </c>
      <c r="B4368" s="2" t="str">
        <f>HYPERLINK("https://stackoverflow.com/a/53449627", "53449627")</f>
        <v>53449627</v>
      </c>
      <c r="C4368" s="1" t="s">
        <v>5</v>
      </c>
      <c r="D4368" s="1">
        <v>6.0</v>
      </c>
      <c r="E4368" s="1">
        <v>0.304339517754151</v>
      </c>
    </row>
    <row r="4369">
      <c r="A4369" s="1">
        <v>4367.0</v>
      </c>
      <c r="B4369" s="2" t="str">
        <f>HYPERLINK("https://stackoverflow.com/a/53504268", "53504268")</f>
        <v>53504268</v>
      </c>
      <c r="C4369" s="1" t="s">
        <v>5</v>
      </c>
      <c r="D4369" s="1">
        <v>6.0</v>
      </c>
      <c r="E4369" s="1">
        <v>0.34745447788926</v>
      </c>
    </row>
    <row r="4370">
      <c r="A4370" s="1">
        <v>4368.0</v>
      </c>
      <c r="B4370" s="2" t="str">
        <f>HYPERLINK("https://stackoverflow.com/a/53518146", "53518146")</f>
        <v>53518146</v>
      </c>
      <c r="C4370" s="1" t="s">
        <v>5</v>
      </c>
      <c r="D4370" s="1">
        <v>5.0</v>
      </c>
      <c r="E4370" s="1">
        <v>0.254044848140789</v>
      </c>
    </row>
    <row r="4371">
      <c r="A4371" s="1">
        <v>4369.0</v>
      </c>
      <c r="B4371" s="2" t="str">
        <f>HYPERLINK("https://stackoverflow.com/a/53518737", "53518737")</f>
        <v>53518737</v>
      </c>
      <c r="C4371" s="1" t="s">
        <v>5</v>
      </c>
      <c r="D4371" s="1">
        <v>1.0</v>
      </c>
      <c r="E4371" s="1">
        <v>0.492273589530447</v>
      </c>
    </row>
    <row r="4372">
      <c r="A4372" s="1">
        <v>4370.0</v>
      </c>
      <c r="B4372" s="2" t="str">
        <f>HYPERLINK("https://stackoverflow.com/a/53586428", "53586428")</f>
        <v>53586428</v>
      </c>
      <c r="C4372" s="1" t="s">
        <v>5</v>
      </c>
      <c r="D4372" s="1">
        <v>8.0</v>
      </c>
      <c r="E4372" s="1">
        <v>0.390503323836657</v>
      </c>
    </row>
    <row r="4373">
      <c r="A4373" s="1">
        <v>4371.0</v>
      </c>
      <c r="B4373" s="2" t="str">
        <f>HYPERLINK("https://stackoverflow.com/a/53606563", "53606563")</f>
        <v>53606563</v>
      </c>
      <c r="C4373" s="1" t="s">
        <v>5</v>
      </c>
      <c r="D4373" s="1">
        <v>10.0</v>
      </c>
      <c r="E4373" s="1">
        <v>0.531309041835357</v>
      </c>
    </row>
    <row r="4374">
      <c r="A4374" s="1">
        <v>4372.0</v>
      </c>
      <c r="B4374" s="2" t="str">
        <f>HYPERLINK("https://stackoverflow.com/a/53618469", "53618469")</f>
        <v>53618469</v>
      </c>
      <c r="C4374" s="1" t="s">
        <v>5</v>
      </c>
      <c r="D4374" s="1">
        <v>5.0</v>
      </c>
      <c r="E4374" s="1">
        <v>0.46778202097351</v>
      </c>
    </row>
    <row r="4375">
      <c r="A4375" s="1">
        <v>4373.0</v>
      </c>
      <c r="B4375" s="2" t="str">
        <f>HYPERLINK("https://stackoverflow.com/a/53623673", "53623673")</f>
        <v>53623673</v>
      </c>
      <c r="C4375" s="1" t="s">
        <v>5</v>
      </c>
      <c r="D4375" s="1">
        <v>8.0</v>
      </c>
      <c r="E4375" s="1">
        <v>0.540914846470402</v>
      </c>
    </row>
    <row r="4376">
      <c r="A4376" s="1">
        <v>4374.0</v>
      </c>
      <c r="B4376" s="2" t="str">
        <f>HYPERLINK("https://stackoverflow.com/a/53644174", "53644174")</f>
        <v>53644174</v>
      </c>
      <c r="C4376" s="1" t="s">
        <v>5</v>
      </c>
      <c r="D4376" s="1">
        <v>10.0</v>
      </c>
      <c r="E4376" s="1">
        <v>0.325758738932391</v>
      </c>
    </row>
    <row r="4377">
      <c r="A4377" s="1">
        <v>4375.0</v>
      </c>
      <c r="B4377" s="2" t="str">
        <f>HYPERLINK("https://stackoverflow.com/a/53649899", "53649899")</f>
        <v>53649899</v>
      </c>
      <c r="C4377" s="1" t="s">
        <v>5</v>
      </c>
      <c r="D4377" s="1">
        <v>0.0</v>
      </c>
      <c r="E4377" s="1">
        <v>0.36201300800393</v>
      </c>
    </row>
    <row r="4378">
      <c r="A4378" s="1">
        <v>4376.0</v>
      </c>
      <c r="B4378" s="2" t="str">
        <f>HYPERLINK("https://stackoverflow.com/a/53662108", "53662108")</f>
        <v>53662108</v>
      </c>
      <c r="C4378" s="1" t="s">
        <v>5</v>
      </c>
      <c r="D4378" s="1">
        <v>4.0</v>
      </c>
      <c r="E4378" s="1">
        <v>0.493249607535321</v>
      </c>
    </row>
    <row r="4379">
      <c r="A4379" s="1">
        <v>4377.0</v>
      </c>
      <c r="B4379" s="2" t="str">
        <f>HYPERLINK("https://stackoverflow.com/a/53739089", "53739089")</f>
        <v>53739089</v>
      </c>
      <c r="C4379" s="1" t="s">
        <v>5</v>
      </c>
      <c r="D4379" s="1">
        <v>10.0</v>
      </c>
      <c r="E4379" s="1">
        <v>0.499477801223437</v>
      </c>
    </row>
    <row r="4380">
      <c r="A4380" s="1">
        <v>4378.0</v>
      </c>
      <c r="B4380" s="2" t="str">
        <f>HYPERLINK("https://stackoverflow.com/a/53742356", "53742356")</f>
        <v>53742356</v>
      </c>
      <c r="C4380" s="1" t="s">
        <v>5</v>
      </c>
      <c r="D4380" s="1">
        <v>3.0</v>
      </c>
      <c r="E4380" s="1">
        <v>0.45125682026051</v>
      </c>
    </row>
    <row r="4381">
      <c r="A4381" s="1">
        <v>4379.0</v>
      </c>
      <c r="B4381" s="2" t="str">
        <f>HYPERLINK("https://stackoverflow.com/a/53748256", "53748256")</f>
        <v>53748256</v>
      </c>
      <c r="C4381" s="1" t="s">
        <v>5</v>
      </c>
      <c r="D4381" s="1">
        <v>1.0</v>
      </c>
      <c r="E4381" s="1">
        <v>0.390503323836657</v>
      </c>
    </row>
    <row r="4382">
      <c r="A4382" s="1">
        <v>4380.0</v>
      </c>
      <c r="B4382" s="2" t="str">
        <f>HYPERLINK("https://stackoverflow.com/a/53755821", "53755821")</f>
        <v>53755821</v>
      </c>
      <c r="C4382" s="1" t="s">
        <v>5</v>
      </c>
      <c r="D4382" s="1">
        <v>1.0</v>
      </c>
      <c r="E4382" s="1">
        <v>0.315739815739815</v>
      </c>
    </row>
    <row r="4383">
      <c r="A4383" s="1">
        <v>4381.0</v>
      </c>
      <c r="B4383" s="2" t="str">
        <f>HYPERLINK("https://stackoverflow.com/a/53808662", "53808662")</f>
        <v>53808662</v>
      </c>
      <c r="C4383" s="1" t="s">
        <v>5</v>
      </c>
      <c r="D4383" s="1">
        <v>11.0</v>
      </c>
      <c r="E4383" s="1">
        <v>0.367981812426256</v>
      </c>
    </row>
    <row r="4384">
      <c r="A4384" s="1">
        <v>4382.0</v>
      </c>
      <c r="B4384" s="2" t="str">
        <f>HYPERLINK("https://stackoverflow.com/a/53821137", "53821137")</f>
        <v>53821137</v>
      </c>
      <c r="C4384" s="1" t="s">
        <v>5</v>
      </c>
      <c r="D4384" s="1">
        <v>4.0</v>
      </c>
      <c r="E4384" s="1">
        <v>0.259462759462759</v>
      </c>
    </row>
    <row r="4385">
      <c r="A4385" s="1">
        <v>4383.0</v>
      </c>
      <c r="B4385" s="2" t="str">
        <f>HYPERLINK("https://stackoverflow.com/a/53862192", "53862192")</f>
        <v>53862192</v>
      </c>
      <c r="C4385" s="1" t="s">
        <v>5</v>
      </c>
      <c r="D4385" s="1">
        <v>0.0</v>
      </c>
      <c r="E4385" s="1">
        <v>0.0769230769230769</v>
      </c>
    </row>
    <row r="4386">
      <c r="A4386" s="1">
        <v>4384.0</v>
      </c>
      <c r="B4386" s="2" t="str">
        <f>HYPERLINK("https://stackoverflow.com/a/53874059", "53874059")</f>
        <v>53874059</v>
      </c>
      <c r="C4386" s="1" t="s">
        <v>5</v>
      </c>
      <c r="D4386" s="1">
        <v>7.0</v>
      </c>
      <c r="E4386" s="1">
        <v>0.273862531347561</v>
      </c>
    </row>
    <row r="4387">
      <c r="A4387" s="1">
        <v>4385.0</v>
      </c>
      <c r="B4387" s="2" t="str">
        <f>HYPERLINK("https://stackoverflow.com/a/53884162", "53884162")</f>
        <v>53884162</v>
      </c>
      <c r="C4387" s="1" t="s">
        <v>5</v>
      </c>
      <c r="D4387" s="1">
        <v>2.0</v>
      </c>
      <c r="E4387" s="1">
        <v>0.6451984229762</v>
      </c>
    </row>
    <row r="4388">
      <c r="A4388" s="1">
        <v>4386.0</v>
      </c>
      <c r="B4388" s="2" t="str">
        <f>HYPERLINK("https://stackoverflow.com/a/53916396", "53916396")</f>
        <v>53916396</v>
      </c>
      <c r="C4388" s="1" t="s">
        <v>5</v>
      </c>
      <c r="D4388" s="1">
        <v>3.0</v>
      </c>
      <c r="E4388" s="1">
        <v>0.299810635139976</v>
      </c>
    </row>
    <row r="4389">
      <c r="A4389" s="1">
        <v>4387.0</v>
      </c>
      <c r="B4389" s="2" t="str">
        <f>HYPERLINK("https://stackoverflow.com/a/53937189", "53937189")</f>
        <v>53937189</v>
      </c>
      <c r="C4389" s="1" t="s">
        <v>5</v>
      </c>
      <c r="D4389" s="1">
        <v>3.0</v>
      </c>
      <c r="E4389" s="1">
        <v>0.36001486436269</v>
      </c>
    </row>
    <row r="4390">
      <c r="A4390" s="1">
        <v>4388.0</v>
      </c>
      <c r="B4390" s="2" t="str">
        <f>HYPERLINK("https://stackoverflow.com/a/53944354", "53944354")</f>
        <v>53944354</v>
      </c>
      <c r="C4390" s="1" t="s">
        <v>5</v>
      </c>
      <c r="D4390" s="1">
        <v>6.0</v>
      </c>
      <c r="E4390" s="1">
        <v>0.432852639023747</v>
      </c>
    </row>
    <row r="4391">
      <c r="A4391" s="1">
        <v>4389.0</v>
      </c>
      <c r="B4391" s="2" t="str">
        <f>HYPERLINK("https://stackoverflow.com/a/54042741", "54042741")</f>
        <v>54042741</v>
      </c>
      <c r="C4391" s="1" t="s">
        <v>5</v>
      </c>
      <c r="D4391" s="1">
        <v>4.0</v>
      </c>
      <c r="E4391" s="1">
        <v>0.494431494431494</v>
      </c>
    </row>
    <row r="4392">
      <c r="A4392" s="1">
        <v>4390.0</v>
      </c>
      <c r="B4392" s="2" t="str">
        <f>HYPERLINK("https://stackoverflow.com/a/54079576", "54079576")</f>
        <v>54079576</v>
      </c>
      <c r="C4392" s="1" t="s">
        <v>5</v>
      </c>
      <c r="D4392" s="1">
        <v>2.0</v>
      </c>
      <c r="E4392" s="1">
        <v>0.64609870416322</v>
      </c>
    </row>
    <row r="4393">
      <c r="A4393" s="1">
        <v>4391.0</v>
      </c>
      <c r="B4393" s="2" t="str">
        <f>HYPERLINK("https://stackoverflow.com/a/54105367", "54105367")</f>
        <v>54105367</v>
      </c>
      <c r="C4393" s="1" t="s">
        <v>5</v>
      </c>
      <c r="D4393" s="1">
        <v>10.0</v>
      </c>
      <c r="E4393" s="1">
        <v>0.688182336182336</v>
      </c>
    </row>
    <row r="4394">
      <c r="A4394" s="1">
        <v>4392.0</v>
      </c>
      <c r="B4394" s="2" t="str">
        <f>HYPERLINK("https://stackoverflow.com/a/54118895", "54118895")</f>
        <v>54118895</v>
      </c>
      <c r="C4394" s="1" t="s">
        <v>5</v>
      </c>
      <c r="D4394" s="1">
        <v>6.0</v>
      </c>
      <c r="E4394" s="1">
        <v>0.16464237516869</v>
      </c>
    </row>
    <row r="4395">
      <c r="A4395" s="1">
        <v>4393.0</v>
      </c>
      <c r="B4395" s="2" t="str">
        <f>HYPERLINK("https://stackoverflow.com/a/54123965", "54123965")</f>
        <v>54123965</v>
      </c>
      <c r="C4395" s="1" t="s">
        <v>5</v>
      </c>
      <c r="D4395" s="1">
        <v>7.0</v>
      </c>
      <c r="E4395" s="1">
        <v>0.393664542991348</v>
      </c>
    </row>
    <row r="4396">
      <c r="A4396" s="1">
        <v>4394.0</v>
      </c>
      <c r="B4396" s="2" t="str">
        <f>HYPERLINK("https://stackoverflow.com/a/54138914", "54138914")</f>
        <v>54138914</v>
      </c>
      <c r="C4396" s="1" t="s">
        <v>5</v>
      </c>
      <c r="D4396" s="1">
        <v>1.0</v>
      </c>
      <c r="E4396" s="1">
        <v>0.759983186212694</v>
      </c>
    </row>
    <row r="4397">
      <c r="A4397" s="1">
        <v>4395.0</v>
      </c>
      <c r="B4397" s="2" t="str">
        <f>HYPERLINK("https://stackoverflow.com/a/54143107", "54143107")</f>
        <v>54143107</v>
      </c>
      <c r="C4397" s="1" t="s">
        <v>5</v>
      </c>
      <c r="D4397" s="1">
        <v>10.0</v>
      </c>
      <c r="E4397" s="1">
        <v>0.314117718373037</v>
      </c>
    </row>
    <row r="4398">
      <c r="A4398" s="1">
        <v>4396.0</v>
      </c>
      <c r="B4398" s="2" t="str">
        <f>HYPERLINK("https://stackoverflow.com/a/54175015", "54175015")</f>
        <v>54175015</v>
      </c>
      <c r="C4398" s="1" t="s">
        <v>5</v>
      </c>
      <c r="D4398" s="1">
        <v>10.0</v>
      </c>
      <c r="E4398" s="1">
        <v>0.451600079507056</v>
      </c>
    </row>
    <row r="4399">
      <c r="A4399" s="1">
        <v>4397.0</v>
      </c>
      <c r="B4399" s="2" t="str">
        <f>HYPERLINK("https://stackoverflow.com/a/54235734", "54235734")</f>
        <v>54235734</v>
      </c>
      <c r="C4399" s="1" t="s">
        <v>5</v>
      </c>
      <c r="D4399" s="1">
        <v>1.0</v>
      </c>
      <c r="E4399" s="1">
        <v>0.361678847186093</v>
      </c>
    </row>
    <row r="4400">
      <c r="A4400" s="1">
        <v>4398.0</v>
      </c>
      <c r="B4400" s="2" t="str">
        <f>HYPERLINK("https://stackoverflow.com/a/54270158", "54270158")</f>
        <v>54270158</v>
      </c>
      <c r="C4400" s="1" t="s">
        <v>5</v>
      </c>
      <c r="D4400" s="1">
        <v>10.0</v>
      </c>
      <c r="E4400" s="1">
        <v>0.237971766061653</v>
      </c>
    </row>
    <row r="4401">
      <c r="A4401" s="1">
        <v>4399.0</v>
      </c>
      <c r="B4401" s="2" t="str">
        <f>HYPERLINK("https://stackoverflow.com/a/54323760", "54323760")</f>
        <v>54323760</v>
      </c>
      <c r="C4401" s="1" t="s">
        <v>5</v>
      </c>
      <c r="D4401" s="1">
        <v>2.0</v>
      </c>
      <c r="E4401" s="1">
        <v>0.321431195356696</v>
      </c>
    </row>
    <row r="4402">
      <c r="A4402" s="1">
        <v>4400.0</v>
      </c>
      <c r="B4402" s="2" t="str">
        <f>HYPERLINK("https://stackoverflow.com/a/54352320", "54352320")</f>
        <v>54352320</v>
      </c>
      <c r="C4402" s="1" t="s">
        <v>5</v>
      </c>
      <c r="D4402" s="1">
        <v>6.0</v>
      </c>
      <c r="E4402" s="1">
        <v>0.440188383045525</v>
      </c>
    </row>
    <row r="4403">
      <c r="A4403" s="1">
        <v>4401.0</v>
      </c>
      <c r="B4403" s="2" t="str">
        <f>HYPERLINK("https://stackoverflow.com/a/54373790", "54373790")</f>
        <v>54373790</v>
      </c>
      <c r="C4403" s="1" t="s">
        <v>5</v>
      </c>
      <c r="D4403" s="1">
        <v>1.0</v>
      </c>
      <c r="E4403" s="1">
        <v>0.441563960900977</v>
      </c>
    </row>
    <row r="4404">
      <c r="A4404" s="1">
        <v>4402.0</v>
      </c>
      <c r="B4404" s="2" t="str">
        <f>HYPERLINK("https://stackoverflow.com/a/54396214", "54396214")</f>
        <v>54396214</v>
      </c>
      <c r="C4404" s="1" t="s">
        <v>5</v>
      </c>
      <c r="D4404" s="1">
        <v>3.0</v>
      </c>
      <c r="E4404" s="1">
        <v>0.572633861236802</v>
      </c>
    </row>
    <row r="4405">
      <c r="A4405" s="1">
        <v>4403.0</v>
      </c>
      <c r="B4405" s="2" t="str">
        <f>HYPERLINK("https://stackoverflow.com/a/54446152", "54446152")</f>
        <v>54446152</v>
      </c>
      <c r="C4405" s="1" t="s">
        <v>5</v>
      </c>
      <c r="D4405" s="1">
        <v>0.0</v>
      </c>
      <c r="E4405" s="1">
        <v>0.216734475037058</v>
      </c>
    </row>
    <row r="4406">
      <c r="A4406" s="1">
        <v>4404.0</v>
      </c>
      <c r="B4406" s="2" t="str">
        <f>HYPERLINK("https://stackoverflow.com/a/54473192", "54473192")</f>
        <v>54473192</v>
      </c>
      <c r="C4406" s="1" t="s">
        <v>5</v>
      </c>
      <c r="D4406" s="1">
        <v>12.0</v>
      </c>
      <c r="E4406" s="1">
        <v>0.535127411288402</v>
      </c>
    </row>
    <row r="4407">
      <c r="A4407" s="1">
        <v>4405.0</v>
      </c>
      <c r="B4407" s="2" t="str">
        <f>HYPERLINK("https://stackoverflow.com/a/54477736", "54477736")</f>
        <v>54477736</v>
      </c>
      <c r="C4407" s="1" t="s">
        <v>5</v>
      </c>
      <c r="D4407" s="1">
        <v>8.0</v>
      </c>
      <c r="E4407" s="1">
        <v>0.743388272853368</v>
      </c>
    </row>
    <row r="4408">
      <c r="A4408" s="1">
        <v>4406.0</v>
      </c>
      <c r="B4408" s="2" t="str">
        <f>HYPERLINK("https://stackoverflow.com/a/54515593", "54515593")</f>
        <v>54515593</v>
      </c>
      <c r="C4408" s="1" t="s">
        <v>5</v>
      </c>
      <c r="D4408" s="1">
        <v>9.0</v>
      </c>
      <c r="E4408" s="1">
        <v>0.35901119952844</v>
      </c>
    </row>
    <row r="4409">
      <c r="A4409" s="1">
        <v>4407.0</v>
      </c>
      <c r="B4409" s="2" t="str">
        <f>HYPERLINK("https://stackoverflow.com/a/54521407", "54521407")</f>
        <v>54521407</v>
      </c>
      <c r="C4409" s="1" t="s">
        <v>5</v>
      </c>
      <c r="D4409" s="1">
        <v>0.0</v>
      </c>
      <c r="E4409" s="1">
        <v>0.338166463166463</v>
      </c>
    </row>
    <row r="4410">
      <c r="A4410" s="1">
        <v>4408.0</v>
      </c>
      <c r="B4410" s="2" t="str">
        <f>HYPERLINK("https://stackoverflow.com/a/54522800", "54522800")</f>
        <v>54522800</v>
      </c>
      <c r="C4410" s="1" t="s">
        <v>5</v>
      </c>
      <c r="D4410" s="1">
        <v>9.0</v>
      </c>
      <c r="E4410" s="1">
        <v>0.296685274545053</v>
      </c>
    </row>
    <row r="4411">
      <c r="A4411" s="1">
        <v>4409.0</v>
      </c>
      <c r="B4411" s="2" t="str">
        <f>HYPERLINK("https://stackoverflow.com/a/54548490", "54548490")</f>
        <v>54548490</v>
      </c>
      <c r="C4411" s="1" t="s">
        <v>5</v>
      </c>
      <c r="D4411" s="1">
        <v>2.0</v>
      </c>
      <c r="E4411" s="1">
        <v>0.42566045066045</v>
      </c>
    </row>
    <row r="4412">
      <c r="A4412" s="1">
        <v>4410.0</v>
      </c>
      <c r="B4412" s="2" t="str">
        <f>HYPERLINK("https://stackoverflow.com/a/54574451", "54574451")</f>
        <v>54574451</v>
      </c>
      <c r="C4412" s="1" t="s">
        <v>5</v>
      </c>
      <c r="D4412" s="1">
        <v>5.0</v>
      </c>
      <c r="E4412" s="1">
        <v>0.211309333503847</v>
      </c>
    </row>
    <row r="4413">
      <c r="A4413" s="1">
        <v>4411.0</v>
      </c>
      <c r="B4413" s="2" t="str">
        <f>HYPERLINK("https://stackoverflow.com/a/54666018", "54666018")</f>
        <v>54666018</v>
      </c>
      <c r="C4413" s="1" t="s">
        <v>5</v>
      </c>
      <c r="D4413" s="1">
        <v>10.0</v>
      </c>
      <c r="E4413" s="1">
        <v>0.244457799145299</v>
      </c>
    </row>
    <row r="4414">
      <c r="A4414" s="1">
        <v>4412.0</v>
      </c>
      <c r="B4414" s="2" t="str">
        <f>HYPERLINK("https://stackoverflow.com/a/54666876", "54666876")</f>
        <v>54666876</v>
      </c>
      <c r="C4414" s="1" t="s">
        <v>5</v>
      </c>
      <c r="D4414" s="1">
        <v>6.0</v>
      </c>
      <c r="E4414" s="1">
        <v>0.442325064276283</v>
      </c>
    </row>
    <row r="4415">
      <c r="A4415" s="1">
        <v>4413.0</v>
      </c>
      <c r="B4415" s="2" t="str">
        <f>HYPERLINK("https://stackoverflow.com/a/54678756", "54678756")</f>
        <v>54678756</v>
      </c>
      <c r="C4415" s="1" t="s">
        <v>5</v>
      </c>
      <c r="D4415" s="1">
        <v>2.0</v>
      </c>
      <c r="E4415" s="1">
        <v>0.365237253168287</v>
      </c>
    </row>
    <row r="4416">
      <c r="A4416" s="1">
        <v>4414.0</v>
      </c>
      <c r="B4416" s="2" t="str">
        <f>HYPERLINK("https://stackoverflow.com/a/54688078", "54688078")</f>
        <v>54688078</v>
      </c>
      <c r="C4416" s="1" t="s">
        <v>5</v>
      </c>
      <c r="D4416" s="1">
        <v>12.0</v>
      </c>
      <c r="E4416" s="1">
        <v>0.311810814401487</v>
      </c>
    </row>
    <row r="4417">
      <c r="A4417" s="1">
        <v>4415.0</v>
      </c>
      <c r="B4417" s="2" t="str">
        <f>HYPERLINK("https://stackoverflow.com/a/54695712", "54695712")</f>
        <v>54695712</v>
      </c>
      <c r="C4417" s="1" t="s">
        <v>5</v>
      </c>
      <c r="D4417" s="1">
        <v>8.0</v>
      </c>
      <c r="E4417" s="1">
        <v>0.296980796980796</v>
      </c>
    </row>
    <row r="4418">
      <c r="A4418" s="1">
        <v>4416.0</v>
      </c>
      <c r="B4418" s="2" t="str">
        <f>HYPERLINK("https://stackoverflow.com/a/54714252", "54714252")</f>
        <v>54714252</v>
      </c>
      <c r="C4418" s="1" t="s">
        <v>5</v>
      </c>
      <c r="D4418" s="1">
        <v>1.0</v>
      </c>
      <c r="E4418" s="1">
        <v>0.503293447293447</v>
      </c>
    </row>
    <row r="4419">
      <c r="A4419" s="1">
        <v>4417.0</v>
      </c>
      <c r="B4419" s="2" t="str">
        <f>HYPERLINK("https://stackoverflow.com/a/54751381", "54751381")</f>
        <v>54751381</v>
      </c>
      <c r="C4419" s="1" t="s">
        <v>5</v>
      </c>
      <c r="D4419" s="1">
        <v>10.0</v>
      </c>
      <c r="E4419" s="1">
        <v>0.709063692114539</v>
      </c>
    </row>
    <row r="4420">
      <c r="A4420" s="1">
        <v>4418.0</v>
      </c>
      <c r="B4420" s="2" t="str">
        <f>HYPERLINK("https://stackoverflow.com/a/54757002", "54757002")</f>
        <v>54757002</v>
      </c>
      <c r="C4420" s="1" t="s">
        <v>5</v>
      </c>
      <c r="D4420" s="1">
        <v>4.0</v>
      </c>
      <c r="E4420" s="1">
        <v>0.448382771912183</v>
      </c>
    </row>
    <row r="4421">
      <c r="A4421" s="1">
        <v>4419.0</v>
      </c>
      <c r="B4421" s="2" t="str">
        <f>HYPERLINK("https://stackoverflow.com/a/54800171", "54800171")</f>
        <v>54800171</v>
      </c>
      <c r="C4421" s="1" t="s">
        <v>5</v>
      </c>
      <c r="D4421" s="1">
        <v>3.0</v>
      </c>
      <c r="E4421" s="1">
        <v>0.554047259929612</v>
      </c>
    </row>
    <row r="4422">
      <c r="A4422" s="1">
        <v>4420.0</v>
      </c>
      <c r="B4422" s="2" t="str">
        <f>HYPERLINK("https://stackoverflow.com/a/54822913", "54822913")</f>
        <v>54822913</v>
      </c>
      <c r="C4422" s="1" t="s">
        <v>5</v>
      </c>
      <c r="D4422" s="1">
        <v>10.0</v>
      </c>
      <c r="E4422" s="1">
        <v>0.323299888517279</v>
      </c>
    </row>
    <row r="4423">
      <c r="A4423" s="1">
        <v>4421.0</v>
      </c>
      <c r="B4423" s="2" t="str">
        <f>HYPERLINK("https://stackoverflow.com/a/54829314", "54829314")</f>
        <v>54829314</v>
      </c>
      <c r="C4423" s="1" t="s">
        <v>5</v>
      </c>
      <c r="D4423" s="1">
        <v>12.0</v>
      </c>
      <c r="E4423" s="1">
        <v>0.216985674732153</v>
      </c>
    </row>
    <row r="4424">
      <c r="A4424" s="1">
        <v>4422.0</v>
      </c>
      <c r="B4424" s="2" t="str">
        <f>HYPERLINK("https://stackoverflow.com/a/54868399", "54868399")</f>
        <v>54868399</v>
      </c>
      <c r="C4424" s="1" t="s">
        <v>5</v>
      </c>
      <c r="D4424" s="1">
        <v>10.0</v>
      </c>
      <c r="E4424" s="1">
        <v>0.494824311490978</v>
      </c>
    </row>
    <row r="4425">
      <c r="A4425" s="1">
        <v>4423.0</v>
      </c>
      <c r="B4425" s="2" t="str">
        <f>HYPERLINK("https://stackoverflow.com/a/54902614", "54902614")</f>
        <v>54902614</v>
      </c>
      <c r="C4425" s="1" t="s">
        <v>5</v>
      </c>
      <c r="D4425" s="1">
        <v>11.0</v>
      </c>
      <c r="E4425" s="1">
        <v>0.30988808613118</v>
      </c>
    </row>
    <row r="4426">
      <c r="A4426" s="1">
        <v>4424.0</v>
      </c>
      <c r="B4426" s="2" t="str">
        <f>HYPERLINK("https://stackoverflow.com/a/54906258", "54906258")</f>
        <v>54906258</v>
      </c>
      <c r="C4426" s="1" t="s">
        <v>5</v>
      </c>
      <c r="D4426" s="1">
        <v>8.0</v>
      </c>
      <c r="E4426" s="1">
        <v>0.267027243589743</v>
      </c>
    </row>
    <row r="4427">
      <c r="A4427" s="1">
        <v>4425.0</v>
      </c>
      <c r="B4427" s="2" t="str">
        <f>HYPERLINK("https://stackoverflow.com/a/54906295", "54906295")</f>
        <v>54906295</v>
      </c>
      <c r="C4427" s="1" t="s">
        <v>5</v>
      </c>
      <c r="D4427" s="1">
        <v>9.0</v>
      </c>
      <c r="E4427" s="1">
        <v>0.343017497523935</v>
      </c>
    </row>
    <row r="4428">
      <c r="A4428" s="1">
        <v>4426.0</v>
      </c>
      <c r="B4428" s="2" t="str">
        <f>HYPERLINK("https://stackoverflow.com/a/54920348", "54920348")</f>
        <v>54920348</v>
      </c>
      <c r="C4428" s="1" t="s">
        <v>5</v>
      </c>
      <c r="D4428" s="1">
        <v>2.0</v>
      </c>
      <c r="E4428" s="1">
        <v>0.712174399674399</v>
      </c>
    </row>
    <row r="4429">
      <c r="A4429" s="1">
        <v>4427.0</v>
      </c>
      <c r="B4429" s="2" t="str">
        <f>HYPERLINK("https://stackoverflow.com/a/54935102", "54935102")</f>
        <v>54935102</v>
      </c>
      <c r="C4429" s="1" t="s">
        <v>5</v>
      </c>
      <c r="D4429" s="1">
        <v>10.0</v>
      </c>
      <c r="E4429" s="1">
        <v>0.232291629206075</v>
      </c>
    </row>
    <row r="4430">
      <c r="A4430" s="1">
        <v>4428.0</v>
      </c>
      <c r="B4430" s="2" t="str">
        <f>HYPERLINK("https://stackoverflow.com/a/54937175", "54937175")</f>
        <v>54937175</v>
      </c>
      <c r="C4430" s="1" t="s">
        <v>5</v>
      </c>
      <c r="D4430" s="1">
        <v>4.0</v>
      </c>
      <c r="E4430" s="1">
        <v>0.382927465512743</v>
      </c>
    </row>
    <row r="4431">
      <c r="A4431" s="1">
        <v>4429.0</v>
      </c>
      <c r="B4431" s="2" t="str">
        <f>HYPERLINK("https://stackoverflow.com/a/54951696", "54951696")</f>
        <v>54951696</v>
      </c>
      <c r="C4431" s="1" t="s">
        <v>5</v>
      </c>
      <c r="D4431" s="1">
        <v>5.0</v>
      </c>
      <c r="E4431" s="1">
        <v>0.23441099962839</v>
      </c>
    </row>
    <row r="4432">
      <c r="A4432" s="1">
        <v>4430.0</v>
      </c>
      <c r="B4432" s="2" t="str">
        <f>HYPERLINK("https://stackoverflow.com/a/54987992", "54987992")</f>
        <v>54987992</v>
      </c>
      <c r="C4432" s="1" t="s">
        <v>5</v>
      </c>
      <c r="D4432" s="1">
        <v>1.0</v>
      </c>
      <c r="E4432" s="1">
        <v>0.396367521367521</v>
      </c>
    </row>
    <row r="4433">
      <c r="A4433" s="1">
        <v>4431.0</v>
      </c>
      <c r="B4433" s="2" t="str">
        <f>HYPERLINK("https://stackoverflow.com/a/55005441", "55005441")</f>
        <v>55005441</v>
      </c>
      <c r="C4433" s="1" t="s">
        <v>5</v>
      </c>
      <c r="D4433" s="1">
        <v>4.0</v>
      </c>
      <c r="E4433" s="1">
        <v>0.428471346504133</v>
      </c>
    </row>
    <row r="4434">
      <c r="A4434" s="1">
        <v>4432.0</v>
      </c>
      <c r="B4434" s="2" t="str">
        <f>HYPERLINK("https://stackoverflow.com/a/55026722", "55026722")</f>
        <v>55026722</v>
      </c>
      <c r="C4434" s="1" t="s">
        <v>5</v>
      </c>
      <c r="D4434" s="1">
        <v>3.0</v>
      </c>
      <c r="E4434" s="1">
        <v>0.254083570750237</v>
      </c>
    </row>
    <row r="4435">
      <c r="A4435" s="1">
        <v>4433.0</v>
      </c>
      <c r="B4435" s="2" t="str">
        <f>HYPERLINK("https://stackoverflow.com/a/55043215", "55043215")</f>
        <v>55043215</v>
      </c>
      <c r="C4435" s="1" t="s">
        <v>5</v>
      </c>
      <c r="D4435" s="1">
        <v>3.0</v>
      </c>
      <c r="E4435" s="1">
        <v>0.268084693084693</v>
      </c>
    </row>
    <row r="4436">
      <c r="A4436" s="1">
        <v>4434.0</v>
      </c>
      <c r="B4436" s="2" t="str">
        <f>HYPERLINK("https://stackoverflow.com/a/55101284", "55101284")</f>
        <v>55101284</v>
      </c>
      <c r="C4436" s="1" t="s">
        <v>5</v>
      </c>
      <c r="D4436" s="1">
        <v>8.0</v>
      </c>
      <c r="E4436" s="1">
        <v>0.45463205525125</v>
      </c>
    </row>
    <row r="4437">
      <c r="A4437" s="1">
        <v>4435.0</v>
      </c>
      <c r="B4437" s="2" t="str">
        <f>HYPERLINK("https://stackoverflow.com/a/55117661", "55117661")</f>
        <v>55117661</v>
      </c>
      <c r="C4437" s="1" t="s">
        <v>5</v>
      </c>
      <c r="D4437" s="1">
        <v>12.0</v>
      </c>
      <c r="E4437" s="1">
        <v>0.415045682287061</v>
      </c>
    </row>
    <row r="4438">
      <c r="A4438" s="1">
        <v>4436.0</v>
      </c>
      <c r="B4438" s="2" t="str">
        <f>HYPERLINK("https://stackoverflow.com/a/55118699", "55118699")</f>
        <v>55118699</v>
      </c>
      <c r="C4438" s="1" t="s">
        <v>5</v>
      </c>
      <c r="D4438" s="1">
        <v>1.0</v>
      </c>
      <c r="E4438" s="1">
        <v>0.354700854700854</v>
      </c>
    </row>
    <row r="4439">
      <c r="A4439" s="1">
        <v>4437.0</v>
      </c>
      <c r="B4439" s="2" t="str">
        <f>HYPERLINK("https://stackoverflow.com/a/55122901", "55122901")</f>
        <v>55122901</v>
      </c>
      <c r="C4439" s="1" t="s">
        <v>5</v>
      </c>
      <c r="D4439" s="1">
        <v>11.0</v>
      </c>
      <c r="E4439" s="1">
        <v>0.519188872130048</v>
      </c>
    </row>
    <row r="4440">
      <c r="A4440" s="1">
        <v>4438.0</v>
      </c>
      <c r="B4440" s="2" t="str">
        <f>HYPERLINK("https://stackoverflow.com/a/55126170", "55126170")</f>
        <v>55126170</v>
      </c>
      <c r="C4440" s="1" t="s">
        <v>5</v>
      </c>
      <c r="D4440" s="1">
        <v>11.0</v>
      </c>
      <c r="E4440" s="1">
        <v>0.413728632478632</v>
      </c>
    </row>
    <row r="4441">
      <c r="A4441" s="1">
        <v>4439.0</v>
      </c>
      <c r="B4441" s="2" t="str">
        <f>HYPERLINK("https://stackoverflow.com/a/55168898", "55168898")</f>
        <v>55168898</v>
      </c>
      <c r="C4441" s="1" t="s">
        <v>5</v>
      </c>
      <c r="D4441" s="1">
        <v>10.0</v>
      </c>
      <c r="E4441" s="1">
        <v>0.529980785794739</v>
      </c>
    </row>
    <row r="4442">
      <c r="A4442" s="1">
        <v>4440.0</v>
      </c>
      <c r="B4442" s="2" t="str">
        <f>HYPERLINK("https://stackoverflow.com/a/55212167", "55212167")</f>
        <v>55212167</v>
      </c>
      <c r="C4442" s="1" t="s">
        <v>5</v>
      </c>
      <c r="D4442" s="1">
        <v>12.0</v>
      </c>
      <c r="E4442" s="1">
        <v>0.36575057845776</v>
      </c>
    </row>
    <row r="4443">
      <c r="A4443" s="1">
        <v>4441.0</v>
      </c>
      <c r="B4443" s="2" t="str">
        <f>HYPERLINK("https://stackoverflow.com/a/55224716", "55224716")</f>
        <v>55224716</v>
      </c>
      <c r="C4443" s="1" t="s">
        <v>5</v>
      </c>
      <c r="D4443" s="1">
        <v>7.0</v>
      </c>
      <c r="E4443" s="1">
        <v>0.542489633578742</v>
      </c>
    </row>
    <row r="4444">
      <c r="A4444" s="1">
        <v>4442.0</v>
      </c>
      <c r="B4444" s="2" t="str">
        <f>HYPERLINK("https://stackoverflow.com/a/55238384", "55238384")</f>
        <v>55238384</v>
      </c>
      <c r="C4444" s="1" t="s">
        <v>5</v>
      </c>
      <c r="D4444" s="1">
        <v>9.0</v>
      </c>
      <c r="E4444" s="1">
        <v>0.540788088066025</v>
      </c>
    </row>
    <row r="4445">
      <c r="A4445" s="1">
        <v>4443.0</v>
      </c>
      <c r="B4445" s="2" t="str">
        <f>HYPERLINK("https://stackoverflow.com/a/55286040", "55286040")</f>
        <v>55286040</v>
      </c>
      <c r="C4445" s="1" t="s">
        <v>5</v>
      </c>
      <c r="D4445" s="1">
        <v>4.0</v>
      </c>
      <c r="E4445" s="1">
        <v>0.297683310841205</v>
      </c>
    </row>
    <row r="4446">
      <c r="A4446" s="1">
        <v>4444.0</v>
      </c>
      <c r="B4446" s="2" t="str">
        <f>HYPERLINK("https://stackoverflow.com/a/55297256", "55297256")</f>
        <v>55297256</v>
      </c>
      <c r="C4446" s="1" t="s">
        <v>5</v>
      </c>
      <c r="D4446" s="1">
        <v>4.0</v>
      </c>
      <c r="E4446" s="1">
        <v>0.535233604199121</v>
      </c>
    </row>
    <row r="4447">
      <c r="A4447" s="1">
        <v>4445.0</v>
      </c>
      <c r="B4447" s="2" t="str">
        <f>HYPERLINK("https://stackoverflow.com/a/55299725", "55299725")</f>
        <v>55299725</v>
      </c>
      <c r="C4447" s="1" t="s">
        <v>5</v>
      </c>
      <c r="D4447" s="1">
        <v>1.0</v>
      </c>
      <c r="E4447" s="1">
        <v>0.395045369660056</v>
      </c>
    </row>
    <row r="4448">
      <c r="A4448" s="1">
        <v>4446.0</v>
      </c>
      <c r="B4448" s="2" t="str">
        <f>HYPERLINK("https://stackoverflow.com/a/55304547", "55304547")</f>
        <v>55304547</v>
      </c>
      <c r="C4448" s="1" t="s">
        <v>5</v>
      </c>
      <c r="D4448" s="1">
        <v>9.0</v>
      </c>
      <c r="E4448" s="1">
        <v>0.445414757008959</v>
      </c>
    </row>
    <row r="4449">
      <c r="A4449" s="1">
        <v>4447.0</v>
      </c>
      <c r="B4449" s="2" t="str">
        <f>HYPERLINK("https://stackoverflow.com/a/55312355", "55312355")</f>
        <v>55312355</v>
      </c>
      <c r="C4449" s="1" t="s">
        <v>5</v>
      </c>
      <c r="D4449" s="1">
        <v>10.0</v>
      </c>
      <c r="E4449" s="1">
        <v>0.545663817663817</v>
      </c>
    </row>
    <row r="4450">
      <c r="A4450" s="1">
        <v>4448.0</v>
      </c>
      <c r="B4450" s="2" t="str">
        <f>HYPERLINK("https://stackoverflow.com/a/55384701", "55384701")</f>
        <v>55384701</v>
      </c>
      <c r="C4450" s="1" t="s">
        <v>5</v>
      </c>
      <c r="D4450" s="1">
        <v>10.0</v>
      </c>
      <c r="E4450" s="1">
        <v>0.408616393856246</v>
      </c>
    </row>
    <row r="4451">
      <c r="A4451" s="1">
        <v>4449.0</v>
      </c>
      <c r="B4451" s="2" t="str">
        <f>HYPERLINK("https://stackoverflow.com/a/55408264", "55408264")</f>
        <v>55408264</v>
      </c>
      <c r="C4451" s="1" t="s">
        <v>5</v>
      </c>
      <c r="D4451" s="1">
        <v>11.0</v>
      </c>
      <c r="E4451" s="1">
        <v>0.439041672202293</v>
      </c>
    </row>
    <row r="4452">
      <c r="A4452" s="1">
        <v>4450.0</v>
      </c>
      <c r="B4452" s="2" t="str">
        <f>HYPERLINK("https://stackoverflow.com/a/55419294", "55419294")</f>
        <v>55419294</v>
      </c>
      <c r="C4452" s="1" t="s">
        <v>5</v>
      </c>
      <c r="D4452" s="1">
        <v>9.0</v>
      </c>
      <c r="E4452" s="1">
        <v>0.381956711810574</v>
      </c>
    </row>
    <row r="4453">
      <c r="A4453" s="1">
        <v>4451.0</v>
      </c>
      <c r="B4453" s="2" t="str">
        <f>HYPERLINK("https://stackoverflow.com/a/55450821", "55450821")</f>
        <v>55450821</v>
      </c>
      <c r="C4453" s="1" t="s">
        <v>5</v>
      </c>
      <c r="D4453" s="1">
        <v>10.0</v>
      </c>
      <c r="E4453" s="1">
        <v>0.406552706552706</v>
      </c>
    </row>
    <row r="4454">
      <c r="A4454" s="1">
        <v>4452.0</v>
      </c>
      <c r="B4454" s="2" t="str">
        <f>HYPERLINK("https://stackoverflow.com/a/55488988", "55488988")</f>
        <v>55488988</v>
      </c>
      <c r="C4454" s="1" t="s">
        <v>5</v>
      </c>
      <c r="D4454" s="1">
        <v>9.0</v>
      </c>
      <c r="E4454" s="1">
        <v>0.211674849972722</v>
      </c>
    </row>
    <row r="4455">
      <c r="A4455" s="1">
        <v>4453.0</v>
      </c>
      <c r="B4455" s="2" t="str">
        <f>HYPERLINK("https://stackoverflow.com/a/55489868", "55489868")</f>
        <v>55489868</v>
      </c>
      <c r="C4455" s="1" t="s">
        <v>5</v>
      </c>
      <c r="D4455" s="1">
        <v>1.0</v>
      </c>
      <c r="E4455" s="1">
        <v>0.496389054528589</v>
      </c>
    </row>
    <row r="4456">
      <c r="A4456" s="1">
        <v>4454.0</v>
      </c>
      <c r="B4456" s="2" t="str">
        <f>HYPERLINK("https://stackoverflow.com/a/55520394", "55520394")</f>
        <v>55520394</v>
      </c>
      <c r="C4456" s="1" t="s">
        <v>5</v>
      </c>
      <c r="D4456" s="1">
        <v>8.0</v>
      </c>
      <c r="E4456" s="1">
        <v>0.19931891025641</v>
      </c>
    </row>
    <row r="4457">
      <c r="A4457" s="1">
        <v>4455.0</v>
      </c>
      <c r="B4457" s="2" t="str">
        <f>HYPERLINK("https://stackoverflow.com/a/55594848", "55594848")</f>
        <v>55594848</v>
      </c>
      <c r="C4457" s="1" t="s">
        <v>5</v>
      </c>
      <c r="D4457" s="1">
        <v>12.0</v>
      </c>
      <c r="E4457" s="1">
        <v>0.559980602533794</v>
      </c>
    </row>
    <row r="4458">
      <c r="A4458" s="1">
        <v>4456.0</v>
      </c>
      <c r="B4458" s="2" t="str">
        <f>HYPERLINK("https://stackoverflow.com/a/55614851", "55614851")</f>
        <v>55614851</v>
      </c>
      <c r="C4458" s="1" t="s">
        <v>5</v>
      </c>
      <c r="D4458" s="1">
        <v>1.0</v>
      </c>
      <c r="E4458" s="1">
        <v>0.399070727929788</v>
      </c>
    </row>
    <row r="4459">
      <c r="A4459" s="1">
        <v>4457.0</v>
      </c>
      <c r="B4459" s="2" t="str">
        <f>HYPERLINK("https://stackoverflow.com/a/55617000", "55617000")</f>
        <v>55617000</v>
      </c>
      <c r="C4459" s="1" t="s">
        <v>5</v>
      </c>
      <c r="D4459" s="1">
        <v>5.0</v>
      </c>
      <c r="E4459" s="1">
        <v>0.286900401186115</v>
      </c>
    </row>
    <row r="4460">
      <c r="A4460" s="1">
        <v>4458.0</v>
      </c>
      <c r="B4460" s="2" t="str">
        <f>HYPERLINK("https://stackoverflow.com/a/55645981", "55645981")</f>
        <v>55645981</v>
      </c>
      <c r="C4460" s="1" t="s">
        <v>5</v>
      </c>
      <c r="D4460" s="1">
        <v>2.0</v>
      </c>
      <c r="E4460" s="1">
        <v>0.266845557543231</v>
      </c>
    </row>
    <row r="4461">
      <c r="A4461" s="1">
        <v>4459.0</v>
      </c>
      <c r="B4461" s="2" t="str">
        <f>HYPERLINK("https://stackoverflow.com/a/55684883", "55684883")</f>
        <v>55684883</v>
      </c>
      <c r="C4461" s="1" t="s">
        <v>5</v>
      </c>
      <c r="D4461" s="1">
        <v>7.0</v>
      </c>
      <c r="E4461" s="1">
        <v>0.396072013093289</v>
      </c>
    </row>
    <row r="4462">
      <c r="A4462" s="1">
        <v>4460.0</v>
      </c>
      <c r="B4462" s="2" t="str">
        <f>HYPERLINK("https://stackoverflow.com/a/55721339", "55721339")</f>
        <v>55721339</v>
      </c>
      <c r="C4462" s="1" t="s">
        <v>5</v>
      </c>
      <c r="D4462" s="1">
        <v>3.0</v>
      </c>
      <c r="E4462" s="1">
        <v>0.65074347266128</v>
      </c>
    </row>
    <row r="4463">
      <c r="A4463" s="1">
        <v>4461.0</v>
      </c>
      <c r="B4463" s="2" t="str">
        <f>HYPERLINK("https://stackoverflow.com/a/55791116", "55791116")</f>
        <v>55791116</v>
      </c>
      <c r="C4463" s="1" t="s">
        <v>5</v>
      </c>
      <c r="D4463" s="1">
        <v>0.0</v>
      </c>
      <c r="E4463" s="1">
        <v>0.329417056971236</v>
      </c>
    </row>
    <row r="4464">
      <c r="A4464" s="1">
        <v>4462.0</v>
      </c>
      <c r="B4464" s="2" t="str">
        <f>HYPERLINK("https://stackoverflow.com/a/55794490", "55794490")</f>
        <v>55794490</v>
      </c>
      <c r="C4464" s="1" t="s">
        <v>5</v>
      </c>
      <c r="D4464" s="1">
        <v>5.0</v>
      </c>
      <c r="E4464" s="1">
        <v>0.283876548500504</v>
      </c>
    </row>
    <row r="4465">
      <c r="A4465" s="1">
        <v>4463.0</v>
      </c>
      <c r="B4465" s="2" t="str">
        <f>HYPERLINK("https://stackoverflow.com/a/55803032", "55803032")</f>
        <v>55803032</v>
      </c>
      <c r="C4465" s="1" t="s">
        <v>5</v>
      </c>
      <c r="D4465" s="1">
        <v>2.0</v>
      </c>
      <c r="E4465" s="1">
        <v>0.442325064276283</v>
      </c>
    </row>
    <row r="4466">
      <c r="A4466" s="1">
        <v>4464.0</v>
      </c>
      <c r="B4466" s="2" t="str">
        <f>HYPERLINK("https://stackoverflow.com/a/55835107", "55835107")</f>
        <v>55835107</v>
      </c>
      <c r="C4466" s="1" t="s">
        <v>5</v>
      </c>
      <c r="D4466" s="1">
        <v>10.0</v>
      </c>
      <c r="E4466" s="1">
        <v>0.310483167626024</v>
      </c>
    </row>
    <row r="4467">
      <c r="A4467" s="1">
        <v>4465.0</v>
      </c>
      <c r="B4467" s="2" t="str">
        <f>HYPERLINK("https://stackoverflow.com/a/55835640", "55835640")</f>
        <v>55835640</v>
      </c>
      <c r="C4467" s="1" t="s">
        <v>5</v>
      </c>
      <c r="D4467" s="1">
        <v>7.0</v>
      </c>
      <c r="E4467" s="1">
        <v>0.429388124752363</v>
      </c>
    </row>
    <row r="4468">
      <c r="A4468" s="1">
        <v>4466.0</v>
      </c>
      <c r="B4468" s="2" t="str">
        <f>HYPERLINK("https://stackoverflow.com/a/55864354", "55864354")</f>
        <v>55864354</v>
      </c>
      <c r="C4468" s="1" t="s">
        <v>5</v>
      </c>
      <c r="D4468" s="1">
        <v>2.0</v>
      </c>
      <c r="E4468" s="1">
        <v>0.736303769090654</v>
      </c>
    </row>
    <row r="4469">
      <c r="A4469" s="1">
        <v>4467.0</v>
      </c>
      <c r="B4469" s="2" t="str">
        <f>HYPERLINK("https://stackoverflow.com/a/55866393", "55866393")</f>
        <v>55866393</v>
      </c>
      <c r="C4469" s="1" t="s">
        <v>5</v>
      </c>
      <c r="D4469" s="1">
        <v>10.0</v>
      </c>
      <c r="E4469" s="1">
        <v>0.527114647804303</v>
      </c>
    </row>
    <row r="4470">
      <c r="A4470" s="1">
        <v>4468.0</v>
      </c>
      <c r="B4470" s="2" t="str">
        <f>HYPERLINK("https://stackoverflow.com/a/55868931", "55868931")</f>
        <v>55868931</v>
      </c>
      <c r="C4470" s="1" t="s">
        <v>5</v>
      </c>
      <c r="D4470" s="1">
        <v>5.0</v>
      </c>
      <c r="E4470" s="1">
        <v>0.536853914391126</v>
      </c>
    </row>
    <row r="4471">
      <c r="A4471" s="1">
        <v>4469.0</v>
      </c>
      <c r="B4471" s="2" t="str">
        <f>HYPERLINK("https://stackoverflow.com/a/55870883", "55870883")</f>
        <v>55870883</v>
      </c>
      <c r="C4471" s="1" t="s">
        <v>5</v>
      </c>
      <c r="D4471" s="1">
        <v>1.0</v>
      </c>
      <c r="E4471" s="1">
        <v>0.243241796477704</v>
      </c>
    </row>
    <row r="4472">
      <c r="A4472" s="1">
        <v>4470.0</v>
      </c>
      <c r="B4472" s="2" t="str">
        <f>HYPERLINK("https://stackoverflow.com/a/55873748", "55873748")</f>
        <v>55873748</v>
      </c>
      <c r="C4472" s="1" t="s">
        <v>5</v>
      </c>
      <c r="D4472" s="1">
        <v>8.0</v>
      </c>
      <c r="E4472" s="1">
        <v>0.567529625500639</v>
      </c>
    </row>
    <row r="4473">
      <c r="A4473" s="1">
        <v>4471.0</v>
      </c>
      <c r="B4473" s="2" t="str">
        <f>HYPERLINK("https://stackoverflow.com/a/55896200", "55896200")</f>
        <v>55896200</v>
      </c>
      <c r="C4473" s="1" t="s">
        <v>5</v>
      </c>
      <c r="D4473" s="1">
        <v>8.0</v>
      </c>
      <c r="E4473" s="1">
        <v>0.262760322619477</v>
      </c>
    </row>
    <row r="4474">
      <c r="A4474" s="1">
        <v>4472.0</v>
      </c>
      <c r="B4474" s="2" t="str">
        <f>HYPERLINK("https://stackoverflow.com/a/55905651", "55905651")</f>
        <v>55905651</v>
      </c>
      <c r="C4474" s="1" t="s">
        <v>5</v>
      </c>
      <c r="D4474" s="1">
        <v>7.0</v>
      </c>
      <c r="E4474" s="1">
        <v>0.342355175688508</v>
      </c>
    </row>
    <row r="4475">
      <c r="A4475" s="1">
        <v>4473.0</v>
      </c>
      <c r="B4475" s="2" t="str">
        <f>HYPERLINK("https://stackoverflow.com/a/55929236", "55929236")</f>
        <v>55929236</v>
      </c>
      <c r="C4475" s="1" t="s">
        <v>5</v>
      </c>
      <c r="D4475" s="1">
        <v>9.0</v>
      </c>
      <c r="E4475" s="1">
        <v>0.262896284172879</v>
      </c>
    </row>
    <row r="4476">
      <c r="A4476" s="1">
        <v>4474.0</v>
      </c>
      <c r="B4476" s="2" t="str">
        <f>HYPERLINK("https://stackoverflow.com/a/56024475", "56024475")</f>
        <v>56024475</v>
      </c>
      <c r="C4476" s="1" t="s">
        <v>5</v>
      </c>
      <c r="D4476" s="1">
        <v>10.0</v>
      </c>
      <c r="E4476" s="1">
        <v>0.426129426129426</v>
      </c>
    </row>
    <row r="4477">
      <c r="A4477" s="1">
        <v>4475.0</v>
      </c>
      <c r="B4477" s="2" t="str">
        <f>HYPERLINK("https://stackoverflow.com/a/56033799", "56033799")</f>
        <v>56033799</v>
      </c>
      <c r="C4477" s="1" t="s">
        <v>5</v>
      </c>
      <c r="D4477" s="1">
        <v>3.0</v>
      </c>
      <c r="E4477" s="1">
        <v>0.211404421736525</v>
      </c>
    </row>
    <row r="4478">
      <c r="A4478" s="1">
        <v>4476.0</v>
      </c>
      <c r="B4478" s="2" t="str">
        <f>HYPERLINK("https://stackoverflow.com/a/56043124", "56043124")</f>
        <v>56043124</v>
      </c>
      <c r="C4478" s="1" t="s">
        <v>5</v>
      </c>
      <c r="D4478" s="1">
        <v>11.0</v>
      </c>
      <c r="E4478" s="1">
        <v>0.333867521367521</v>
      </c>
    </row>
    <row r="4479">
      <c r="A4479" s="1">
        <v>4477.0</v>
      </c>
      <c r="B4479" s="2" t="str">
        <f>HYPERLINK("https://stackoverflow.com/a/56065738", "56065738")</f>
        <v>56065738</v>
      </c>
      <c r="C4479" s="1" t="s">
        <v>5</v>
      </c>
      <c r="D4479" s="1">
        <v>3.0</v>
      </c>
      <c r="E4479" s="1">
        <v>0.318630337419481</v>
      </c>
    </row>
    <row r="4480">
      <c r="A4480" s="1">
        <v>4478.0</v>
      </c>
      <c r="B4480" s="2" t="str">
        <f>HYPERLINK("https://stackoverflow.com/a/56072556", "56072556")</f>
        <v>56072556</v>
      </c>
      <c r="C4480" s="1" t="s">
        <v>5</v>
      </c>
      <c r="D4480" s="1">
        <v>1.0</v>
      </c>
      <c r="E4480" s="1">
        <v>0.42281679672984</v>
      </c>
    </row>
    <row r="4481">
      <c r="A4481" s="1">
        <v>4479.0</v>
      </c>
      <c r="B4481" s="2" t="str">
        <f>HYPERLINK("https://stackoverflow.com/a/56078834", "56078834")</f>
        <v>56078834</v>
      </c>
      <c r="C4481" s="1" t="s">
        <v>5</v>
      </c>
      <c r="D4481" s="1">
        <v>11.0</v>
      </c>
      <c r="E4481" s="1">
        <v>0.47921295462279</v>
      </c>
    </row>
    <row r="4482">
      <c r="A4482" s="1">
        <v>4480.0</v>
      </c>
      <c r="B4482" s="2" t="str">
        <f>HYPERLINK("https://stackoverflow.com/a/56084123", "56084123")</f>
        <v>56084123</v>
      </c>
      <c r="C4482" s="1" t="s">
        <v>5</v>
      </c>
      <c r="D4482" s="1">
        <v>8.0</v>
      </c>
      <c r="E4482" s="1">
        <v>0.261600905436521</v>
      </c>
    </row>
    <row r="4483">
      <c r="A4483" s="1">
        <v>4481.0</v>
      </c>
      <c r="B4483" s="2" t="str">
        <f>HYPERLINK("https://stackoverflow.com/a/56118080", "56118080")</f>
        <v>56118080</v>
      </c>
      <c r="C4483" s="1" t="s">
        <v>5</v>
      </c>
      <c r="D4483" s="1">
        <v>7.0</v>
      </c>
      <c r="E4483" s="1">
        <v>0.371684159248926</v>
      </c>
    </row>
    <row r="4484">
      <c r="A4484" s="1">
        <v>4482.0</v>
      </c>
      <c r="B4484" s="2" t="str">
        <f>HYPERLINK("https://stackoverflow.com/a/56140676", "56140676")</f>
        <v>56140676</v>
      </c>
      <c r="C4484" s="1" t="s">
        <v>5</v>
      </c>
      <c r="D4484" s="1">
        <v>12.0</v>
      </c>
      <c r="E4484" s="1">
        <v>0.426708484648398</v>
      </c>
    </row>
    <row r="4485">
      <c r="A4485" s="1">
        <v>4483.0</v>
      </c>
      <c r="B4485" s="2" t="str">
        <f>HYPERLINK("https://stackoverflow.com/a/56148445", "56148445")</f>
        <v>56148445</v>
      </c>
      <c r="C4485" s="1" t="s">
        <v>5</v>
      </c>
      <c r="D4485" s="1">
        <v>5.0</v>
      </c>
      <c r="E4485" s="1">
        <v>0.270416227608008</v>
      </c>
    </row>
    <row r="4486">
      <c r="A4486" s="1">
        <v>4484.0</v>
      </c>
      <c r="B4486" s="2" t="str">
        <f>HYPERLINK("https://stackoverflow.com/a/56154215", "56154215")</f>
        <v>56154215</v>
      </c>
      <c r="C4486" s="1" t="s">
        <v>5</v>
      </c>
      <c r="D4486" s="1">
        <v>12.0</v>
      </c>
      <c r="E4486" s="1">
        <v>0.27109783420463</v>
      </c>
    </row>
    <row r="4487">
      <c r="A4487" s="1">
        <v>4485.0</v>
      </c>
      <c r="B4487" s="2" t="str">
        <f>HYPERLINK("https://stackoverflow.com/a/56159595", "56159595")</f>
        <v>56159595</v>
      </c>
      <c r="C4487" s="1" t="s">
        <v>5</v>
      </c>
      <c r="D4487" s="1">
        <v>12.0</v>
      </c>
      <c r="E4487" s="1">
        <v>0.367809468933064</v>
      </c>
    </row>
    <row r="4488">
      <c r="A4488" s="1">
        <v>4486.0</v>
      </c>
      <c r="B4488" s="2" t="str">
        <f>HYPERLINK("https://stackoverflow.com/a/56164428", "56164428")</f>
        <v>56164428</v>
      </c>
      <c r="C4488" s="1" t="s">
        <v>5</v>
      </c>
      <c r="D4488" s="1">
        <v>5.0</v>
      </c>
      <c r="E4488" s="1">
        <v>0.352249874308697</v>
      </c>
    </row>
    <row r="4489">
      <c r="A4489" s="1">
        <v>4487.0</v>
      </c>
      <c r="B4489" s="2" t="str">
        <f>HYPERLINK("https://stackoverflow.com/a/56166973", "56166973")</f>
        <v>56166973</v>
      </c>
      <c r="C4489" s="1" t="s">
        <v>5</v>
      </c>
      <c r="D4489" s="1">
        <v>10.0</v>
      </c>
      <c r="E4489" s="1">
        <v>0.550642305133323</v>
      </c>
    </row>
    <row r="4490">
      <c r="A4490" s="1">
        <v>4488.0</v>
      </c>
      <c r="B4490" s="2" t="str">
        <f>HYPERLINK("https://stackoverflow.com/a/56183981", "56183981")</f>
        <v>56183981</v>
      </c>
      <c r="C4490" s="1" t="s">
        <v>5</v>
      </c>
      <c r="D4490" s="1">
        <v>1.0</v>
      </c>
      <c r="E4490" s="1">
        <v>0.478558478558478</v>
      </c>
    </row>
    <row r="4491">
      <c r="A4491" s="1">
        <v>4489.0</v>
      </c>
      <c r="B4491" s="2" t="str">
        <f>HYPERLINK("https://stackoverflow.com/a/56227348", "56227348")</f>
        <v>56227348</v>
      </c>
      <c r="C4491" s="1" t="s">
        <v>5</v>
      </c>
      <c r="D4491" s="1">
        <v>1.0</v>
      </c>
      <c r="E4491" s="1">
        <v>0.539211918226907</v>
      </c>
    </row>
    <row r="4492">
      <c r="A4492" s="1">
        <v>4490.0</v>
      </c>
      <c r="B4492" s="2" t="str">
        <f>HYPERLINK("https://stackoverflow.com/a/56229332", "56229332")</f>
        <v>56229332</v>
      </c>
      <c r="C4492" s="1" t="s">
        <v>5</v>
      </c>
      <c r="D4492" s="1">
        <v>10.0</v>
      </c>
      <c r="E4492" s="1">
        <v>0.646537589394732</v>
      </c>
    </row>
    <row r="4493">
      <c r="A4493" s="1">
        <v>4491.0</v>
      </c>
      <c r="B4493" s="2" t="str">
        <f>HYPERLINK("https://stackoverflow.com/a/56257533", "56257533")</f>
        <v>56257533</v>
      </c>
      <c r="C4493" s="1" t="s">
        <v>5</v>
      </c>
      <c r="D4493" s="1">
        <v>1.0</v>
      </c>
      <c r="E4493" s="1">
        <v>0.357209815274331</v>
      </c>
    </row>
    <row r="4494">
      <c r="A4494" s="1">
        <v>4492.0</v>
      </c>
      <c r="B4494" s="2" t="str">
        <f>HYPERLINK("https://stackoverflow.com/a/56271708", "56271708")</f>
        <v>56271708</v>
      </c>
      <c r="C4494" s="1" t="s">
        <v>5</v>
      </c>
      <c r="D4494" s="1">
        <v>1.0</v>
      </c>
      <c r="E4494" s="1">
        <v>0.333628057765988</v>
      </c>
    </row>
    <row r="4495">
      <c r="A4495" s="1">
        <v>4493.0</v>
      </c>
      <c r="B4495" s="2" t="str">
        <f>HYPERLINK("https://stackoverflow.com/a/56280365", "56280365")</f>
        <v>56280365</v>
      </c>
      <c r="C4495" s="1" t="s">
        <v>5</v>
      </c>
      <c r="D4495" s="1">
        <v>5.0</v>
      </c>
      <c r="E4495" s="1">
        <v>0.243052974937032</v>
      </c>
    </row>
    <row r="4496">
      <c r="A4496" s="1">
        <v>4494.0</v>
      </c>
      <c r="B4496" s="2" t="str">
        <f>HYPERLINK("https://stackoverflow.com/a/56380637", "56380637")</f>
        <v>56380637</v>
      </c>
      <c r="C4496" s="1" t="s">
        <v>5</v>
      </c>
      <c r="D4496" s="1">
        <v>3.0</v>
      </c>
      <c r="E4496" s="1">
        <v>0.254083570750237</v>
      </c>
    </row>
    <row r="4497">
      <c r="A4497" s="1">
        <v>4495.0</v>
      </c>
      <c r="B4497" s="2" t="str">
        <f>HYPERLINK("https://stackoverflow.com/a/56380897", "56380897")</f>
        <v>56380897</v>
      </c>
      <c r="C4497" s="1" t="s">
        <v>5</v>
      </c>
      <c r="D4497" s="1">
        <v>1.0</v>
      </c>
      <c r="E4497" s="1">
        <v>0.398058964096699</v>
      </c>
    </row>
    <row r="4498">
      <c r="A4498" s="1">
        <v>4496.0</v>
      </c>
      <c r="B4498" s="2" t="str">
        <f>HYPERLINK("https://stackoverflow.com/a/56389333", "56389333")</f>
        <v>56389333</v>
      </c>
      <c r="C4498" s="1" t="s">
        <v>5</v>
      </c>
      <c r="D4498" s="1">
        <v>3.0</v>
      </c>
      <c r="E4498" s="1">
        <v>0.580330484330484</v>
      </c>
    </row>
    <row r="4499">
      <c r="A4499" s="1">
        <v>4497.0</v>
      </c>
      <c r="B4499" s="2" t="str">
        <f>HYPERLINK("https://stackoverflow.com/a/56440735", "56440735")</f>
        <v>56440735</v>
      </c>
      <c r="C4499" s="1" t="s">
        <v>5</v>
      </c>
      <c r="D4499" s="1">
        <v>12.0</v>
      </c>
      <c r="E4499" s="1">
        <v>0.308534970506801</v>
      </c>
    </row>
    <row r="4500">
      <c r="A4500" s="1">
        <v>4498.0</v>
      </c>
      <c r="B4500" s="2" t="str">
        <f>HYPERLINK("https://stackoverflow.com/a/56444605", "56444605")</f>
        <v>56444605</v>
      </c>
      <c r="C4500" s="1" t="s">
        <v>5</v>
      </c>
      <c r="D4500" s="1">
        <v>6.0</v>
      </c>
      <c r="E4500" s="1">
        <v>0.253127178019881</v>
      </c>
    </row>
    <row r="4501">
      <c r="A4501" s="1">
        <v>4499.0</v>
      </c>
      <c r="B4501" s="2" t="str">
        <f>HYPERLINK("https://stackoverflow.com/a/56465000", "56465000")</f>
        <v>56465000</v>
      </c>
      <c r="C4501" s="1" t="s">
        <v>5</v>
      </c>
      <c r="D4501" s="1">
        <v>10.0</v>
      </c>
      <c r="E4501" s="1">
        <v>0.437811965811965</v>
      </c>
    </row>
    <row r="4502">
      <c r="A4502" s="1">
        <v>4500.0</v>
      </c>
      <c r="B4502" s="2" t="str">
        <f>HYPERLINK("https://stackoverflow.com/a/56467589", "56467589")</f>
        <v>56467589</v>
      </c>
      <c r="C4502" s="1" t="s">
        <v>5</v>
      </c>
      <c r="D4502" s="1">
        <v>4.0</v>
      </c>
      <c r="E4502" s="1">
        <v>0.246924982774039</v>
      </c>
    </row>
    <row r="4503">
      <c r="A4503" s="1">
        <v>4501.0</v>
      </c>
      <c r="B4503" s="2" t="str">
        <f>HYPERLINK("https://stackoverflow.com/a/56498638", "56498638")</f>
        <v>56498638</v>
      </c>
      <c r="C4503" s="1" t="s">
        <v>5</v>
      </c>
      <c r="D4503" s="1">
        <v>5.0</v>
      </c>
      <c r="E4503" s="1">
        <v>0.200744315135459</v>
      </c>
    </row>
    <row r="4504">
      <c r="A4504" s="1">
        <v>4502.0</v>
      </c>
      <c r="B4504" s="2" t="str">
        <f>HYPERLINK("https://stackoverflow.com/a/56508970", "56508970")</f>
        <v>56508970</v>
      </c>
      <c r="C4504" s="1" t="s">
        <v>5</v>
      </c>
      <c r="D4504" s="1">
        <v>9.0</v>
      </c>
      <c r="E4504" s="1">
        <v>0.308501086367966</v>
      </c>
    </row>
    <row r="4505">
      <c r="A4505" s="1">
        <v>4503.0</v>
      </c>
      <c r="B4505" s="2" t="str">
        <f>HYPERLINK("https://stackoverflow.com/a/56542464", "56542464")</f>
        <v>56542464</v>
      </c>
      <c r="C4505" s="1" t="s">
        <v>5</v>
      </c>
      <c r="D4505" s="1">
        <v>12.0</v>
      </c>
      <c r="E4505" s="1">
        <v>0.567941040994933</v>
      </c>
    </row>
    <row r="4506">
      <c r="A4506" s="1">
        <v>4504.0</v>
      </c>
      <c r="B4506" s="2" t="str">
        <f>HYPERLINK("https://stackoverflow.com/a/56564515", "56564515")</f>
        <v>56564515</v>
      </c>
      <c r="C4506" s="1" t="s">
        <v>5</v>
      </c>
      <c r="D4506" s="1">
        <v>3.0</v>
      </c>
      <c r="E4506" s="1">
        <v>0.538522917337998</v>
      </c>
    </row>
    <row r="4507">
      <c r="A4507" s="1">
        <v>4505.0</v>
      </c>
      <c r="B4507" s="2" t="str">
        <f>HYPERLINK("https://stackoverflow.com/a/56564738", "56564738")</f>
        <v>56564738</v>
      </c>
      <c r="C4507" s="1" t="s">
        <v>5</v>
      </c>
      <c r="D4507" s="1">
        <v>4.0</v>
      </c>
      <c r="E4507" s="1">
        <v>0.837138130686517</v>
      </c>
    </row>
    <row r="4508">
      <c r="A4508" s="1">
        <v>4506.0</v>
      </c>
      <c r="B4508" s="2" t="str">
        <f>HYPERLINK("https://stackoverflow.com/a/56570383", "56570383")</f>
        <v>56570383</v>
      </c>
      <c r="C4508" s="1" t="s">
        <v>5</v>
      </c>
      <c r="D4508" s="1">
        <v>0.0</v>
      </c>
      <c r="E4508" s="1">
        <v>0.465811965811965</v>
      </c>
    </row>
    <row r="4509">
      <c r="A4509" s="1">
        <v>4507.0</v>
      </c>
      <c r="B4509" s="2" t="str">
        <f>HYPERLINK("https://stackoverflow.com/a/56577667", "56577667")</f>
        <v>56577667</v>
      </c>
      <c r="C4509" s="1" t="s">
        <v>5</v>
      </c>
      <c r="D4509" s="1">
        <v>11.0</v>
      </c>
      <c r="E4509" s="1">
        <v>0.460342083117883</v>
      </c>
    </row>
    <row r="4510">
      <c r="A4510" s="1">
        <v>4508.0</v>
      </c>
      <c r="B4510" s="2" t="str">
        <f>HYPERLINK("https://stackoverflow.com/a/56580338", "56580338")</f>
        <v>56580338</v>
      </c>
      <c r="C4510" s="1" t="s">
        <v>5</v>
      </c>
      <c r="D4510" s="1">
        <v>1.0</v>
      </c>
      <c r="E4510" s="1">
        <v>0.331114110061478</v>
      </c>
    </row>
    <row r="4511">
      <c r="A4511" s="1">
        <v>4509.0</v>
      </c>
      <c r="B4511" s="2" t="str">
        <f>HYPERLINK("https://stackoverflow.com/a/56603585", "56603585")</f>
        <v>56603585</v>
      </c>
      <c r="C4511" s="1" t="s">
        <v>5</v>
      </c>
      <c r="D4511" s="1">
        <v>8.0</v>
      </c>
      <c r="E4511" s="1">
        <v>0.314483870039425</v>
      </c>
    </row>
    <row r="4512">
      <c r="A4512" s="1">
        <v>4510.0</v>
      </c>
      <c r="B4512" s="2" t="str">
        <f>HYPERLINK("https://stackoverflow.com/a/56615245", "56615245")</f>
        <v>56615245</v>
      </c>
      <c r="C4512" s="1" t="s">
        <v>5</v>
      </c>
      <c r="D4512" s="1">
        <v>1.0</v>
      </c>
      <c r="E4512" s="1">
        <v>0.510908406996426</v>
      </c>
    </row>
    <row r="4513">
      <c r="A4513" s="1">
        <v>4511.0</v>
      </c>
      <c r="B4513" s="2" t="str">
        <f>HYPERLINK("https://stackoverflow.com/a/56659832", "56659832")</f>
        <v>56659832</v>
      </c>
      <c r="C4513" s="1" t="s">
        <v>5</v>
      </c>
      <c r="D4513" s="1">
        <v>1.0</v>
      </c>
      <c r="E4513" s="1">
        <v>0.241532130421019</v>
      </c>
    </row>
    <row r="4514">
      <c r="A4514" s="1">
        <v>4512.0</v>
      </c>
      <c r="B4514" s="2" t="str">
        <f>HYPERLINK("https://stackoverflow.com/a/56661461", "56661461")</f>
        <v>56661461</v>
      </c>
      <c r="C4514" s="1" t="s">
        <v>5</v>
      </c>
      <c r="D4514" s="1">
        <v>7.0</v>
      </c>
      <c r="E4514" s="1">
        <v>0.25420147892058</v>
      </c>
    </row>
    <row r="4515">
      <c r="A4515" s="1">
        <v>4513.0</v>
      </c>
      <c r="B4515" s="2" t="str">
        <f>HYPERLINK("https://stackoverflow.com/a/56662340", "56662340")</f>
        <v>56662340</v>
      </c>
      <c r="C4515" s="1" t="s">
        <v>5</v>
      </c>
      <c r="D4515" s="1">
        <v>8.0</v>
      </c>
      <c r="E4515" s="1">
        <v>0.384879181175477</v>
      </c>
    </row>
    <row r="4516">
      <c r="A4516" s="1">
        <v>4514.0</v>
      </c>
      <c r="B4516" s="2" t="str">
        <f>HYPERLINK("https://stackoverflow.com/a/56742705", "56742705")</f>
        <v>56742705</v>
      </c>
      <c r="C4516" s="1" t="s">
        <v>5</v>
      </c>
      <c r="D4516" s="1">
        <v>1.0</v>
      </c>
      <c r="E4516" s="1">
        <v>0.473326726949915</v>
      </c>
    </row>
    <row r="4517">
      <c r="A4517" s="1">
        <v>4515.0</v>
      </c>
      <c r="B4517" s="2" t="str">
        <f>HYPERLINK("https://stackoverflow.com/a/56751486", "56751486")</f>
        <v>56751486</v>
      </c>
      <c r="C4517" s="1" t="s">
        <v>5</v>
      </c>
      <c r="D4517" s="1">
        <v>9.0</v>
      </c>
      <c r="E4517" s="1">
        <v>0.405899111781464</v>
      </c>
    </row>
    <row r="4518">
      <c r="A4518" s="1">
        <v>4516.0</v>
      </c>
      <c r="B4518" s="2" t="str">
        <f>HYPERLINK("https://stackoverflow.com/a/56777119", "56777119")</f>
        <v>56777119</v>
      </c>
      <c r="C4518" s="1" t="s">
        <v>5</v>
      </c>
      <c r="D4518" s="1">
        <v>2.0</v>
      </c>
      <c r="E4518" s="1">
        <v>0.700925532417245</v>
      </c>
    </row>
    <row r="4519">
      <c r="A4519" s="1">
        <v>4517.0</v>
      </c>
      <c r="B4519" s="2" t="str">
        <f>HYPERLINK("https://stackoverflow.com/a/56781139", "56781139")</f>
        <v>56781139</v>
      </c>
      <c r="C4519" s="1" t="s">
        <v>5</v>
      </c>
      <c r="D4519" s="1">
        <v>1.0</v>
      </c>
      <c r="E4519" s="1">
        <v>0.550407925407925</v>
      </c>
    </row>
    <row r="4520">
      <c r="A4520" s="1">
        <v>4518.0</v>
      </c>
      <c r="B4520" s="2" t="str">
        <f>HYPERLINK("https://stackoverflow.com/a/56790149", "56790149")</f>
        <v>56790149</v>
      </c>
      <c r="C4520" s="1" t="s">
        <v>5</v>
      </c>
      <c r="D4520" s="1">
        <v>2.0</v>
      </c>
      <c r="E4520" s="1">
        <v>0.65259146053848</v>
      </c>
    </row>
    <row r="4521">
      <c r="A4521" s="1">
        <v>4519.0</v>
      </c>
      <c r="B4521" s="2" t="str">
        <f>HYPERLINK("https://stackoverflow.com/a/56796657", "56796657")</f>
        <v>56796657</v>
      </c>
      <c r="C4521" s="1" t="s">
        <v>5</v>
      </c>
      <c r="D4521" s="1">
        <v>0.0</v>
      </c>
      <c r="E4521" s="1">
        <v>0.299810635139976</v>
      </c>
    </row>
    <row r="4522">
      <c r="A4522" s="1">
        <v>4520.0</v>
      </c>
      <c r="B4522" s="2" t="str">
        <f>HYPERLINK("https://stackoverflow.com/a/56826366", "56826366")</f>
        <v>56826366</v>
      </c>
      <c r="C4522" s="1" t="s">
        <v>5</v>
      </c>
      <c r="D4522" s="1">
        <v>9.0</v>
      </c>
      <c r="E4522" s="1">
        <v>0.250125691302161</v>
      </c>
    </row>
    <row r="4523">
      <c r="A4523" s="1">
        <v>4521.0</v>
      </c>
      <c r="B4523" s="2" t="str">
        <f>HYPERLINK("https://stackoverflow.com/a/56846426", "56846426")</f>
        <v>56846426</v>
      </c>
      <c r="C4523" s="1" t="s">
        <v>5</v>
      </c>
      <c r="D4523" s="1">
        <v>3.0</v>
      </c>
      <c r="E4523" s="1">
        <v>0.421705798754979</v>
      </c>
    </row>
    <row r="4524">
      <c r="A4524" s="1">
        <v>4522.0</v>
      </c>
      <c r="B4524" s="2" t="str">
        <f>HYPERLINK("https://stackoverflow.com/a/56891544", "56891544")</f>
        <v>56891544</v>
      </c>
      <c r="C4524" s="1" t="s">
        <v>5</v>
      </c>
      <c r="D4524" s="1">
        <v>9.0</v>
      </c>
      <c r="E4524" s="1">
        <v>0.768422599368158</v>
      </c>
    </row>
    <row r="4525">
      <c r="A4525" s="1">
        <v>4523.0</v>
      </c>
      <c r="B4525" s="2" t="str">
        <f>HYPERLINK("https://stackoverflow.com/a/56953869", "56953869")</f>
        <v>56953869</v>
      </c>
      <c r="C4525" s="1" t="s">
        <v>5</v>
      </c>
      <c r="D4525" s="1">
        <v>3.0</v>
      </c>
      <c r="E4525" s="1">
        <v>0.455538676364529</v>
      </c>
    </row>
    <row r="4526">
      <c r="A4526" s="1">
        <v>4524.0</v>
      </c>
      <c r="B4526" s="2" t="str">
        <f>HYPERLINK("https://stackoverflow.com/a/56958772", "56958772")</f>
        <v>56958772</v>
      </c>
      <c r="C4526" s="1" t="s">
        <v>5</v>
      </c>
      <c r="D4526" s="1">
        <v>12.0</v>
      </c>
      <c r="E4526" s="1">
        <v>0.388076037793551</v>
      </c>
    </row>
    <row r="4527">
      <c r="A4527" s="1">
        <v>4525.0</v>
      </c>
      <c r="B4527" s="2" t="str">
        <f>HYPERLINK("https://stackoverflow.com/a/56961193", "56961193")</f>
        <v>56961193</v>
      </c>
      <c r="C4527" s="1" t="s">
        <v>5</v>
      </c>
      <c r="D4527" s="1">
        <v>11.0</v>
      </c>
      <c r="E4527" s="1">
        <v>0.381396381396381</v>
      </c>
    </row>
    <row r="4528">
      <c r="A4528" s="1">
        <v>4526.0</v>
      </c>
      <c r="B4528" s="2" t="str">
        <f>HYPERLINK("https://stackoverflow.com/a/56970311", "56970311")</f>
        <v>56970311</v>
      </c>
      <c r="C4528" s="1" t="s">
        <v>5</v>
      </c>
      <c r="D4528" s="1">
        <v>4.0</v>
      </c>
      <c r="E4528" s="1">
        <v>0.355094865733163</v>
      </c>
    </row>
    <row r="4529">
      <c r="A4529" s="1">
        <v>4527.0</v>
      </c>
      <c r="B4529" s="2" t="str">
        <f>HYPERLINK("https://stackoverflow.com/a/56981588", "56981588")</f>
        <v>56981588</v>
      </c>
      <c r="C4529" s="1" t="s">
        <v>5</v>
      </c>
      <c r="D4529" s="1">
        <v>12.0</v>
      </c>
      <c r="E4529" s="1">
        <v>0.537875457875457</v>
      </c>
    </row>
    <row r="4530">
      <c r="A4530" s="1">
        <v>4528.0</v>
      </c>
      <c r="B4530" s="2" t="str">
        <f>HYPERLINK("https://stackoverflow.com/a/56990210", "56990210")</f>
        <v>56990210</v>
      </c>
      <c r="C4530" s="1" t="s">
        <v>5</v>
      </c>
      <c r="D4530" s="1">
        <v>0.0</v>
      </c>
      <c r="E4530" s="1">
        <v>0.318005487747185</v>
      </c>
    </row>
    <row r="4531">
      <c r="A4531" s="1">
        <v>4529.0</v>
      </c>
      <c r="B4531" s="2" t="str">
        <f>HYPERLINK("https://stackoverflow.com/a/56995364", "56995364")</f>
        <v>56995364</v>
      </c>
      <c r="C4531" s="1" t="s">
        <v>5</v>
      </c>
      <c r="D4531" s="1">
        <v>2.0</v>
      </c>
      <c r="E4531" s="1">
        <v>0.406102723859733</v>
      </c>
    </row>
    <row r="4532">
      <c r="A4532" s="1">
        <v>4530.0</v>
      </c>
      <c r="B4532" s="2" t="str">
        <f>HYPERLINK("https://stackoverflow.com/a/57000159", "57000159")</f>
        <v>57000159</v>
      </c>
      <c r="C4532" s="1" t="s">
        <v>5</v>
      </c>
      <c r="D4532" s="1">
        <v>5.0</v>
      </c>
      <c r="E4532" s="1">
        <v>0.41885634145696</v>
      </c>
    </row>
    <row r="4533">
      <c r="A4533" s="1">
        <v>4531.0</v>
      </c>
      <c r="B4533" s="2" t="str">
        <f>HYPERLINK("https://stackoverflow.com/a/57008985", "57008985")</f>
        <v>57008985</v>
      </c>
      <c r="C4533" s="1" t="s">
        <v>5</v>
      </c>
      <c r="D4533" s="1">
        <v>5.0</v>
      </c>
      <c r="E4533" s="1">
        <v>0.289596688034188</v>
      </c>
    </row>
    <row r="4534">
      <c r="A4534" s="1">
        <v>4532.0</v>
      </c>
      <c r="B4534" s="2" t="str">
        <f>HYPERLINK("https://stackoverflow.com/a/57016370", "57016370")</f>
        <v>57016370</v>
      </c>
      <c r="C4534" s="1" t="s">
        <v>5</v>
      </c>
      <c r="D4534" s="1">
        <v>8.0</v>
      </c>
      <c r="E4534" s="1">
        <v>0.505305915206905</v>
      </c>
    </row>
    <row r="4535">
      <c r="A4535" s="1">
        <v>4533.0</v>
      </c>
      <c r="B4535" s="2" t="str">
        <f>HYPERLINK("https://stackoverflow.com/a/57016969", "57016969")</f>
        <v>57016969</v>
      </c>
      <c r="C4535" s="1" t="s">
        <v>5</v>
      </c>
      <c r="D4535" s="1">
        <v>0.0</v>
      </c>
      <c r="E4535" s="1">
        <v>0.0769230769230769</v>
      </c>
    </row>
    <row r="4536">
      <c r="A4536" s="1">
        <v>4534.0</v>
      </c>
      <c r="B4536" s="2" t="str">
        <f>HYPERLINK("https://stackoverflow.com/a/57017120", "57017120")</f>
        <v>57017120</v>
      </c>
      <c r="C4536" s="1" t="s">
        <v>5</v>
      </c>
      <c r="D4536" s="1">
        <v>11.0</v>
      </c>
      <c r="E4536" s="1">
        <v>0.326305792972459</v>
      </c>
    </row>
    <row r="4537">
      <c r="A4537" s="1">
        <v>4535.0</v>
      </c>
      <c r="B4537" s="2" t="str">
        <f>HYPERLINK("https://stackoverflow.com/a/57035108", "57035108")</f>
        <v>57035108</v>
      </c>
      <c r="C4537" s="1" t="s">
        <v>5</v>
      </c>
      <c r="D4537" s="1">
        <v>6.0</v>
      </c>
      <c r="E4537" s="1">
        <v>0.367981812426256</v>
      </c>
    </row>
    <row r="4538">
      <c r="A4538" s="1">
        <v>4536.0</v>
      </c>
      <c r="B4538" s="2" t="str">
        <f>HYPERLINK("https://stackoverflow.com/a/57043373", "57043373")</f>
        <v>57043373</v>
      </c>
      <c r="C4538" s="1" t="s">
        <v>5</v>
      </c>
      <c r="D4538" s="1">
        <v>5.0</v>
      </c>
      <c r="E4538" s="1">
        <v>0.353257853257853</v>
      </c>
    </row>
    <row r="4539">
      <c r="A4539" s="1">
        <v>4537.0</v>
      </c>
      <c r="B4539" s="2" t="str">
        <f>HYPERLINK("https://stackoverflow.com/a/57046996", "57046996")</f>
        <v>57046996</v>
      </c>
      <c r="C4539" s="1" t="s">
        <v>5</v>
      </c>
      <c r="D4539" s="1">
        <v>11.0</v>
      </c>
      <c r="E4539" s="1">
        <v>0.541318411484157</v>
      </c>
    </row>
    <row r="4540">
      <c r="A4540" s="1">
        <v>4538.0</v>
      </c>
      <c r="B4540" s="2" t="str">
        <f>HYPERLINK("https://stackoverflow.com/a/57089313", "57089313")</f>
        <v>57089313</v>
      </c>
      <c r="C4540" s="1" t="s">
        <v>5</v>
      </c>
      <c r="D4540" s="1">
        <v>3.0</v>
      </c>
      <c r="E4540" s="1">
        <v>0.691569541569541</v>
      </c>
    </row>
    <row r="4541">
      <c r="A4541" s="1">
        <v>4539.0</v>
      </c>
      <c r="B4541" s="2" t="str">
        <f>HYPERLINK("https://stackoverflow.com/a/57126292", "57126292")</f>
        <v>57126292</v>
      </c>
      <c r="C4541" s="1" t="s">
        <v>5</v>
      </c>
      <c r="D4541" s="1">
        <v>12.0</v>
      </c>
      <c r="E4541" s="1">
        <v>0.300437288809381</v>
      </c>
    </row>
    <row r="4542">
      <c r="A4542" s="1">
        <v>4540.0</v>
      </c>
      <c r="B4542" s="2" t="str">
        <f>HYPERLINK("https://stackoverflow.com/a/57127349", "57127349")</f>
        <v>57127349</v>
      </c>
      <c r="C4542" s="1" t="s">
        <v>5</v>
      </c>
      <c r="D4542" s="1">
        <v>11.0</v>
      </c>
      <c r="E4542" s="1">
        <v>0.473104973104973</v>
      </c>
    </row>
    <row r="4543">
      <c r="A4543" s="1">
        <v>4541.0</v>
      </c>
      <c r="B4543" s="2" t="str">
        <f>HYPERLINK("https://stackoverflow.com/a/57131917", "57131917")</f>
        <v>57131917</v>
      </c>
      <c r="C4543" s="1" t="s">
        <v>5</v>
      </c>
      <c r="D4543" s="1">
        <v>1.0</v>
      </c>
      <c r="E4543" s="1">
        <v>0.530094340753527</v>
      </c>
    </row>
    <row r="4544">
      <c r="A4544" s="1">
        <v>4542.0</v>
      </c>
      <c r="B4544" s="2" t="str">
        <f>HYPERLINK("https://stackoverflow.com/a/57133610", "57133610")</f>
        <v>57133610</v>
      </c>
      <c r="C4544" s="1" t="s">
        <v>5</v>
      </c>
      <c r="D4544" s="1">
        <v>5.0</v>
      </c>
      <c r="E4544" s="1">
        <v>0.34745447788926</v>
      </c>
    </row>
    <row r="4545">
      <c r="A4545" s="1">
        <v>4543.0</v>
      </c>
      <c r="B4545" s="2" t="str">
        <f>HYPERLINK("https://stackoverflow.com/a/57172673", "57172673")</f>
        <v>57172673</v>
      </c>
      <c r="C4545" s="1" t="s">
        <v>5</v>
      </c>
      <c r="D4545" s="1">
        <v>10.0</v>
      </c>
      <c r="E4545" s="1">
        <v>0.270431191779506</v>
      </c>
    </row>
    <row r="4546">
      <c r="A4546" s="1">
        <v>4544.0</v>
      </c>
      <c r="B4546" s="2" t="str">
        <f>HYPERLINK("https://stackoverflow.com/a/57205404", "57205404")</f>
        <v>57205404</v>
      </c>
      <c r="C4546" s="1" t="s">
        <v>5</v>
      </c>
      <c r="D4546" s="1">
        <v>4.0</v>
      </c>
      <c r="E4546" s="1">
        <v>0.572235265233469</v>
      </c>
    </row>
    <row r="4547">
      <c r="A4547" s="1">
        <v>4545.0</v>
      </c>
      <c r="B4547" s="2" t="str">
        <f>HYPERLINK("https://stackoverflow.com/a/57205735", "57205735")</f>
        <v>57205735</v>
      </c>
      <c r="C4547" s="1" t="s">
        <v>5</v>
      </c>
      <c r="D4547" s="1">
        <v>3.0</v>
      </c>
      <c r="E4547" s="1">
        <v>0.129833129833129</v>
      </c>
    </row>
    <row r="4548">
      <c r="A4548" s="1">
        <v>4546.0</v>
      </c>
      <c r="B4548" s="2" t="str">
        <f>HYPERLINK("https://stackoverflow.com/a/57216381", "57216381")</f>
        <v>57216381</v>
      </c>
      <c r="C4548" s="1" t="s">
        <v>5</v>
      </c>
      <c r="D4548" s="1">
        <v>4.0</v>
      </c>
      <c r="E4548" s="1">
        <v>0.448519839248316</v>
      </c>
    </row>
    <row r="4549">
      <c r="A4549" s="1">
        <v>4547.0</v>
      </c>
      <c r="B4549" s="2" t="str">
        <f>HYPERLINK("https://stackoverflow.com/a/57225559", "57225559")</f>
        <v>57225559</v>
      </c>
      <c r="C4549" s="1" t="s">
        <v>5</v>
      </c>
      <c r="D4549" s="1">
        <v>9.0</v>
      </c>
      <c r="E4549" s="1">
        <v>0.589801864801864</v>
      </c>
    </row>
    <row r="4550">
      <c r="A4550" s="1">
        <v>4548.0</v>
      </c>
      <c r="B4550" s="2" t="str">
        <f>HYPERLINK("https://stackoverflow.com/a/57248253", "57248253")</f>
        <v>57248253</v>
      </c>
      <c r="C4550" s="1" t="s">
        <v>5</v>
      </c>
      <c r="D4550" s="1">
        <v>7.0</v>
      </c>
      <c r="E4550" s="1">
        <v>0.129833129833129</v>
      </c>
    </row>
    <row r="4551">
      <c r="A4551" s="1">
        <v>4549.0</v>
      </c>
      <c r="B4551" s="2" t="str">
        <f>HYPERLINK("https://stackoverflow.com/a/57261342", "57261342")</f>
        <v>57261342</v>
      </c>
      <c r="C4551" s="1" t="s">
        <v>5</v>
      </c>
      <c r="D4551" s="1">
        <v>11.0</v>
      </c>
      <c r="E4551" s="1">
        <v>0.460497956150129</v>
      </c>
    </row>
    <row r="4552">
      <c r="A4552" s="1">
        <v>4550.0</v>
      </c>
      <c r="B4552" s="2" t="str">
        <f>HYPERLINK("https://stackoverflow.com/a/57289721", "57289721")</f>
        <v>57289721</v>
      </c>
      <c r="C4552" s="1" t="s">
        <v>5</v>
      </c>
      <c r="D4552" s="1">
        <v>11.0</v>
      </c>
      <c r="E4552" s="1">
        <v>0.428293928293928</v>
      </c>
    </row>
    <row r="4553">
      <c r="A4553" s="1">
        <v>4551.0</v>
      </c>
      <c r="B4553" s="2" t="str">
        <f>HYPERLINK("https://stackoverflow.com/a/57293526", "57293526")</f>
        <v>57293526</v>
      </c>
      <c r="C4553" s="1" t="s">
        <v>5</v>
      </c>
      <c r="D4553" s="1">
        <v>10.0</v>
      </c>
      <c r="E4553" s="1">
        <v>0.394953682378832</v>
      </c>
    </row>
    <row r="4554">
      <c r="A4554" s="1">
        <v>4552.0</v>
      </c>
      <c r="B4554" s="2" t="str">
        <f>HYPERLINK("https://stackoverflow.com/a/57316012", "57316012")</f>
        <v>57316012</v>
      </c>
      <c r="C4554" s="1" t="s">
        <v>5</v>
      </c>
      <c r="D4554" s="1">
        <v>6.0</v>
      </c>
      <c r="E4554" s="1">
        <v>0.213316955831925</v>
      </c>
    </row>
    <row r="4555">
      <c r="A4555" s="1">
        <v>4553.0</v>
      </c>
      <c r="B4555" s="2" t="str">
        <f>HYPERLINK("https://stackoverflow.com/a/57316318", "57316318")</f>
        <v>57316318</v>
      </c>
      <c r="C4555" s="1" t="s">
        <v>5</v>
      </c>
      <c r="D4555" s="1">
        <v>3.0</v>
      </c>
      <c r="E4555" s="1">
        <v>0.380322366623736</v>
      </c>
    </row>
    <row r="4556">
      <c r="A4556" s="1">
        <v>4554.0</v>
      </c>
      <c r="B4556" s="2" t="str">
        <f>HYPERLINK("https://stackoverflow.com/a/57322919", "57322919")</f>
        <v>57322919</v>
      </c>
      <c r="C4556" s="1" t="s">
        <v>5</v>
      </c>
      <c r="D4556" s="1">
        <v>10.0</v>
      </c>
      <c r="E4556" s="1">
        <v>0.309620420731531</v>
      </c>
    </row>
    <row r="4557">
      <c r="A4557" s="1">
        <v>4555.0</v>
      </c>
      <c r="B4557" s="2" t="str">
        <f>HYPERLINK("https://stackoverflow.com/a/57325266", "57325266")</f>
        <v>57325266</v>
      </c>
      <c r="C4557" s="1" t="s">
        <v>5</v>
      </c>
      <c r="D4557" s="1">
        <v>1.0</v>
      </c>
      <c r="E4557" s="1">
        <v>0.293646350414909</v>
      </c>
    </row>
    <row r="4558">
      <c r="A4558" s="1">
        <v>4556.0</v>
      </c>
      <c r="B4558" s="2" t="str">
        <f>HYPERLINK("https://stackoverflow.com/a/57359844", "57359844")</f>
        <v>57359844</v>
      </c>
      <c r="C4558" s="1" t="s">
        <v>5</v>
      </c>
      <c r="D4558" s="1">
        <v>12.0</v>
      </c>
      <c r="E4558" s="1">
        <v>0.333912324234904</v>
      </c>
    </row>
    <row r="4559">
      <c r="A4559" s="1">
        <v>4557.0</v>
      </c>
      <c r="B4559" s="2" t="str">
        <f>HYPERLINK("https://stackoverflow.com/a/57359876", "57359876")</f>
        <v>57359876</v>
      </c>
      <c r="C4559" s="1" t="s">
        <v>5</v>
      </c>
      <c r="D4559" s="1">
        <v>6.0</v>
      </c>
      <c r="E4559" s="1">
        <v>0.368589743589743</v>
      </c>
    </row>
    <row r="4560">
      <c r="A4560" s="1">
        <v>4558.0</v>
      </c>
      <c r="B4560" s="2" t="str">
        <f>HYPERLINK("https://stackoverflow.com/a/57366982", "57366982")</f>
        <v>57366982</v>
      </c>
      <c r="C4560" s="1" t="s">
        <v>5</v>
      </c>
      <c r="D4560" s="1">
        <v>3.0</v>
      </c>
      <c r="E4560" s="1">
        <v>0.403673525756111</v>
      </c>
    </row>
    <row r="4561">
      <c r="A4561" s="1">
        <v>4559.0</v>
      </c>
      <c r="B4561" s="2" t="str">
        <f>HYPERLINK("https://stackoverflow.com/a/57369751", "57369751")</f>
        <v>57369751</v>
      </c>
      <c r="C4561" s="1" t="s">
        <v>5</v>
      </c>
      <c r="D4561" s="1">
        <v>6.0</v>
      </c>
      <c r="E4561" s="1">
        <v>0.509887406566373</v>
      </c>
    </row>
    <row r="4562">
      <c r="A4562" s="1">
        <v>4560.0</v>
      </c>
      <c r="B4562" s="2" t="str">
        <f>HYPERLINK("https://stackoverflow.com/a/57410420", "57410420")</f>
        <v>57410420</v>
      </c>
      <c r="C4562" s="1" t="s">
        <v>5</v>
      </c>
      <c r="D4562" s="1">
        <v>3.0</v>
      </c>
      <c r="E4562" s="1">
        <v>0.386304314448026</v>
      </c>
    </row>
    <row r="4563">
      <c r="A4563" s="1">
        <v>4561.0</v>
      </c>
      <c r="B4563" s="2" t="str">
        <f>HYPERLINK("https://stackoverflow.com/a/57417867", "57417867")</f>
        <v>57417867</v>
      </c>
      <c r="C4563" s="1" t="s">
        <v>5</v>
      </c>
      <c r="D4563" s="1">
        <v>1.0</v>
      </c>
      <c r="E4563" s="1">
        <v>0.386304314448026</v>
      </c>
    </row>
    <row r="4564">
      <c r="A4564" s="1">
        <v>4562.0</v>
      </c>
      <c r="B4564" s="2" t="str">
        <f>HYPERLINK("https://stackoverflow.com/a/57425460", "57425460")</f>
        <v>57425460</v>
      </c>
      <c r="C4564" s="1" t="s">
        <v>5</v>
      </c>
      <c r="D4564" s="1">
        <v>1.0</v>
      </c>
      <c r="E4564" s="1">
        <v>0.772013516199562</v>
      </c>
    </row>
    <row r="4565">
      <c r="A4565" s="1">
        <v>4563.0</v>
      </c>
      <c r="B4565" s="2" t="str">
        <f>HYPERLINK("https://stackoverflow.com/a/57430993", "57430993")</f>
        <v>57430993</v>
      </c>
      <c r="C4565" s="1" t="s">
        <v>5</v>
      </c>
      <c r="D4565" s="1">
        <v>8.0</v>
      </c>
      <c r="E4565" s="1">
        <v>0.485806253158438</v>
      </c>
    </row>
    <row r="4566">
      <c r="A4566" s="1">
        <v>4564.0</v>
      </c>
      <c r="B4566" s="2" t="str">
        <f>HYPERLINK("https://stackoverflow.com/a/57432558", "57432558")</f>
        <v>57432558</v>
      </c>
      <c r="C4566" s="1" t="s">
        <v>5</v>
      </c>
      <c r="D4566" s="1">
        <v>10.0</v>
      </c>
      <c r="E4566" s="1">
        <v>0.465261910806465</v>
      </c>
    </row>
    <row r="4567">
      <c r="A4567" s="1">
        <v>4565.0</v>
      </c>
      <c r="B4567" s="2" t="str">
        <f>HYPERLINK("https://stackoverflow.com/a/57436043", "57436043")</f>
        <v>57436043</v>
      </c>
      <c r="C4567" s="1" t="s">
        <v>5</v>
      </c>
      <c r="D4567" s="1">
        <v>3.0</v>
      </c>
      <c r="E4567" s="1">
        <v>0.674379118823563</v>
      </c>
    </row>
    <row r="4568">
      <c r="A4568" s="1">
        <v>4566.0</v>
      </c>
      <c r="B4568" s="2" t="str">
        <f>HYPERLINK("https://stackoverflow.com/a/57466993", "57466993")</f>
        <v>57466993</v>
      </c>
      <c r="C4568" s="1" t="s">
        <v>5</v>
      </c>
      <c r="D4568" s="1">
        <v>2.0</v>
      </c>
      <c r="E4568" s="1">
        <v>0.758372766956457</v>
      </c>
    </row>
    <row r="4569">
      <c r="A4569" s="1">
        <v>4567.0</v>
      </c>
      <c r="B4569" s="2" t="str">
        <f>HYPERLINK("https://stackoverflow.com/a/57474055", "57474055")</f>
        <v>57474055</v>
      </c>
      <c r="C4569" s="1" t="s">
        <v>5</v>
      </c>
      <c r="D4569" s="1">
        <v>6.0</v>
      </c>
      <c r="E4569" s="1">
        <v>0.383915414087827</v>
      </c>
    </row>
    <row r="4570">
      <c r="A4570" s="1">
        <v>4568.0</v>
      </c>
      <c r="B4570" s="2" t="str">
        <f>HYPERLINK("https://stackoverflow.com/a/57483160", "57483160")</f>
        <v>57483160</v>
      </c>
      <c r="C4570" s="1" t="s">
        <v>5</v>
      </c>
      <c r="D4570" s="1">
        <v>11.0</v>
      </c>
      <c r="E4570" s="1">
        <v>0.524692542148901</v>
      </c>
    </row>
    <row r="4571">
      <c r="A4571" s="1">
        <v>4569.0</v>
      </c>
      <c r="B4571" s="2" t="str">
        <f>HYPERLINK("https://stackoverflow.com/a/57494649", "57494649")</f>
        <v>57494649</v>
      </c>
      <c r="C4571" s="1" t="s">
        <v>5</v>
      </c>
      <c r="D4571" s="1">
        <v>11.0</v>
      </c>
      <c r="E4571" s="1">
        <v>0.273145789702081</v>
      </c>
    </row>
    <row r="4572">
      <c r="A4572" s="1">
        <v>4570.0</v>
      </c>
      <c r="B4572" s="2" t="str">
        <f>HYPERLINK("https://stackoverflow.com/a/57558625", "57558625")</f>
        <v>57558625</v>
      </c>
      <c r="C4572" s="1" t="s">
        <v>5</v>
      </c>
      <c r="D4572" s="1">
        <v>4.0</v>
      </c>
      <c r="E4572" s="1">
        <v>0.24697138610182</v>
      </c>
    </row>
    <row r="4573">
      <c r="A4573" s="1">
        <v>4571.0</v>
      </c>
      <c r="B4573" s="2" t="str">
        <f>HYPERLINK("https://stackoverflow.com/a/57564400", "57564400")</f>
        <v>57564400</v>
      </c>
      <c r="C4573" s="1" t="s">
        <v>5</v>
      </c>
      <c r="D4573" s="1">
        <v>11.0</v>
      </c>
      <c r="E4573" s="1">
        <v>0.458628057765988</v>
      </c>
    </row>
    <row r="4574">
      <c r="A4574" s="1">
        <v>4572.0</v>
      </c>
      <c r="B4574" s="2" t="str">
        <f>HYPERLINK("https://stackoverflow.com/a/57575852", "57575852")</f>
        <v>57575852</v>
      </c>
      <c r="C4574" s="1" t="s">
        <v>5</v>
      </c>
      <c r="D4574" s="1">
        <v>5.0</v>
      </c>
      <c r="E4574" s="1">
        <v>0.429936607058378</v>
      </c>
    </row>
    <row r="4575">
      <c r="A4575" s="1">
        <v>4573.0</v>
      </c>
      <c r="B4575" s="2" t="str">
        <f>HYPERLINK("https://stackoverflow.com/a/57579133", "57579133")</f>
        <v>57579133</v>
      </c>
      <c r="C4575" s="1" t="s">
        <v>5</v>
      </c>
      <c r="D4575" s="1">
        <v>5.0</v>
      </c>
      <c r="E4575" s="1">
        <v>0.334735576923076</v>
      </c>
    </row>
    <row r="4576">
      <c r="A4576" s="1">
        <v>4574.0</v>
      </c>
      <c r="B4576" s="2" t="str">
        <f>HYPERLINK("https://stackoverflow.com/a/57652832", "57652832")</f>
        <v>57652832</v>
      </c>
      <c r="C4576" s="1" t="s">
        <v>5</v>
      </c>
      <c r="D4576" s="1">
        <v>8.0</v>
      </c>
      <c r="E4576" s="1">
        <v>0.520048695122879</v>
      </c>
    </row>
    <row r="4577">
      <c r="A4577" s="1">
        <v>4575.0</v>
      </c>
      <c r="B4577" s="2" t="str">
        <f>HYPERLINK("https://stackoverflow.com/a/57657610", "57657610")</f>
        <v>57657610</v>
      </c>
      <c r="C4577" s="1" t="s">
        <v>5</v>
      </c>
      <c r="D4577" s="1">
        <v>6.0</v>
      </c>
      <c r="E4577" s="1">
        <v>0.324210768655213</v>
      </c>
    </row>
    <row r="4578">
      <c r="A4578" s="1">
        <v>4576.0</v>
      </c>
      <c r="B4578" s="2" t="str">
        <f>HYPERLINK("https://stackoverflow.com/a/57677076", "57677076")</f>
        <v>57677076</v>
      </c>
      <c r="C4578" s="1" t="s">
        <v>5</v>
      </c>
      <c r="D4578" s="1">
        <v>5.0</v>
      </c>
      <c r="E4578" s="1">
        <v>0.510486583932911</v>
      </c>
    </row>
    <row r="4579">
      <c r="A4579" s="1">
        <v>4577.0</v>
      </c>
      <c r="B4579" s="2" t="str">
        <f>HYPERLINK("https://stackoverflow.com/a/57686877", "57686877")</f>
        <v>57686877</v>
      </c>
      <c r="C4579" s="1" t="s">
        <v>5</v>
      </c>
      <c r="D4579" s="1">
        <v>5.0</v>
      </c>
      <c r="E4579" s="1">
        <v>0.33713645189055</v>
      </c>
    </row>
    <row r="4580">
      <c r="A4580" s="1">
        <v>4578.0</v>
      </c>
      <c r="B4580" s="2" t="str">
        <f>HYPERLINK("https://stackoverflow.com/a/57714229", "57714229")</f>
        <v>57714229</v>
      </c>
      <c r="C4580" s="1" t="s">
        <v>5</v>
      </c>
      <c r="D4580" s="1">
        <v>3.0</v>
      </c>
      <c r="E4580" s="1">
        <v>0.39795628725518</v>
      </c>
    </row>
    <row r="4581">
      <c r="A4581" s="1">
        <v>4579.0</v>
      </c>
      <c r="B4581" s="2" t="str">
        <f>HYPERLINK("https://stackoverflow.com/a/57731105", "57731105")</f>
        <v>57731105</v>
      </c>
      <c r="C4581" s="1" t="s">
        <v>5</v>
      </c>
      <c r="D4581" s="1">
        <v>10.0</v>
      </c>
      <c r="E4581" s="1">
        <v>0.558102215245072</v>
      </c>
    </row>
    <row r="4582">
      <c r="A4582" s="1">
        <v>4580.0</v>
      </c>
      <c r="B4582" s="2" t="str">
        <f>HYPERLINK("https://stackoverflow.com/a/57754071", "57754071")</f>
        <v>57754071</v>
      </c>
      <c r="C4582" s="1" t="s">
        <v>5</v>
      </c>
      <c r="D4582" s="1">
        <v>11.0</v>
      </c>
      <c r="E4582" s="1">
        <v>0.39828712389688</v>
      </c>
    </row>
    <row r="4583">
      <c r="A4583" s="1">
        <v>4581.0</v>
      </c>
      <c r="B4583" s="2" t="str">
        <f>HYPERLINK("https://stackoverflow.com/a/57762017", "57762017")</f>
        <v>57762017</v>
      </c>
      <c r="C4583" s="1" t="s">
        <v>5</v>
      </c>
      <c r="D4583" s="1">
        <v>6.0</v>
      </c>
      <c r="E4583" s="1">
        <v>0.488270594653573</v>
      </c>
    </row>
    <row r="4584">
      <c r="A4584" s="1">
        <v>4582.0</v>
      </c>
      <c r="B4584" s="2" t="str">
        <f>HYPERLINK("https://stackoverflow.com/a/57775247", "57775247")</f>
        <v>57775247</v>
      </c>
      <c r="C4584" s="1" t="s">
        <v>5</v>
      </c>
      <c r="D4584" s="1">
        <v>2.0</v>
      </c>
      <c r="E4584" s="1">
        <v>0.283012069897315</v>
      </c>
    </row>
    <row r="4585">
      <c r="A4585" s="1">
        <v>4583.0</v>
      </c>
      <c r="B4585" s="2" t="str">
        <f>HYPERLINK("https://stackoverflow.com/a/57794087", "57794087")</f>
        <v>57794087</v>
      </c>
      <c r="C4585" s="1" t="s">
        <v>5</v>
      </c>
      <c r="D4585" s="1">
        <v>10.0</v>
      </c>
      <c r="E4585" s="1">
        <v>0.23696913334219</v>
      </c>
    </row>
    <row r="4586">
      <c r="A4586" s="1">
        <v>4584.0</v>
      </c>
      <c r="B4586" s="2" t="str">
        <f>HYPERLINK("https://stackoverflow.com/a/57794437", "57794437")</f>
        <v>57794437</v>
      </c>
      <c r="C4586" s="1" t="s">
        <v>5</v>
      </c>
      <c r="D4586" s="1">
        <v>10.0</v>
      </c>
      <c r="E4586" s="1">
        <v>0.357870131360064</v>
      </c>
    </row>
    <row r="4587">
      <c r="A4587" s="1">
        <v>4585.0</v>
      </c>
      <c r="B4587" s="2" t="str">
        <f>HYPERLINK("https://stackoverflow.com/a/57810467", "57810467")</f>
        <v>57810467</v>
      </c>
      <c r="C4587" s="1" t="s">
        <v>5</v>
      </c>
      <c r="D4587" s="1">
        <v>11.0</v>
      </c>
      <c r="E4587" s="1">
        <v>0.416498607509843</v>
      </c>
    </row>
    <row r="4588">
      <c r="A4588" s="1">
        <v>4586.0</v>
      </c>
      <c r="B4588" s="2" t="str">
        <f>HYPERLINK("https://stackoverflow.com/a/57825022", "57825022")</f>
        <v>57825022</v>
      </c>
      <c r="C4588" s="1" t="s">
        <v>5</v>
      </c>
      <c r="D4588" s="1">
        <v>0.0</v>
      </c>
      <c r="E4588" s="1">
        <v>0.270508414838311</v>
      </c>
    </row>
    <row r="4589">
      <c r="A4589" s="1">
        <v>4587.0</v>
      </c>
      <c r="B4589" s="2" t="str">
        <f>HYPERLINK("https://stackoverflow.com/a/57827537", "57827537")</f>
        <v>57827537</v>
      </c>
      <c r="C4589" s="1" t="s">
        <v>5</v>
      </c>
      <c r="D4589" s="1">
        <v>1.0</v>
      </c>
      <c r="E4589" s="1">
        <v>0.442206815597373</v>
      </c>
    </row>
    <row r="4590">
      <c r="A4590" s="1">
        <v>4588.0</v>
      </c>
      <c r="B4590" s="2" t="str">
        <f>HYPERLINK("https://stackoverflow.com/a/57833839", "57833839")</f>
        <v>57833839</v>
      </c>
      <c r="C4590" s="1" t="s">
        <v>5</v>
      </c>
      <c r="D4590" s="1">
        <v>1.0</v>
      </c>
      <c r="E4590" s="1">
        <v>0.362022129463989</v>
      </c>
    </row>
    <row r="4591">
      <c r="A4591" s="1">
        <v>4589.0</v>
      </c>
      <c r="B4591" s="2" t="str">
        <f>HYPERLINK("https://stackoverflow.com/a/57848501", "57848501")</f>
        <v>57848501</v>
      </c>
      <c r="C4591" s="1" t="s">
        <v>5</v>
      </c>
      <c r="D4591" s="1">
        <v>11.0</v>
      </c>
      <c r="E4591" s="1">
        <v>0.415045682287061</v>
      </c>
    </row>
    <row r="4592">
      <c r="A4592" s="1">
        <v>4590.0</v>
      </c>
      <c r="B4592" s="2" t="str">
        <f>HYPERLINK("https://stackoverflow.com/a/57850922", "57850922")</f>
        <v>57850922</v>
      </c>
      <c r="C4592" s="1" t="s">
        <v>5</v>
      </c>
      <c r="D4592" s="1">
        <v>9.0</v>
      </c>
      <c r="E4592" s="1">
        <v>0.329389517162442</v>
      </c>
    </row>
    <row r="4593">
      <c r="A4593" s="1">
        <v>4591.0</v>
      </c>
      <c r="B4593" s="2" t="str">
        <f>HYPERLINK("https://stackoverflow.com/a/57858132", "57858132")</f>
        <v>57858132</v>
      </c>
      <c r="C4593" s="1" t="s">
        <v>5</v>
      </c>
      <c r="D4593" s="1">
        <v>10.0</v>
      </c>
      <c r="E4593" s="1">
        <v>0.23441099962839</v>
      </c>
    </row>
    <row r="4594">
      <c r="A4594" s="1">
        <v>4592.0</v>
      </c>
      <c r="B4594" s="2" t="str">
        <f>HYPERLINK("https://stackoverflow.com/a/57892931", "57892931")</f>
        <v>57892931</v>
      </c>
      <c r="C4594" s="1" t="s">
        <v>5</v>
      </c>
      <c r="D4594" s="1">
        <v>11.0</v>
      </c>
      <c r="E4594" s="1">
        <v>0.432728320368769</v>
      </c>
    </row>
    <row r="4595">
      <c r="A4595" s="1">
        <v>4593.0</v>
      </c>
      <c r="B4595" s="2" t="str">
        <f>HYPERLINK("https://stackoverflow.com/a/57895348", "57895348")</f>
        <v>57895348</v>
      </c>
      <c r="C4595" s="1" t="s">
        <v>5</v>
      </c>
      <c r="D4595" s="1">
        <v>1.0</v>
      </c>
      <c r="E4595" s="1">
        <v>0.620505452402004</v>
      </c>
    </row>
    <row r="4596">
      <c r="A4596" s="1">
        <v>4594.0</v>
      </c>
      <c r="B4596" s="2" t="str">
        <f>HYPERLINK("https://stackoverflow.com/a/57900028", "57900028")</f>
        <v>57900028</v>
      </c>
      <c r="C4596" s="1" t="s">
        <v>5</v>
      </c>
      <c r="D4596" s="1">
        <v>11.0</v>
      </c>
      <c r="E4596" s="1">
        <v>0.371463306808134</v>
      </c>
    </row>
    <row r="4597">
      <c r="A4597" s="1">
        <v>4595.0</v>
      </c>
      <c r="B4597" s="2" t="str">
        <f>HYPERLINK("https://stackoverflow.com/a/57909595", "57909595")</f>
        <v>57909595</v>
      </c>
      <c r="C4597" s="1" t="s">
        <v>5</v>
      </c>
      <c r="D4597" s="1">
        <v>2.0</v>
      </c>
      <c r="E4597" s="1">
        <v>0.44639449008381</v>
      </c>
    </row>
    <row r="4598">
      <c r="A4598" s="1">
        <v>4596.0</v>
      </c>
      <c r="B4598" s="2" t="str">
        <f>HYPERLINK("https://stackoverflow.com/a/57910501", "57910501")</f>
        <v>57910501</v>
      </c>
      <c r="C4598" s="1" t="s">
        <v>5</v>
      </c>
      <c r="D4598" s="1">
        <v>2.0</v>
      </c>
      <c r="E4598" s="1">
        <v>0.395033313143549</v>
      </c>
    </row>
    <row r="4599">
      <c r="A4599" s="1">
        <v>4597.0</v>
      </c>
      <c r="B4599" s="2" t="str">
        <f>HYPERLINK("https://stackoverflow.com/a/57928329", "57928329")</f>
        <v>57928329</v>
      </c>
      <c r="C4599" s="1" t="s">
        <v>5</v>
      </c>
      <c r="D4599" s="1">
        <v>1.0</v>
      </c>
      <c r="E4599" s="1">
        <v>0.307057235849805</v>
      </c>
    </row>
    <row r="4600">
      <c r="A4600" s="1">
        <v>4598.0</v>
      </c>
      <c r="B4600" s="2" t="str">
        <f>HYPERLINK("https://stackoverflow.com/a/57931047", "57931047")</f>
        <v>57931047</v>
      </c>
      <c r="C4600" s="1" t="s">
        <v>5</v>
      </c>
      <c r="D4600" s="1">
        <v>3.0</v>
      </c>
      <c r="E4600" s="1">
        <v>0.505046115215606</v>
      </c>
    </row>
    <row r="4601">
      <c r="A4601" s="1">
        <v>4599.0</v>
      </c>
      <c r="B4601" s="2" t="str">
        <f>HYPERLINK("https://stackoverflow.com/a/57941287", "57941287")</f>
        <v>57941287</v>
      </c>
      <c r="C4601" s="1" t="s">
        <v>5</v>
      </c>
      <c r="D4601" s="1">
        <v>3.0</v>
      </c>
      <c r="E4601" s="1">
        <v>0.383436486884762</v>
      </c>
    </row>
    <row r="4602">
      <c r="A4602" s="1">
        <v>4600.0</v>
      </c>
      <c r="B4602" s="2" t="str">
        <f>HYPERLINK("https://stackoverflow.com/a/57977027", "57977027")</f>
        <v>57977027</v>
      </c>
      <c r="C4602" s="1" t="s">
        <v>5</v>
      </c>
      <c r="D4602" s="1">
        <v>11.0</v>
      </c>
      <c r="E4602" s="1">
        <v>0.519003455173668</v>
      </c>
    </row>
    <row r="4603">
      <c r="A4603" s="1">
        <v>4601.0</v>
      </c>
      <c r="B4603" s="2" t="str">
        <f>HYPERLINK("https://stackoverflow.com/a/57978754", "57978754")</f>
        <v>57978754</v>
      </c>
      <c r="C4603" s="1" t="s">
        <v>5</v>
      </c>
      <c r="D4603" s="1">
        <v>10.0</v>
      </c>
      <c r="E4603" s="1">
        <v>0.235964471258588</v>
      </c>
    </row>
    <row r="4604">
      <c r="A4604" s="1">
        <v>4602.0</v>
      </c>
      <c r="B4604" s="2" t="str">
        <f>HYPERLINK("https://stackoverflow.com/a/57996119", "57996119")</f>
        <v>57996119</v>
      </c>
      <c r="C4604" s="1" t="s">
        <v>5</v>
      </c>
      <c r="D4604" s="1">
        <v>3.0</v>
      </c>
      <c r="E4604" s="1">
        <v>0.41248499987755</v>
      </c>
    </row>
    <row r="4605">
      <c r="A4605" s="1">
        <v>4603.0</v>
      </c>
      <c r="B4605" s="2" t="str">
        <f>HYPERLINK("https://stackoverflow.com/a/58011656", "58011656")</f>
        <v>58011656</v>
      </c>
      <c r="C4605" s="1" t="s">
        <v>5</v>
      </c>
      <c r="D4605" s="1">
        <v>0.0</v>
      </c>
      <c r="E4605" s="1">
        <v>0.24070374070374</v>
      </c>
    </row>
    <row r="4606">
      <c r="A4606" s="1">
        <v>4604.0</v>
      </c>
      <c r="B4606" s="2" t="str">
        <f>HYPERLINK("https://stackoverflow.com/a/58025822", "58025822")</f>
        <v>58025822</v>
      </c>
      <c r="C4606" s="1" t="s">
        <v>5</v>
      </c>
      <c r="D4606" s="1">
        <v>1.0</v>
      </c>
      <c r="E4606" s="1">
        <v>0.522417390133925</v>
      </c>
    </row>
    <row r="4607">
      <c r="A4607" s="1">
        <v>4605.0</v>
      </c>
      <c r="B4607" s="2" t="str">
        <f>HYPERLINK("https://stackoverflow.com/a/58032332", "58032332")</f>
        <v>58032332</v>
      </c>
      <c r="C4607" s="1" t="s">
        <v>5</v>
      </c>
      <c r="D4607" s="1">
        <v>11.0</v>
      </c>
      <c r="E4607" s="1">
        <v>0.398026381632938</v>
      </c>
    </row>
    <row r="4608">
      <c r="A4608" s="1">
        <v>4606.0</v>
      </c>
      <c r="B4608" s="2" t="str">
        <f>HYPERLINK("https://stackoverflow.com/a/58039038", "58039038")</f>
        <v>58039038</v>
      </c>
      <c r="C4608" s="1" t="s">
        <v>5</v>
      </c>
      <c r="D4608" s="1">
        <v>1.0</v>
      </c>
      <c r="E4608" s="1">
        <v>0.277404790810381</v>
      </c>
    </row>
    <row r="4609">
      <c r="A4609" s="1">
        <v>4607.0</v>
      </c>
      <c r="B4609" s="2" t="str">
        <f>HYPERLINK("https://stackoverflow.com/a/58053093", "58053093")</f>
        <v>58053093</v>
      </c>
      <c r="C4609" s="1" t="s">
        <v>5</v>
      </c>
      <c r="D4609" s="1">
        <v>1.0</v>
      </c>
      <c r="E4609" s="1">
        <v>0.264085967969463</v>
      </c>
    </row>
    <row r="4610">
      <c r="A4610" s="1">
        <v>4608.0</v>
      </c>
      <c r="B4610" s="2" t="str">
        <f>HYPERLINK("https://stackoverflow.com/a/58054024", "58054024")</f>
        <v>58054024</v>
      </c>
      <c r="C4610" s="1" t="s">
        <v>5</v>
      </c>
      <c r="D4610" s="1">
        <v>4.0</v>
      </c>
      <c r="E4610" s="1">
        <v>0.23696913334219</v>
      </c>
    </row>
    <row r="4611">
      <c r="A4611" s="1">
        <v>4609.0</v>
      </c>
      <c r="B4611" s="2" t="str">
        <f>HYPERLINK("https://stackoverflow.com/a/58054575", "58054575")</f>
        <v>58054575</v>
      </c>
      <c r="C4611" s="1" t="s">
        <v>5</v>
      </c>
      <c r="D4611" s="1">
        <v>6.0</v>
      </c>
      <c r="E4611" s="1">
        <v>0.329838976247816</v>
      </c>
    </row>
    <row r="4612">
      <c r="A4612" s="1">
        <v>4610.0</v>
      </c>
      <c r="B4612" s="2" t="str">
        <f>HYPERLINK("https://stackoverflow.com/a/58083482", "58083482")</f>
        <v>58083482</v>
      </c>
      <c r="C4612" s="1" t="s">
        <v>5</v>
      </c>
      <c r="D4612" s="1">
        <v>4.0</v>
      </c>
      <c r="E4612" s="1">
        <v>0.243426440957305</v>
      </c>
    </row>
    <row r="4613">
      <c r="A4613" s="1">
        <v>4611.0</v>
      </c>
      <c r="B4613" s="2" t="str">
        <f>HYPERLINK("https://stackoverflow.com/a/58097200", "58097200")</f>
        <v>58097200</v>
      </c>
      <c r="C4613" s="1" t="s">
        <v>5</v>
      </c>
      <c r="D4613" s="1">
        <v>10.0</v>
      </c>
      <c r="E4613" s="1">
        <v>0.420762618470354</v>
      </c>
    </row>
    <row r="4614">
      <c r="A4614" s="1">
        <v>4612.0</v>
      </c>
      <c r="B4614" s="2" t="str">
        <f>HYPERLINK("https://stackoverflow.com/a/58101336", "58101336")</f>
        <v>58101336</v>
      </c>
      <c r="C4614" s="1" t="s">
        <v>5</v>
      </c>
      <c r="D4614" s="1">
        <v>11.0</v>
      </c>
      <c r="E4614" s="1">
        <v>0.505406809274212</v>
      </c>
    </row>
    <row r="4615">
      <c r="A4615" s="1">
        <v>4613.0</v>
      </c>
      <c r="B4615" s="2" t="str">
        <f>HYPERLINK("https://stackoverflow.com/a/58101720", "58101720")</f>
        <v>58101720</v>
      </c>
      <c r="C4615" s="1" t="s">
        <v>5</v>
      </c>
      <c r="D4615" s="1">
        <v>0.0</v>
      </c>
      <c r="E4615" s="1">
        <v>0.416498607509843</v>
      </c>
    </row>
    <row r="4616">
      <c r="A4616" s="1">
        <v>4614.0</v>
      </c>
      <c r="B4616" s="2" t="str">
        <f>HYPERLINK("https://stackoverflow.com/a/58112894", "58112894")</f>
        <v>58112894</v>
      </c>
      <c r="C4616" s="1" t="s">
        <v>5</v>
      </c>
      <c r="D4616" s="1">
        <v>12.0</v>
      </c>
      <c r="E4616" s="1">
        <v>0.559994130809581</v>
      </c>
    </row>
    <row r="4617">
      <c r="A4617" s="1">
        <v>4615.0</v>
      </c>
      <c r="B4617" s="2" t="str">
        <f>HYPERLINK("https://stackoverflow.com/a/58116800", "58116800")</f>
        <v>58116800</v>
      </c>
      <c r="C4617" s="1" t="s">
        <v>5</v>
      </c>
      <c r="D4617" s="1">
        <v>6.0</v>
      </c>
      <c r="E4617" s="1">
        <v>0.438242001833024</v>
      </c>
    </row>
    <row r="4618">
      <c r="A4618" s="1">
        <v>4616.0</v>
      </c>
      <c r="B4618" s="2" t="str">
        <f>HYPERLINK("https://stackoverflow.com/a/58118966", "58118966")</f>
        <v>58118966</v>
      </c>
      <c r="C4618" s="1" t="s">
        <v>5</v>
      </c>
      <c r="D4618" s="1">
        <v>10.0</v>
      </c>
      <c r="E4618" s="1">
        <v>0.340106790437916</v>
      </c>
    </row>
    <row r="4619">
      <c r="A4619" s="1">
        <v>4617.0</v>
      </c>
      <c r="B4619" s="2" t="str">
        <f>HYPERLINK("https://stackoverflow.com/a/58124237", "58124237")</f>
        <v>58124237</v>
      </c>
      <c r="C4619" s="1" t="s">
        <v>5</v>
      </c>
      <c r="D4619" s="1">
        <v>11.0</v>
      </c>
      <c r="E4619" s="1">
        <v>0.272182336182336</v>
      </c>
    </row>
    <row r="4620">
      <c r="A4620" s="1">
        <v>4618.0</v>
      </c>
      <c r="B4620" s="2" t="str">
        <f>HYPERLINK("https://stackoverflow.com/a/58151144", "58151144")</f>
        <v>58151144</v>
      </c>
      <c r="C4620" s="1" t="s">
        <v>5</v>
      </c>
      <c r="D4620" s="1">
        <v>2.0</v>
      </c>
      <c r="E4620" s="1">
        <v>0.474390397184514</v>
      </c>
    </row>
    <row r="4621">
      <c r="A4621" s="1">
        <v>4619.0</v>
      </c>
      <c r="B4621" s="2" t="str">
        <f>HYPERLINK("https://stackoverflow.com/a/58161171", "58161171")</f>
        <v>58161171</v>
      </c>
      <c r="C4621" s="1" t="s">
        <v>5</v>
      </c>
      <c r="D4621" s="1">
        <v>3.0</v>
      </c>
      <c r="E4621" s="1">
        <v>0.684060368492346</v>
      </c>
    </row>
    <row r="4622">
      <c r="A4622" s="1">
        <v>4620.0</v>
      </c>
      <c r="B4622" s="2" t="str">
        <f>HYPERLINK("https://stackoverflow.com/a/58174411", "58174411")</f>
        <v>58174411</v>
      </c>
      <c r="C4622" s="1" t="s">
        <v>5</v>
      </c>
      <c r="D4622" s="1">
        <v>3.0</v>
      </c>
      <c r="E4622" s="1">
        <v>0.428383298473932</v>
      </c>
    </row>
    <row r="4623">
      <c r="A4623" s="1">
        <v>4621.0</v>
      </c>
      <c r="B4623" s="2" t="str">
        <f>HYPERLINK("https://stackoverflow.com/a/58200678", "58200678")</f>
        <v>58200678</v>
      </c>
      <c r="C4623" s="1" t="s">
        <v>5</v>
      </c>
      <c r="D4623" s="1">
        <v>1.0</v>
      </c>
      <c r="E4623" s="1">
        <v>0.600498312675434</v>
      </c>
    </row>
    <row r="4624">
      <c r="A4624" s="1">
        <v>4622.0</v>
      </c>
      <c r="B4624" s="2" t="str">
        <f>HYPERLINK("https://stackoverflow.com/a/58221451", "58221451")</f>
        <v>58221451</v>
      </c>
      <c r="C4624" s="1" t="s">
        <v>5</v>
      </c>
      <c r="D4624" s="1">
        <v>9.0</v>
      </c>
      <c r="E4624" s="1">
        <v>0.33489409141583</v>
      </c>
    </row>
    <row r="4625">
      <c r="A4625" s="1">
        <v>4623.0</v>
      </c>
      <c r="B4625" s="2" t="str">
        <f>HYPERLINK("https://stackoverflow.com/a/58221749", "58221749")</f>
        <v>58221749</v>
      </c>
      <c r="C4625" s="1" t="s">
        <v>5</v>
      </c>
      <c r="D4625" s="1">
        <v>4.0</v>
      </c>
      <c r="E4625" s="1">
        <v>0.678692988427501</v>
      </c>
    </row>
    <row r="4626">
      <c r="A4626" s="1">
        <v>4624.0</v>
      </c>
      <c r="B4626" s="2" t="str">
        <f>HYPERLINK("https://stackoverflow.com/a/58222198", "58222198")</f>
        <v>58222198</v>
      </c>
      <c r="C4626" s="1" t="s">
        <v>5</v>
      </c>
      <c r="D4626" s="1">
        <v>10.0</v>
      </c>
      <c r="E4626" s="1">
        <v>0.346029232821685</v>
      </c>
    </row>
    <row r="4627">
      <c r="A4627" s="1">
        <v>4625.0</v>
      </c>
      <c r="B4627" s="2" t="str">
        <f>HYPERLINK("https://stackoverflow.com/a/58251535", "58251535")</f>
        <v>58251535</v>
      </c>
      <c r="C4627" s="1" t="s">
        <v>5</v>
      </c>
      <c r="D4627" s="1">
        <v>3.0</v>
      </c>
      <c r="E4627" s="1">
        <v>0.342505732749635</v>
      </c>
    </row>
    <row r="4628">
      <c r="A4628" s="1">
        <v>4626.0</v>
      </c>
      <c r="B4628" s="2" t="str">
        <f>HYPERLINK("https://stackoverflow.com/a/58281244", "58281244")</f>
        <v>58281244</v>
      </c>
      <c r="C4628" s="1" t="s">
        <v>5</v>
      </c>
      <c r="D4628" s="1">
        <v>0.0</v>
      </c>
      <c r="E4628" s="1">
        <v>0.392078305681246</v>
      </c>
    </row>
    <row r="4629">
      <c r="A4629" s="1">
        <v>4627.0</v>
      </c>
      <c r="B4629" s="2" t="str">
        <f>HYPERLINK("https://stackoverflow.com/a/58292569", "58292569")</f>
        <v>58292569</v>
      </c>
      <c r="C4629" s="1" t="s">
        <v>5</v>
      </c>
      <c r="D4629" s="1">
        <v>3.0</v>
      </c>
      <c r="E4629" s="1">
        <v>0.251937469554049</v>
      </c>
    </row>
    <row r="4630">
      <c r="A4630" s="1">
        <v>4628.0</v>
      </c>
      <c r="B4630" s="2" t="str">
        <f>HYPERLINK("https://stackoverflow.com/a/58293197", "58293197")</f>
        <v>58293197</v>
      </c>
      <c r="C4630" s="1" t="s">
        <v>5</v>
      </c>
      <c r="D4630" s="1">
        <v>10.0</v>
      </c>
      <c r="E4630" s="1">
        <v>0.344964314036478</v>
      </c>
    </row>
    <row r="4631">
      <c r="A4631" s="1">
        <v>4629.0</v>
      </c>
      <c r="B4631" s="2" t="str">
        <f>HYPERLINK("https://stackoverflow.com/a/58296033", "58296033")</f>
        <v>58296033</v>
      </c>
      <c r="C4631" s="1" t="s">
        <v>5</v>
      </c>
      <c r="D4631" s="1">
        <v>10.0</v>
      </c>
      <c r="E4631" s="1">
        <v>0.348228362791469</v>
      </c>
    </row>
    <row r="4632">
      <c r="A4632" s="1">
        <v>4630.0</v>
      </c>
      <c r="B4632" s="2" t="str">
        <f>HYPERLINK("https://stackoverflow.com/a/58337924", "58337924")</f>
        <v>58337924</v>
      </c>
      <c r="C4632" s="1" t="s">
        <v>5</v>
      </c>
      <c r="D4632" s="1">
        <v>10.0</v>
      </c>
      <c r="E4632" s="1">
        <v>0.173052914625948</v>
      </c>
    </row>
    <row r="4633">
      <c r="A4633" s="1">
        <v>4631.0</v>
      </c>
      <c r="B4633" s="2" t="str">
        <f>HYPERLINK("https://stackoverflow.com/a/58339319", "58339319")</f>
        <v>58339319</v>
      </c>
      <c r="C4633" s="1" t="s">
        <v>5</v>
      </c>
      <c r="D4633" s="1">
        <v>4.0</v>
      </c>
      <c r="E4633" s="1">
        <v>0.129833129833129</v>
      </c>
    </row>
    <row r="4634">
      <c r="A4634" s="1">
        <v>4632.0</v>
      </c>
      <c r="B4634" s="2" t="str">
        <f>HYPERLINK("https://stackoverflow.com/a/58372921", "58372921")</f>
        <v>58372921</v>
      </c>
      <c r="C4634" s="1" t="s">
        <v>5</v>
      </c>
      <c r="D4634" s="1">
        <v>11.0</v>
      </c>
      <c r="E4634" s="1">
        <v>0.251134325208399</v>
      </c>
    </row>
    <row r="4635">
      <c r="A4635" s="1">
        <v>4633.0</v>
      </c>
      <c r="B4635" s="2" t="str">
        <f>HYPERLINK("https://stackoverflow.com/a/58376301", "58376301")</f>
        <v>58376301</v>
      </c>
      <c r="C4635" s="1" t="s">
        <v>5</v>
      </c>
      <c r="D4635" s="1">
        <v>12.0</v>
      </c>
      <c r="E4635" s="1">
        <v>0.789845606439492</v>
      </c>
    </row>
    <row r="4636">
      <c r="A4636" s="1">
        <v>4634.0</v>
      </c>
      <c r="B4636" s="2" t="str">
        <f>HYPERLINK("https://stackoverflow.com/a/58378119", "58378119")</f>
        <v>58378119</v>
      </c>
      <c r="C4636" s="1" t="s">
        <v>5</v>
      </c>
      <c r="D4636" s="1">
        <v>1.0</v>
      </c>
      <c r="E4636" s="1">
        <v>0.25953177257525</v>
      </c>
    </row>
    <row r="4637">
      <c r="A4637" s="1">
        <v>4635.0</v>
      </c>
      <c r="B4637" s="2" t="str">
        <f>HYPERLINK("https://stackoverflow.com/a/58405973", "58405973")</f>
        <v>58405973</v>
      </c>
      <c r="C4637" s="1" t="s">
        <v>5</v>
      </c>
      <c r="D4637" s="1">
        <v>2.0</v>
      </c>
      <c r="E4637" s="1">
        <v>0.437811965811965</v>
      </c>
    </row>
    <row r="4638">
      <c r="A4638" s="1">
        <v>4636.0</v>
      </c>
      <c r="B4638" s="2" t="str">
        <f>HYPERLINK("https://stackoverflow.com/a/58416280", "58416280")</f>
        <v>58416280</v>
      </c>
      <c r="C4638" s="1" t="s">
        <v>5</v>
      </c>
      <c r="D4638" s="1">
        <v>5.0</v>
      </c>
      <c r="E4638" s="1">
        <v>0.206143457524673</v>
      </c>
    </row>
    <row r="4639">
      <c r="A4639" s="1">
        <v>4637.0</v>
      </c>
      <c r="B4639" s="2" t="str">
        <f>HYPERLINK("https://stackoverflow.com/a/58418959", "58418959")</f>
        <v>58418959</v>
      </c>
      <c r="C4639" s="1" t="s">
        <v>5</v>
      </c>
      <c r="D4639" s="1">
        <v>8.0</v>
      </c>
      <c r="E4639" s="1">
        <v>0.657861774241084</v>
      </c>
    </row>
    <row r="4640">
      <c r="A4640" s="1">
        <v>4638.0</v>
      </c>
      <c r="B4640" s="2" t="str">
        <f>HYPERLINK("https://stackoverflow.com/a/58435535", "58435535")</f>
        <v>58435535</v>
      </c>
      <c r="C4640" s="1" t="s">
        <v>5</v>
      </c>
      <c r="D4640" s="1">
        <v>1.0</v>
      </c>
      <c r="E4640" s="1">
        <v>0.341074020319303</v>
      </c>
    </row>
    <row r="4641">
      <c r="A4641" s="1">
        <v>4639.0</v>
      </c>
      <c r="B4641" s="2" t="str">
        <f>HYPERLINK("https://stackoverflow.com/a/58447864", "58447864")</f>
        <v>58447864</v>
      </c>
      <c r="C4641" s="1" t="s">
        <v>5</v>
      </c>
      <c r="D4641" s="1">
        <v>3.0</v>
      </c>
      <c r="E4641" s="1">
        <v>0.445926766959977</v>
      </c>
    </row>
    <row r="4642">
      <c r="A4642" s="1">
        <v>4640.0</v>
      </c>
      <c r="B4642" s="2" t="str">
        <f>HYPERLINK("https://stackoverflow.com/a/58452561", "58452561")</f>
        <v>58452561</v>
      </c>
      <c r="C4642" s="1" t="s">
        <v>5</v>
      </c>
      <c r="D4642" s="1">
        <v>2.0</v>
      </c>
      <c r="E4642" s="1">
        <v>0.499294943739388</v>
      </c>
    </row>
    <row r="4643">
      <c r="A4643" s="1">
        <v>4641.0</v>
      </c>
      <c r="B4643" s="2" t="str">
        <f>HYPERLINK("https://stackoverflow.com/a/58457054", "58457054")</f>
        <v>58457054</v>
      </c>
      <c r="C4643" s="1" t="s">
        <v>5</v>
      </c>
      <c r="D4643" s="1">
        <v>12.0</v>
      </c>
      <c r="E4643" s="1">
        <v>0.339325700949317</v>
      </c>
    </row>
    <row r="4644">
      <c r="A4644" s="1">
        <v>4642.0</v>
      </c>
      <c r="B4644" s="2" t="str">
        <f>HYPERLINK("https://stackoverflow.com/a/58467091", "58467091")</f>
        <v>58467091</v>
      </c>
      <c r="C4644" s="1" t="s">
        <v>5</v>
      </c>
      <c r="D4644" s="1">
        <v>9.0</v>
      </c>
      <c r="E4644" s="1">
        <v>0.719206257859624</v>
      </c>
    </row>
    <row r="4645">
      <c r="A4645" s="1">
        <v>4643.0</v>
      </c>
      <c r="B4645" s="2" t="str">
        <f>HYPERLINK("https://stackoverflow.com/a/58470460", "58470460")</f>
        <v>58470460</v>
      </c>
      <c r="C4645" s="1" t="s">
        <v>5</v>
      </c>
      <c r="D4645" s="1">
        <v>10.0</v>
      </c>
      <c r="E4645" s="1">
        <v>0.339889320403049</v>
      </c>
    </row>
    <row r="4646">
      <c r="A4646" s="1">
        <v>4644.0</v>
      </c>
      <c r="B4646" s="2" t="str">
        <f>HYPERLINK("https://stackoverflow.com/a/58488107", "58488107")</f>
        <v>58488107</v>
      </c>
      <c r="C4646" s="1" t="s">
        <v>5</v>
      </c>
      <c r="D4646" s="1">
        <v>3.0</v>
      </c>
      <c r="E4646" s="1">
        <v>0.29135522124452</v>
      </c>
    </row>
    <row r="4647">
      <c r="A4647" s="1">
        <v>4645.0</v>
      </c>
      <c r="B4647" s="2" t="str">
        <f>HYPERLINK("https://stackoverflow.com/a/58492310", "58492310")</f>
        <v>58492310</v>
      </c>
      <c r="C4647" s="1" t="s">
        <v>5</v>
      </c>
      <c r="D4647" s="1">
        <v>6.0</v>
      </c>
      <c r="E4647" s="1">
        <v>0.493950493950493</v>
      </c>
    </row>
    <row r="4648">
      <c r="A4648" s="1">
        <v>4646.0</v>
      </c>
      <c r="B4648" s="2" t="str">
        <f>HYPERLINK("https://stackoverflow.com/a/58496141", "58496141")</f>
        <v>58496141</v>
      </c>
      <c r="C4648" s="1" t="s">
        <v>5</v>
      </c>
      <c r="D4648" s="1">
        <v>4.0</v>
      </c>
      <c r="E4648" s="1">
        <v>0.282511899278366</v>
      </c>
    </row>
    <row r="4649">
      <c r="A4649" s="1">
        <v>4647.0</v>
      </c>
      <c r="B4649" s="2" t="str">
        <f>HYPERLINK("https://stackoverflow.com/a/58510336", "58510336")</f>
        <v>58510336</v>
      </c>
      <c r="C4649" s="1" t="s">
        <v>5</v>
      </c>
      <c r="D4649" s="1">
        <v>12.0</v>
      </c>
      <c r="E4649" s="1">
        <v>0.604163220292252</v>
      </c>
    </row>
    <row r="4650">
      <c r="A4650" s="1">
        <v>4648.0</v>
      </c>
      <c r="B4650" s="2" t="str">
        <f>HYPERLINK("https://stackoverflow.com/a/58511291", "58511291")</f>
        <v>58511291</v>
      </c>
      <c r="C4650" s="1" t="s">
        <v>5</v>
      </c>
      <c r="D4650" s="1">
        <v>3.0</v>
      </c>
      <c r="E4650" s="1">
        <v>0.452945418834108</v>
      </c>
    </row>
    <row r="4651">
      <c r="A4651" s="1">
        <v>4649.0</v>
      </c>
      <c r="B4651" s="2" t="str">
        <f>HYPERLINK("https://stackoverflow.com/a/58512106", "58512106")</f>
        <v>58512106</v>
      </c>
      <c r="C4651" s="1" t="s">
        <v>5</v>
      </c>
      <c r="D4651" s="1">
        <v>11.0</v>
      </c>
      <c r="E4651" s="1">
        <v>0.419094794094794</v>
      </c>
    </row>
    <row r="4652">
      <c r="A4652" s="1">
        <v>4650.0</v>
      </c>
      <c r="B4652" s="2" t="str">
        <f>HYPERLINK("https://stackoverflow.com/a/58528431", "58528431")</f>
        <v>58528431</v>
      </c>
      <c r="C4652" s="1" t="s">
        <v>5</v>
      </c>
      <c r="D4652" s="1">
        <v>1.0</v>
      </c>
      <c r="E4652" s="1">
        <v>0.207720541053874</v>
      </c>
    </row>
    <row r="4653">
      <c r="A4653" s="1">
        <v>4651.0</v>
      </c>
      <c r="B4653" s="2" t="str">
        <f>HYPERLINK("https://stackoverflow.com/a/58546520", "58546520")</f>
        <v>58546520</v>
      </c>
      <c r="C4653" s="1" t="s">
        <v>5</v>
      </c>
      <c r="D4653" s="1">
        <v>5.0</v>
      </c>
      <c r="E4653" s="1">
        <v>0.324332866133509</v>
      </c>
    </row>
    <row r="4654">
      <c r="A4654" s="1">
        <v>4652.0</v>
      </c>
      <c r="B4654" s="2" t="str">
        <f>HYPERLINK("https://stackoverflow.com/a/58572685", "58572685")</f>
        <v>58572685</v>
      </c>
      <c r="C4654" s="1" t="s">
        <v>5</v>
      </c>
      <c r="D4654" s="1">
        <v>0.0</v>
      </c>
      <c r="E4654" s="1">
        <v>0.0769230769230769</v>
      </c>
    </row>
    <row r="4655">
      <c r="A4655" s="1">
        <v>4653.0</v>
      </c>
      <c r="B4655" s="2" t="str">
        <f>HYPERLINK("https://stackoverflow.com/a/58626811", "58626811")</f>
        <v>58626811</v>
      </c>
      <c r="C4655" s="1" t="s">
        <v>5</v>
      </c>
      <c r="D4655" s="1">
        <v>9.0</v>
      </c>
      <c r="E4655" s="1">
        <v>0.348601283319384</v>
      </c>
    </row>
    <row r="4656">
      <c r="A4656" s="1">
        <v>4654.0</v>
      </c>
      <c r="B4656" s="2" t="str">
        <f>HYPERLINK("https://stackoverflow.com/a/58629272", "58629272")</f>
        <v>58629272</v>
      </c>
      <c r="C4656" s="1" t="s">
        <v>5</v>
      </c>
      <c r="D4656" s="1">
        <v>1.0</v>
      </c>
      <c r="E4656" s="1">
        <v>0.63708268404401</v>
      </c>
    </row>
    <row r="4657">
      <c r="A4657" s="1">
        <v>4655.0</v>
      </c>
      <c r="B4657" s="2" t="str">
        <f>HYPERLINK("https://stackoverflow.com/a/58632765", "58632765")</f>
        <v>58632765</v>
      </c>
      <c r="C4657" s="1" t="s">
        <v>5</v>
      </c>
      <c r="D4657" s="1">
        <v>5.0</v>
      </c>
      <c r="E4657" s="1">
        <v>0.262715426649852</v>
      </c>
    </row>
    <row r="4658">
      <c r="A4658" s="1">
        <v>4656.0</v>
      </c>
      <c r="B4658" s="2" t="str">
        <f>HYPERLINK("https://stackoverflow.com/a/58646976", "58646976")</f>
        <v>58646976</v>
      </c>
      <c r="C4658" s="1" t="s">
        <v>5</v>
      </c>
      <c r="D4658" s="1">
        <v>3.0</v>
      </c>
      <c r="E4658" s="1">
        <v>0.408707539301816</v>
      </c>
    </row>
    <row r="4659">
      <c r="A4659" s="1">
        <v>4657.0</v>
      </c>
      <c r="B4659" s="2" t="str">
        <f>HYPERLINK("https://stackoverflow.com/a/58647180", "58647180")</f>
        <v>58647180</v>
      </c>
      <c r="C4659" s="1" t="s">
        <v>5</v>
      </c>
      <c r="D4659" s="1">
        <v>1.0</v>
      </c>
      <c r="E4659" s="1">
        <v>0.477547636205841</v>
      </c>
    </row>
    <row r="4660">
      <c r="A4660" s="1">
        <v>4658.0</v>
      </c>
      <c r="B4660" s="2" t="str">
        <f>HYPERLINK("https://stackoverflow.com/a/58657618", "58657618")</f>
        <v>58657618</v>
      </c>
      <c r="C4660" s="1" t="s">
        <v>5</v>
      </c>
      <c r="D4660" s="1">
        <v>0.0</v>
      </c>
      <c r="E4660" s="1">
        <v>0.0769230769230769</v>
      </c>
    </row>
    <row r="4661">
      <c r="A4661" s="1">
        <v>4659.0</v>
      </c>
      <c r="B4661" s="2" t="str">
        <f>HYPERLINK("https://stackoverflow.com/a/58687783", "58687783")</f>
        <v>58687783</v>
      </c>
      <c r="C4661" s="1" t="s">
        <v>5</v>
      </c>
      <c r="D4661" s="1">
        <v>6.0</v>
      </c>
      <c r="E4661" s="1">
        <v>0.521367521367521</v>
      </c>
    </row>
    <row r="4662">
      <c r="A4662" s="1">
        <v>4660.0</v>
      </c>
      <c r="B4662" s="2" t="str">
        <f>HYPERLINK("https://stackoverflow.com/a/58698121", "58698121")</f>
        <v>58698121</v>
      </c>
      <c r="C4662" s="1" t="s">
        <v>5</v>
      </c>
      <c r="D4662" s="1">
        <v>9.0</v>
      </c>
      <c r="E4662" s="1">
        <v>0.540644629801256</v>
      </c>
    </row>
    <row r="4663">
      <c r="A4663" s="1">
        <v>4661.0</v>
      </c>
      <c r="B4663" s="2" t="str">
        <f>HYPERLINK("https://stackoverflow.com/a/58698789", "58698789")</f>
        <v>58698789</v>
      </c>
      <c r="C4663" s="1" t="s">
        <v>5</v>
      </c>
      <c r="D4663" s="1">
        <v>9.0</v>
      </c>
      <c r="E4663" s="1">
        <v>0.385701468574396</v>
      </c>
    </row>
    <row r="4664">
      <c r="A4664" s="1">
        <v>4662.0</v>
      </c>
      <c r="B4664" s="2" t="str">
        <f>HYPERLINK("https://stackoverflow.com/a/58701204", "58701204")</f>
        <v>58701204</v>
      </c>
      <c r="C4664" s="1" t="s">
        <v>5</v>
      </c>
      <c r="D4664" s="1">
        <v>5.0</v>
      </c>
      <c r="E4664" s="1">
        <v>0.267902174832867</v>
      </c>
    </row>
    <row r="4665">
      <c r="A4665" s="1">
        <v>4663.0</v>
      </c>
      <c r="B4665" s="2" t="str">
        <f>HYPERLINK("https://stackoverflow.com/a/58712877", "58712877")</f>
        <v>58712877</v>
      </c>
      <c r="C4665" s="1" t="s">
        <v>5</v>
      </c>
      <c r="D4665" s="1">
        <v>0.0</v>
      </c>
      <c r="E4665" s="1">
        <v>0.209290226681531</v>
      </c>
    </row>
    <row r="4666">
      <c r="A4666" s="1">
        <v>4664.0</v>
      </c>
      <c r="B4666" s="2" t="str">
        <f>HYPERLINK("https://stackoverflow.com/a/58769776", "58769776")</f>
        <v>58769776</v>
      </c>
      <c r="C4666" s="1" t="s">
        <v>5</v>
      </c>
      <c r="D4666" s="1">
        <v>4.0</v>
      </c>
      <c r="E4666" s="1">
        <v>0.740851089442638</v>
      </c>
    </row>
    <row r="4667">
      <c r="A4667" s="1">
        <v>4665.0</v>
      </c>
      <c r="B4667" s="2" t="str">
        <f>HYPERLINK("https://stackoverflow.com/a/58783610", "58783610")</f>
        <v>58783610</v>
      </c>
      <c r="C4667" s="1" t="s">
        <v>5</v>
      </c>
      <c r="D4667" s="1">
        <v>7.0</v>
      </c>
      <c r="E4667" s="1">
        <v>0.538522917337998</v>
      </c>
    </row>
    <row r="4668">
      <c r="A4668" s="1">
        <v>4666.0</v>
      </c>
      <c r="B4668" s="2" t="str">
        <f>HYPERLINK("https://stackoverflow.com/a/58790918", "58790918")</f>
        <v>58790918</v>
      </c>
      <c r="C4668" s="1" t="s">
        <v>5</v>
      </c>
      <c r="D4668" s="1">
        <v>5.0</v>
      </c>
      <c r="E4668" s="1">
        <v>0.525661670589206</v>
      </c>
    </row>
    <row r="4669">
      <c r="A4669" s="1">
        <v>4667.0</v>
      </c>
      <c r="B4669" s="2" t="str">
        <f>HYPERLINK("https://stackoverflow.com/a/58844302", "58844302")</f>
        <v>58844302</v>
      </c>
      <c r="C4669" s="1" t="s">
        <v>5</v>
      </c>
      <c r="D4669" s="1">
        <v>8.0</v>
      </c>
      <c r="E4669" s="1">
        <v>0.24070374070374</v>
      </c>
    </row>
    <row r="4670">
      <c r="A4670" s="1">
        <v>4668.0</v>
      </c>
      <c r="B4670" s="2" t="str">
        <f>HYPERLINK("https://stackoverflow.com/a/58846662", "58846662")</f>
        <v>58846662</v>
      </c>
      <c r="C4670" s="1" t="s">
        <v>5</v>
      </c>
      <c r="D4670" s="1">
        <v>1.0</v>
      </c>
      <c r="E4670" s="1">
        <v>0.263062824918495</v>
      </c>
    </row>
    <row r="4671">
      <c r="A4671" s="1">
        <v>4669.0</v>
      </c>
      <c r="B4671" s="2" t="str">
        <f>HYPERLINK("https://stackoverflow.com/a/58861624", "58861624")</f>
        <v>58861624</v>
      </c>
      <c r="C4671" s="1" t="s">
        <v>5</v>
      </c>
      <c r="D4671" s="1">
        <v>1.0</v>
      </c>
      <c r="E4671" s="1">
        <v>0.560430021367521</v>
      </c>
    </row>
    <row r="4672">
      <c r="A4672" s="1">
        <v>4670.0</v>
      </c>
      <c r="B4672" s="2" t="str">
        <f>HYPERLINK("https://stackoverflow.com/a/58867149", "58867149")</f>
        <v>58867149</v>
      </c>
      <c r="C4672" s="1" t="s">
        <v>5</v>
      </c>
      <c r="D4672" s="1">
        <v>3.0</v>
      </c>
      <c r="E4672" s="1">
        <v>0.25008325008325</v>
      </c>
    </row>
    <row r="4673">
      <c r="A4673" s="1">
        <v>4671.0</v>
      </c>
      <c r="B4673" s="2" t="str">
        <f>HYPERLINK("https://stackoverflow.com/a/58877222", "58877222")</f>
        <v>58877222</v>
      </c>
      <c r="C4673" s="1" t="s">
        <v>5</v>
      </c>
      <c r="D4673" s="1">
        <v>6.0</v>
      </c>
      <c r="E4673" s="1">
        <v>0.59319072578741</v>
      </c>
    </row>
    <row r="4674">
      <c r="A4674" s="1">
        <v>4672.0</v>
      </c>
      <c r="B4674" s="2" t="str">
        <f>HYPERLINK("https://stackoverflow.com/a/58885774", "58885774")</f>
        <v>58885774</v>
      </c>
      <c r="C4674" s="1" t="s">
        <v>5</v>
      </c>
      <c r="D4674" s="1">
        <v>12.0</v>
      </c>
      <c r="E4674" s="1">
        <v>0.286566682793097</v>
      </c>
    </row>
    <row r="4675">
      <c r="A4675" s="1">
        <v>4673.0</v>
      </c>
      <c r="B4675" s="2" t="str">
        <f>HYPERLINK("https://stackoverflow.com/a/58924846", "58924846")</f>
        <v>58924846</v>
      </c>
      <c r="C4675" s="1" t="s">
        <v>5</v>
      </c>
      <c r="D4675" s="1">
        <v>3.0</v>
      </c>
      <c r="E4675" s="1">
        <v>0.483532272325375</v>
      </c>
    </row>
    <row r="4676">
      <c r="A4676" s="1">
        <v>4674.0</v>
      </c>
      <c r="B4676" s="2" t="str">
        <f>HYPERLINK("https://stackoverflow.com/a/58927398", "58927398")</f>
        <v>58927398</v>
      </c>
      <c r="C4676" s="1" t="s">
        <v>5</v>
      </c>
      <c r="D4676" s="1">
        <v>6.0</v>
      </c>
      <c r="E4676" s="1">
        <v>0.283012069897315</v>
      </c>
    </row>
    <row r="4677">
      <c r="A4677" s="1">
        <v>4675.0</v>
      </c>
      <c r="B4677" s="2" t="str">
        <f>HYPERLINK("https://stackoverflow.com/a/58945570", "58945570")</f>
        <v>58945570</v>
      </c>
      <c r="C4677" s="1" t="s">
        <v>5</v>
      </c>
      <c r="D4677" s="1">
        <v>3.0</v>
      </c>
      <c r="E4677" s="1">
        <v>0.278109700439797</v>
      </c>
    </row>
    <row r="4678">
      <c r="A4678" s="1">
        <v>4676.0</v>
      </c>
      <c r="B4678" s="2" t="str">
        <f>HYPERLINK("https://stackoverflow.com/a/59050535", "59050535")</f>
        <v>59050535</v>
      </c>
      <c r="C4678" s="1" t="s">
        <v>5</v>
      </c>
      <c r="D4678" s="1">
        <v>1.0</v>
      </c>
      <c r="E4678" s="1">
        <v>0.404814233385661</v>
      </c>
    </row>
    <row r="4679">
      <c r="A4679" s="1">
        <v>4677.0</v>
      </c>
      <c r="B4679" s="2" t="str">
        <f>HYPERLINK("https://stackoverflow.com/a/59053286", "59053286")</f>
        <v>59053286</v>
      </c>
      <c r="C4679" s="1" t="s">
        <v>5</v>
      </c>
      <c r="D4679" s="1">
        <v>3.0</v>
      </c>
      <c r="E4679" s="1">
        <v>0.304455756661639</v>
      </c>
    </row>
    <row r="4680">
      <c r="A4680" s="1">
        <v>4678.0</v>
      </c>
      <c r="B4680" s="2" t="str">
        <f>HYPERLINK("https://stackoverflow.com/a/59061893", "59061893")</f>
        <v>59061893</v>
      </c>
      <c r="C4680" s="1" t="s">
        <v>5</v>
      </c>
      <c r="D4680" s="1">
        <v>2.0</v>
      </c>
      <c r="E4680" s="1">
        <v>0.427445027445027</v>
      </c>
    </row>
    <row r="4681">
      <c r="A4681" s="1">
        <v>4679.0</v>
      </c>
      <c r="B4681" s="2" t="str">
        <f>HYPERLINK("https://stackoverflow.com/a/59074292", "59074292")</f>
        <v>59074292</v>
      </c>
      <c r="C4681" s="1" t="s">
        <v>5</v>
      </c>
      <c r="D4681" s="1">
        <v>9.0</v>
      </c>
      <c r="E4681" s="1">
        <v>0.205935422602089</v>
      </c>
    </row>
    <row r="4682">
      <c r="A4682" s="1">
        <v>4680.0</v>
      </c>
      <c r="B4682" s="2" t="str">
        <f>HYPERLINK("https://stackoverflow.com/a/59089647", "59089647")</f>
        <v>59089647</v>
      </c>
      <c r="C4682" s="1" t="s">
        <v>5</v>
      </c>
      <c r="D4682" s="1">
        <v>9.0</v>
      </c>
      <c r="E4682" s="1">
        <v>0.485893515251313</v>
      </c>
    </row>
    <row r="4683">
      <c r="A4683" s="1">
        <v>4681.0</v>
      </c>
      <c r="B4683" s="2" t="str">
        <f>HYPERLINK("https://stackoverflow.com/a/59103273", "59103273")</f>
        <v>59103273</v>
      </c>
      <c r="C4683" s="1" t="s">
        <v>5</v>
      </c>
      <c r="D4683" s="1">
        <v>1.0</v>
      </c>
      <c r="E4683" s="1">
        <v>0.246541971179652</v>
      </c>
    </row>
    <row r="4684">
      <c r="A4684" s="1">
        <v>4682.0</v>
      </c>
      <c r="B4684" s="2" t="str">
        <f>HYPERLINK("https://stackoverflow.com/a/59118573", "59118573")</f>
        <v>59118573</v>
      </c>
      <c r="C4684" s="1" t="s">
        <v>5</v>
      </c>
      <c r="D4684" s="1">
        <v>3.0</v>
      </c>
      <c r="E4684" s="1">
        <v>0.315739815739815</v>
      </c>
    </row>
    <row r="4685">
      <c r="A4685" s="1">
        <v>4683.0</v>
      </c>
      <c r="B4685" s="2" t="str">
        <f>HYPERLINK("https://stackoverflow.com/a/59134196", "59134196")</f>
        <v>59134196</v>
      </c>
      <c r="C4685" s="1" t="s">
        <v>5</v>
      </c>
      <c r="D4685" s="1">
        <v>2.0</v>
      </c>
      <c r="E4685" s="1">
        <v>0.255800644446932</v>
      </c>
    </row>
    <row r="4686">
      <c r="A4686" s="1">
        <v>4684.0</v>
      </c>
      <c r="B4686" s="2" t="str">
        <f>HYPERLINK("https://stackoverflow.com/a/59149471", "59149471")</f>
        <v>59149471</v>
      </c>
      <c r="C4686" s="1" t="s">
        <v>5</v>
      </c>
      <c r="D4686" s="1">
        <v>1.0</v>
      </c>
      <c r="E4686" s="1">
        <v>0.302890617497359</v>
      </c>
    </row>
    <row r="4687">
      <c r="A4687" s="1">
        <v>4685.0</v>
      </c>
      <c r="B4687" s="2" t="str">
        <f>HYPERLINK("https://stackoverflow.com/a/59189512", "59189512")</f>
        <v>59189512</v>
      </c>
      <c r="C4687" s="1" t="s">
        <v>5</v>
      </c>
      <c r="D4687" s="1">
        <v>10.0</v>
      </c>
      <c r="E4687" s="1">
        <v>0.73209549071618</v>
      </c>
    </row>
    <row r="4688">
      <c r="A4688" s="1">
        <v>4686.0</v>
      </c>
      <c r="B4688" s="2" t="str">
        <f>HYPERLINK("https://stackoverflow.com/a/59194640", "59194640")</f>
        <v>59194640</v>
      </c>
      <c r="C4688" s="1" t="s">
        <v>5</v>
      </c>
      <c r="D4688" s="1">
        <v>11.0</v>
      </c>
      <c r="E4688" s="1">
        <v>0.371463306808134</v>
      </c>
    </row>
    <row r="4689">
      <c r="A4689" s="1">
        <v>4687.0</v>
      </c>
      <c r="B4689" s="2" t="str">
        <f>HYPERLINK("https://stackoverflow.com/a/59199858", "59199858")</f>
        <v>59199858</v>
      </c>
      <c r="C4689" s="1" t="s">
        <v>5</v>
      </c>
      <c r="D4689" s="1">
        <v>1.0</v>
      </c>
      <c r="E4689" s="1">
        <v>0.439519336549039</v>
      </c>
    </row>
    <row r="4690">
      <c r="A4690" s="1">
        <v>4688.0</v>
      </c>
      <c r="B4690" s="2" t="str">
        <f>HYPERLINK("https://stackoverflow.com/a/59202953", "59202953")</f>
        <v>59202953</v>
      </c>
      <c r="C4690" s="1" t="s">
        <v>5</v>
      </c>
      <c r="D4690" s="1">
        <v>12.0</v>
      </c>
      <c r="E4690" s="1">
        <v>0.334735576923076</v>
      </c>
    </row>
    <row r="4691">
      <c r="A4691" s="1">
        <v>4689.0</v>
      </c>
      <c r="B4691" s="2" t="str">
        <f>HYPERLINK("https://stackoverflow.com/a/59233638", "59233638")</f>
        <v>59233638</v>
      </c>
      <c r="C4691" s="1" t="s">
        <v>5</v>
      </c>
      <c r="D4691" s="1">
        <v>12.0</v>
      </c>
      <c r="E4691" s="1">
        <v>0.501526251526251</v>
      </c>
    </row>
    <row r="4692">
      <c r="A4692" s="1">
        <v>4690.0</v>
      </c>
      <c r="B4692" s="2" t="str">
        <f>HYPERLINK("https://stackoverflow.com/a/59271914", "59271914")</f>
        <v>59271914</v>
      </c>
      <c r="C4692" s="1" t="s">
        <v>5</v>
      </c>
      <c r="D4692" s="1">
        <v>5.0</v>
      </c>
      <c r="E4692" s="1">
        <v>0.31025641025641</v>
      </c>
    </row>
    <row r="4693">
      <c r="A4693" s="1">
        <v>4691.0</v>
      </c>
      <c r="B4693" s="2" t="str">
        <f>HYPERLINK("https://stackoverflow.com/a/59283319", "59283319")</f>
        <v>59283319</v>
      </c>
      <c r="C4693" s="1" t="s">
        <v>5</v>
      </c>
      <c r="D4693" s="1">
        <v>11.0</v>
      </c>
      <c r="E4693" s="1">
        <v>0.299145299145299</v>
      </c>
    </row>
    <row r="4694">
      <c r="A4694" s="1">
        <v>4692.0</v>
      </c>
      <c r="B4694" s="2" t="str">
        <f>HYPERLINK("https://stackoverflow.com/a/59294324", "59294324")</f>
        <v>59294324</v>
      </c>
      <c r="C4694" s="1" t="s">
        <v>5</v>
      </c>
      <c r="D4694" s="1">
        <v>4.0</v>
      </c>
      <c r="E4694" s="1">
        <v>0.524692542148901</v>
      </c>
    </row>
    <row r="4695">
      <c r="A4695" s="1">
        <v>4693.0</v>
      </c>
      <c r="B4695" s="2" t="str">
        <f>HYPERLINK("https://stackoverflow.com/a/59305155", "59305155")</f>
        <v>59305155</v>
      </c>
      <c r="C4695" s="1" t="s">
        <v>5</v>
      </c>
      <c r="D4695" s="1">
        <v>12.0</v>
      </c>
      <c r="E4695" s="1">
        <v>0.289596688034188</v>
      </c>
    </row>
    <row r="4696">
      <c r="A4696" s="1">
        <v>4694.0</v>
      </c>
      <c r="B4696" s="2" t="str">
        <f>HYPERLINK("https://stackoverflow.com/a/59320260", "59320260")</f>
        <v>59320260</v>
      </c>
      <c r="C4696" s="1" t="s">
        <v>5</v>
      </c>
      <c r="D4696" s="1">
        <v>1.0</v>
      </c>
      <c r="E4696" s="1">
        <v>0.217617951364081</v>
      </c>
    </row>
    <row r="4697">
      <c r="A4697" s="1">
        <v>4695.0</v>
      </c>
      <c r="B4697" s="2" t="str">
        <f>HYPERLINK("https://stackoverflow.com/a/59322618", "59322618")</f>
        <v>59322618</v>
      </c>
      <c r="C4697" s="1" t="s">
        <v>5</v>
      </c>
      <c r="D4697" s="1">
        <v>1.0</v>
      </c>
      <c r="E4697" s="1">
        <v>0.582999465811965</v>
      </c>
    </row>
    <row r="4698">
      <c r="A4698" s="1">
        <v>4696.0</v>
      </c>
      <c r="B4698" s="2" t="str">
        <f>HYPERLINK("https://stackoverflow.com/a/59349005", "59349005")</f>
        <v>59349005</v>
      </c>
      <c r="C4698" s="1" t="s">
        <v>5</v>
      </c>
      <c r="D4698" s="1">
        <v>5.0</v>
      </c>
      <c r="E4698" s="1">
        <v>0.456031058143734</v>
      </c>
    </row>
    <row r="4699">
      <c r="A4699" s="1">
        <v>4697.0</v>
      </c>
      <c r="B4699" s="2" t="str">
        <f>HYPERLINK("https://stackoverflow.com/a/59371835", "59371835")</f>
        <v>59371835</v>
      </c>
      <c r="C4699" s="1" t="s">
        <v>5</v>
      </c>
      <c r="D4699" s="1">
        <v>1.0</v>
      </c>
      <c r="E4699" s="1">
        <v>0.366879003622218</v>
      </c>
    </row>
    <row r="4700">
      <c r="A4700" s="1">
        <v>4698.0</v>
      </c>
      <c r="B4700" s="2" t="str">
        <f>HYPERLINK("https://stackoverflow.com/a/59399933", "59399933")</f>
        <v>59399933</v>
      </c>
      <c r="C4700" s="1" t="s">
        <v>5</v>
      </c>
      <c r="D4700" s="1">
        <v>1.0</v>
      </c>
      <c r="E4700" s="1">
        <v>0.79269962695377</v>
      </c>
    </row>
    <row r="4701">
      <c r="A4701" s="1">
        <v>4699.0</v>
      </c>
      <c r="B4701" s="2" t="str">
        <f>HYPERLINK("https://stackoverflow.com/a/59402662", "59402662")</f>
        <v>59402662</v>
      </c>
      <c r="C4701" s="1" t="s">
        <v>5</v>
      </c>
      <c r="D4701" s="1">
        <v>9.0</v>
      </c>
      <c r="E4701" s="1">
        <v>0.469584256621293</v>
      </c>
    </row>
    <row r="4702">
      <c r="A4702" s="1">
        <v>4700.0</v>
      </c>
      <c r="B4702" s="2" t="str">
        <f>HYPERLINK("https://stackoverflow.com/a/59457801", "59457801")</f>
        <v>59457801</v>
      </c>
      <c r="C4702" s="1" t="s">
        <v>5</v>
      </c>
      <c r="D4702" s="1">
        <v>12.0</v>
      </c>
      <c r="E4702" s="1">
        <v>0.270295396611186</v>
      </c>
    </row>
    <row r="4703">
      <c r="A4703" s="1">
        <v>4701.0</v>
      </c>
      <c r="B4703" s="2" t="str">
        <f>HYPERLINK("https://stackoverflow.com/a/59505728", "59505728")</f>
        <v>59505728</v>
      </c>
      <c r="C4703" s="1" t="s">
        <v>5</v>
      </c>
      <c r="D4703" s="1">
        <v>8.0</v>
      </c>
      <c r="E4703" s="1">
        <v>0.340748546227998</v>
      </c>
    </row>
    <row r="4704">
      <c r="A4704" s="1">
        <v>4702.0</v>
      </c>
      <c r="B4704" s="2" t="str">
        <f>HYPERLINK("https://stackoverflow.com/a/59592466", "59592466")</f>
        <v>59592466</v>
      </c>
      <c r="C4704" s="1" t="s">
        <v>5</v>
      </c>
      <c r="D4704" s="1">
        <v>2.0</v>
      </c>
      <c r="E4704" s="1">
        <v>0.393513640088982</v>
      </c>
    </row>
    <row r="4705">
      <c r="A4705" s="1">
        <v>4703.0</v>
      </c>
      <c r="B4705" s="2" t="str">
        <f>HYPERLINK("https://stackoverflow.com/a/59658068", "59658068")</f>
        <v>59658068</v>
      </c>
      <c r="C4705" s="1" t="s">
        <v>5</v>
      </c>
      <c r="D4705" s="1">
        <v>11.0</v>
      </c>
      <c r="E4705" s="1">
        <v>0.228164088289349</v>
      </c>
    </row>
    <row r="4706">
      <c r="A4706" s="1">
        <v>4704.0</v>
      </c>
      <c r="B4706" s="2" t="str">
        <f>HYPERLINK("https://stackoverflow.com/a/59709217", "59709217")</f>
        <v>59709217</v>
      </c>
      <c r="C4706" s="1" t="s">
        <v>5</v>
      </c>
      <c r="D4706" s="1">
        <v>10.0</v>
      </c>
      <c r="E4706" s="1">
        <v>0.29721293199554</v>
      </c>
    </row>
    <row r="4707">
      <c r="A4707" s="1">
        <v>4705.0</v>
      </c>
      <c r="B4707" s="2" t="str">
        <f>HYPERLINK("https://stackoverflow.com/a/59719707", "59719707")</f>
        <v>59719707</v>
      </c>
      <c r="C4707" s="1" t="s">
        <v>5</v>
      </c>
      <c r="D4707" s="1">
        <v>10.0</v>
      </c>
      <c r="E4707" s="1">
        <v>0.206074368435992</v>
      </c>
    </row>
    <row r="4708">
      <c r="A4708" s="1">
        <v>4706.0</v>
      </c>
      <c r="B4708" s="2" t="str">
        <f>HYPERLINK("https://stackoverflow.com/a/59720097", "59720097")</f>
        <v>59720097</v>
      </c>
      <c r="C4708" s="1" t="s">
        <v>5</v>
      </c>
      <c r="D4708" s="1">
        <v>11.0</v>
      </c>
      <c r="E4708" s="1">
        <v>0.27109783420463</v>
      </c>
    </row>
    <row r="4709">
      <c r="A4709" s="1">
        <v>4707.0</v>
      </c>
      <c r="B4709" s="2" t="str">
        <f>HYPERLINK("https://stackoverflow.com/a/59730597", "59730597")</f>
        <v>59730597</v>
      </c>
      <c r="C4709" s="1" t="s">
        <v>5</v>
      </c>
      <c r="D4709" s="1">
        <v>9.0</v>
      </c>
      <c r="E4709" s="1">
        <v>0.351332121116293</v>
      </c>
    </row>
    <row r="4710">
      <c r="A4710" s="1">
        <v>4708.0</v>
      </c>
      <c r="B4710" s="2" t="str">
        <f>HYPERLINK("https://stackoverflow.com/a/59759473", "59759473")</f>
        <v>59759473</v>
      </c>
      <c r="C4710" s="1" t="s">
        <v>5</v>
      </c>
      <c r="D4710" s="1">
        <v>7.0</v>
      </c>
      <c r="E4710" s="1">
        <v>0.25420147892058</v>
      </c>
    </row>
    <row r="4711">
      <c r="A4711" s="1">
        <v>4709.0</v>
      </c>
      <c r="B4711" s="2" t="str">
        <f>HYPERLINK("https://stackoverflow.com/a/59771214", "59771214")</f>
        <v>59771214</v>
      </c>
      <c r="C4711" s="1" t="s">
        <v>5</v>
      </c>
      <c r="D4711" s="1">
        <v>8.0</v>
      </c>
      <c r="E4711" s="1">
        <v>0.479734321902996</v>
      </c>
    </row>
    <row r="4712">
      <c r="A4712" s="1">
        <v>4710.0</v>
      </c>
      <c r="B4712" s="2" t="str">
        <f>HYPERLINK("https://stackoverflow.com/a/59776920", "59776920")</f>
        <v>59776920</v>
      </c>
      <c r="C4712" s="1" t="s">
        <v>5</v>
      </c>
      <c r="D4712" s="1">
        <v>4.0</v>
      </c>
      <c r="E4712" s="1">
        <v>0.183648223121907</v>
      </c>
    </row>
    <row r="4713">
      <c r="A4713" s="1">
        <v>4711.0</v>
      </c>
      <c r="B4713" s="2" t="str">
        <f>HYPERLINK("https://stackoverflow.com/a/59852901", "59852901")</f>
        <v>59852901</v>
      </c>
      <c r="C4713" s="1" t="s">
        <v>5</v>
      </c>
      <c r="D4713" s="1">
        <v>9.0</v>
      </c>
      <c r="E4713" s="1">
        <v>0.314117718373037</v>
      </c>
    </row>
    <row r="4714">
      <c r="A4714" s="1">
        <v>4712.0</v>
      </c>
      <c r="B4714" s="2" t="str">
        <f>HYPERLINK("https://stackoverflow.com/a/59861969", "59861969")</f>
        <v>59861969</v>
      </c>
      <c r="C4714" s="1" t="s">
        <v>5</v>
      </c>
      <c r="D4714" s="1">
        <v>2.0</v>
      </c>
      <c r="E4714" s="1">
        <v>0.472577033462642</v>
      </c>
    </row>
    <row r="4715">
      <c r="A4715" s="1">
        <v>4713.0</v>
      </c>
      <c r="B4715" s="2" t="str">
        <f>HYPERLINK("https://stackoverflow.com/a/59897345", "59897345")</f>
        <v>59897345</v>
      </c>
      <c r="C4715" s="1" t="s">
        <v>5</v>
      </c>
      <c r="D4715" s="1">
        <v>12.0</v>
      </c>
      <c r="E4715" s="1">
        <v>0.353780044387779</v>
      </c>
    </row>
    <row r="4716">
      <c r="A4716" s="1">
        <v>4714.0</v>
      </c>
      <c r="B4716" s="2" t="str">
        <f>HYPERLINK("https://stackoverflow.com/a/59960130", "59960130")</f>
        <v>59960130</v>
      </c>
      <c r="C4716" s="1" t="s">
        <v>5</v>
      </c>
      <c r="D4716" s="1">
        <v>8.0</v>
      </c>
      <c r="E4716" s="1">
        <v>0.215330775960697</v>
      </c>
    </row>
    <row r="4717">
      <c r="A4717" s="1">
        <v>4715.0</v>
      </c>
      <c r="B4717" s="2" t="str">
        <f>HYPERLINK("https://stackoverflow.com/a/59985750", "59985750")</f>
        <v>59985750</v>
      </c>
      <c r="C4717" s="1" t="s">
        <v>5</v>
      </c>
      <c r="D4717" s="1">
        <v>9.0</v>
      </c>
      <c r="E4717" s="1">
        <v>0.455908889537208</v>
      </c>
    </row>
    <row r="4718">
      <c r="A4718" s="1">
        <v>4716.0</v>
      </c>
      <c r="B4718" s="2" t="str">
        <f>HYPERLINK("https://stackoverflow.com/a/60140719", "60140719")</f>
        <v>60140719</v>
      </c>
      <c r="C4718" s="1" t="s">
        <v>5</v>
      </c>
      <c r="D4718" s="1">
        <v>6.0</v>
      </c>
      <c r="E4718" s="1">
        <v>0.368589743589743</v>
      </c>
    </row>
    <row r="4719">
      <c r="A4719" s="1">
        <v>4717.0</v>
      </c>
      <c r="B4719" s="2" t="str">
        <f>HYPERLINK("https://stackoverflow.com/a/60168463", "60168463")</f>
        <v>60168463</v>
      </c>
      <c r="C4719" s="1" t="s">
        <v>5</v>
      </c>
      <c r="D4719" s="1">
        <v>0.0</v>
      </c>
      <c r="E4719" s="1">
        <v>0.353257853257853</v>
      </c>
    </row>
    <row r="4720">
      <c r="A4720" s="1">
        <v>4718.0</v>
      </c>
      <c r="B4720" s="2" t="str">
        <f>HYPERLINK("https://stackoverflow.com/a/60169520", "60169520")</f>
        <v>60169520</v>
      </c>
      <c r="C4720" s="1" t="s">
        <v>5</v>
      </c>
      <c r="D4720" s="1">
        <v>11.0</v>
      </c>
      <c r="E4720" s="1">
        <v>0.23584654707794</v>
      </c>
    </row>
    <row r="4721">
      <c r="A4721" s="1">
        <v>4719.0</v>
      </c>
      <c r="B4721" s="2" t="str">
        <f>HYPERLINK("https://stackoverflow.com/a/60177666", "60177666")</f>
        <v>60177666</v>
      </c>
      <c r="C4721" s="1" t="s">
        <v>5</v>
      </c>
      <c r="D4721" s="1">
        <v>10.0</v>
      </c>
      <c r="E4721" s="1">
        <v>0.632796092796092</v>
      </c>
    </row>
    <row r="4722">
      <c r="A4722" s="1">
        <v>4720.0</v>
      </c>
      <c r="B4722" s="2" t="str">
        <f>HYPERLINK("https://stackoverflow.com/a/60209158", "60209158")</f>
        <v>60209158</v>
      </c>
      <c r="C4722" s="1" t="s">
        <v>5</v>
      </c>
      <c r="D4722" s="1">
        <v>10.0</v>
      </c>
      <c r="E4722" s="1">
        <v>0.243828179450497</v>
      </c>
    </row>
    <row r="4723">
      <c r="A4723" s="1">
        <v>4721.0</v>
      </c>
      <c r="B4723" s="2" t="str">
        <f>HYPERLINK("https://stackoverflow.com/a/60272262", "60272262")</f>
        <v>60272262</v>
      </c>
      <c r="C4723" s="1" t="s">
        <v>5</v>
      </c>
      <c r="D4723" s="1">
        <v>10.0</v>
      </c>
      <c r="E4723" s="1">
        <v>0.348528015194681</v>
      </c>
    </row>
    <row r="4724">
      <c r="A4724" s="1">
        <v>4722.0</v>
      </c>
      <c r="B4724" s="2" t="str">
        <f>HYPERLINK("https://stackoverflow.com/a/60312818", "60312818")</f>
        <v>60312818</v>
      </c>
      <c r="C4724" s="1" t="s">
        <v>5</v>
      </c>
      <c r="D4724" s="1">
        <v>12.0</v>
      </c>
      <c r="E4724" s="1">
        <v>0.307057235849805</v>
      </c>
    </row>
    <row r="4725">
      <c r="A4725" s="1">
        <v>4723.0</v>
      </c>
      <c r="B4725" s="2" t="str">
        <f>HYPERLINK("https://stackoverflow.com/a/60379101", "60379101")</f>
        <v>60379101</v>
      </c>
      <c r="C4725" s="1" t="s">
        <v>5</v>
      </c>
      <c r="D4725" s="1">
        <v>6.0</v>
      </c>
      <c r="E4725" s="1">
        <v>0.667442954598917</v>
      </c>
    </row>
    <row r="4726">
      <c r="A4726" s="1">
        <v>4724.0</v>
      </c>
      <c r="B4726" s="2" t="str">
        <f>HYPERLINK("https://stackoverflow.com/a/60400547", "60400547")</f>
        <v>60400547</v>
      </c>
      <c r="C4726" s="1" t="s">
        <v>5</v>
      </c>
      <c r="D4726" s="1">
        <v>12.0</v>
      </c>
      <c r="E4726" s="1">
        <v>0.390299560202472</v>
      </c>
    </row>
    <row r="4727">
      <c r="A4727" s="1">
        <v>4725.0</v>
      </c>
      <c r="B4727" s="2" t="str">
        <f>HYPERLINK("https://stackoverflow.com/a/60416906", "60416906")</f>
        <v>60416906</v>
      </c>
      <c r="C4727" s="1" t="s">
        <v>5</v>
      </c>
      <c r="D4727" s="1">
        <v>1.0</v>
      </c>
      <c r="E4727" s="1">
        <v>0.22165991902834</v>
      </c>
    </row>
    <row r="4728">
      <c r="A4728" s="1">
        <v>4726.0</v>
      </c>
      <c r="B4728" s="2" t="str">
        <f>HYPERLINK("https://stackoverflow.com/a/60513317", "60513317")</f>
        <v>60513317</v>
      </c>
      <c r="C4728" s="1" t="s">
        <v>5</v>
      </c>
      <c r="D4728" s="1">
        <v>12.0</v>
      </c>
      <c r="E4728" s="1">
        <v>0.194172923454691</v>
      </c>
    </row>
    <row r="4729">
      <c r="A4729" s="1">
        <v>4727.0</v>
      </c>
      <c r="B4729" s="2" t="str">
        <f>HYPERLINK("https://stackoverflow.com/a/60532175", "60532175")</f>
        <v>60532175</v>
      </c>
      <c r="C4729" s="1" t="s">
        <v>5</v>
      </c>
      <c r="D4729" s="1">
        <v>10.0</v>
      </c>
      <c r="E4729" s="1">
        <v>0.738012738012738</v>
      </c>
    </row>
    <row r="4730">
      <c r="A4730" s="1">
        <v>4728.0</v>
      </c>
      <c r="B4730" s="2" t="str">
        <f>HYPERLINK("https://stackoverflow.com/a/60534579", "60534579")</f>
        <v>60534579</v>
      </c>
      <c r="C4730" s="1" t="s">
        <v>5</v>
      </c>
      <c r="D4730" s="1">
        <v>8.0</v>
      </c>
      <c r="E4730" s="1">
        <v>0.408681607106804</v>
      </c>
    </row>
    <row r="4731">
      <c r="A4731" s="1">
        <v>4729.0</v>
      </c>
      <c r="B4731" s="2" t="str">
        <f>HYPERLINK("https://stackoverflow.com/a/60556126", "60556126")</f>
        <v>60556126</v>
      </c>
      <c r="C4731" s="1" t="s">
        <v>5</v>
      </c>
      <c r="D4731" s="1">
        <v>10.0</v>
      </c>
      <c r="E4731" s="1">
        <v>0.442074592074592</v>
      </c>
    </row>
    <row r="4732">
      <c r="A4732" s="1">
        <v>4730.0</v>
      </c>
      <c r="B4732" s="2" t="str">
        <f>HYPERLINK("https://stackoverflow.com/a/60594954", "60594954")</f>
        <v>60594954</v>
      </c>
      <c r="C4732" s="1" t="s">
        <v>5</v>
      </c>
      <c r="D4732" s="1">
        <v>11.0</v>
      </c>
      <c r="E4732" s="1">
        <v>0.319933829611249</v>
      </c>
    </row>
    <row r="4733">
      <c r="A4733" s="1">
        <v>4731.0</v>
      </c>
      <c r="B4733" s="2" t="str">
        <f>HYPERLINK("https://stackoverflow.com/a/60601201", "60601201")</f>
        <v>60601201</v>
      </c>
      <c r="C4733" s="1" t="s">
        <v>5</v>
      </c>
      <c r="D4733" s="1">
        <v>3.0</v>
      </c>
      <c r="E4733" s="1">
        <v>0.362252095261803</v>
      </c>
    </row>
    <row r="4734">
      <c r="A4734" s="1">
        <v>4732.0</v>
      </c>
      <c r="B4734" s="2" t="str">
        <f>HYPERLINK("https://stackoverflow.com/a/60609166", "60609166")</f>
        <v>60609166</v>
      </c>
      <c r="C4734" s="1" t="s">
        <v>5</v>
      </c>
      <c r="D4734" s="1">
        <v>12.0</v>
      </c>
      <c r="E4734" s="1">
        <v>0.306319402382394</v>
      </c>
    </row>
    <row r="4735">
      <c r="A4735" s="1">
        <v>4733.0</v>
      </c>
      <c r="B4735" s="2" t="str">
        <f>HYPERLINK("https://stackoverflow.com/a/60649506", "60649506")</f>
        <v>60649506</v>
      </c>
      <c r="C4735" s="1" t="s">
        <v>5</v>
      </c>
      <c r="D4735" s="1">
        <v>9.0</v>
      </c>
      <c r="E4735" s="1">
        <v>0.346764346764346</v>
      </c>
    </row>
    <row r="4736">
      <c r="A4736" s="1">
        <v>4734.0</v>
      </c>
      <c r="B4736" s="2" t="str">
        <f>HYPERLINK("https://stackoverflow.com/a/60693819", "60693819")</f>
        <v>60693819</v>
      </c>
      <c r="C4736" s="1" t="s">
        <v>5</v>
      </c>
      <c r="D4736" s="1">
        <v>9.0</v>
      </c>
      <c r="E4736" s="1">
        <v>0.213497150997151</v>
      </c>
    </row>
    <row r="4737">
      <c r="A4737" s="1">
        <v>4735.0</v>
      </c>
      <c r="B4737" s="2" t="str">
        <f>HYPERLINK("https://stackoverflow.com/a/60715522", "60715522")</f>
        <v>60715522</v>
      </c>
      <c r="C4737" s="1" t="s">
        <v>5</v>
      </c>
      <c r="D4737" s="1">
        <v>6.0</v>
      </c>
      <c r="E4737" s="1">
        <v>0.528990746096009</v>
      </c>
    </row>
    <row r="4738">
      <c r="A4738" s="1">
        <v>4736.0</v>
      </c>
      <c r="B4738" s="2" t="str">
        <f>HYPERLINK("https://stackoverflow.com/a/60736675", "60736675")</f>
        <v>60736675</v>
      </c>
      <c r="C4738" s="1" t="s">
        <v>5</v>
      </c>
      <c r="D4738" s="1">
        <v>9.0</v>
      </c>
      <c r="E4738" s="1">
        <v>0.558404558404558</v>
      </c>
    </row>
    <row r="4739">
      <c r="A4739" s="1">
        <v>4737.0</v>
      </c>
      <c r="B4739" s="2" t="str">
        <f>HYPERLINK("https://stackoverflow.com/a/60750126", "60750126")</f>
        <v>60750126</v>
      </c>
      <c r="C4739" s="1" t="s">
        <v>5</v>
      </c>
      <c r="D4739" s="1">
        <v>2.0</v>
      </c>
      <c r="E4739" s="1">
        <v>0.312372812372812</v>
      </c>
    </row>
    <row r="4740">
      <c r="A4740" s="1">
        <v>4738.0</v>
      </c>
      <c r="B4740" s="2" t="str">
        <f>HYPERLINK("https://stackoverflow.com/a/60779826", "60779826")</f>
        <v>60779826</v>
      </c>
      <c r="C4740" s="1" t="s">
        <v>5</v>
      </c>
      <c r="D4740" s="1">
        <v>9.0</v>
      </c>
      <c r="E4740" s="1">
        <v>0.221742053202727</v>
      </c>
    </row>
    <row r="4741">
      <c r="A4741" s="1">
        <v>4739.0</v>
      </c>
      <c r="B4741" s="2" t="str">
        <f>HYPERLINK("https://stackoverflow.com/a/60779964", "60779964")</f>
        <v>60779964</v>
      </c>
      <c r="C4741" s="1" t="s">
        <v>5</v>
      </c>
      <c r="D4741" s="1">
        <v>0.0</v>
      </c>
      <c r="E4741" s="1">
        <v>0.0769230769230769</v>
      </c>
    </row>
    <row r="4742">
      <c r="A4742" s="1">
        <v>4740.0</v>
      </c>
      <c r="B4742" s="2" t="str">
        <f>HYPERLINK("https://stackoverflow.com/a/60801953", "60801953")</f>
        <v>60801953</v>
      </c>
      <c r="C4742" s="1" t="s">
        <v>5</v>
      </c>
      <c r="D4742" s="1">
        <v>2.0</v>
      </c>
      <c r="E4742" s="1">
        <v>0.536871397336513</v>
      </c>
    </row>
    <row r="4743">
      <c r="A4743" s="1">
        <v>4741.0</v>
      </c>
      <c r="B4743" s="2" t="str">
        <f>HYPERLINK("https://stackoverflow.com/a/60815382", "60815382")</f>
        <v>60815382</v>
      </c>
      <c r="C4743" s="1" t="s">
        <v>5</v>
      </c>
      <c r="D4743" s="1">
        <v>6.0</v>
      </c>
      <c r="E4743" s="1">
        <v>0.319967696345649</v>
      </c>
    </row>
    <row r="4744">
      <c r="A4744" s="1">
        <v>4742.0</v>
      </c>
      <c r="B4744" s="2" t="str">
        <f>HYPERLINK("https://stackoverflow.com/a/60827803", "60827803")</f>
        <v>60827803</v>
      </c>
      <c r="C4744" s="1" t="s">
        <v>5</v>
      </c>
      <c r="D4744" s="1">
        <v>12.0</v>
      </c>
      <c r="E4744" s="1">
        <v>0.405652358691032</v>
      </c>
    </row>
    <row r="4745">
      <c r="A4745" s="1">
        <v>4743.0</v>
      </c>
      <c r="B4745" s="2" t="str">
        <f>HYPERLINK("https://stackoverflow.com/a/60832887", "60832887")</f>
        <v>60832887</v>
      </c>
      <c r="C4745" s="1" t="s">
        <v>5</v>
      </c>
      <c r="D4745" s="1">
        <v>8.0</v>
      </c>
      <c r="E4745" s="1">
        <v>0.517063921993499</v>
      </c>
    </row>
    <row r="4746">
      <c r="A4746" s="1">
        <v>4744.0</v>
      </c>
      <c r="B4746" s="2" t="str">
        <f>HYPERLINK("https://stackoverflow.com/a/60849573", "60849573")</f>
        <v>60849573</v>
      </c>
      <c r="C4746" s="1" t="s">
        <v>5</v>
      </c>
      <c r="D4746" s="1">
        <v>1.0</v>
      </c>
      <c r="E4746" s="1">
        <v>0.281874141977769</v>
      </c>
    </row>
    <row r="4747">
      <c r="A4747" s="1">
        <v>4745.0</v>
      </c>
      <c r="B4747" s="2" t="str">
        <f>HYPERLINK("https://stackoverflow.com/a/60862896", "60862896")</f>
        <v>60862896</v>
      </c>
      <c r="C4747" s="1" t="s">
        <v>5</v>
      </c>
      <c r="D4747" s="1">
        <v>4.0</v>
      </c>
      <c r="E4747" s="1">
        <v>0.264019851116625</v>
      </c>
    </row>
    <row r="4748">
      <c r="A4748" s="1">
        <v>4746.0</v>
      </c>
      <c r="B4748" s="2" t="str">
        <f>HYPERLINK("https://stackoverflow.com/a/60887200", "60887200")</f>
        <v>60887200</v>
      </c>
      <c r="C4748" s="1" t="s">
        <v>5</v>
      </c>
      <c r="D4748" s="1">
        <v>8.0</v>
      </c>
      <c r="E4748" s="1">
        <v>0.358189850943474</v>
      </c>
    </row>
    <row r="4749">
      <c r="A4749" s="1">
        <v>4747.0</v>
      </c>
      <c r="B4749" s="2" t="str">
        <f>HYPERLINK("https://stackoverflow.com/a/60986606", "60986606")</f>
        <v>60986606</v>
      </c>
      <c r="C4749" s="1" t="s">
        <v>5</v>
      </c>
      <c r="D4749" s="1">
        <v>5.0</v>
      </c>
      <c r="E4749" s="1">
        <v>0.684718645417335</v>
      </c>
    </row>
    <row r="4750">
      <c r="A4750" s="1">
        <v>4748.0</v>
      </c>
      <c r="B4750" s="2" t="str">
        <f>HYPERLINK("https://stackoverflow.com/a/61021604", "61021604")</f>
        <v>61021604</v>
      </c>
      <c r="C4750" s="1" t="s">
        <v>5</v>
      </c>
      <c r="D4750" s="1">
        <v>10.0</v>
      </c>
      <c r="E4750" s="1">
        <v>0.462543991955756</v>
      </c>
    </row>
    <row r="4751">
      <c r="A4751" s="1">
        <v>4749.0</v>
      </c>
      <c r="B4751" s="2" t="str">
        <f>HYPERLINK("https://stackoverflow.com/a/61100181", "61100181")</f>
        <v>61100181</v>
      </c>
      <c r="C4751" s="1" t="s">
        <v>5</v>
      </c>
      <c r="D4751" s="1">
        <v>6.0</v>
      </c>
      <c r="E4751" s="1">
        <v>0.488270594653573</v>
      </c>
    </row>
    <row r="4752">
      <c r="A4752" s="1">
        <v>4750.0</v>
      </c>
      <c r="B4752" s="2" t="str">
        <f>HYPERLINK("https://stackoverflow.com/a/61105890", "61105890")</f>
        <v>61105890</v>
      </c>
      <c r="C4752" s="1" t="s">
        <v>5</v>
      </c>
      <c r="D4752" s="1">
        <v>0.0</v>
      </c>
      <c r="E4752" s="1">
        <v>0.544560617376151</v>
      </c>
    </row>
    <row r="4753">
      <c r="A4753" s="1">
        <v>4751.0</v>
      </c>
      <c r="B4753" s="2" t="str">
        <f>HYPERLINK("https://stackoverflow.com/a/61123415", "61123415")</f>
        <v>61123415</v>
      </c>
      <c r="C4753" s="1" t="s">
        <v>5</v>
      </c>
      <c r="D4753" s="1">
        <v>10.0</v>
      </c>
      <c r="E4753" s="1">
        <v>0.414539899352983</v>
      </c>
    </row>
    <row r="4754">
      <c r="A4754" s="1">
        <v>4752.0</v>
      </c>
      <c r="B4754" s="2" t="str">
        <f>HYPERLINK("https://stackoverflow.com/a/61143493", "61143493")</f>
        <v>61143493</v>
      </c>
      <c r="C4754" s="1" t="s">
        <v>5</v>
      </c>
      <c r="D4754" s="1">
        <v>0.0</v>
      </c>
      <c r="E4754" s="1">
        <v>0.28307617769827</v>
      </c>
    </row>
    <row r="4755">
      <c r="A4755" s="1">
        <v>4753.0</v>
      </c>
      <c r="B4755" s="2" t="str">
        <f>HYPERLINK("https://stackoverflow.com/a/61221088", "61221088")</f>
        <v>61221088</v>
      </c>
      <c r="C4755" s="1" t="s">
        <v>5</v>
      </c>
      <c r="D4755" s="1">
        <v>8.0</v>
      </c>
      <c r="E4755" s="1">
        <v>0.312569203398897</v>
      </c>
    </row>
    <row r="4756">
      <c r="A4756" s="1">
        <v>4754.0</v>
      </c>
      <c r="B4756" s="2" t="str">
        <f>HYPERLINK("https://stackoverflow.com/a/61226697", "61226697")</f>
        <v>61226697</v>
      </c>
      <c r="C4756" s="1" t="s">
        <v>5</v>
      </c>
      <c r="D4756" s="1">
        <v>9.0</v>
      </c>
      <c r="E4756" s="1">
        <v>0.35621977212698</v>
      </c>
    </row>
    <row r="4757">
      <c r="A4757" s="1">
        <v>4755.0</v>
      </c>
      <c r="B4757" s="2" t="str">
        <f>HYPERLINK("https://stackoverflow.com/a/61252925", "61252925")</f>
        <v>61252925</v>
      </c>
      <c r="C4757" s="1" t="s">
        <v>5</v>
      </c>
      <c r="D4757" s="1">
        <v>11.0</v>
      </c>
      <c r="E4757" s="1">
        <v>0.521367521367521</v>
      </c>
    </row>
    <row r="4758">
      <c r="A4758" s="1">
        <v>4756.0</v>
      </c>
      <c r="B4758" s="2" t="str">
        <f>HYPERLINK("https://stackoverflow.com/a/61282976", "61282976")</f>
        <v>61282976</v>
      </c>
      <c r="C4758" s="1" t="s">
        <v>5</v>
      </c>
      <c r="D4758" s="1">
        <v>8.0</v>
      </c>
      <c r="E4758" s="1">
        <v>0.671367521367521</v>
      </c>
    </row>
    <row r="4759">
      <c r="A4759" s="1">
        <v>4757.0</v>
      </c>
      <c r="B4759" s="2" t="str">
        <f>HYPERLINK("https://stackoverflow.com/a/61331112", "61331112")</f>
        <v>61331112</v>
      </c>
      <c r="C4759" s="1" t="s">
        <v>5</v>
      </c>
      <c r="D4759" s="1">
        <v>10.0</v>
      </c>
      <c r="E4759" s="1">
        <v>0.563187939571703</v>
      </c>
    </row>
    <row r="4760">
      <c r="A4760" s="1">
        <v>4758.0</v>
      </c>
      <c r="B4760" s="2" t="str">
        <f>HYPERLINK("https://stackoverflow.com/a/61362602", "61362602")</f>
        <v>61362602</v>
      </c>
      <c r="C4760" s="1" t="s">
        <v>5</v>
      </c>
      <c r="D4760" s="1">
        <v>9.0</v>
      </c>
      <c r="E4760" s="1">
        <v>0.323450854700854</v>
      </c>
    </row>
    <row r="4761">
      <c r="A4761" s="1">
        <v>4759.0</v>
      </c>
      <c r="B4761" s="2" t="str">
        <f>HYPERLINK("https://stackoverflow.com/a/61405883", "61405883")</f>
        <v>61405883</v>
      </c>
      <c r="C4761" s="1" t="s">
        <v>5</v>
      </c>
      <c r="D4761" s="1">
        <v>10.0</v>
      </c>
      <c r="E4761" s="1">
        <v>0.426491823752097</v>
      </c>
    </row>
    <row r="4762">
      <c r="A4762" s="1">
        <v>4760.0</v>
      </c>
      <c r="B4762" s="2" t="str">
        <f>HYPERLINK("https://stackoverflow.com/a/61422412", "61422412")</f>
        <v>61422412</v>
      </c>
      <c r="C4762" s="1" t="s">
        <v>5</v>
      </c>
      <c r="D4762" s="1">
        <v>12.0</v>
      </c>
      <c r="E4762" s="1">
        <v>0.39769602378298</v>
      </c>
    </row>
    <row r="4763">
      <c r="A4763" s="1">
        <v>4761.0</v>
      </c>
      <c r="B4763" s="2" t="str">
        <f>HYPERLINK("https://stackoverflow.com/a/61443240", "61443240")</f>
        <v>61443240</v>
      </c>
      <c r="C4763" s="1" t="s">
        <v>5</v>
      </c>
      <c r="D4763" s="1">
        <v>10.0</v>
      </c>
      <c r="E4763" s="1">
        <v>0.299943224539274</v>
      </c>
    </row>
    <row r="4764">
      <c r="A4764" s="1">
        <v>4762.0</v>
      </c>
      <c r="B4764" s="2" t="str">
        <f>HYPERLINK("https://stackoverflow.com/a/61462588", "61462588")</f>
        <v>61462588</v>
      </c>
      <c r="C4764" s="1" t="s">
        <v>5</v>
      </c>
      <c r="D4764" s="1">
        <v>8.0</v>
      </c>
      <c r="E4764" s="1">
        <v>0.396312624573494</v>
      </c>
    </row>
    <row r="4765">
      <c r="A4765" s="1">
        <v>4763.0</v>
      </c>
      <c r="B4765" s="2" t="str">
        <f>HYPERLINK("https://stackoverflow.com/a/61481389", "61481389")</f>
        <v>61481389</v>
      </c>
      <c r="C4765" s="1" t="s">
        <v>5</v>
      </c>
      <c r="D4765" s="1">
        <v>2.0</v>
      </c>
      <c r="E4765" s="1">
        <v>0.349985807550383</v>
      </c>
    </row>
    <row r="4766">
      <c r="A4766" s="1">
        <v>4764.0</v>
      </c>
      <c r="B4766" s="2" t="str">
        <f>HYPERLINK("https://stackoverflow.com/a/61494118", "61494118")</f>
        <v>61494118</v>
      </c>
      <c r="C4766" s="1" t="s">
        <v>5</v>
      </c>
      <c r="D4766" s="1">
        <v>12.0</v>
      </c>
      <c r="E4766" s="1">
        <v>0.214654558404558</v>
      </c>
    </row>
    <row r="4767">
      <c r="A4767" s="1">
        <v>4765.0</v>
      </c>
      <c r="B4767" s="2" t="str">
        <f>HYPERLINK("https://stackoverflow.com/a/61531008", "61531008")</f>
        <v>61531008</v>
      </c>
      <c r="C4767" s="1" t="s">
        <v>5</v>
      </c>
      <c r="D4767" s="1">
        <v>3.0</v>
      </c>
      <c r="E4767" s="1">
        <v>0.437049160453415</v>
      </c>
    </row>
    <row r="4768">
      <c r="A4768" s="1">
        <v>4766.0</v>
      </c>
      <c r="B4768" s="2" t="str">
        <f>HYPERLINK("https://stackoverflow.com/a/61537914", "61537914")</f>
        <v>61537914</v>
      </c>
      <c r="C4768" s="1" t="s">
        <v>5</v>
      </c>
      <c r="D4768" s="1">
        <v>6.0</v>
      </c>
      <c r="E4768" s="1">
        <v>0.443641104658053</v>
      </c>
    </row>
    <row r="4769">
      <c r="A4769" s="1">
        <v>4767.0</v>
      </c>
      <c r="B4769" s="2" t="str">
        <f>HYPERLINK("https://stackoverflow.com/a/61647756", "61647756")</f>
        <v>61647756</v>
      </c>
      <c r="C4769" s="1" t="s">
        <v>5</v>
      </c>
      <c r="D4769" s="1">
        <v>6.0</v>
      </c>
      <c r="E4769" s="1">
        <v>0.313856711064832</v>
      </c>
    </row>
    <row r="4770">
      <c r="A4770" s="1">
        <v>4768.0</v>
      </c>
      <c r="B4770" s="2" t="str">
        <f>HYPERLINK("https://stackoverflow.com/a/61685518", "61685518")</f>
        <v>61685518</v>
      </c>
      <c r="C4770" s="1" t="s">
        <v>5</v>
      </c>
      <c r="D4770" s="1">
        <v>3.0</v>
      </c>
      <c r="E4770" s="1">
        <v>0.405086480601354</v>
      </c>
    </row>
    <row r="4771">
      <c r="A4771" s="1">
        <v>4769.0</v>
      </c>
      <c r="B4771" s="2" t="str">
        <f>HYPERLINK("https://stackoverflow.com/a/61729358", "61729358")</f>
        <v>61729358</v>
      </c>
      <c r="C4771" s="1" t="s">
        <v>5</v>
      </c>
      <c r="D4771" s="1">
        <v>2.0</v>
      </c>
      <c r="E4771" s="1">
        <v>0.429838074697887</v>
      </c>
    </row>
    <row r="4772">
      <c r="A4772" s="1">
        <v>4770.0</v>
      </c>
      <c r="B4772" s="2" t="str">
        <f>HYPERLINK("https://stackoverflow.com/a/61769866", "61769866")</f>
        <v>61769866</v>
      </c>
      <c r="C4772" s="1" t="s">
        <v>5</v>
      </c>
      <c r="D4772" s="1">
        <v>5.0</v>
      </c>
      <c r="E4772" s="1">
        <v>0.273397212854415</v>
      </c>
    </row>
    <row r="4773">
      <c r="A4773" s="1">
        <v>4771.0</v>
      </c>
      <c r="B4773" s="2" t="str">
        <f>HYPERLINK("https://stackoverflow.com/a/61778472", "61778472")</f>
        <v>61778472</v>
      </c>
      <c r="C4773" s="1" t="s">
        <v>5</v>
      </c>
      <c r="D4773" s="1">
        <v>9.0</v>
      </c>
      <c r="E4773" s="1">
        <v>0.407875457875457</v>
      </c>
    </row>
    <row r="4774">
      <c r="A4774" s="1">
        <v>4772.0</v>
      </c>
      <c r="B4774" s="2" t="str">
        <f>HYPERLINK("https://stackoverflow.com/a/61780469", "61780469")</f>
        <v>61780469</v>
      </c>
      <c r="C4774" s="1" t="s">
        <v>5</v>
      </c>
      <c r="D4774" s="1">
        <v>2.0</v>
      </c>
      <c r="E4774" s="1">
        <v>0.524694201340907</v>
      </c>
    </row>
    <row r="4775">
      <c r="A4775" s="1">
        <v>4773.0</v>
      </c>
      <c r="B4775" s="2" t="str">
        <f>HYPERLINK("https://stackoverflow.com/a/61782652", "61782652")</f>
        <v>61782652</v>
      </c>
      <c r="C4775" s="1" t="s">
        <v>5</v>
      </c>
      <c r="D4775" s="1">
        <v>3.0</v>
      </c>
      <c r="E4775" s="1">
        <v>0.726155447466922</v>
      </c>
    </row>
    <row r="4776">
      <c r="A4776" s="1">
        <v>4774.0</v>
      </c>
      <c r="B4776" s="2" t="str">
        <f>HYPERLINK("https://stackoverflow.com/a/61782655", "61782655")</f>
        <v>61782655</v>
      </c>
      <c r="C4776" s="1" t="s">
        <v>5</v>
      </c>
      <c r="D4776" s="1">
        <v>12.0</v>
      </c>
      <c r="E4776" s="1">
        <v>0.290555662126734</v>
      </c>
    </row>
    <row r="4777">
      <c r="A4777" s="1">
        <v>4775.0</v>
      </c>
      <c r="B4777" s="2" t="str">
        <f>HYPERLINK("https://stackoverflow.com/a/61838119", "61838119")</f>
        <v>61838119</v>
      </c>
      <c r="C4777" s="1" t="s">
        <v>5</v>
      </c>
      <c r="D4777" s="1">
        <v>2.0</v>
      </c>
      <c r="E4777" s="1">
        <v>0.86416839995572</v>
      </c>
    </row>
    <row r="4778">
      <c r="A4778" s="1">
        <v>4776.0</v>
      </c>
      <c r="B4778" s="2" t="str">
        <f>HYPERLINK("https://stackoverflow.com/a/61840842", "61840842")</f>
        <v>61840842</v>
      </c>
      <c r="C4778" s="1" t="s">
        <v>5</v>
      </c>
      <c r="D4778" s="1">
        <v>1.0</v>
      </c>
      <c r="E4778" s="1">
        <v>0.317810209114556</v>
      </c>
    </row>
    <row r="4779">
      <c r="A4779" s="1">
        <v>4777.0</v>
      </c>
      <c r="B4779" s="2" t="str">
        <f>HYPERLINK("https://stackoverflow.com/a/61842832", "61842832")</f>
        <v>61842832</v>
      </c>
      <c r="C4779" s="1" t="s">
        <v>5</v>
      </c>
      <c r="D4779" s="1">
        <v>2.0</v>
      </c>
      <c r="E4779" s="1">
        <v>0.615334851142711</v>
      </c>
    </row>
    <row r="4780">
      <c r="A4780" s="1">
        <v>4778.0</v>
      </c>
      <c r="B4780" s="2" t="str">
        <f>HYPERLINK("https://stackoverflow.com/a/61865302", "61865302")</f>
        <v>61865302</v>
      </c>
      <c r="C4780" s="1" t="s">
        <v>5</v>
      </c>
      <c r="D4780" s="1">
        <v>2.0</v>
      </c>
      <c r="E4780" s="1">
        <v>0.29869178440607</v>
      </c>
    </row>
    <row r="4781">
      <c r="A4781" s="1">
        <v>4779.0</v>
      </c>
      <c r="B4781" s="2" t="str">
        <f>HYPERLINK("https://stackoverflow.com/a/61902973", "61902973")</f>
        <v>61902973</v>
      </c>
      <c r="C4781" s="1" t="s">
        <v>5</v>
      </c>
      <c r="D4781" s="1">
        <v>8.0</v>
      </c>
      <c r="E4781" s="1">
        <v>0.447611089120523</v>
      </c>
    </row>
    <row r="4782">
      <c r="A4782" s="1">
        <v>4780.0</v>
      </c>
      <c r="B4782" s="2" t="str">
        <f>HYPERLINK("https://stackoverflow.com/a/61909353", "61909353")</f>
        <v>61909353</v>
      </c>
      <c r="C4782" s="1" t="s">
        <v>5</v>
      </c>
      <c r="D4782" s="1">
        <v>10.0</v>
      </c>
      <c r="E4782" s="1">
        <v>0.647776539080886</v>
      </c>
    </row>
    <row r="4783">
      <c r="A4783" s="1">
        <v>4781.0</v>
      </c>
      <c r="B4783" s="2" t="str">
        <f>HYPERLINK("https://stackoverflow.com/a/61936613", "61936613")</f>
        <v>61936613</v>
      </c>
      <c r="C4783" s="1" t="s">
        <v>5</v>
      </c>
      <c r="D4783" s="1">
        <v>10.0</v>
      </c>
      <c r="E4783" s="1">
        <v>0.543065987510431</v>
      </c>
    </row>
    <row r="4784">
      <c r="A4784" s="1">
        <v>4782.0</v>
      </c>
      <c r="B4784" s="2" t="str">
        <f>HYPERLINK("https://stackoverflow.com/a/61938413", "61938413")</f>
        <v>61938413</v>
      </c>
      <c r="C4784" s="1" t="s">
        <v>5</v>
      </c>
      <c r="D4784" s="1">
        <v>12.0</v>
      </c>
      <c r="E4784" s="1">
        <v>0.391159188034187</v>
      </c>
    </row>
    <row r="4785">
      <c r="A4785" s="1">
        <v>4783.0</v>
      </c>
      <c r="B4785" s="2" t="str">
        <f>HYPERLINK("https://stackoverflow.com/a/61961302", "61961302")</f>
        <v>61961302</v>
      </c>
      <c r="C4785" s="1" t="s">
        <v>5</v>
      </c>
      <c r="D4785" s="1">
        <v>6.0</v>
      </c>
      <c r="E4785" s="1">
        <v>0.528148365482895</v>
      </c>
    </row>
    <row r="4786">
      <c r="A4786" s="1">
        <v>4784.0</v>
      </c>
      <c r="B4786" s="2" t="str">
        <f>HYPERLINK("https://stackoverflow.com/a/62066602", "62066602")</f>
        <v>62066602</v>
      </c>
      <c r="C4786" s="1" t="s">
        <v>5</v>
      </c>
      <c r="D4786" s="1">
        <v>0.0</v>
      </c>
      <c r="E4786" s="1">
        <v>0.0769230769230769</v>
      </c>
    </row>
  </sheetData>
  <drawing r:id="rId1"/>
</worksheet>
</file>