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landin\Desktop\"/>
    </mc:Choice>
  </mc:AlternateContent>
  <bookViews>
    <workbookView xWindow="0" yWindow="0" windowWidth="28800" windowHeight="12300"/>
  </bookViews>
  <sheets>
    <sheet name="main" sheetId="1" r:id="rId1"/>
    <sheet name="Colorado revenue" sheetId="8" r:id="rId2"/>
    <sheet name="cash crops drugs" sheetId="2" r:id="rId3"/>
    <sheet name="cannabis calc" sheetId="3" r:id="rId4"/>
    <sheet name="area harvested full list" sheetId="4" r:id="rId5"/>
    <sheet name="production-full list" sheetId="5" r:id="rId6"/>
    <sheet name="gross production value (full li" sheetId="6" r:id="rId7"/>
    <sheet name="Form Responses 1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3" i="6" l="1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3" i="3"/>
  <c r="C2" i="3"/>
  <c r="D1" i="3" a="1"/>
  <c r="D1" i="3" s="1"/>
  <c r="C1" i="3" s="1"/>
  <c r="C65" i="2"/>
  <c r="C64" i="2"/>
  <c r="C67" i="2" s="1"/>
  <c r="C20" i="2" s="1"/>
  <c r="D20" i="2" s="1"/>
  <c r="C63" i="2"/>
  <c r="C61" i="2"/>
  <c r="C54" i="2"/>
  <c r="C52" i="2"/>
  <c r="C50" i="2"/>
  <c r="C49" i="2"/>
  <c r="C48" i="2"/>
  <c r="C47" i="2"/>
  <c r="C44" i="2"/>
  <c r="C42" i="2"/>
  <c r="C43" i="2" s="1"/>
  <c r="D41" i="2"/>
  <c r="C41" i="2"/>
  <c r="C35" i="2"/>
  <c r="C34" i="2"/>
  <c r="C33" i="2"/>
  <c r="D32" i="2"/>
  <c r="C31" i="2"/>
  <c r="C30" i="2"/>
  <c r="C29" i="2"/>
  <c r="C28" i="2"/>
  <c r="C27" i="2"/>
  <c r="C26" i="2"/>
  <c r="D21" i="2"/>
  <c r="D19" i="2"/>
  <c r="C18" i="2"/>
  <c r="D18" i="2" s="1"/>
  <c r="D17" i="2"/>
  <c r="D16" i="2"/>
  <c r="D15" i="2"/>
  <c r="D14" i="2"/>
  <c r="D13" i="2"/>
  <c r="C12" i="2"/>
  <c r="D12" i="2" s="1"/>
  <c r="D10" i="2"/>
  <c r="C9" i="2"/>
  <c r="C11" i="2" s="1"/>
  <c r="C45" i="2" s="1"/>
  <c r="D8" i="2"/>
  <c r="D7" i="2"/>
  <c r="F22" i="1"/>
  <c r="C22" i="1"/>
  <c r="D22" i="1" s="1"/>
  <c r="F21" i="1"/>
  <c r="D21" i="1"/>
  <c r="C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  <c r="C51" i="2" l="1"/>
  <c r="C32" i="2"/>
  <c r="D9" i="2"/>
  <c r="D11" i="2" s="1"/>
  <c r="C46" i="2"/>
</calcChain>
</file>

<file path=xl/sharedStrings.xml><?xml version="1.0" encoding="utf-8"?>
<sst xmlns="http://schemas.openxmlformats.org/spreadsheetml/2006/main" count="1460" uniqueCount="382">
  <si>
    <t>Cash crops: drugs</t>
  </si>
  <si>
    <t>Area harvested (km2)</t>
  </si>
  <si>
    <t>Gross Production (m tonnes)</t>
  </si>
  <si>
    <t>Yield per km2 (tonnes)</t>
  </si>
  <si>
    <t>Gross Production value ($bn)</t>
  </si>
  <si>
    <t>Value per km2</t>
  </si>
  <si>
    <t>Wheat1</t>
  </si>
  <si>
    <t>notes</t>
  </si>
  <si>
    <t>source</t>
  </si>
  <si>
    <t>link</t>
  </si>
  <si>
    <t>Cannabis herb, max. est. retail value, 2009bn intl $</t>
  </si>
  <si>
    <t>working sheet</t>
  </si>
  <si>
    <t>FAOSTAT</t>
  </si>
  <si>
    <t>http://faostat3.fao.org/</t>
  </si>
  <si>
    <t>a. Production</t>
  </si>
  <si>
    <t>Maize</t>
  </si>
  <si>
    <t>Rice</t>
  </si>
  <si>
    <t>Soybeans</t>
  </si>
  <si>
    <t>Drug</t>
  </si>
  <si>
    <t>Detail</t>
  </si>
  <si>
    <t>Production, tonnes</t>
  </si>
  <si>
    <t>Production, million tonnes</t>
  </si>
  <si>
    <t>Cannabis</t>
  </si>
  <si>
    <t>Cannabis herb, max. est.</t>
  </si>
  <si>
    <t>Beans</t>
  </si>
  <si>
    <t>Barley</t>
  </si>
  <si>
    <t>2009 estimate. min est. 13300 tonnes. plus 2200 to 9900 tons cannabis resin.</t>
  </si>
  <si>
    <t>UNODC 2009</t>
  </si>
  <si>
    <t>http://www.unodc.org/documents/data-and-analysis/WDR2011/The_cannabis_market.pdf</t>
  </si>
  <si>
    <t>Rapeseed</t>
  </si>
  <si>
    <t>Sugar Cane</t>
  </si>
  <si>
    <t>of which seized</t>
  </si>
  <si>
    <t>Cassava</t>
  </si>
  <si>
    <t>Cocaine</t>
  </si>
  <si>
    <t>sun-dried coca leaf, Bolivia + Peru</t>
  </si>
  <si>
    <t>Potatoes</t>
  </si>
  <si>
    <t>Vegetables (minor)</t>
  </si>
  <si>
    <t>in 2012</t>
  </si>
  <si>
    <t>UNODC 2014, Annex 1</t>
  </si>
  <si>
    <t>https://www.unodc.org/documents/wdr2014/World_Drug_Report_2014_web.pdf</t>
  </si>
  <si>
    <t>fresh coca leaf  in oven-dried equivalent, Colombia</t>
  </si>
  <si>
    <t>Palm</t>
  </si>
  <si>
    <t>Coffee</t>
  </si>
  <si>
    <t>sum of two dried quantities above</t>
  </si>
  <si>
    <t>Grapes</t>
  </si>
  <si>
    <t>Sugar Beet</t>
  </si>
  <si>
    <t>herb, retail, global rough average</t>
  </si>
  <si>
    <t>100% pure cocaine</t>
  </si>
  <si>
    <t>assuming rough average retail price of 10 international dollars per gram, 2009 (chart, p 194). there's wide variation.</t>
  </si>
  <si>
    <t>UNODC</t>
  </si>
  <si>
    <t>Tomatoes</t>
  </si>
  <si>
    <t>Cannabis herb, max. est. wholesale value, 2009bn intl$</t>
  </si>
  <si>
    <t>Tobacco</t>
  </si>
  <si>
    <t>calculated from retail value using wholesale to retail average markup of 129% - global average, wide variation</t>
  </si>
  <si>
    <t>http://www.unodc.org/documents/wdr/WDR_2010/2.4_Cannabis.pdf</t>
  </si>
  <si>
    <t>Tea</t>
  </si>
  <si>
    <t>in 2012. estimate given as range: 714-973 metric tons. 3 producing countries: Bolivia, Colombia, Peru. 219600/844 gives conversion factor of 260, so comparable with mean of estimates.</t>
  </si>
  <si>
    <t>UNODC 2014, Annex 1 p iv</t>
  </si>
  <si>
    <t>Cannabis herb, max. est. wholesale value 2009, billion constant 2004-06 $</t>
  </si>
  <si>
    <t>Heroin / opium</t>
  </si>
  <si>
    <t>Est. opium production</t>
  </si>
  <si>
    <t>in 2013</t>
  </si>
  <si>
    <t>UNODC 2014</t>
  </si>
  <si>
    <t>http://www.unodc.org/documents/wdr2014/Opiates_2014_web.pdf</t>
  </si>
  <si>
    <t>Est. heroin production (unknown purity)</t>
  </si>
  <si>
    <t>Opium Poppy</t>
  </si>
  <si>
    <t>USD GDP deflator 2009: 100.16. 2004: 90.08, 2005: 93.12, 2006: 95.58. mean 92.92666</t>
  </si>
  <si>
    <t>Multpl. com</t>
  </si>
  <si>
    <t>http://www.multpl.com/gdp-deflator/table</t>
  </si>
  <si>
    <t>Caffeine</t>
  </si>
  <si>
    <t>Yerba Maté</t>
  </si>
  <si>
    <t>resin, wholesale Europe</t>
  </si>
  <si>
    <t>assuming wholesale resin price of $5000 per kg, Europe, 2009 (chart, p48)</t>
  </si>
  <si>
    <t>Coffee, green</t>
  </si>
  <si>
    <t>unprocessed resin, farm gate Afghanistan</t>
  </si>
  <si>
    <t xml:space="preserve">assuming farm gate price for cannabis resion (first garda), Afghanistan, 2011, of $250 per kg. see fig 33 p 46. </t>
  </si>
  <si>
    <t>http://www.unodc.org/documents/data-and-analysis/WDR2012/WDR_2012_web_small.pdf</t>
  </si>
  <si>
    <t xml:space="preserve">Caffeine </t>
  </si>
  <si>
    <t>All caffeinated beverage material: tea + coffee + yerba maté</t>
  </si>
  <si>
    <t>herb, retail Europe</t>
  </si>
  <si>
    <t>assuming unweighted European average retail price of cannabis herb adjusted for inflation for Eurozone countries of 7.5 Eur per gram</t>
  </si>
  <si>
    <t>unmanufactured</t>
  </si>
  <si>
    <t>Crop</t>
  </si>
  <si>
    <t>Area harvested, ha, 2012</t>
  </si>
  <si>
    <t>Coca (cocaine)</t>
  </si>
  <si>
    <t>km2</t>
  </si>
  <si>
    <t>Alcohol</t>
  </si>
  <si>
    <t>wine (from grapes)</t>
  </si>
  <si>
    <t>Agave fibres nes</t>
  </si>
  <si>
    <t>Almonds, with shell</t>
  </si>
  <si>
    <t>Anise, badian, fennel, coriander</t>
  </si>
  <si>
    <t>ignore - calc doesn't work</t>
  </si>
  <si>
    <t>Apples</t>
  </si>
  <si>
    <t>Apricots</t>
  </si>
  <si>
    <t>grapes, total</t>
  </si>
  <si>
    <t>Areca nuts</t>
  </si>
  <si>
    <t>Artichokes</t>
  </si>
  <si>
    <t>Asparagus</t>
  </si>
  <si>
    <t>b. Harvested area</t>
  </si>
  <si>
    <t>Avocados</t>
  </si>
  <si>
    <t>Area harvested, km2</t>
  </si>
  <si>
    <t>Area harvested, ha</t>
  </si>
  <si>
    <t>Bambara beans</t>
  </si>
  <si>
    <t>Cannabis, max. est.</t>
  </si>
  <si>
    <t>Bananas</t>
  </si>
  <si>
    <t>2009 estimate. min est 200,000 ha (2000 km2).</t>
  </si>
  <si>
    <t>Est. area under illicit coca bush cultivation</t>
  </si>
  <si>
    <t>Bastfibres, other</t>
  </si>
  <si>
    <t>as of 31 Dec 2012</t>
  </si>
  <si>
    <t>http://www.unodc.org/wdr2014/en/cocaine.html</t>
  </si>
  <si>
    <t>Beans, dry</t>
  </si>
  <si>
    <t>Est. area under illicit opium cultivation</t>
  </si>
  <si>
    <t>Beans, green</t>
  </si>
  <si>
    <t>http://www.unodc.org/wdr2014/en/opiates.html</t>
  </si>
  <si>
    <t>Berries nes</t>
  </si>
  <si>
    <t>Blueberries</t>
  </si>
  <si>
    <t>Brazil nuts, with shell</t>
  </si>
  <si>
    <t>Broad beans, horse beans, dry</t>
  </si>
  <si>
    <t>Buckwheat</t>
  </si>
  <si>
    <t>Cabbages and other brassicas</t>
  </si>
  <si>
    <t>Canary seed</t>
  </si>
  <si>
    <t>Carobs</t>
  </si>
  <si>
    <t>Carrots and turnips</t>
  </si>
  <si>
    <t>Cashew nuts, with shell</t>
  </si>
  <si>
    <t>Cashewapple</t>
  </si>
  <si>
    <t>Cassava leaves</t>
  </si>
  <si>
    <t>Castor oil seed</t>
  </si>
  <si>
    <t>Cauliflowers and broccoli</t>
  </si>
  <si>
    <t>c. Crop value</t>
  </si>
  <si>
    <t>Cereals, nes</t>
  </si>
  <si>
    <t>Value, $bn</t>
  </si>
  <si>
    <t>Value, 1000 int. $</t>
  </si>
  <si>
    <t>Cherries</t>
  </si>
  <si>
    <t>Cherries, sour</t>
  </si>
  <si>
    <t>Chestnut</t>
  </si>
  <si>
    <t>Gross production or wholesale value</t>
  </si>
  <si>
    <t>Chick peas</t>
  </si>
  <si>
    <t>Chicory roots</t>
  </si>
  <si>
    <t>Chillies and peppers, dry</t>
  </si>
  <si>
    <t>herb, retail, global rough average. assuming rough average retail price of 10 international dollars per gram, 2009 (chart, p 194). there's wide variation.</t>
  </si>
  <si>
    <t>Chillies and peppers, green</t>
  </si>
  <si>
    <t>Cinnamon (canella)</t>
  </si>
  <si>
    <t>Cloves</t>
  </si>
  <si>
    <t>Cocoa, beans</t>
  </si>
  <si>
    <t>Coconuts</t>
  </si>
  <si>
    <t>Cow peas, dry</t>
  </si>
  <si>
    <t>Cranberries</t>
  </si>
  <si>
    <t>Cucumbers and gherkins</t>
  </si>
  <si>
    <t>Est. wholesale value of crop, method 1</t>
  </si>
  <si>
    <t>Currants</t>
  </si>
  <si>
    <t>Dates</t>
  </si>
  <si>
    <t>Assuming production of 844 tonnes pure cocaine powder, wholesale price of $40,000/kg for cut product, purity of 62.5%. Ignoring cost of bulking agents.</t>
  </si>
  <si>
    <t>Eggplants (aubergines)</t>
  </si>
  <si>
    <t>own calcs based on UNODC figures</t>
  </si>
  <si>
    <t>Est. wholesale value of crop, method 2</t>
  </si>
  <si>
    <t>Fibre crops nes</t>
  </si>
  <si>
    <t>Figs</t>
  </si>
  <si>
    <t>Assuming production of 219,600 tonnes dried coca leaf, conversion factor of 300, wholesale price of $40,000/kg for cut product, purity of 62.5%. Ignoring cost of bulking agents.</t>
  </si>
  <si>
    <t>Flax fibre and tow</t>
  </si>
  <si>
    <t>Est. wholesale value of crop, average of two calc methods</t>
  </si>
  <si>
    <t>Fonio</t>
  </si>
  <si>
    <t>Fruit, citrus nes</t>
  </si>
  <si>
    <t>Heroin</t>
  </si>
  <si>
    <t>Est. wholesale value of crop</t>
  </si>
  <si>
    <t>Fruit, fresh nes</t>
  </si>
  <si>
    <t>Fruit, pome nes</t>
  </si>
  <si>
    <t>Fruit, stone nes</t>
  </si>
  <si>
    <t>Production 560 tonnes x wholesale price $31,549/kg</t>
  </si>
  <si>
    <t>Fruit, tropical fresh nes</t>
  </si>
  <si>
    <t>Garlic</t>
  </si>
  <si>
    <t>constant 2004-2006 international $, in 2012</t>
  </si>
  <si>
    <t>Ginger</t>
  </si>
  <si>
    <t>Gooseberries</t>
  </si>
  <si>
    <t>Grain, mixed</t>
  </si>
  <si>
    <t>Grapefruit (inc. pomelos)</t>
  </si>
  <si>
    <t>Groundnuts, with shell</t>
  </si>
  <si>
    <t>Hazelnuts, with shell</t>
  </si>
  <si>
    <t>Hemp tow waste</t>
  </si>
  <si>
    <t>grapes total</t>
  </si>
  <si>
    <t>Hempseed</t>
  </si>
  <si>
    <t>Hops</t>
  </si>
  <si>
    <t>Jojoba seed</t>
  </si>
  <si>
    <t>Supplementary figures for calcs</t>
  </si>
  <si>
    <t>Jute</t>
  </si>
  <si>
    <t>Kapok fruit</t>
  </si>
  <si>
    <t>Karite nuts (sheanuts)</t>
  </si>
  <si>
    <t>Kiwi fruit</t>
  </si>
  <si>
    <t>Retail price, $ / gram</t>
  </si>
  <si>
    <t>Kola nuts</t>
  </si>
  <si>
    <t>global average retail price by purchasing power parity, 2011-12, rough mean of weighted average by continent: c. 150 international $ per gram (chart Fig. 37 p.38).</t>
  </si>
  <si>
    <t>http://www.unodc.org/documents/wdr2014/Cocaine_2014_web.pdf</t>
  </si>
  <si>
    <t>Leeks, other alliaceous vegetables</t>
  </si>
  <si>
    <t>Wholesale price, global est., $ / kg</t>
  </si>
  <si>
    <t>global average wholesale price within last 5-10 years, rough global average taken to be US$40,000/kg cocaine salts</t>
  </si>
  <si>
    <t>UNODC data</t>
  </si>
  <si>
    <t>https://data.unodc.org/sys/rpt?reportfile=cocaine&amp;REGION=__ALL&amp;REGION__label=All&amp;SUBREGION=__ALL&amp;SUBREGION__label=All&amp;COUNTRY=__ALL&amp;COUNTRY__label=All&amp;DRUG=1&amp;DRUG__label=Cocaine+salts&amp;format=html&amp;fullscreen=true&amp;showtoc=true#state:0</t>
  </si>
  <si>
    <t>Lemons and limes</t>
  </si>
  <si>
    <t>Lentils</t>
  </si>
  <si>
    <t>kg sun-dried leaves needed to produce 1kg pure cocaine powder, approx</t>
  </si>
  <si>
    <t>conversion factor, cocaine (quantity of sun-dried leaves needed to produce 1kg of 100% pure cocaine HCl): 317.5 kg - average of 6 estimates, p251. calculated from above: 260. used 300 as rough average conversion factor.</t>
  </si>
  <si>
    <t>UNODC 2010</t>
  </si>
  <si>
    <t>http://www.unodc.org/documents/wdr/WDR_2010/World_Drug_Report_2010_lo-res.pdf</t>
  </si>
  <si>
    <t>Lettuce and chicory</t>
  </si>
  <si>
    <t>Average purity, %</t>
  </si>
  <si>
    <t>Linseed</t>
  </si>
  <si>
    <t>Lupins</t>
  </si>
  <si>
    <t>Maize, green</t>
  </si>
  <si>
    <t>Mangoes, mangosteens, guavas</t>
  </si>
  <si>
    <t>Manila fibre (abaca)</t>
  </si>
  <si>
    <t>median of c.30 countries, typical purity values</t>
  </si>
  <si>
    <t>MatÃ©</t>
  </si>
  <si>
    <t>Wholesale price, Europe, $ / kg</t>
  </si>
  <si>
    <t>weighted average of 17 European countries, 2010. not purity adjusted. probably overestimated since likely to be cheaper outside Europe.</t>
  </si>
  <si>
    <t>UNODC 2012</t>
  </si>
  <si>
    <t>Melons, other (inc.cantaloupes)</t>
  </si>
  <si>
    <t>http://www.unodc.org/unodc/secured/wdr/Cocaine_Heroin_Prices.pdf</t>
  </si>
  <si>
    <t>Melonseed</t>
  </si>
  <si>
    <t>Global beer of barley production, million tonnes, 2012</t>
  </si>
  <si>
    <t>Millet</t>
  </si>
  <si>
    <t>Mushrooms and truffles</t>
  </si>
  <si>
    <t>crops processed / beer of barley</t>
  </si>
  <si>
    <t>Mustard seed</t>
  </si>
  <si>
    <t>http://faostat3.fao.org/faostat-gateway/go/to/download/Q/QD/E</t>
  </si>
  <si>
    <t>Nutmeg, mace and cardamoms</t>
  </si>
  <si>
    <t>Global wine production, million tonnes, 2012</t>
  </si>
  <si>
    <t>Nuts, nes</t>
  </si>
  <si>
    <t>Oats</t>
  </si>
  <si>
    <t>crops processed / wine</t>
  </si>
  <si>
    <t>Oil, palm fruit</t>
  </si>
  <si>
    <t>kg grapes needed to produce 1kg wine, estimate 1</t>
  </si>
  <si>
    <t>Oilseeds nes</t>
  </si>
  <si>
    <t>2.4lb for 1 bottle (750ml)</t>
  </si>
  <si>
    <t>Eola Hills Winery</t>
  </si>
  <si>
    <t>Okra</t>
  </si>
  <si>
    <t>http://www.eolahillswinery.com/blog/?p=17</t>
  </si>
  <si>
    <t>Olives</t>
  </si>
  <si>
    <t>kg grapes needed to produce 1kg wine, estimate 2</t>
  </si>
  <si>
    <t>Onions, dry</t>
  </si>
  <si>
    <t>140 kg per 100 litres mixture red and white wine</t>
  </si>
  <si>
    <t>Oxford Companion to Wine via Wikipedia</t>
  </si>
  <si>
    <t>http://en.wikipedia.org/wiki/Yield_(wine)#cite_note-OCW-1</t>
  </si>
  <si>
    <t>Onions, shallots, green</t>
  </si>
  <si>
    <t>Grapes needed to grow wine produced in 2012, million tonnes</t>
  </si>
  <si>
    <t>Oranges</t>
  </si>
  <si>
    <t>using ratio of 1.4/1 grapes/wine</t>
  </si>
  <si>
    <t>Papayas</t>
  </si>
  <si>
    <t>Peaches and nectarines</t>
  </si>
  <si>
    <t>No data</t>
  </si>
  <si>
    <t>Pears</t>
  </si>
  <si>
    <t>Mushrooms</t>
  </si>
  <si>
    <t>no data - surely grown on indoor / small scale anyway, also wild</t>
  </si>
  <si>
    <t>Peas, dry</t>
  </si>
  <si>
    <t>Salvia</t>
  </si>
  <si>
    <t>no data</t>
  </si>
  <si>
    <t>Peas, green</t>
  </si>
  <si>
    <t>Peyote</t>
  </si>
  <si>
    <t>no data, largely wild harvested</t>
  </si>
  <si>
    <t>Ayahuasca</t>
  </si>
  <si>
    <t>Pepper (piper spp.)</t>
  </si>
  <si>
    <t>Peppermint</t>
  </si>
  <si>
    <t>Persimmons</t>
  </si>
  <si>
    <t>Pigeon peas</t>
  </si>
  <si>
    <t>Pineapples</t>
  </si>
  <si>
    <t>Pistachios</t>
  </si>
  <si>
    <t>Plantains</t>
  </si>
  <si>
    <t>Plums and sloes</t>
  </si>
  <si>
    <t>Popcorn</t>
  </si>
  <si>
    <t>Poppy seed</t>
  </si>
  <si>
    <t>Pulses, nes</t>
  </si>
  <si>
    <t>Pumpkins, squash and gourds</t>
  </si>
  <si>
    <t>Pyrethrum, dried</t>
  </si>
  <si>
    <t>Quinces</t>
  </si>
  <si>
    <t>Quinoa</t>
  </si>
  <si>
    <t>Ramie</t>
  </si>
  <si>
    <t>Raspberries</t>
  </si>
  <si>
    <t>Rice, paddy</t>
  </si>
  <si>
    <t>Roots and tubers, nes</t>
  </si>
  <si>
    <t>Rubber, natural</t>
  </si>
  <si>
    <t>Rye</t>
  </si>
  <si>
    <t>Safflower seed</t>
  </si>
  <si>
    <t>Seed cotton</t>
  </si>
  <si>
    <t>Sesame seed</t>
  </si>
  <si>
    <t>Sisal</t>
  </si>
  <si>
    <t>Sorghum</t>
  </si>
  <si>
    <t>Spices, nes</t>
  </si>
  <si>
    <t>Spinach</t>
  </si>
  <si>
    <t>Strawberries</t>
  </si>
  <si>
    <t>String beans</t>
  </si>
  <si>
    <t>Sugar beet</t>
  </si>
  <si>
    <t>Sugar cane</t>
  </si>
  <si>
    <t>Sugar crops, nes</t>
  </si>
  <si>
    <t>Sunflower seed</t>
  </si>
  <si>
    <t>Sweet potatoes</t>
  </si>
  <si>
    <t>Tallowtree seed</t>
  </si>
  <si>
    <t>Tangerines, mandarins, clementines, satsumas</t>
  </si>
  <si>
    <t>Taro (cocoyam)</t>
  </si>
  <si>
    <t>Tobacco, unmanufactured</t>
  </si>
  <si>
    <t>Triticale</t>
  </si>
  <si>
    <t>million tonnes</t>
  </si>
  <si>
    <t>Tung nuts</t>
  </si>
  <si>
    <t>Vanilla</t>
  </si>
  <si>
    <t>Vegetables, fresh nes</t>
  </si>
  <si>
    <t>Vegetables, leguminous nes</t>
  </si>
  <si>
    <t>Vetches</t>
  </si>
  <si>
    <t>Walnuts, with shell</t>
  </si>
  <si>
    <t>Watermelons</t>
  </si>
  <si>
    <t>Wheat</t>
  </si>
  <si>
    <t>Yams</t>
  </si>
  <si>
    <t>Yautia (cocoyam)</t>
  </si>
  <si>
    <t>Coir</t>
  </si>
  <si>
    <t>Cotton lint</t>
  </si>
  <si>
    <t>Cottonseed</t>
  </si>
  <si>
    <t>Gums, natural</t>
  </si>
  <si>
    <t>Kapok fibre</t>
  </si>
  <si>
    <t>Kapokseed in shell</t>
  </si>
  <si>
    <t>Oil, palm</t>
  </si>
  <si>
    <t>Palm kernels</t>
  </si>
  <si>
    <t>herbal teas</t>
  </si>
  <si>
    <t>Gross Production Value (constant 2004-2006 1000 I$) (1000 Int. $), 2012</t>
  </si>
  <si>
    <t>billions</t>
  </si>
  <si>
    <t>Wool, greasy</t>
  </si>
  <si>
    <t>Vegetable tallow</t>
  </si>
  <si>
    <t>Tea nes</t>
  </si>
  <si>
    <t>Silk-worm cocoons, reelable</t>
  </si>
  <si>
    <t>Oil, stillingia</t>
  </si>
  <si>
    <t>Milk, whole fresh sheep</t>
  </si>
  <si>
    <t>Milk, whole fresh goat</t>
  </si>
  <si>
    <t>Milk, whole fresh cow</t>
  </si>
  <si>
    <t>Milk, whole fresh camel</t>
  </si>
  <si>
    <t>Milk, whole fresh buffalo</t>
  </si>
  <si>
    <t>Meat, nes</t>
  </si>
  <si>
    <t>Meat, game</t>
  </si>
  <si>
    <t>Meat indigenous, turkey</t>
  </si>
  <si>
    <t>Meat indigenous, sheep</t>
  </si>
  <si>
    <t>Meat indigenous, rodents</t>
  </si>
  <si>
    <t>Meat indigenous, cattle</t>
  </si>
  <si>
    <t>Meat indigenous, rabbit</t>
  </si>
  <si>
    <t>Meat indigenous, pig</t>
  </si>
  <si>
    <t>Meat indigenous, chicken</t>
  </si>
  <si>
    <t>Meat indigenous, other camelids</t>
  </si>
  <si>
    <t>Meat indigenous, mule</t>
  </si>
  <si>
    <t>Meat indigenous, horse</t>
  </si>
  <si>
    <t>Meat indigenous, goat</t>
  </si>
  <si>
    <t>Eggs, hen, in shell</t>
  </si>
  <si>
    <t>Meat indigenous, geese</t>
  </si>
  <si>
    <t>Meat indigenous, duck</t>
  </si>
  <si>
    <t>Meat indigenous, camel</t>
  </si>
  <si>
    <t>Meat indigenous, buffalo</t>
  </si>
  <si>
    <t>Meat indigenous, bird nes</t>
  </si>
  <si>
    <t>Meat indigenous, ass</t>
  </si>
  <si>
    <t>Eggs, other bird, in shell</t>
  </si>
  <si>
    <t>Timestamp</t>
  </si>
  <si>
    <t>Untitled Question</t>
  </si>
  <si>
    <t>Honey, natural</t>
  </si>
  <si>
    <t>Note</t>
  </si>
  <si>
    <t>Source link</t>
  </si>
  <si>
    <t>Marijuana</t>
  </si>
  <si>
    <t>Medical</t>
  </si>
  <si>
    <t>Recreational</t>
  </si>
  <si>
    <t>all types - no breakdown available</t>
  </si>
  <si>
    <t>https://www.colorado.gov/pacific/sites/default/files/June%202014.pdf</t>
  </si>
  <si>
    <t>Fuel</t>
  </si>
  <si>
    <t>https://www.colorado.gov/pacific/sites/default/files/Motor%20Fuel%200614_0.pdf</t>
  </si>
  <si>
    <t>Gasoline</t>
  </si>
  <si>
    <t>Other</t>
  </si>
  <si>
    <t>2013 annual revenue divided by 12 months, tobacco-specific taxes and fees only, p 10-11 in source</t>
  </si>
  <si>
    <t>https://www.colorado.gov/pacific/sites/default/files/2013%20Annual%20Report_0.pdf</t>
  </si>
  <si>
    <t xml:space="preserve">Medical </t>
  </si>
  <si>
    <t>Beer</t>
  </si>
  <si>
    <t>Spirits</t>
  </si>
  <si>
    <t>Cider</t>
  </si>
  <si>
    <t>Wine</t>
  </si>
  <si>
    <t xml:space="preserve">Tobacco </t>
  </si>
  <si>
    <t>2013 annual revenue divided by 12 months, p10 in source</t>
  </si>
  <si>
    <t>Beeswax</t>
  </si>
  <si>
    <t>All products</t>
  </si>
  <si>
    <t>$m revenue per month</t>
  </si>
  <si>
    <t>subcategory</t>
  </si>
  <si>
    <t>category</t>
  </si>
  <si>
    <t>AllFees</t>
  </si>
  <si>
    <t>Tax</t>
  </si>
  <si>
    <t>revenue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</si>
</sst>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;\(#,##0\)"/>
    <numFmt numFmtId="165" formatCode="#,##0.0000"/>
    <numFmt numFmtId="166" formatCode="#,##0.000"/>
    <numFmt numFmtId="167" formatCode="#,##0.0"/>
    <numFmt numFmtId="168" formatCode="#,##0.00000"/>
    <numFmt numFmtId="169" formatCode="0.000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9"/>
      <name val="Arial"/>
      <family val="2"/>
    </font>
    <font>
      <b/>
      <sz val="10"/>
      <color rgb="FFB7B7B7"/>
      <name val="Arial"/>
      <family val="2"/>
    </font>
    <font>
      <sz val="10"/>
      <color rgb="FFCCCCCC"/>
      <name val="Arial"/>
      <family val="2"/>
    </font>
    <font>
      <sz val="9"/>
      <color rgb="FF000000"/>
      <name val="Arial"/>
      <family val="2"/>
    </font>
    <font>
      <sz val="10"/>
      <color rgb="FFB7B7B7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CCCCCC"/>
      <name val="Arial"/>
      <family val="2"/>
    </font>
    <font>
      <b/>
      <sz val="10"/>
      <color rgb="FF999999"/>
      <name val="Arial"/>
      <family val="2"/>
    </font>
    <font>
      <sz val="10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164" fontId="5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3" fontId="8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3" fontId="5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/>
    </xf>
    <xf numFmtId="3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/>
    </xf>
    <xf numFmtId="3" fontId="1" fillId="0" borderId="0" xfId="0" applyNumberFormat="1" applyFont="1" applyAlignment="1">
      <alignment vertical="top" wrapText="1"/>
    </xf>
    <xf numFmtId="4" fontId="1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4" fontId="7" fillId="0" borderId="0" xfId="0" applyNumberFormat="1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3" fontId="7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4" fontId="3" fillId="0" borderId="0" xfId="0" applyNumberFormat="1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164" fontId="8" fillId="0" borderId="0" xfId="0" applyNumberFormat="1" applyFont="1" applyAlignment="1">
      <alignment horizontal="left" vertical="top" wrapText="1"/>
    </xf>
    <xf numFmtId="166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" fontId="8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3" fontId="9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167" fontId="9" fillId="0" borderId="0" xfId="0" applyNumberFormat="1" applyFont="1" applyAlignment="1">
      <alignment vertical="top" wrapText="1"/>
    </xf>
    <xf numFmtId="167" fontId="1" fillId="0" borderId="0" xfId="0" applyNumberFormat="1" applyFont="1" applyAlignment="1">
      <alignment vertical="top" wrapText="1"/>
    </xf>
    <xf numFmtId="168" fontId="1" fillId="0" borderId="0" xfId="0" applyNumberFormat="1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4" fontId="15" fillId="0" borderId="0" xfId="0" applyNumberFormat="1" applyFont="1" applyAlignment="1">
      <alignment vertical="top" wrapText="1"/>
    </xf>
    <xf numFmtId="4" fontId="15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169" fontId="0" fillId="0" borderId="0" xfId="0" applyNumberFormat="1" applyFont="1" applyAlignment="1">
      <alignment wrapText="1"/>
    </xf>
    <xf numFmtId="16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ostat3.fao.org/" TargetMode="External"/><Relationship Id="rId13" Type="http://schemas.openxmlformats.org/officeDocument/2006/relationships/hyperlink" Target="http://faostat3.fao.org/" TargetMode="External"/><Relationship Id="rId18" Type="http://schemas.openxmlformats.org/officeDocument/2006/relationships/hyperlink" Target="http://faostat3.fao.org/" TargetMode="External"/><Relationship Id="rId3" Type="http://schemas.openxmlformats.org/officeDocument/2006/relationships/hyperlink" Target="http://faostat3.fao.org/" TargetMode="External"/><Relationship Id="rId21" Type="http://schemas.openxmlformats.org/officeDocument/2006/relationships/hyperlink" Target="https://www.unodc.org/documents/wdr2014/World_Drug_Report_2014_web.pdf" TargetMode="External"/><Relationship Id="rId7" Type="http://schemas.openxmlformats.org/officeDocument/2006/relationships/hyperlink" Target="http://faostat3.fao.org/" TargetMode="External"/><Relationship Id="rId12" Type="http://schemas.openxmlformats.org/officeDocument/2006/relationships/hyperlink" Target="http://faostat3.fao.org/" TargetMode="External"/><Relationship Id="rId17" Type="http://schemas.openxmlformats.org/officeDocument/2006/relationships/hyperlink" Target="http://faostat3.fao.org/" TargetMode="External"/><Relationship Id="rId2" Type="http://schemas.openxmlformats.org/officeDocument/2006/relationships/hyperlink" Target="http://faostat3.fao.org/" TargetMode="External"/><Relationship Id="rId16" Type="http://schemas.openxmlformats.org/officeDocument/2006/relationships/hyperlink" Target="http://faostat3.fao.org/" TargetMode="External"/><Relationship Id="rId20" Type="http://schemas.openxmlformats.org/officeDocument/2006/relationships/hyperlink" Target="https://www.unodc.org/documents/wdr2014/World_Drug_Report_2014_web.pdf" TargetMode="External"/><Relationship Id="rId1" Type="http://schemas.openxmlformats.org/officeDocument/2006/relationships/hyperlink" Target="http://faostat3.fao.org/" TargetMode="External"/><Relationship Id="rId6" Type="http://schemas.openxmlformats.org/officeDocument/2006/relationships/hyperlink" Target="http://faostat3.fao.org/" TargetMode="External"/><Relationship Id="rId11" Type="http://schemas.openxmlformats.org/officeDocument/2006/relationships/hyperlink" Target="http://faostat3.fao.org/" TargetMode="External"/><Relationship Id="rId5" Type="http://schemas.openxmlformats.org/officeDocument/2006/relationships/hyperlink" Target="http://faostat3.fao.org/" TargetMode="External"/><Relationship Id="rId15" Type="http://schemas.openxmlformats.org/officeDocument/2006/relationships/hyperlink" Target="http://faostat3.fao.org/" TargetMode="External"/><Relationship Id="rId10" Type="http://schemas.openxmlformats.org/officeDocument/2006/relationships/hyperlink" Target="http://faostat3.fao.org/" TargetMode="External"/><Relationship Id="rId19" Type="http://schemas.openxmlformats.org/officeDocument/2006/relationships/hyperlink" Target="https://www.unodc.org/documents/wdr2014/World_Drug_Report_2014_web.pdf" TargetMode="External"/><Relationship Id="rId4" Type="http://schemas.openxmlformats.org/officeDocument/2006/relationships/hyperlink" Target="http://faostat3.fao.org/" TargetMode="External"/><Relationship Id="rId9" Type="http://schemas.openxmlformats.org/officeDocument/2006/relationships/hyperlink" Target="http://faostat3.fao.org/" TargetMode="External"/><Relationship Id="rId14" Type="http://schemas.openxmlformats.org/officeDocument/2006/relationships/hyperlink" Target="http://faostat3.fao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orado.gov/pacific/sites/default/files/Motor%20Fuel%200614_0.pdf" TargetMode="External"/><Relationship Id="rId2" Type="http://schemas.openxmlformats.org/officeDocument/2006/relationships/hyperlink" Target="https://www.colorado.gov/pacific/sites/default/files/Motor%20Fuel%200614_0.pdf" TargetMode="External"/><Relationship Id="rId1" Type="http://schemas.openxmlformats.org/officeDocument/2006/relationships/hyperlink" Target="https://www.colorado.gov/pacific/sites/default/files/June%202014.pdf" TargetMode="External"/><Relationship Id="rId5" Type="http://schemas.openxmlformats.org/officeDocument/2006/relationships/hyperlink" Target="https://www.colorado.gov/pacific/sites/default/files/2013%20Annual%20Report_0.pdf" TargetMode="External"/><Relationship Id="rId4" Type="http://schemas.openxmlformats.org/officeDocument/2006/relationships/hyperlink" Target="https://www.colorado.gov/pacific/sites/default/files/2013%20Annual%20Report_0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aostat3.fao.org/" TargetMode="External"/><Relationship Id="rId13" Type="http://schemas.openxmlformats.org/officeDocument/2006/relationships/hyperlink" Target="http://www.unodc.org/documents/wdr/WDR_2010/2.4_Cannabis.pdf" TargetMode="External"/><Relationship Id="rId18" Type="http://schemas.openxmlformats.org/officeDocument/2006/relationships/hyperlink" Target="http://faostat3.fao.org/" TargetMode="External"/><Relationship Id="rId26" Type="http://schemas.openxmlformats.org/officeDocument/2006/relationships/hyperlink" Target="http://faostat3.fao.org/" TargetMode="External"/><Relationship Id="rId3" Type="http://schemas.openxmlformats.org/officeDocument/2006/relationships/hyperlink" Target="https://www.unodc.org/documents/wdr2014/World_Drug_Report_2014_web.pdf" TargetMode="External"/><Relationship Id="rId21" Type="http://schemas.openxmlformats.org/officeDocument/2006/relationships/hyperlink" Target="http://faostat3.fao.org/" TargetMode="External"/><Relationship Id="rId34" Type="http://schemas.openxmlformats.org/officeDocument/2006/relationships/hyperlink" Target="http://www.unodc.org/unodc/secured/wdr/Cocaine_Heroin_Prices.pdf" TargetMode="External"/><Relationship Id="rId7" Type="http://schemas.openxmlformats.org/officeDocument/2006/relationships/hyperlink" Target="http://www.unodc.org/documents/wdr2014/Opiates_2014_web.pdf" TargetMode="External"/><Relationship Id="rId12" Type="http://schemas.openxmlformats.org/officeDocument/2006/relationships/hyperlink" Target="http://faostat3.fao.org/" TargetMode="External"/><Relationship Id="rId17" Type="http://schemas.openxmlformats.org/officeDocument/2006/relationships/hyperlink" Target="http://faostat3.fao.org/" TargetMode="External"/><Relationship Id="rId25" Type="http://schemas.openxmlformats.org/officeDocument/2006/relationships/hyperlink" Target="http://faostat3.fao.org/" TargetMode="External"/><Relationship Id="rId33" Type="http://schemas.openxmlformats.org/officeDocument/2006/relationships/hyperlink" Target="https://data.unodc.org/sys/rpt?reportfile=cocaine&amp;REGION=__ALL&amp;REGION__label=All&amp;SUBREGION=__ALL&amp;SUBREGION__label=All&amp;COUNTRY=__ALL&amp;COUNTRY__label=All&amp;DRUG=1&amp;DRUG__label=Cocaine+salts&amp;format=html&amp;fullscreen=true&amp;showtoc=true" TargetMode="External"/><Relationship Id="rId38" Type="http://schemas.openxmlformats.org/officeDocument/2006/relationships/hyperlink" Target="http://en.wikipedia.org/wiki/Yield_(wine)" TargetMode="External"/><Relationship Id="rId2" Type="http://schemas.openxmlformats.org/officeDocument/2006/relationships/hyperlink" Target="http://www.unodc.org/documents/data-and-analysis/WDR2011/The_cannabis_market.pdf" TargetMode="External"/><Relationship Id="rId16" Type="http://schemas.openxmlformats.org/officeDocument/2006/relationships/hyperlink" Target="http://faostat3.fao.org/" TargetMode="External"/><Relationship Id="rId20" Type="http://schemas.openxmlformats.org/officeDocument/2006/relationships/hyperlink" Target="http://faostat3.fao.org/" TargetMode="External"/><Relationship Id="rId29" Type="http://schemas.openxmlformats.org/officeDocument/2006/relationships/hyperlink" Target="http://faostat3.fao.org/" TargetMode="External"/><Relationship Id="rId1" Type="http://schemas.openxmlformats.org/officeDocument/2006/relationships/hyperlink" Target="http://www.unodc.org/documents/data-and-analysis/WDR2011/The_cannabis_market.pdf" TargetMode="External"/><Relationship Id="rId6" Type="http://schemas.openxmlformats.org/officeDocument/2006/relationships/hyperlink" Target="http://www.unodc.org/documents/wdr2014/Opiates_2014_web.pdf" TargetMode="External"/><Relationship Id="rId11" Type="http://schemas.openxmlformats.org/officeDocument/2006/relationships/hyperlink" Target="http://faostat3.fao.org/" TargetMode="External"/><Relationship Id="rId24" Type="http://schemas.openxmlformats.org/officeDocument/2006/relationships/hyperlink" Target="http://www.multpl.com/gdp-deflator/table" TargetMode="External"/><Relationship Id="rId32" Type="http://schemas.openxmlformats.org/officeDocument/2006/relationships/hyperlink" Target="http://www.unodc.org/documents/wdr/WDR_2010/World_Drug_Report_2010_lo-res.pdf" TargetMode="External"/><Relationship Id="rId37" Type="http://schemas.openxmlformats.org/officeDocument/2006/relationships/hyperlink" Target="http://www.eolahillswinery.com/blog/?p=17" TargetMode="External"/><Relationship Id="rId5" Type="http://schemas.openxmlformats.org/officeDocument/2006/relationships/hyperlink" Target="https://www.unodc.org/documents/wdr2014/World_Drug_Report_2014_web.pdf" TargetMode="External"/><Relationship Id="rId15" Type="http://schemas.openxmlformats.org/officeDocument/2006/relationships/hyperlink" Target="http://www.unodc.org/wdr2014/en/opiates.html" TargetMode="External"/><Relationship Id="rId23" Type="http://schemas.openxmlformats.org/officeDocument/2006/relationships/hyperlink" Target="http://www.unodc.org/documents/wdr/WDR_2010/2.4_Cannabis.pdf" TargetMode="External"/><Relationship Id="rId28" Type="http://schemas.openxmlformats.org/officeDocument/2006/relationships/hyperlink" Target="http://faostat3.fao.org/" TargetMode="External"/><Relationship Id="rId36" Type="http://schemas.openxmlformats.org/officeDocument/2006/relationships/hyperlink" Target="http://faostat3.fao.org/faostat-gateway/go/to/download/Q/QD/E" TargetMode="External"/><Relationship Id="rId10" Type="http://schemas.openxmlformats.org/officeDocument/2006/relationships/hyperlink" Target="http://faostat3.fao.org/" TargetMode="External"/><Relationship Id="rId19" Type="http://schemas.openxmlformats.org/officeDocument/2006/relationships/hyperlink" Target="http://faostat3.fao.org/" TargetMode="External"/><Relationship Id="rId31" Type="http://schemas.openxmlformats.org/officeDocument/2006/relationships/hyperlink" Target="https://data.unodc.org/sys/rpt?reportfile=cocaine&amp;REGION=__ALL&amp;REGION__label=All&amp;SUBREGION=__ALL&amp;SUBREGION__label=All&amp;COUNTRY=__ALL&amp;COUNTRY__label=All&amp;DRUG=1&amp;DRUG__label=Cocaine+salts&amp;format=html&amp;fullscreen=true&amp;showtoc=true" TargetMode="External"/><Relationship Id="rId4" Type="http://schemas.openxmlformats.org/officeDocument/2006/relationships/hyperlink" Target="https://www.unodc.org/documents/wdr2014/World_Drug_Report_2014_web.pdf" TargetMode="External"/><Relationship Id="rId9" Type="http://schemas.openxmlformats.org/officeDocument/2006/relationships/hyperlink" Target="http://faostat3.fao.org/" TargetMode="External"/><Relationship Id="rId14" Type="http://schemas.openxmlformats.org/officeDocument/2006/relationships/hyperlink" Target="http://www.unodc.org/wdr2014/en/cocaine.html" TargetMode="External"/><Relationship Id="rId22" Type="http://schemas.openxmlformats.org/officeDocument/2006/relationships/hyperlink" Target="http://www.unodc.org/documents/data-and-analysis/WDR2011/The_cannabis_market.pdf" TargetMode="External"/><Relationship Id="rId27" Type="http://schemas.openxmlformats.org/officeDocument/2006/relationships/hyperlink" Target="http://faostat3.fao.org/" TargetMode="External"/><Relationship Id="rId30" Type="http://schemas.openxmlformats.org/officeDocument/2006/relationships/hyperlink" Target="http://www.unodc.org/documents/wdr2014/Cocaine_2014_web.pdf" TargetMode="External"/><Relationship Id="rId35" Type="http://schemas.openxmlformats.org/officeDocument/2006/relationships/hyperlink" Target="http://faostat3.fao.org/faostat-gateway/go/to/download/Q/QD/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pl.com/gdp-deflator/table" TargetMode="External"/><Relationship Id="rId2" Type="http://schemas.openxmlformats.org/officeDocument/2006/relationships/hyperlink" Target="http://www.unodc.org/documents/wdr/WDR_2010/2.4_Cannabis.pdf" TargetMode="External"/><Relationship Id="rId1" Type="http://schemas.openxmlformats.org/officeDocument/2006/relationships/hyperlink" Target="http://www.unodc.org/documents/data-and-analysis/WDR2011/The_cannabis_market.pdf" TargetMode="External"/><Relationship Id="rId6" Type="http://schemas.openxmlformats.org/officeDocument/2006/relationships/hyperlink" Target="http://www.unodc.org/documents/data-and-analysis/WDR2012/WDR_2012_web_small.pdf" TargetMode="External"/><Relationship Id="rId5" Type="http://schemas.openxmlformats.org/officeDocument/2006/relationships/hyperlink" Target="http://www.unodc.org/documents/data-and-analysis/WDR2012/WDR_2012_web_small.pdf" TargetMode="External"/><Relationship Id="rId4" Type="http://schemas.openxmlformats.org/officeDocument/2006/relationships/hyperlink" Target="http://www.unodc.org/documents/data-and-analysis/WDR2011/The_cannabis_mark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xSplit="1" topLeftCell="B1" activePane="topRight" state="frozen"/>
      <selection pane="topRight" activeCell="B7" sqref="B7"/>
    </sheetView>
  </sheetViews>
  <sheetFormatPr defaultColWidth="14.42578125" defaultRowHeight="12.75" customHeight="1" x14ac:dyDescent="0.2"/>
  <cols>
    <col min="1" max="1" width="24.5703125" customWidth="1"/>
    <col min="2" max="8" width="17.28515625" customWidth="1"/>
  </cols>
  <sheetData>
    <row r="1" spans="1:8" ht="12.75" customHeight="1" x14ac:dyDescent="0.2">
      <c r="A1" s="1" t="s">
        <v>82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5"/>
    </row>
    <row r="2" spans="1:8" ht="12.75" customHeight="1" x14ac:dyDescent="0.2">
      <c r="A2" s="7" t="s">
        <v>6</v>
      </c>
      <c r="B2" s="9">
        <v>2154895</v>
      </c>
      <c r="C2" s="7">
        <v>671</v>
      </c>
      <c r="D2" s="12">
        <f t="shared" ref="D2:D22" si="0">C2*1000000/B2</f>
        <v>311.38408135895253</v>
      </c>
      <c r="E2" s="7">
        <v>120</v>
      </c>
      <c r="F2" s="16">
        <f t="shared" ref="F2:F22" si="1">SUM(E2*1000000000)/B2</f>
        <v>55687.168052271685</v>
      </c>
      <c r="G2" s="14" t="s">
        <v>12</v>
      </c>
      <c r="H2" s="19" t="s">
        <v>13</v>
      </c>
    </row>
    <row r="3" spans="1:8" ht="12.75" customHeight="1" x14ac:dyDescent="0.2">
      <c r="A3" s="7" t="s">
        <v>15</v>
      </c>
      <c r="B3" s="9">
        <v>1773795</v>
      </c>
      <c r="C3" s="7">
        <v>872</v>
      </c>
      <c r="D3" s="12">
        <f t="shared" si="0"/>
        <v>491.60134062842661</v>
      </c>
      <c r="E3" s="7">
        <v>140</v>
      </c>
      <c r="F3" s="16">
        <f t="shared" si="1"/>
        <v>78926.820743096017</v>
      </c>
      <c r="G3" s="14" t="s">
        <v>12</v>
      </c>
      <c r="H3" s="19" t="s">
        <v>13</v>
      </c>
    </row>
    <row r="4" spans="1:8" ht="12.75" customHeight="1" x14ac:dyDescent="0.2">
      <c r="A4" s="7" t="s">
        <v>16</v>
      </c>
      <c r="B4" s="9">
        <v>1631991</v>
      </c>
      <c r="C4" s="7">
        <v>720</v>
      </c>
      <c r="D4" s="12">
        <f t="shared" si="0"/>
        <v>441.17890356012992</v>
      </c>
      <c r="E4" s="7">
        <v>228</v>
      </c>
      <c r="F4" s="16">
        <f t="shared" si="1"/>
        <v>139706.65279404115</v>
      </c>
      <c r="G4" s="14" t="s">
        <v>12</v>
      </c>
      <c r="H4" s="19" t="s">
        <v>13</v>
      </c>
    </row>
    <row r="5" spans="1:8" ht="12.75" customHeight="1" x14ac:dyDescent="0.2">
      <c r="A5" s="7" t="s">
        <v>17</v>
      </c>
      <c r="B5" s="9">
        <v>1049973</v>
      </c>
      <c r="C5" s="7">
        <v>242</v>
      </c>
      <c r="D5" s="12">
        <f t="shared" si="0"/>
        <v>230.48211715920314</v>
      </c>
      <c r="E5" s="7">
        <v>75</v>
      </c>
      <c r="F5" s="16">
        <f t="shared" si="1"/>
        <v>71430.40821049684</v>
      </c>
      <c r="G5" s="14" t="s">
        <v>12</v>
      </c>
      <c r="H5" s="19" t="s">
        <v>13</v>
      </c>
    </row>
    <row r="6" spans="1:8" ht="12.75" customHeight="1" x14ac:dyDescent="0.2">
      <c r="A6" s="7" t="s">
        <v>24</v>
      </c>
      <c r="B6" s="9">
        <v>536762</v>
      </c>
      <c r="C6" s="7">
        <v>24</v>
      </c>
      <c r="D6" s="12">
        <f t="shared" si="0"/>
        <v>44.712554167396348</v>
      </c>
      <c r="E6" s="7">
        <v>16</v>
      </c>
      <c r="F6" s="16">
        <f t="shared" si="1"/>
        <v>29808.3694449309</v>
      </c>
      <c r="G6" s="14" t="s">
        <v>12</v>
      </c>
      <c r="H6" s="19" t="s">
        <v>13</v>
      </c>
    </row>
    <row r="7" spans="1:8" ht="12.75" customHeight="1" x14ac:dyDescent="0.2">
      <c r="A7" s="7" t="s">
        <v>25</v>
      </c>
      <c r="B7" s="9">
        <v>495260</v>
      </c>
      <c r="C7" s="7">
        <v>133</v>
      </c>
      <c r="D7" s="12">
        <f t="shared" si="0"/>
        <v>268.54581431975123</v>
      </c>
      <c r="E7" s="7">
        <v>18</v>
      </c>
      <c r="F7" s="16">
        <f t="shared" si="1"/>
        <v>36344.546298913701</v>
      </c>
      <c r="G7" s="14" t="s">
        <v>12</v>
      </c>
      <c r="H7" s="19" t="s">
        <v>13</v>
      </c>
    </row>
    <row r="8" spans="1:8" ht="12.75" customHeight="1" x14ac:dyDescent="0.2">
      <c r="A8" s="7" t="s">
        <v>29</v>
      </c>
      <c r="B8" s="9">
        <v>340851</v>
      </c>
      <c r="C8" s="7">
        <v>65</v>
      </c>
      <c r="D8" s="12">
        <f t="shared" si="0"/>
        <v>190.69916180383805</v>
      </c>
      <c r="E8" s="7">
        <v>21</v>
      </c>
      <c r="F8" s="16">
        <f t="shared" si="1"/>
        <v>61610.498428932289</v>
      </c>
      <c r="G8" s="14" t="s">
        <v>12</v>
      </c>
      <c r="H8" s="19" t="s">
        <v>13</v>
      </c>
    </row>
    <row r="9" spans="1:8" ht="12.75" customHeight="1" x14ac:dyDescent="0.2">
      <c r="A9" s="7" t="s">
        <v>30</v>
      </c>
      <c r="B9" s="9">
        <v>260886</v>
      </c>
      <c r="C9" s="7">
        <v>1833</v>
      </c>
      <c r="D9" s="12">
        <f t="shared" si="0"/>
        <v>7026.0573583864216</v>
      </c>
      <c r="E9" s="7">
        <v>68</v>
      </c>
      <c r="F9" s="16">
        <f t="shared" si="1"/>
        <v>260650.24570118749</v>
      </c>
      <c r="G9" s="14" t="s">
        <v>12</v>
      </c>
      <c r="H9" s="19" t="s">
        <v>13</v>
      </c>
    </row>
    <row r="10" spans="1:8" ht="12.75" customHeight="1" x14ac:dyDescent="0.2">
      <c r="A10" s="7" t="s">
        <v>32</v>
      </c>
      <c r="B10" s="9">
        <v>203852</v>
      </c>
      <c r="C10" s="7">
        <v>263</v>
      </c>
      <c r="D10" s="12">
        <f t="shared" si="0"/>
        <v>1290.1516786688383</v>
      </c>
      <c r="E10" s="7">
        <v>31</v>
      </c>
      <c r="F10" s="16">
        <f t="shared" si="1"/>
        <v>152071.11041343719</v>
      </c>
      <c r="G10" s="14" t="s">
        <v>12</v>
      </c>
      <c r="H10" s="19" t="s">
        <v>13</v>
      </c>
    </row>
    <row r="11" spans="1:8" ht="12.75" customHeight="1" x14ac:dyDescent="0.2">
      <c r="A11" s="7" t="s">
        <v>35</v>
      </c>
      <c r="B11" s="9">
        <v>192021</v>
      </c>
      <c r="C11" s="7">
        <v>365</v>
      </c>
      <c r="D11" s="12">
        <f t="shared" si="0"/>
        <v>1900.8337629738414</v>
      </c>
      <c r="E11" s="7">
        <v>70</v>
      </c>
      <c r="F11" s="16">
        <f t="shared" si="1"/>
        <v>364543.46139224357</v>
      </c>
      <c r="G11" s="14" t="s">
        <v>12</v>
      </c>
      <c r="H11" s="19" t="s">
        <v>13</v>
      </c>
    </row>
    <row r="12" spans="1:8" ht="12.75" customHeight="1" x14ac:dyDescent="0.2">
      <c r="A12" s="7" t="s">
        <v>36</v>
      </c>
      <c r="B12" s="9">
        <v>189596</v>
      </c>
      <c r="C12" s="7">
        <v>270</v>
      </c>
      <c r="D12" s="12">
        <f t="shared" si="0"/>
        <v>1424.0806768075277</v>
      </c>
      <c r="E12" s="7">
        <v>58</v>
      </c>
      <c r="F12" s="16">
        <f t="shared" si="1"/>
        <v>305913.62686976517</v>
      </c>
      <c r="G12" s="14" t="s">
        <v>12</v>
      </c>
      <c r="H12" s="19" t="s">
        <v>13</v>
      </c>
    </row>
    <row r="13" spans="1:8" ht="12.75" customHeight="1" x14ac:dyDescent="0.2">
      <c r="A13" s="7" t="s">
        <v>41</v>
      </c>
      <c r="B13" s="9">
        <v>172438</v>
      </c>
      <c r="C13" s="7">
        <v>300</v>
      </c>
      <c r="D13" s="12">
        <f t="shared" si="0"/>
        <v>1739.7557382943435</v>
      </c>
      <c r="E13" s="7">
        <v>25</v>
      </c>
      <c r="F13" s="16">
        <f t="shared" si="1"/>
        <v>144979.64485786195</v>
      </c>
      <c r="G13" s="14" t="s">
        <v>12</v>
      </c>
      <c r="H13" s="19" t="s">
        <v>13</v>
      </c>
    </row>
    <row r="14" spans="1:8" ht="12.75" customHeight="1" x14ac:dyDescent="0.2">
      <c r="A14" s="7" t="s">
        <v>42</v>
      </c>
      <c r="B14" s="9">
        <v>100398</v>
      </c>
      <c r="C14" s="7">
        <v>9</v>
      </c>
      <c r="D14" s="12">
        <f t="shared" si="0"/>
        <v>89.643219984461837</v>
      </c>
      <c r="E14" s="7">
        <v>11</v>
      </c>
      <c r="F14" s="16">
        <f t="shared" si="1"/>
        <v>109563.93553656447</v>
      </c>
      <c r="G14" s="14" t="s">
        <v>12</v>
      </c>
      <c r="H14" s="19" t="s">
        <v>13</v>
      </c>
    </row>
    <row r="15" spans="1:8" ht="12.75" customHeight="1" x14ac:dyDescent="0.2">
      <c r="A15" s="7" t="s">
        <v>44</v>
      </c>
      <c r="B15" s="9">
        <v>69694</v>
      </c>
      <c r="C15" s="7">
        <v>67</v>
      </c>
      <c r="D15" s="12">
        <f t="shared" si="0"/>
        <v>961.34530949579596</v>
      </c>
      <c r="E15" s="7">
        <v>44</v>
      </c>
      <c r="F15" s="16">
        <f t="shared" si="1"/>
        <v>631331.24802708987</v>
      </c>
      <c r="G15" s="14" t="s">
        <v>12</v>
      </c>
      <c r="H15" s="19" t="s">
        <v>13</v>
      </c>
    </row>
    <row r="16" spans="1:8" ht="12.75" customHeight="1" x14ac:dyDescent="0.2">
      <c r="A16" s="7" t="s">
        <v>45</v>
      </c>
      <c r="B16" s="9">
        <v>49008</v>
      </c>
      <c r="C16" s="7">
        <v>270</v>
      </c>
      <c r="D16" s="12">
        <f t="shared" si="0"/>
        <v>5509.3046033300689</v>
      </c>
      <c r="E16" s="7">
        <v>13</v>
      </c>
      <c r="F16" s="16">
        <f t="shared" si="1"/>
        <v>265262.8142344107</v>
      </c>
      <c r="G16" s="14" t="s">
        <v>12</v>
      </c>
      <c r="H16" s="19" t="s">
        <v>13</v>
      </c>
    </row>
    <row r="17" spans="1:8" ht="12.75" customHeight="1" x14ac:dyDescent="0.2">
      <c r="A17" s="7" t="s">
        <v>50</v>
      </c>
      <c r="B17" s="9">
        <v>48037</v>
      </c>
      <c r="C17" s="7">
        <v>162</v>
      </c>
      <c r="D17" s="12">
        <f t="shared" si="0"/>
        <v>3372.4004413264774</v>
      </c>
      <c r="E17" s="7">
        <v>68</v>
      </c>
      <c r="F17" s="16">
        <f t="shared" si="1"/>
        <v>1415575.4938901265</v>
      </c>
      <c r="G17" s="14" t="s">
        <v>12</v>
      </c>
      <c r="H17" s="19" t="s">
        <v>13</v>
      </c>
    </row>
    <row r="18" spans="1:8" ht="12.75" customHeight="1" x14ac:dyDescent="0.2">
      <c r="A18" s="7" t="s">
        <v>52</v>
      </c>
      <c r="B18" s="9">
        <v>42910</v>
      </c>
      <c r="C18" s="7">
        <v>7</v>
      </c>
      <c r="D18" s="12">
        <f t="shared" si="0"/>
        <v>163.1321370309951</v>
      </c>
      <c r="E18" s="7">
        <v>12</v>
      </c>
      <c r="F18" s="16">
        <f t="shared" si="1"/>
        <v>279655.09205313446</v>
      </c>
      <c r="G18" s="14" t="s">
        <v>12</v>
      </c>
      <c r="H18" s="19" t="s">
        <v>13</v>
      </c>
    </row>
    <row r="19" spans="1:8" ht="12.75" customHeight="1" x14ac:dyDescent="0.2">
      <c r="A19" s="7" t="s">
        <v>55</v>
      </c>
      <c r="B19" s="9">
        <v>32760</v>
      </c>
      <c r="C19" s="7">
        <v>5</v>
      </c>
      <c r="D19" s="12">
        <f t="shared" si="0"/>
        <v>152.62515262515262</v>
      </c>
      <c r="E19" s="7">
        <v>6</v>
      </c>
      <c r="F19" s="16">
        <f t="shared" si="1"/>
        <v>183150.18315018315</v>
      </c>
      <c r="G19" s="14" t="s">
        <v>12</v>
      </c>
      <c r="H19" s="19" t="s">
        <v>13</v>
      </c>
    </row>
    <row r="20" spans="1:8" ht="12.75" customHeight="1" x14ac:dyDescent="0.2">
      <c r="A20" s="7" t="s">
        <v>22</v>
      </c>
      <c r="B20" s="9">
        <v>6418</v>
      </c>
      <c r="C20" s="7">
        <v>7.0000000000000007E-2</v>
      </c>
      <c r="D20" s="12">
        <f t="shared" si="0"/>
        <v>10.90682455593643</v>
      </c>
      <c r="E20" s="7">
        <v>306</v>
      </c>
      <c r="F20" s="16">
        <f t="shared" si="1"/>
        <v>47678404.487379245</v>
      </c>
      <c r="G20" s="14" t="s">
        <v>49</v>
      </c>
      <c r="H20" s="19" t="s">
        <v>39</v>
      </c>
    </row>
    <row r="21" spans="1:8" ht="12.75" customHeight="1" x14ac:dyDescent="0.2">
      <c r="A21" s="39" t="s">
        <v>65</v>
      </c>
      <c r="B21" s="41">
        <v>2967.2</v>
      </c>
      <c r="C21" s="42">
        <f>6883/1000000</f>
        <v>6.8830000000000002E-3</v>
      </c>
      <c r="D21" s="12">
        <f t="shared" si="0"/>
        <v>2.3196953356699921</v>
      </c>
      <c r="E21" s="43">
        <v>17.667439999999999</v>
      </c>
      <c r="F21" s="16">
        <f t="shared" si="1"/>
        <v>5954246.4276085198</v>
      </c>
      <c r="G21" s="14" t="s">
        <v>49</v>
      </c>
      <c r="H21" s="19" t="s">
        <v>39</v>
      </c>
    </row>
    <row r="22" spans="1:8" ht="12.75" customHeight="1" x14ac:dyDescent="0.2">
      <c r="A22" s="39" t="s">
        <v>84</v>
      </c>
      <c r="B22" s="41">
        <v>1337</v>
      </c>
      <c r="C22" s="45">
        <f>219600/1000000</f>
        <v>0.21959999999999999</v>
      </c>
      <c r="D22" s="12">
        <f t="shared" si="0"/>
        <v>164.24831712789828</v>
      </c>
      <c r="E22" s="43">
        <v>50.4</v>
      </c>
      <c r="F22" s="16">
        <f t="shared" si="1"/>
        <v>37696335.078534029</v>
      </c>
      <c r="G22" s="14" t="s">
        <v>49</v>
      </c>
      <c r="H22" s="19" t="s">
        <v>39</v>
      </c>
    </row>
    <row r="23" spans="1:8" ht="12.75" customHeight="1" x14ac:dyDescent="0.2">
      <c r="A23" s="47"/>
      <c r="B23" s="47"/>
      <c r="C23" s="47"/>
      <c r="D23" s="49"/>
      <c r="E23" s="47"/>
      <c r="F23" s="47"/>
    </row>
    <row r="24" spans="1:8" ht="12.75" customHeight="1" x14ac:dyDescent="0.2">
      <c r="A24" s="47"/>
      <c r="B24" s="47"/>
      <c r="C24" s="47"/>
      <c r="D24" s="49"/>
      <c r="E24" s="47"/>
      <c r="F24" s="4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workbookViewId="0">
      <selection activeCell="A8" sqref="A8"/>
    </sheetView>
  </sheetViews>
  <sheetFormatPr defaultColWidth="14.42578125" defaultRowHeight="12.75" customHeight="1" x14ac:dyDescent="0.2"/>
  <cols>
    <col min="1" max="1" width="26.28515625" customWidth="1"/>
    <col min="2" max="3" width="13.28515625" customWidth="1"/>
    <col min="4" max="4" width="17.28515625" customWidth="1"/>
    <col min="5" max="5" width="28.5703125" customWidth="1"/>
    <col min="6" max="21" width="17.28515625" customWidth="1"/>
  </cols>
  <sheetData>
    <row r="1" spans="1:21" ht="12.75" customHeight="1" x14ac:dyDescent="0.2">
      <c r="A1" s="48" t="s">
        <v>378</v>
      </c>
      <c r="B1" s="6" t="s">
        <v>377</v>
      </c>
      <c r="C1" s="48" t="s">
        <v>381</v>
      </c>
      <c r="D1" s="48" t="s">
        <v>376</v>
      </c>
      <c r="E1" s="69" t="s">
        <v>354</v>
      </c>
      <c r="F1" s="69" t="s">
        <v>355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2.75" customHeight="1" x14ac:dyDescent="0.2">
      <c r="A2" s="48" t="s">
        <v>356</v>
      </c>
      <c r="B2" s="13" t="s">
        <v>357</v>
      </c>
      <c r="C2" s="48" t="s">
        <v>379</v>
      </c>
      <c r="D2" s="71">
        <v>1.87</v>
      </c>
      <c r="E2" s="70"/>
      <c r="F2" s="7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2.75" customHeight="1" x14ac:dyDescent="0.2">
      <c r="A3" s="48" t="s">
        <v>356</v>
      </c>
      <c r="B3" s="13" t="s">
        <v>358</v>
      </c>
      <c r="C3" s="48" t="s">
        <v>379</v>
      </c>
      <c r="D3" s="71">
        <v>4.6500000000000004</v>
      </c>
      <c r="E3" s="70"/>
      <c r="F3" s="7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2.75" customHeight="1" x14ac:dyDescent="0.2">
      <c r="A4" s="13" t="s">
        <v>86</v>
      </c>
      <c r="B4" s="48" t="s">
        <v>375</v>
      </c>
      <c r="C4" s="48" t="s">
        <v>379</v>
      </c>
      <c r="D4" s="72">
        <v>4.5199999999999996</v>
      </c>
      <c r="E4" s="64" t="s">
        <v>359</v>
      </c>
      <c r="F4" s="19" t="s">
        <v>360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2.75" customHeight="1" x14ac:dyDescent="0.2">
      <c r="A5" s="48" t="s">
        <v>361</v>
      </c>
      <c r="B5" s="13" t="s">
        <v>363</v>
      </c>
      <c r="C5" s="48" t="s">
        <v>379</v>
      </c>
      <c r="D5" s="71">
        <v>43.17</v>
      </c>
      <c r="E5" s="70"/>
      <c r="F5" s="19" t="s">
        <v>362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2.75" customHeight="1" x14ac:dyDescent="0.2">
      <c r="A6" s="48" t="s">
        <v>361</v>
      </c>
      <c r="B6" s="13" t="s">
        <v>364</v>
      </c>
      <c r="C6" s="48" t="s">
        <v>379</v>
      </c>
      <c r="D6" s="71">
        <v>11.06</v>
      </c>
      <c r="E6" s="70"/>
      <c r="F6" s="19" t="s">
        <v>362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2.75" customHeight="1" x14ac:dyDescent="0.2">
      <c r="A7" s="13" t="s">
        <v>52</v>
      </c>
      <c r="B7" s="48" t="s">
        <v>375</v>
      </c>
      <c r="C7" s="48" t="s">
        <v>379</v>
      </c>
      <c r="D7" s="72">
        <v>13.79</v>
      </c>
      <c r="E7" s="64" t="s">
        <v>365</v>
      </c>
      <c r="F7" s="19" t="s">
        <v>366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2.75" customHeight="1" x14ac:dyDescent="0.2">
      <c r="A8" s="48" t="s">
        <v>356</v>
      </c>
      <c r="B8" s="13" t="s">
        <v>367</v>
      </c>
      <c r="C8" s="48" t="s">
        <v>380</v>
      </c>
      <c r="D8" s="71">
        <v>0.83</v>
      </c>
      <c r="E8" s="70"/>
      <c r="F8" s="7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2.75" customHeight="1" x14ac:dyDescent="0.2">
      <c r="A9" s="48" t="s">
        <v>356</v>
      </c>
      <c r="B9" s="13" t="s">
        <v>358</v>
      </c>
      <c r="C9" s="48" t="s">
        <v>380</v>
      </c>
      <c r="D9" s="71">
        <v>4.1399999999999997</v>
      </c>
      <c r="E9" s="70"/>
      <c r="F9" s="7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2.75" customHeight="1" x14ac:dyDescent="0.2">
      <c r="A10" s="48" t="s">
        <v>86</v>
      </c>
      <c r="B10" s="13" t="s">
        <v>368</v>
      </c>
      <c r="C10" s="48" t="s">
        <v>380</v>
      </c>
      <c r="D10" s="71">
        <v>0.76</v>
      </c>
      <c r="E10" s="70"/>
      <c r="F10" s="7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2.75" customHeight="1" x14ac:dyDescent="0.2">
      <c r="A11" s="48" t="s">
        <v>86</v>
      </c>
      <c r="B11" s="13" t="s">
        <v>369</v>
      </c>
      <c r="C11" s="48" t="s">
        <v>380</v>
      </c>
      <c r="D11" s="71">
        <v>2.74</v>
      </c>
      <c r="E11" s="70"/>
      <c r="F11" s="7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2.75" customHeight="1" x14ac:dyDescent="0.2">
      <c r="A12" s="48" t="s">
        <v>86</v>
      </c>
      <c r="B12" s="13" t="s">
        <v>370</v>
      </c>
      <c r="C12" s="48" t="s">
        <v>380</v>
      </c>
      <c r="D12" s="71">
        <v>5.0000000000000001E-3</v>
      </c>
      <c r="E12" s="70"/>
      <c r="F12" s="7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2.75" customHeight="1" x14ac:dyDescent="0.2">
      <c r="A13" s="48" t="s">
        <v>86</v>
      </c>
      <c r="B13" s="13" t="s">
        <v>371</v>
      </c>
      <c r="C13" s="48" t="s">
        <v>380</v>
      </c>
      <c r="D13" s="71">
        <v>0.43</v>
      </c>
      <c r="E13" s="70"/>
      <c r="F13" s="7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2.75" customHeight="1" x14ac:dyDescent="0.2">
      <c r="A14" s="13" t="s">
        <v>372</v>
      </c>
      <c r="B14" s="13" t="s">
        <v>375</v>
      </c>
      <c r="C14" s="48" t="s">
        <v>380</v>
      </c>
      <c r="D14" s="72">
        <v>12.34</v>
      </c>
      <c r="E14" s="64" t="s">
        <v>373</v>
      </c>
      <c r="F14" s="19" t="s">
        <v>366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2.75" customHeight="1" x14ac:dyDescent="0.2">
      <c r="A15" s="6"/>
      <c r="B15" s="6"/>
      <c r="C15" s="48"/>
      <c r="D15" s="25"/>
      <c r="E15" s="70"/>
      <c r="F15" s="7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2.75" customHeight="1" x14ac:dyDescent="0.2">
      <c r="A16" s="6"/>
      <c r="B16" s="6"/>
      <c r="C16" s="48"/>
      <c r="D16" s="25"/>
      <c r="E16" s="70"/>
      <c r="F16" s="7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2.75" customHeight="1" x14ac:dyDescent="0.2">
      <c r="A17" s="6"/>
      <c r="B17" s="6"/>
      <c r="C17" s="48"/>
      <c r="D17" s="25"/>
      <c r="E17" s="70"/>
      <c r="F17" s="7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2.75" customHeight="1" x14ac:dyDescent="0.2">
      <c r="E18" s="70"/>
      <c r="F18" s="7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2.75" customHeight="1" x14ac:dyDescent="0.2">
      <c r="E19" s="70"/>
      <c r="F19" s="7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2.75" customHeight="1" x14ac:dyDescent="0.2">
      <c r="E20" s="70"/>
      <c r="F20" s="7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2.75" customHeight="1" x14ac:dyDescent="0.2">
      <c r="E21" s="70"/>
      <c r="F21" s="7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E22" s="70"/>
      <c r="F22" s="7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E23" s="70"/>
      <c r="F23" s="7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E24" s="70"/>
      <c r="F24" s="7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E25" s="70"/>
      <c r="F25" s="7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48"/>
      <c r="D26" s="25"/>
      <c r="E26" s="70"/>
      <c r="F26" s="7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48"/>
      <c r="D27" s="25"/>
      <c r="E27" s="70"/>
      <c r="F27" s="7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48"/>
      <c r="D28" s="25"/>
      <c r="E28" s="70"/>
      <c r="F28" s="7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48"/>
      <c r="D29" s="25"/>
      <c r="E29" s="70"/>
      <c r="F29" s="7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48"/>
      <c r="D30" s="25"/>
      <c r="E30" s="70"/>
      <c r="F30" s="7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48"/>
      <c r="D31" s="25"/>
      <c r="E31" s="70"/>
      <c r="F31" s="7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48"/>
      <c r="D32" s="25"/>
      <c r="E32" s="70"/>
      <c r="F32" s="7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48"/>
      <c r="D33" s="25"/>
      <c r="E33" s="70"/>
      <c r="F33" s="7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48"/>
      <c r="D34" s="25"/>
      <c r="E34" s="70"/>
      <c r="F34" s="7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48"/>
      <c r="D35" s="25"/>
      <c r="E35" s="70"/>
      <c r="F35" s="7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48"/>
      <c r="D36" s="25"/>
      <c r="E36" s="70"/>
      <c r="F36" s="7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48"/>
      <c r="D37" s="25"/>
      <c r="E37" s="70"/>
      <c r="F37" s="7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48"/>
      <c r="D38" s="25"/>
      <c r="E38" s="70"/>
      <c r="F38" s="7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48"/>
      <c r="D39" s="25"/>
      <c r="E39" s="70"/>
      <c r="F39" s="7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48"/>
      <c r="D40" s="25"/>
      <c r="E40" s="70"/>
      <c r="F40" s="7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48"/>
      <c r="D41" s="25"/>
      <c r="E41" s="70"/>
      <c r="F41" s="70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48"/>
      <c r="D42" s="25"/>
      <c r="E42" s="70"/>
      <c r="F42" s="70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48"/>
      <c r="D43" s="25"/>
      <c r="E43" s="70"/>
      <c r="F43" s="70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48"/>
      <c r="D44" s="25"/>
      <c r="E44" s="70"/>
      <c r="F44" s="7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48"/>
      <c r="D45" s="25"/>
      <c r="E45" s="70"/>
      <c r="F45" s="7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48"/>
      <c r="D46" s="25"/>
      <c r="E46" s="70"/>
      <c r="F46" s="7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48"/>
      <c r="D47" s="25"/>
      <c r="E47" s="70"/>
      <c r="F47" s="7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6"/>
      <c r="B48" s="6"/>
      <c r="C48" s="48"/>
      <c r="D48" s="25"/>
      <c r="E48" s="70"/>
      <c r="F48" s="7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">
      <c r="A49" s="6"/>
      <c r="B49" s="6"/>
      <c r="C49" s="48"/>
      <c r="D49" s="25"/>
      <c r="E49" s="70"/>
      <c r="F49" s="7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48"/>
      <c r="D50" s="25"/>
      <c r="E50" s="70"/>
      <c r="F50" s="7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48"/>
      <c r="D51" s="25"/>
      <c r="E51" s="70"/>
      <c r="F51" s="7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48"/>
      <c r="D52" s="25"/>
      <c r="E52" s="70"/>
      <c r="F52" s="7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48"/>
      <c r="D53" s="25"/>
      <c r="E53" s="70"/>
      <c r="F53" s="7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48"/>
      <c r="D54" s="25"/>
      <c r="E54" s="70"/>
      <c r="F54" s="7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48"/>
      <c r="D55" s="25"/>
      <c r="E55" s="70"/>
      <c r="F55" s="7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48"/>
      <c r="D56" s="25"/>
      <c r="E56" s="70"/>
      <c r="F56" s="7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48"/>
      <c r="D57" s="25"/>
      <c r="E57" s="70"/>
      <c r="F57" s="7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48"/>
      <c r="D58" s="25"/>
      <c r="E58" s="70"/>
      <c r="F58" s="7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48"/>
      <c r="D59" s="25"/>
      <c r="E59" s="70"/>
      <c r="F59" s="7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48"/>
      <c r="D60" s="25"/>
      <c r="E60" s="70"/>
      <c r="F60" s="7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48"/>
      <c r="D61" s="25"/>
      <c r="E61" s="70"/>
      <c r="F61" s="7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48"/>
      <c r="D62" s="25"/>
      <c r="E62" s="70"/>
      <c r="F62" s="7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48"/>
      <c r="D63" s="25"/>
      <c r="E63" s="70"/>
      <c r="F63" s="7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48"/>
      <c r="D64" s="25"/>
      <c r="E64" s="70"/>
      <c r="F64" s="7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48"/>
      <c r="D65" s="25"/>
      <c r="E65" s="70"/>
      <c r="F65" s="7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48"/>
      <c r="D66" s="25"/>
      <c r="E66" s="70"/>
      <c r="F66" s="7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48"/>
      <c r="D67" s="25"/>
      <c r="E67" s="70"/>
      <c r="F67" s="7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48"/>
      <c r="D68" s="25"/>
      <c r="E68" s="70"/>
      <c r="F68" s="7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48"/>
      <c r="D69" s="25"/>
      <c r="E69" s="70"/>
      <c r="F69" s="7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48"/>
      <c r="D70" s="25"/>
      <c r="E70" s="70"/>
      <c r="F70" s="7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48"/>
      <c r="D71" s="25"/>
      <c r="E71" s="70"/>
      <c r="F71" s="7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48"/>
      <c r="D72" s="25"/>
      <c r="E72" s="70"/>
      <c r="F72" s="7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48"/>
      <c r="D73" s="25"/>
      <c r="E73" s="70"/>
      <c r="F73" s="7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48"/>
      <c r="D74" s="25"/>
      <c r="E74" s="70"/>
      <c r="F74" s="7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48"/>
      <c r="D75" s="25"/>
      <c r="E75" s="70"/>
      <c r="F75" s="7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48"/>
      <c r="D76" s="25"/>
      <c r="E76" s="70"/>
      <c r="F76" s="7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48"/>
      <c r="D77" s="25"/>
      <c r="E77" s="70"/>
      <c r="F77" s="7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48"/>
      <c r="D78" s="25"/>
      <c r="E78" s="70"/>
      <c r="F78" s="7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48"/>
      <c r="D79" s="25"/>
      <c r="E79" s="70"/>
      <c r="F79" s="7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48"/>
      <c r="D80" s="25"/>
      <c r="E80" s="70"/>
      <c r="F80" s="7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48"/>
      <c r="D81" s="25"/>
      <c r="E81" s="70"/>
      <c r="F81" s="7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48"/>
      <c r="D82" s="25"/>
      <c r="E82" s="70"/>
      <c r="F82" s="7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48"/>
      <c r="D83" s="25"/>
      <c r="E83" s="70"/>
      <c r="F83" s="7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48"/>
      <c r="D84" s="25"/>
      <c r="E84" s="70"/>
      <c r="F84" s="7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48"/>
      <c r="D85" s="25"/>
      <c r="E85" s="70"/>
      <c r="F85" s="7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48"/>
      <c r="D86" s="25"/>
      <c r="E86" s="70"/>
      <c r="F86" s="7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48"/>
      <c r="D87" s="25"/>
      <c r="E87" s="70"/>
      <c r="F87" s="7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48"/>
      <c r="D88" s="25"/>
      <c r="E88" s="70"/>
      <c r="F88" s="7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48"/>
      <c r="D89" s="25"/>
      <c r="E89" s="70"/>
      <c r="F89" s="7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48"/>
      <c r="D90" s="25"/>
      <c r="E90" s="70"/>
      <c r="F90" s="7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</sheetData>
  <hyperlinks>
    <hyperlink ref="F4" r:id="rId1"/>
    <hyperlink ref="F5" r:id="rId2"/>
    <hyperlink ref="F6" r:id="rId3"/>
    <hyperlink ref="F7" r:id="rId4"/>
    <hyperlink ref="F1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workbookViewId="0"/>
  </sheetViews>
  <sheetFormatPr defaultColWidth="14.42578125" defaultRowHeight="12.75" customHeight="1" x14ac:dyDescent="0.2"/>
  <cols>
    <col min="1" max="1" width="19.140625" customWidth="1"/>
    <col min="2" max="2" width="23.28515625" customWidth="1"/>
    <col min="3" max="5" width="17.28515625" customWidth="1"/>
    <col min="6" max="6" width="1.28515625" customWidth="1"/>
    <col min="7" max="7" width="64.140625" customWidth="1"/>
    <col min="8" max="20" width="17.28515625" customWidth="1"/>
  </cols>
  <sheetData>
    <row r="1" spans="1:20" ht="12.75" customHeight="1" x14ac:dyDescent="0.2">
      <c r="A1" s="2" t="s">
        <v>0</v>
      </c>
      <c r="B1" s="4"/>
      <c r="C1" s="6"/>
      <c r="D1" s="6"/>
      <c r="E1" s="6"/>
      <c r="F1" s="5"/>
      <c r="G1" s="8" t="s">
        <v>7</v>
      </c>
      <c r="H1" s="8" t="s">
        <v>8</v>
      </c>
      <c r="I1" s="11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.75" customHeight="1" x14ac:dyDescent="0.2">
      <c r="A2" s="13" t="s">
        <v>11</v>
      </c>
      <c r="B2" s="6"/>
      <c r="C2" s="6"/>
      <c r="D2" s="6"/>
      <c r="E2" s="6"/>
      <c r="F2" s="5"/>
      <c r="G2" s="15"/>
      <c r="H2" s="15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2.75" customHeight="1" x14ac:dyDescent="0.2">
      <c r="A3" s="6"/>
      <c r="B3" s="6"/>
      <c r="C3" s="6"/>
      <c r="D3" s="6"/>
      <c r="E3" s="6"/>
      <c r="F3" s="5"/>
      <c r="G3" s="15"/>
      <c r="H3" s="15"/>
      <c r="I3" s="17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20" t="s">
        <v>14</v>
      </c>
      <c r="B4" s="21"/>
      <c r="C4" s="21"/>
      <c r="D4" s="21"/>
      <c r="E4" s="21"/>
      <c r="F4" s="5"/>
      <c r="G4" s="22"/>
      <c r="H4" s="22"/>
      <c r="I4" s="23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2.75" customHeight="1" x14ac:dyDescent="0.2">
      <c r="A5" s="6"/>
      <c r="B5" s="6"/>
      <c r="C5" s="6"/>
      <c r="D5" s="6"/>
      <c r="E5" s="6"/>
      <c r="F5" s="5"/>
      <c r="G5" s="15"/>
      <c r="H5" s="15"/>
      <c r="I5" s="17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 x14ac:dyDescent="0.2">
      <c r="A6" s="2" t="s">
        <v>18</v>
      </c>
      <c r="B6" s="2" t="s">
        <v>19</v>
      </c>
      <c r="C6" s="2" t="s">
        <v>20</v>
      </c>
      <c r="D6" s="2" t="s">
        <v>21</v>
      </c>
      <c r="E6" s="6"/>
      <c r="F6" s="5"/>
      <c r="G6" s="15"/>
      <c r="H6" s="15"/>
      <c r="I6" s="17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 x14ac:dyDescent="0.2">
      <c r="A7" s="13" t="s">
        <v>22</v>
      </c>
      <c r="B7" s="13" t="s">
        <v>23</v>
      </c>
      <c r="C7" s="24">
        <v>66100</v>
      </c>
      <c r="D7" s="25">
        <f t="shared" ref="D7:D10" si="0">C7/1000000</f>
        <v>6.6100000000000006E-2</v>
      </c>
      <c r="E7" s="6"/>
      <c r="F7" s="5"/>
      <c r="G7" s="26" t="s">
        <v>26</v>
      </c>
      <c r="H7" s="26" t="s">
        <v>27</v>
      </c>
      <c r="I7" s="27" t="s">
        <v>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 x14ac:dyDescent="0.2">
      <c r="A8" s="13" t="s">
        <v>22</v>
      </c>
      <c r="B8" s="13" t="s">
        <v>31</v>
      </c>
      <c r="C8" s="24">
        <v>6022</v>
      </c>
      <c r="D8" s="25">
        <f t="shared" si="0"/>
        <v>6.0219999999999996E-3</v>
      </c>
      <c r="E8" s="6"/>
      <c r="F8" s="5"/>
      <c r="G8" s="28">
        <v>2009</v>
      </c>
      <c r="H8" s="28" t="s">
        <v>27</v>
      </c>
      <c r="I8" s="29" t="s">
        <v>28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 x14ac:dyDescent="0.2">
      <c r="A9" s="14" t="s">
        <v>33</v>
      </c>
      <c r="B9" s="14" t="s">
        <v>34</v>
      </c>
      <c r="C9" s="18">
        <f>30400+119700</f>
        <v>150100</v>
      </c>
      <c r="D9" s="30">
        <f t="shared" si="0"/>
        <v>0.15010000000000001</v>
      </c>
      <c r="E9" s="10"/>
      <c r="F9" s="31"/>
      <c r="G9" s="26" t="s">
        <v>37</v>
      </c>
      <c r="H9" s="26" t="s">
        <v>38</v>
      </c>
      <c r="I9" s="27" t="s">
        <v>39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.75" customHeight="1" x14ac:dyDescent="0.2">
      <c r="A10" s="14" t="s">
        <v>33</v>
      </c>
      <c r="B10" s="14" t="s">
        <v>40</v>
      </c>
      <c r="C10" s="32">
        <v>69500</v>
      </c>
      <c r="D10" s="30">
        <f t="shared" si="0"/>
        <v>6.9500000000000006E-2</v>
      </c>
      <c r="E10" s="10"/>
      <c r="F10" s="31"/>
      <c r="G10" s="26" t="s">
        <v>37</v>
      </c>
      <c r="H10" s="26" t="s">
        <v>38</v>
      </c>
      <c r="I10" s="27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.75" customHeight="1" x14ac:dyDescent="0.2">
      <c r="A11" s="33" t="s">
        <v>33</v>
      </c>
      <c r="B11" s="33" t="s">
        <v>43</v>
      </c>
      <c r="C11" s="34">
        <f t="shared" ref="C11:D11" si="1">SUM(C9:C10)</f>
        <v>219600</v>
      </c>
      <c r="D11" s="35">
        <f t="shared" si="1"/>
        <v>0.21960000000000002</v>
      </c>
      <c r="E11" s="4"/>
      <c r="F11" s="31"/>
      <c r="G11" s="15"/>
      <c r="H11" s="15"/>
      <c r="I11" s="17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.75" customHeight="1" x14ac:dyDescent="0.2">
      <c r="A12" s="13" t="s">
        <v>33</v>
      </c>
      <c r="B12" s="13" t="s">
        <v>47</v>
      </c>
      <c r="C12" s="36">
        <f>AVERAGE(714,973)</f>
        <v>843.5</v>
      </c>
      <c r="D12" s="37">
        <f t="shared" ref="D12:D21" si="2">C12/1000000</f>
        <v>8.4349999999999996E-4</v>
      </c>
      <c r="E12" s="6"/>
      <c r="F12" s="5"/>
      <c r="G12" s="26" t="s">
        <v>56</v>
      </c>
      <c r="H12" s="26" t="s">
        <v>57</v>
      </c>
      <c r="I12" s="27" t="s">
        <v>39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 x14ac:dyDescent="0.2">
      <c r="A13" s="13" t="s">
        <v>59</v>
      </c>
      <c r="B13" s="13" t="s">
        <v>60</v>
      </c>
      <c r="C13" s="24">
        <v>6883</v>
      </c>
      <c r="D13" s="25">
        <f t="shared" si="2"/>
        <v>6.8830000000000002E-3</v>
      </c>
      <c r="E13" s="6"/>
      <c r="F13" s="5"/>
      <c r="G13" s="26" t="s">
        <v>61</v>
      </c>
      <c r="H13" s="26" t="s">
        <v>62</v>
      </c>
      <c r="I13" s="27" t="s">
        <v>63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2.75" customHeight="1" x14ac:dyDescent="0.2">
      <c r="A14" s="13" t="s">
        <v>59</v>
      </c>
      <c r="B14" s="13" t="s">
        <v>64</v>
      </c>
      <c r="C14" s="24">
        <v>560</v>
      </c>
      <c r="D14" s="38">
        <f t="shared" si="2"/>
        <v>5.5999999999999995E-4</v>
      </c>
      <c r="E14" s="6"/>
      <c r="F14" s="5"/>
      <c r="G14" s="26" t="s">
        <v>61</v>
      </c>
      <c r="H14" s="26" t="s">
        <v>62</v>
      </c>
      <c r="I14" s="27" t="s">
        <v>63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2.75" customHeight="1" x14ac:dyDescent="0.2">
      <c r="A15" s="13" t="s">
        <v>69</v>
      </c>
      <c r="B15" s="13" t="s">
        <v>70</v>
      </c>
      <c r="C15" s="24">
        <v>888746</v>
      </c>
      <c r="D15" s="25">
        <f t="shared" si="2"/>
        <v>0.88874600000000004</v>
      </c>
      <c r="E15" s="6"/>
      <c r="F15" s="5"/>
      <c r="G15" s="26" t="s">
        <v>37</v>
      </c>
      <c r="H15" s="26" t="s">
        <v>12</v>
      </c>
      <c r="I15" s="19" t="s">
        <v>13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">
      <c r="A16" s="13" t="s">
        <v>69</v>
      </c>
      <c r="B16" s="13" t="s">
        <v>55</v>
      </c>
      <c r="C16" s="24">
        <v>4818118</v>
      </c>
      <c r="D16" s="25">
        <f t="shared" si="2"/>
        <v>4.8181180000000001</v>
      </c>
      <c r="E16" s="6"/>
      <c r="F16" s="5"/>
      <c r="G16" s="26" t="s">
        <v>37</v>
      </c>
      <c r="H16" s="26" t="s">
        <v>12</v>
      </c>
      <c r="I16" s="19" t="s">
        <v>13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2.75" customHeight="1" x14ac:dyDescent="0.2">
      <c r="A17" s="13" t="s">
        <v>69</v>
      </c>
      <c r="B17" s="13" t="s">
        <v>73</v>
      </c>
      <c r="C17" s="24">
        <v>8826903.4000000004</v>
      </c>
      <c r="D17" s="25">
        <f t="shared" si="2"/>
        <v>8.8269034000000008</v>
      </c>
      <c r="E17" s="6"/>
      <c r="F17" s="5"/>
      <c r="G17" s="26" t="s">
        <v>37</v>
      </c>
      <c r="H17" s="26" t="s">
        <v>12</v>
      </c>
      <c r="I17" s="19" t="s">
        <v>13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 customHeight="1" x14ac:dyDescent="0.2">
      <c r="A18" s="33" t="s">
        <v>77</v>
      </c>
      <c r="B18" s="13" t="s">
        <v>78</v>
      </c>
      <c r="C18" s="36">
        <f>SUM(C15:C17)</f>
        <v>14533767.4</v>
      </c>
      <c r="D18" s="25">
        <f t="shared" si="2"/>
        <v>14.5337674</v>
      </c>
      <c r="E18" s="6"/>
      <c r="F18" s="5"/>
      <c r="G18" s="26" t="s">
        <v>37</v>
      </c>
      <c r="H18" s="26" t="s">
        <v>12</v>
      </c>
      <c r="I18" s="19" t="s">
        <v>13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2.75" customHeight="1" x14ac:dyDescent="0.2">
      <c r="A19" s="13" t="s">
        <v>52</v>
      </c>
      <c r="B19" s="13" t="s">
        <v>81</v>
      </c>
      <c r="C19" s="24">
        <v>7490661.3499999996</v>
      </c>
      <c r="D19" s="25">
        <f t="shared" si="2"/>
        <v>7.4906613499999999</v>
      </c>
      <c r="E19" s="6"/>
      <c r="F19" s="5"/>
      <c r="G19" s="15"/>
      <c r="H19" s="15"/>
      <c r="I19" s="1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 customHeight="1" x14ac:dyDescent="0.2">
      <c r="A20" s="26" t="s">
        <v>86</v>
      </c>
      <c r="B20" s="26" t="s">
        <v>87</v>
      </c>
      <c r="C20" s="46">
        <f>C67*1000000</f>
        <v>36966209.223999999</v>
      </c>
      <c r="D20" s="50">
        <f t="shared" si="2"/>
        <v>36.966209223999996</v>
      </c>
      <c r="E20" s="51" t="s">
        <v>91</v>
      </c>
      <c r="F20" s="52"/>
      <c r="G20" s="15"/>
      <c r="H20" s="15"/>
      <c r="I20" s="17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customHeight="1" x14ac:dyDescent="0.2">
      <c r="A21" s="26" t="s">
        <v>86</v>
      </c>
      <c r="B21" s="26" t="s">
        <v>94</v>
      </c>
      <c r="C21" s="53">
        <v>6706728.9199999999</v>
      </c>
      <c r="D21" s="50">
        <f t="shared" si="2"/>
        <v>6.7067289199999998</v>
      </c>
      <c r="E21" s="15"/>
      <c r="F21" s="52"/>
      <c r="G21" s="26" t="s">
        <v>37</v>
      </c>
      <c r="H21" s="26" t="s">
        <v>12</v>
      </c>
      <c r="I21" s="19" t="s">
        <v>13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customHeight="1" x14ac:dyDescent="0.2">
      <c r="A22" s="6"/>
      <c r="B22" s="6"/>
      <c r="C22" s="6"/>
      <c r="D22" s="6"/>
      <c r="E22" s="6"/>
      <c r="F22" s="5"/>
      <c r="G22" s="15"/>
      <c r="H22" s="15"/>
      <c r="I22" s="1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 customHeight="1" x14ac:dyDescent="0.2">
      <c r="A23" s="20" t="s">
        <v>98</v>
      </c>
      <c r="B23" s="21"/>
      <c r="C23" s="21"/>
      <c r="D23" s="21"/>
      <c r="E23" s="21"/>
      <c r="F23" s="5"/>
      <c r="G23" s="22"/>
      <c r="H23" s="22"/>
      <c r="I23" s="2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2.75" customHeight="1" x14ac:dyDescent="0.2">
      <c r="A24" s="6"/>
      <c r="B24" s="6"/>
      <c r="C24" s="6"/>
      <c r="D24" s="6"/>
      <c r="E24" s="6"/>
      <c r="F24" s="5"/>
      <c r="G24" s="15"/>
      <c r="H24" s="15"/>
      <c r="I24" s="1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 customHeight="1" x14ac:dyDescent="0.2">
      <c r="A25" s="2" t="s">
        <v>18</v>
      </c>
      <c r="B25" s="2" t="s">
        <v>19</v>
      </c>
      <c r="C25" s="2" t="s">
        <v>100</v>
      </c>
      <c r="D25" s="54" t="s">
        <v>101</v>
      </c>
      <c r="E25" s="6"/>
      <c r="F25" s="5"/>
      <c r="G25" s="15"/>
      <c r="H25" s="15"/>
      <c r="I25" s="1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 customHeight="1" x14ac:dyDescent="0.2">
      <c r="A26" s="13" t="s">
        <v>22</v>
      </c>
      <c r="B26" s="13" t="s">
        <v>103</v>
      </c>
      <c r="C26" s="36">
        <f t="shared" ref="C26:C31" si="3">D26/100</f>
        <v>6418</v>
      </c>
      <c r="D26" s="32">
        <v>641800</v>
      </c>
      <c r="E26" s="6"/>
      <c r="F26" s="5"/>
      <c r="G26" s="26" t="s">
        <v>105</v>
      </c>
      <c r="H26" s="26" t="s">
        <v>27</v>
      </c>
      <c r="I26" s="27" t="s">
        <v>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 customHeight="1" x14ac:dyDescent="0.2">
      <c r="A27" s="13" t="s">
        <v>33</v>
      </c>
      <c r="B27" s="13" t="s">
        <v>106</v>
      </c>
      <c r="C27" s="36">
        <f t="shared" si="3"/>
        <v>1337</v>
      </c>
      <c r="D27" s="32">
        <v>133700</v>
      </c>
      <c r="E27" s="6"/>
      <c r="F27" s="5"/>
      <c r="G27" s="26" t="s">
        <v>108</v>
      </c>
      <c r="H27" s="26" t="s">
        <v>62</v>
      </c>
      <c r="I27" s="27" t="s">
        <v>109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 customHeight="1" x14ac:dyDescent="0.2">
      <c r="A28" s="13" t="s">
        <v>59</v>
      </c>
      <c r="B28" s="13" t="s">
        <v>111</v>
      </c>
      <c r="C28" s="36">
        <f t="shared" si="3"/>
        <v>2967.2</v>
      </c>
      <c r="D28" s="32">
        <v>296720</v>
      </c>
      <c r="E28" s="6"/>
      <c r="F28" s="5"/>
      <c r="G28" s="26" t="s">
        <v>61</v>
      </c>
      <c r="H28" s="26" t="s">
        <v>62</v>
      </c>
      <c r="I28" s="27" t="s">
        <v>113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 customHeight="1" x14ac:dyDescent="0.2">
      <c r="A29" s="13" t="s">
        <v>69</v>
      </c>
      <c r="B29" s="13" t="s">
        <v>70</v>
      </c>
      <c r="C29" s="36">
        <f t="shared" si="3"/>
        <v>2746.46</v>
      </c>
      <c r="D29" s="32">
        <v>274646</v>
      </c>
      <c r="E29" s="6"/>
      <c r="F29" s="5"/>
      <c r="G29" s="26" t="s">
        <v>37</v>
      </c>
      <c r="H29" s="26" t="s">
        <v>12</v>
      </c>
      <c r="I29" s="19" t="s">
        <v>13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 customHeight="1" x14ac:dyDescent="0.2">
      <c r="A30" s="13" t="s">
        <v>69</v>
      </c>
      <c r="B30" s="13" t="s">
        <v>55</v>
      </c>
      <c r="C30" s="36">
        <f t="shared" si="3"/>
        <v>32759.905200000001</v>
      </c>
      <c r="D30" s="14">
        <v>3275990.52</v>
      </c>
      <c r="E30" s="6"/>
      <c r="F30" s="5"/>
      <c r="G30" s="26" t="s">
        <v>37</v>
      </c>
      <c r="H30" s="26" t="s">
        <v>12</v>
      </c>
      <c r="I30" s="19" t="s">
        <v>13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 customHeight="1" x14ac:dyDescent="0.2">
      <c r="A31" s="13" t="s">
        <v>69</v>
      </c>
      <c r="B31" s="13" t="s">
        <v>73</v>
      </c>
      <c r="C31" s="36">
        <f t="shared" si="3"/>
        <v>100398.4607</v>
      </c>
      <c r="D31" s="14">
        <v>10039846.07</v>
      </c>
      <c r="E31" s="6"/>
      <c r="F31" s="5"/>
      <c r="G31" s="26" t="s">
        <v>37</v>
      </c>
      <c r="H31" s="26" t="s">
        <v>12</v>
      </c>
      <c r="I31" s="19" t="s">
        <v>13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">
      <c r="A32" s="33" t="s">
        <v>77</v>
      </c>
      <c r="B32" s="13" t="s">
        <v>78</v>
      </c>
      <c r="C32" s="36">
        <f t="shared" ref="C32:D32" si="4">SUM(C29:C31)</f>
        <v>135904.8259</v>
      </c>
      <c r="D32" s="55">
        <f t="shared" si="4"/>
        <v>13590482.59</v>
      </c>
      <c r="E32" s="6"/>
      <c r="F32" s="5"/>
      <c r="G32" s="26" t="s">
        <v>37</v>
      </c>
      <c r="H32" s="26" t="s">
        <v>12</v>
      </c>
      <c r="I32" s="19" t="s">
        <v>13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 customHeight="1" x14ac:dyDescent="0.2">
      <c r="A33" s="13" t="s">
        <v>52</v>
      </c>
      <c r="B33" s="13" t="s">
        <v>81</v>
      </c>
      <c r="C33" s="36">
        <f t="shared" ref="C33:C35" si="5">D33/100</f>
        <v>42910.142599999999</v>
      </c>
      <c r="D33" s="14">
        <v>4291014.26</v>
      </c>
      <c r="E33" s="6"/>
      <c r="F33" s="5"/>
      <c r="G33" s="26" t="s">
        <v>37</v>
      </c>
      <c r="H33" s="26" t="s">
        <v>12</v>
      </c>
      <c r="I33" s="19" t="s">
        <v>13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s="6"/>
      <c r="B34" s="6"/>
      <c r="C34" s="36">
        <f t="shared" si="5"/>
        <v>0</v>
      </c>
      <c r="D34" s="10"/>
      <c r="E34" s="6"/>
      <c r="F34" s="5"/>
      <c r="G34" s="15"/>
      <c r="H34" s="15"/>
      <c r="I34" s="1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25.5" x14ac:dyDescent="0.2">
      <c r="A35" s="26" t="s">
        <v>86</v>
      </c>
      <c r="B35" s="26" t="s">
        <v>94</v>
      </c>
      <c r="C35" s="46">
        <f t="shared" si="5"/>
        <v>69693.731</v>
      </c>
      <c r="D35" s="26">
        <v>6969373.0999999996</v>
      </c>
      <c r="E35" s="51" t="s">
        <v>91</v>
      </c>
      <c r="F35" s="52"/>
      <c r="G35" s="26" t="s">
        <v>37</v>
      </c>
      <c r="H35" s="26" t="s">
        <v>12</v>
      </c>
      <c r="I35" s="19" t="s">
        <v>13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">
      <c r="A36" s="6"/>
      <c r="B36" s="6"/>
      <c r="C36" s="6"/>
      <c r="D36" s="10"/>
      <c r="E36" s="6"/>
      <c r="F36" s="5"/>
      <c r="G36" s="15"/>
      <c r="H36" s="15"/>
      <c r="I36" s="1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20" t="s">
        <v>128</v>
      </c>
      <c r="B37" s="21"/>
      <c r="C37" s="21"/>
      <c r="D37" s="21"/>
      <c r="E37" s="21"/>
      <c r="F37" s="5"/>
      <c r="G37" s="22"/>
      <c r="H37" s="22"/>
      <c r="I37" s="2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">
      <c r="A38" s="6"/>
      <c r="B38" s="6"/>
      <c r="C38" s="6"/>
      <c r="D38" s="6"/>
      <c r="E38" s="6"/>
      <c r="F38" s="5"/>
      <c r="G38" s="15"/>
      <c r="H38" s="15"/>
      <c r="I38" s="1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2" t="s">
        <v>18</v>
      </c>
      <c r="B39" s="2" t="s">
        <v>19</v>
      </c>
      <c r="C39" s="2" t="s">
        <v>130</v>
      </c>
      <c r="D39" s="54" t="s">
        <v>131</v>
      </c>
      <c r="E39" s="44"/>
      <c r="F39" s="56"/>
      <c r="G39" s="57"/>
      <c r="H39" s="57"/>
      <c r="I39" s="58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1:20" ht="25.5" x14ac:dyDescent="0.2">
      <c r="A40" s="6"/>
      <c r="B40" s="6"/>
      <c r="C40" s="13" t="s">
        <v>135</v>
      </c>
      <c r="D40" s="10"/>
      <c r="E40" s="6"/>
      <c r="F40" s="5"/>
      <c r="G40" s="15"/>
      <c r="H40" s="15"/>
      <c r="I40" s="1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38.25" x14ac:dyDescent="0.2">
      <c r="A41" s="13" t="s">
        <v>22</v>
      </c>
      <c r="B41" s="33" t="s">
        <v>10</v>
      </c>
      <c r="C41" s="34">
        <f>D41/1000000</f>
        <v>661</v>
      </c>
      <c r="D41" s="18">
        <f>10*1000000*C7/1000</f>
        <v>661000000</v>
      </c>
      <c r="E41" s="10"/>
      <c r="F41" s="31"/>
      <c r="G41" s="26" t="s">
        <v>139</v>
      </c>
      <c r="H41" s="26" t="s">
        <v>27</v>
      </c>
      <c r="I41" s="27" t="s">
        <v>28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38.25" x14ac:dyDescent="0.2">
      <c r="A42" s="13" t="s">
        <v>22</v>
      </c>
      <c r="B42" s="33" t="s">
        <v>51</v>
      </c>
      <c r="C42" s="34">
        <f>661*(100/229)</f>
        <v>288.64628820960701</v>
      </c>
      <c r="D42" s="18"/>
      <c r="E42" s="10"/>
      <c r="F42" s="31"/>
      <c r="G42" s="26" t="s">
        <v>53</v>
      </c>
      <c r="H42" s="26" t="s">
        <v>27</v>
      </c>
      <c r="I42" s="27" t="s">
        <v>54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38.25" x14ac:dyDescent="0.2">
      <c r="A43" s="13" t="s">
        <v>22</v>
      </c>
      <c r="B43" s="13" t="s">
        <v>58</v>
      </c>
      <c r="C43" s="36">
        <f>(C42*1.0016)*0.9292666</f>
        <v>268.65852181491709</v>
      </c>
      <c r="D43" s="10"/>
      <c r="E43" s="6"/>
      <c r="F43" s="5"/>
      <c r="G43" s="26" t="s">
        <v>66</v>
      </c>
      <c r="H43" s="26" t="s">
        <v>67</v>
      </c>
      <c r="I43" s="27" t="s">
        <v>68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38.25" x14ac:dyDescent="0.2">
      <c r="A44" s="26" t="s">
        <v>33</v>
      </c>
      <c r="B44" s="26" t="s">
        <v>148</v>
      </c>
      <c r="C44" s="59">
        <f>(C12*1000*C59/0.625)/1000000000</f>
        <v>53.984000000000002</v>
      </c>
      <c r="D44" s="6"/>
      <c r="E44" s="6"/>
      <c r="F44" s="5"/>
      <c r="G44" s="26" t="s">
        <v>151</v>
      </c>
      <c r="H44" s="26" t="s">
        <v>153</v>
      </c>
      <c r="I44" s="1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38.25" x14ac:dyDescent="0.2">
      <c r="A45" s="26" t="s">
        <v>33</v>
      </c>
      <c r="B45" s="26" t="s">
        <v>154</v>
      </c>
      <c r="C45" s="59">
        <f>(C11*1000*C59/C60/0.625)/1000000000</f>
        <v>46.847999999999999</v>
      </c>
      <c r="D45" s="6"/>
      <c r="E45" s="6"/>
      <c r="F45" s="5"/>
      <c r="G45" s="26" t="s">
        <v>157</v>
      </c>
      <c r="H45" s="26" t="s">
        <v>153</v>
      </c>
      <c r="I45" s="1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38.25" x14ac:dyDescent="0.2">
      <c r="A46" s="13" t="s">
        <v>33</v>
      </c>
      <c r="B46" s="13" t="s">
        <v>159</v>
      </c>
      <c r="C46" s="60">
        <f>AVERAGE(C44:C45)</f>
        <v>50.415999999999997</v>
      </c>
      <c r="D46" s="6"/>
      <c r="E46" s="6"/>
      <c r="F46" s="5"/>
      <c r="G46" s="15"/>
      <c r="H46" s="15"/>
      <c r="I46" s="1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5.5" x14ac:dyDescent="0.2">
      <c r="A47" s="13" t="s">
        <v>162</v>
      </c>
      <c r="B47" s="13" t="s">
        <v>163</v>
      </c>
      <c r="C47" s="61">
        <f>(C62*1000*C14)/1000000000</f>
        <v>17.667439999999999</v>
      </c>
      <c r="D47" s="6"/>
      <c r="E47" s="6"/>
      <c r="F47" s="5"/>
      <c r="G47" s="26" t="s">
        <v>167</v>
      </c>
      <c r="H47" s="15"/>
      <c r="I47" s="1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5.5" x14ac:dyDescent="0.2">
      <c r="A48" s="13" t="s">
        <v>69</v>
      </c>
      <c r="B48" s="13" t="s">
        <v>70</v>
      </c>
      <c r="C48" s="60">
        <f t="shared" ref="C48:C50" si="6">D48/1000000</f>
        <v>0.11646382000000001</v>
      </c>
      <c r="D48" s="14">
        <v>116463.82</v>
      </c>
      <c r="E48" s="6"/>
      <c r="F48" s="5"/>
      <c r="G48" s="26" t="s">
        <v>170</v>
      </c>
      <c r="H48" s="26" t="s">
        <v>12</v>
      </c>
      <c r="I48" s="19" t="s">
        <v>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5.5" x14ac:dyDescent="0.2">
      <c r="A49" s="13" t="s">
        <v>69</v>
      </c>
      <c r="B49" s="13" t="s">
        <v>55</v>
      </c>
      <c r="C49" s="60">
        <f t="shared" si="6"/>
        <v>5.1239576799999993</v>
      </c>
      <c r="D49" s="14">
        <v>5123957.68</v>
      </c>
      <c r="E49" s="6"/>
      <c r="F49" s="5"/>
      <c r="G49" s="26" t="s">
        <v>170</v>
      </c>
      <c r="H49" s="26" t="s">
        <v>12</v>
      </c>
      <c r="I49" s="19" t="s">
        <v>13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5.5" x14ac:dyDescent="0.2">
      <c r="A50" s="13" t="s">
        <v>69</v>
      </c>
      <c r="B50" s="13" t="s">
        <v>73</v>
      </c>
      <c r="C50" s="60">
        <f t="shared" si="6"/>
        <v>9.483271929999999</v>
      </c>
      <c r="D50" s="14">
        <v>9483271.9299999997</v>
      </c>
      <c r="E50" s="6"/>
      <c r="F50" s="5"/>
      <c r="G50" s="26" t="s">
        <v>170</v>
      </c>
      <c r="H50" s="26" t="s">
        <v>12</v>
      </c>
      <c r="I50" s="19" t="s">
        <v>13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38.25" x14ac:dyDescent="0.2">
      <c r="A51" s="33" t="s">
        <v>77</v>
      </c>
      <c r="B51" s="13" t="s">
        <v>78</v>
      </c>
      <c r="C51" s="60">
        <f>SUM(C48:C50)</f>
        <v>14.723693429999997</v>
      </c>
      <c r="D51" s="10"/>
      <c r="E51" s="6"/>
      <c r="F51" s="5"/>
      <c r="G51" s="26" t="s">
        <v>170</v>
      </c>
      <c r="H51" s="26" t="s">
        <v>12</v>
      </c>
      <c r="I51" s="19" t="s">
        <v>13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25.5" x14ac:dyDescent="0.2">
      <c r="A52" s="13" t="s">
        <v>52</v>
      </c>
      <c r="B52" s="13" t="s">
        <v>81</v>
      </c>
      <c r="C52" s="60">
        <f>D52/1000000</f>
        <v>11.930855730000001</v>
      </c>
      <c r="D52" s="14">
        <v>11930855.73</v>
      </c>
      <c r="E52" s="6"/>
      <c r="F52" s="5"/>
      <c r="G52" s="26" t="s">
        <v>170</v>
      </c>
      <c r="H52" s="26" t="s">
        <v>12</v>
      </c>
      <c r="I52" s="19" t="s">
        <v>13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6"/>
      <c r="B53" s="6"/>
      <c r="C53" s="60"/>
      <c r="D53" s="10"/>
      <c r="E53" s="6"/>
      <c r="F53" s="5"/>
      <c r="G53" s="15"/>
      <c r="H53" s="15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5.5" x14ac:dyDescent="0.2">
      <c r="A54" s="26" t="s">
        <v>86</v>
      </c>
      <c r="B54" s="26" t="s">
        <v>178</v>
      </c>
      <c r="C54" s="59">
        <f>D54/1000000</f>
        <v>38.336711030000004</v>
      </c>
      <c r="D54" s="26">
        <v>38336711.030000001</v>
      </c>
      <c r="E54" s="51" t="s">
        <v>91</v>
      </c>
      <c r="F54" s="52"/>
      <c r="G54" s="15"/>
      <c r="H54" s="15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">
      <c r="A55" s="6"/>
      <c r="B55" s="6"/>
      <c r="C55" s="6"/>
      <c r="D55" s="6"/>
      <c r="E55" s="6"/>
      <c r="F55" s="5"/>
      <c r="G55" s="15"/>
      <c r="H55" s="15"/>
      <c r="I55" s="1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6"/>
      <c r="B56" s="6"/>
      <c r="C56" s="6"/>
      <c r="D56" s="6"/>
      <c r="E56" s="6"/>
      <c r="F56" s="5"/>
      <c r="G56" s="15"/>
      <c r="H56" s="15"/>
      <c r="I56" s="1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5.5" x14ac:dyDescent="0.2">
      <c r="A57" s="62" t="s">
        <v>182</v>
      </c>
      <c r="B57" s="63"/>
      <c r="C57" s="63"/>
      <c r="D57" s="21"/>
      <c r="E57" s="21"/>
      <c r="F57" s="21"/>
      <c r="G57" s="22"/>
      <c r="H57" s="22"/>
      <c r="I57" s="2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38.25" x14ac:dyDescent="0.2">
      <c r="A58" s="64" t="s">
        <v>33</v>
      </c>
      <c r="B58" s="64" t="s">
        <v>187</v>
      </c>
      <c r="C58" s="64">
        <v>150</v>
      </c>
      <c r="D58" s="6"/>
      <c r="E58" s="6"/>
      <c r="F58" s="5"/>
      <c r="G58" s="26" t="s">
        <v>189</v>
      </c>
      <c r="H58" s="26" t="s">
        <v>62</v>
      </c>
      <c r="I58" s="27" t="s">
        <v>190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5.5" x14ac:dyDescent="0.2">
      <c r="A59" s="64" t="s">
        <v>33</v>
      </c>
      <c r="B59" s="64" t="s">
        <v>192</v>
      </c>
      <c r="C59" s="64">
        <v>40000</v>
      </c>
      <c r="D59" s="6"/>
      <c r="E59" s="6"/>
      <c r="F59" s="5"/>
      <c r="G59" s="26" t="s">
        <v>193</v>
      </c>
      <c r="H59" s="26" t="s">
        <v>194</v>
      </c>
      <c r="I59" s="27" t="s">
        <v>195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51" x14ac:dyDescent="0.2">
      <c r="A60" s="64" t="s">
        <v>33</v>
      </c>
      <c r="B60" s="64" t="s">
        <v>198</v>
      </c>
      <c r="C60" s="64">
        <v>300</v>
      </c>
      <c r="D60" s="6"/>
      <c r="E60" s="6"/>
      <c r="F60" s="5"/>
      <c r="G60" s="26" t="s">
        <v>199</v>
      </c>
      <c r="H60" s="26" t="s">
        <v>200</v>
      </c>
      <c r="I60" s="27" t="s">
        <v>201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64" t="s">
        <v>33</v>
      </c>
      <c r="B61" s="64" t="s">
        <v>203</v>
      </c>
      <c r="C61" s="65">
        <f>MEDIAN(69.9,90,48.9,70,42.2,95,100,70,69,70,70,4.2,77,26.9,30,42.3,70.3,31.8,51,33,79.3,70,38.9,55.1,28,35,45,62.5,50,29.2,67,80,42,75,62.9)</f>
        <v>62.5</v>
      </c>
      <c r="D61" s="6"/>
      <c r="E61" s="6"/>
      <c r="F61" s="5"/>
      <c r="G61" s="26" t="s">
        <v>209</v>
      </c>
      <c r="H61" s="26" t="s">
        <v>194</v>
      </c>
      <c r="I61" s="27" t="s">
        <v>195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25.5" x14ac:dyDescent="0.2">
      <c r="A62" s="64" t="s">
        <v>162</v>
      </c>
      <c r="B62" s="64" t="s">
        <v>211</v>
      </c>
      <c r="C62" s="64">
        <v>31549</v>
      </c>
      <c r="D62" s="6"/>
      <c r="E62" s="6"/>
      <c r="F62" s="5"/>
      <c r="G62" s="26" t="s">
        <v>212</v>
      </c>
      <c r="H62" s="26" t="s">
        <v>213</v>
      </c>
      <c r="I62" s="27" t="s">
        <v>215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38.25" x14ac:dyDescent="0.2">
      <c r="A63" s="64" t="s">
        <v>86</v>
      </c>
      <c r="B63" s="64" t="s">
        <v>217</v>
      </c>
      <c r="C63" s="66">
        <f>189991953.71/1000000</f>
        <v>189.99195371000002</v>
      </c>
      <c r="D63" s="6"/>
      <c r="E63" s="6"/>
      <c r="F63" s="5"/>
      <c r="G63" s="26" t="s">
        <v>220</v>
      </c>
      <c r="H63" s="26" t="s">
        <v>12</v>
      </c>
      <c r="I63" s="27" t="s">
        <v>222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5.5" x14ac:dyDescent="0.2">
      <c r="A64" s="64" t="s">
        <v>86</v>
      </c>
      <c r="B64" s="64" t="s">
        <v>224</v>
      </c>
      <c r="C64" s="66">
        <f>26404435.16/1000000</f>
        <v>26.404435159999998</v>
      </c>
      <c r="D64" s="6"/>
      <c r="E64" s="6"/>
      <c r="F64" s="5"/>
      <c r="G64" s="26" t="s">
        <v>227</v>
      </c>
      <c r="H64" s="26" t="s">
        <v>12</v>
      </c>
      <c r="I64" s="27" t="s">
        <v>222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38.25" x14ac:dyDescent="0.2">
      <c r="A65" s="64" t="s">
        <v>86</v>
      </c>
      <c r="B65" s="64" t="s">
        <v>229</v>
      </c>
      <c r="C65" s="66">
        <f>((2.4*0.453592)/7.5)*10</f>
        <v>1.4514943999999999</v>
      </c>
      <c r="D65" s="6"/>
      <c r="E65" s="6"/>
      <c r="F65" s="5"/>
      <c r="G65" s="26" t="s">
        <v>231</v>
      </c>
      <c r="H65" s="26" t="s">
        <v>232</v>
      </c>
      <c r="I65" s="27" t="s">
        <v>234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38.25" x14ac:dyDescent="0.2">
      <c r="A66" s="64" t="s">
        <v>86</v>
      </c>
      <c r="B66" s="64" t="s">
        <v>236</v>
      </c>
      <c r="C66" s="67">
        <v>1.4</v>
      </c>
      <c r="D66" s="6"/>
      <c r="E66" s="6"/>
      <c r="F66" s="5"/>
      <c r="G66" s="26" t="s">
        <v>238</v>
      </c>
      <c r="H66" s="26" t="s">
        <v>239</v>
      </c>
      <c r="I66" s="27" t="s">
        <v>240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38.25" x14ac:dyDescent="0.2">
      <c r="A67" s="64" t="s">
        <v>86</v>
      </c>
      <c r="B67" s="64" t="s">
        <v>242</v>
      </c>
      <c r="C67" s="66">
        <f>C64*1.4</f>
        <v>36.966209223999996</v>
      </c>
      <c r="D67" s="6"/>
      <c r="E67" s="6"/>
      <c r="F67" s="5"/>
      <c r="G67" s="26" t="s">
        <v>244</v>
      </c>
      <c r="H67" s="15"/>
      <c r="I67" s="1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6"/>
      <c r="B68" s="6"/>
      <c r="C68" s="6"/>
      <c r="D68" s="6"/>
      <c r="E68" s="6"/>
      <c r="F68" s="5"/>
      <c r="G68" s="15"/>
      <c r="H68" s="15"/>
      <c r="I68" s="1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">
      <c r="A69" s="6"/>
      <c r="B69" s="6"/>
      <c r="C69" s="6"/>
      <c r="D69" s="6"/>
      <c r="E69" s="6"/>
      <c r="F69" s="5"/>
      <c r="G69" s="15"/>
      <c r="H69" s="15"/>
      <c r="I69" s="1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54" t="s">
        <v>247</v>
      </c>
      <c r="B70" s="6"/>
      <c r="C70" s="6"/>
      <c r="D70" s="6"/>
      <c r="E70" s="6"/>
      <c r="F70" s="5"/>
      <c r="G70" s="15"/>
      <c r="H70" s="15"/>
      <c r="I70" s="1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38.25" x14ac:dyDescent="0.2">
      <c r="A71" s="26" t="s">
        <v>249</v>
      </c>
      <c r="B71" s="26" t="s">
        <v>250</v>
      </c>
      <c r="C71" s="46"/>
      <c r="D71" s="15"/>
      <c r="E71" s="15"/>
      <c r="F71" s="52"/>
      <c r="G71" s="15"/>
      <c r="H71" s="15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">
      <c r="A72" s="26" t="s">
        <v>252</v>
      </c>
      <c r="B72" s="26" t="s">
        <v>253</v>
      </c>
      <c r="C72" s="36"/>
      <c r="D72" s="6"/>
      <c r="E72" s="6"/>
      <c r="F72" s="5"/>
      <c r="G72" s="15"/>
      <c r="H72" s="15"/>
      <c r="I72" s="1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25.5" x14ac:dyDescent="0.2">
      <c r="A73" s="26" t="s">
        <v>255</v>
      </c>
      <c r="B73" s="26" t="s">
        <v>256</v>
      </c>
      <c r="C73" s="36"/>
      <c r="D73" s="6"/>
      <c r="E73" s="6"/>
      <c r="F73" s="5"/>
      <c r="G73" s="15"/>
      <c r="H73" s="15"/>
      <c r="I73" s="1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5.5" x14ac:dyDescent="0.2">
      <c r="A74" s="26" t="s">
        <v>257</v>
      </c>
      <c r="B74" s="26" t="s">
        <v>256</v>
      </c>
      <c r="C74" s="46"/>
      <c r="D74" s="15"/>
      <c r="E74" s="15"/>
      <c r="F74" s="52"/>
      <c r="G74" s="15"/>
      <c r="H74" s="15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">
      <c r="A75" s="6"/>
      <c r="B75" s="6"/>
      <c r="C75" s="6"/>
      <c r="D75" s="6"/>
      <c r="E75" s="6"/>
      <c r="F75" s="5"/>
      <c r="G75" s="15"/>
      <c r="H75" s="15"/>
      <c r="I75" s="1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6"/>
      <c r="B76" s="6"/>
      <c r="C76" s="6"/>
      <c r="D76" s="6"/>
      <c r="E76" s="6"/>
      <c r="F76" s="5"/>
      <c r="G76" s="15"/>
      <c r="H76" s="15"/>
      <c r="I76" s="1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">
      <c r="A77" s="6"/>
      <c r="B77" s="6"/>
      <c r="C77" s="6"/>
      <c r="D77" s="6"/>
      <c r="E77" s="6"/>
      <c r="F77" s="5"/>
      <c r="G77" s="15"/>
      <c r="H77" s="15"/>
      <c r="I77" s="1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">
      <c r="A78" s="6"/>
      <c r="B78" s="6"/>
      <c r="C78" s="6"/>
      <c r="D78" s="6"/>
      <c r="E78" s="6"/>
      <c r="F78" s="5"/>
      <c r="G78" s="15"/>
      <c r="H78" s="15"/>
      <c r="I78" s="1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">
      <c r="A79" s="6"/>
      <c r="B79" s="6"/>
      <c r="C79" s="6"/>
      <c r="D79" s="6"/>
      <c r="E79" s="6"/>
      <c r="F79" s="5"/>
      <c r="G79" s="15"/>
      <c r="H79" s="15"/>
      <c r="I79" s="1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6"/>
      <c r="B80" s="6"/>
      <c r="C80" s="6"/>
      <c r="D80" s="6"/>
      <c r="E80" s="6"/>
      <c r="F80" s="5"/>
      <c r="G80" s="15"/>
      <c r="H80" s="15"/>
      <c r="I80" s="1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">
      <c r="A81" s="6"/>
      <c r="B81" s="6"/>
      <c r="C81" s="6"/>
      <c r="D81" s="6"/>
      <c r="E81" s="6"/>
      <c r="F81" s="5"/>
      <c r="G81" s="15"/>
      <c r="H81" s="15"/>
      <c r="I81" s="1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6"/>
      <c r="B82" s="6"/>
      <c r="C82" s="6"/>
      <c r="D82" s="6"/>
      <c r="E82" s="6"/>
      <c r="F82" s="5"/>
      <c r="G82" s="15"/>
      <c r="H82" s="15"/>
      <c r="I82" s="1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">
      <c r="A83" s="6"/>
      <c r="B83" s="6"/>
      <c r="C83" s="6"/>
      <c r="D83" s="6"/>
      <c r="E83" s="6"/>
      <c r="F83" s="5"/>
      <c r="G83" s="15"/>
      <c r="H83" s="15"/>
      <c r="I83" s="1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6"/>
      <c r="B84" s="6"/>
      <c r="C84" s="6"/>
      <c r="D84" s="6"/>
      <c r="E84" s="6"/>
      <c r="F84" s="5"/>
      <c r="G84" s="15"/>
      <c r="H84" s="15"/>
      <c r="I84" s="1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">
      <c r="A85" s="6"/>
      <c r="B85" s="6"/>
      <c r="C85" s="6"/>
      <c r="D85" s="6"/>
      <c r="E85" s="6"/>
      <c r="F85" s="5"/>
      <c r="G85" s="15"/>
      <c r="H85" s="15"/>
      <c r="I85" s="1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s="6"/>
      <c r="B86" s="6"/>
      <c r="C86" s="6"/>
      <c r="D86" s="6"/>
      <c r="E86" s="6"/>
      <c r="F86" s="5"/>
      <c r="G86" s="15"/>
      <c r="H86" s="15"/>
      <c r="I86" s="1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2">
      <c r="A87" s="6"/>
      <c r="B87" s="6"/>
      <c r="C87" s="6"/>
      <c r="D87" s="6"/>
      <c r="E87" s="6"/>
      <c r="F87" s="5"/>
      <c r="G87" s="15"/>
      <c r="H87" s="15"/>
      <c r="I87" s="1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">
      <c r="A88" s="6"/>
      <c r="B88" s="6"/>
      <c r="C88" s="6"/>
      <c r="D88" s="6"/>
      <c r="E88" s="6"/>
      <c r="F88" s="5"/>
      <c r="G88" s="15"/>
      <c r="H88" s="15"/>
      <c r="I88" s="1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">
      <c r="A89" s="6"/>
      <c r="B89" s="6"/>
      <c r="C89" s="6"/>
      <c r="D89" s="6"/>
      <c r="E89" s="6"/>
      <c r="F89" s="5"/>
      <c r="G89" s="15"/>
      <c r="H89" s="15"/>
      <c r="I89" s="1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">
      <c r="A90" s="6"/>
      <c r="B90" s="6"/>
      <c r="C90" s="6"/>
      <c r="D90" s="6"/>
      <c r="E90" s="6"/>
      <c r="F90" s="5"/>
      <c r="G90" s="15"/>
      <c r="H90" s="15"/>
      <c r="I90" s="1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2">
      <c r="A91" s="6"/>
      <c r="B91" s="6"/>
      <c r="C91" s="6"/>
      <c r="D91" s="6"/>
      <c r="E91" s="6"/>
      <c r="F91" s="5"/>
      <c r="G91" s="15"/>
      <c r="H91" s="15"/>
      <c r="I91" s="1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">
      <c r="A92" s="6"/>
      <c r="B92" s="6"/>
      <c r="C92" s="6"/>
      <c r="D92" s="6"/>
      <c r="E92" s="6"/>
      <c r="F92" s="5"/>
      <c r="G92" s="15"/>
      <c r="H92" s="15"/>
      <c r="I92" s="1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">
      <c r="A93" s="6"/>
      <c r="B93" s="6"/>
      <c r="C93" s="6"/>
      <c r="D93" s="6"/>
      <c r="E93" s="6"/>
      <c r="F93" s="5"/>
      <c r="G93" s="15"/>
      <c r="H93" s="15"/>
      <c r="I93" s="1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6"/>
      <c r="B94" s="6"/>
      <c r="C94" s="6"/>
      <c r="D94" s="6"/>
      <c r="E94" s="6"/>
      <c r="F94" s="5"/>
      <c r="G94" s="15"/>
      <c r="H94" s="15"/>
      <c r="I94" s="1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6"/>
      <c r="B95" s="6"/>
      <c r="C95" s="6"/>
      <c r="D95" s="6"/>
      <c r="E95" s="6"/>
      <c r="F95" s="5"/>
      <c r="G95" s="15"/>
      <c r="H95" s="15"/>
      <c r="I95" s="1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6"/>
      <c r="B96" s="6"/>
      <c r="C96" s="6"/>
      <c r="D96" s="6"/>
      <c r="E96" s="6"/>
      <c r="F96" s="5"/>
      <c r="G96" s="15"/>
      <c r="H96" s="15"/>
      <c r="I96" s="1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6"/>
      <c r="B97" s="6"/>
      <c r="C97" s="6"/>
      <c r="D97" s="6"/>
      <c r="E97" s="6"/>
      <c r="F97" s="5"/>
      <c r="G97" s="15"/>
      <c r="H97" s="15"/>
      <c r="I97" s="1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">
      <c r="A98" s="6"/>
      <c r="B98" s="6"/>
      <c r="C98" s="6"/>
      <c r="D98" s="6"/>
      <c r="E98" s="6"/>
      <c r="F98" s="5"/>
      <c r="G98" s="15"/>
      <c r="H98" s="15"/>
      <c r="I98" s="1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6"/>
      <c r="B99" s="6"/>
      <c r="C99" s="6"/>
      <c r="D99" s="6"/>
      <c r="E99" s="6"/>
      <c r="F99" s="5"/>
      <c r="G99" s="15"/>
      <c r="H99" s="15"/>
      <c r="I99" s="1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">
      <c r="A100" s="6"/>
      <c r="B100" s="6"/>
      <c r="C100" s="6"/>
      <c r="D100" s="6"/>
      <c r="E100" s="6"/>
      <c r="F100" s="5"/>
      <c r="G100" s="15"/>
      <c r="H100" s="15"/>
      <c r="I100" s="1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">
      <c r="A101" s="6"/>
      <c r="B101" s="6"/>
      <c r="C101" s="6"/>
      <c r="D101" s="6"/>
      <c r="E101" s="6"/>
      <c r="F101" s="5"/>
      <c r="G101" s="15"/>
      <c r="H101" s="15"/>
      <c r="I101" s="1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">
      <c r="A102" s="6"/>
      <c r="B102" s="6"/>
      <c r="C102" s="6"/>
      <c r="D102" s="6"/>
      <c r="E102" s="6"/>
      <c r="F102" s="5"/>
      <c r="G102" s="15"/>
      <c r="H102" s="15"/>
      <c r="I102" s="1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">
      <c r="A103" s="6"/>
      <c r="B103" s="6"/>
      <c r="C103" s="6"/>
      <c r="D103" s="6"/>
      <c r="E103" s="6"/>
      <c r="F103" s="5"/>
      <c r="G103" s="15"/>
      <c r="H103" s="15"/>
      <c r="I103" s="1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">
      <c r="A104" s="6"/>
      <c r="B104" s="6"/>
      <c r="C104" s="6"/>
      <c r="D104" s="6"/>
      <c r="E104" s="6"/>
      <c r="F104" s="5"/>
      <c r="G104" s="15"/>
      <c r="H104" s="15"/>
      <c r="I104" s="1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">
      <c r="A105" s="6"/>
      <c r="B105" s="6"/>
      <c r="C105" s="6"/>
      <c r="D105" s="6"/>
      <c r="E105" s="6"/>
      <c r="F105" s="5"/>
      <c r="G105" s="15"/>
      <c r="H105" s="15"/>
      <c r="I105" s="1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">
      <c r="A106" s="6"/>
      <c r="B106" s="6"/>
      <c r="C106" s="6"/>
      <c r="D106" s="6"/>
      <c r="E106" s="6"/>
      <c r="F106" s="5"/>
      <c r="G106" s="15"/>
      <c r="H106" s="15"/>
      <c r="I106" s="1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">
      <c r="A107" s="6"/>
      <c r="B107" s="6"/>
      <c r="C107" s="6"/>
      <c r="D107" s="6"/>
      <c r="E107" s="6"/>
      <c r="F107" s="5"/>
      <c r="G107" s="15"/>
      <c r="H107" s="15"/>
      <c r="I107" s="1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">
      <c r="A108" s="6"/>
      <c r="B108" s="6"/>
      <c r="C108" s="6"/>
      <c r="D108" s="6"/>
      <c r="E108" s="6"/>
      <c r="F108" s="5"/>
      <c r="G108" s="15"/>
      <c r="H108" s="15"/>
      <c r="I108" s="1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">
      <c r="A109" s="6"/>
      <c r="B109" s="6"/>
      <c r="C109" s="6"/>
      <c r="D109" s="6"/>
      <c r="E109" s="6"/>
      <c r="F109" s="5"/>
      <c r="G109" s="15"/>
      <c r="H109" s="15"/>
      <c r="I109" s="1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">
      <c r="A110" s="6"/>
      <c r="B110" s="6"/>
      <c r="C110" s="6"/>
      <c r="D110" s="6"/>
      <c r="E110" s="6"/>
      <c r="F110" s="5"/>
      <c r="G110" s="15"/>
      <c r="H110" s="15"/>
      <c r="I110" s="1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">
      <c r="A111" s="6"/>
      <c r="B111" s="6"/>
      <c r="C111" s="6"/>
      <c r="D111" s="6"/>
      <c r="E111" s="6"/>
      <c r="F111" s="5"/>
      <c r="G111" s="15"/>
      <c r="H111" s="15"/>
      <c r="I111" s="1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">
      <c r="A112" s="6"/>
      <c r="B112" s="6"/>
      <c r="C112" s="6"/>
      <c r="D112" s="6"/>
      <c r="E112" s="6"/>
      <c r="F112" s="5"/>
      <c r="G112" s="15"/>
      <c r="H112" s="15"/>
      <c r="I112" s="1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">
      <c r="A113" s="6"/>
      <c r="B113" s="6"/>
      <c r="C113" s="6"/>
      <c r="D113" s="6"/>
      <c r="E113" s="6"/>
      <c r="F113" s="5"/>
      <c r="G113" s="15"/>
      <c r="H113" s="15"/>
      <c r="I113" s="1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">
      <c r="A114" s="6"/>
      <c r="B114" s="6"/>
      <c r="C114" s="6"/>
      <c r="D114" s="6"/>
      <c r="E114" s="6"/>
      <c r="F114" s="5"/>
      <c r="G114" s="15"/>
      <c r="H114" s="15"/>
      <c r="I114" s="1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">
      <c r="A115" s="6"/>
      <c r="B115" s="6"/>
      <c r="C115" s="6"/>
      <c r="D115" s="6"/>
      <c r="E115" s="6"/>
      <c r="F115" s="5"/>
      <c r="G115" s="15"/>
      <c r="H115" s="15"/>
      <c r="I115" s="1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">
      <c r="A116" s="6"/>
      <c r="B116" s="6"/>
      <c r="C116" s="6"/>
      <c r="D116" s="6"/>
      <c r="E116" s="6"/>
      <c r="F116" s="5"/>
      <c r="G116" s="15"/>
      <c r="H116" s="15"/>
      <c r="I116" s="1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">
      <c r="A117" s="6"/>
      <c r="B117" s="6"/>
      <c r="C117" s="6"/>
      <c r="D117" s="6"/>
      <c r="E117" s="6"/>
      <c r="F117" s="5"/>
      <c r="G117" s="15"/>
      <c r="H117" s="15"/>
      <c r="I117" s="1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">
      <c r="A118" s="6"/>
      <c r="B118" s="6"/>
      <c r="C118" s="6"/>
      <c r="D118" s="6"/>
      <c r="E118" s="6"/>
      <c r="F118" s="5"/>
      <c r="G118" s="15"/>
      <c r="H118" s="15"/>
      <c r="I118" s="1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">
      <c r="A119" s="6"/>
      <c r="B119" s="6"/>
      <c r="C119" s="6"/>
      <c r="D119" s="6"/>
      <c r="E119" s="6"/>
      <c r="F119" s="5"/>
      <c r="G119" s="15"/>
      <c r="H119" s="15"/>
      <c r="I119" s="1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">
      <c r="A120" s="6"/>
      <c r="B120" s="6"/>
      <c r="C120" s="6"/>
      <c r="D120" s="6"/>
      <c r="E120" s="6"/>
      <c r="F120" s="5"/>
      <c r="G120" s="15"/>
      <c r="H120" s="15"/>
      <c r="I120" s="1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">
      <c r="A121" s="6"/>
      <c r="B121" s="6"/>
      <c r="C121" s="6"/>
      <c r="D121" s="6"/>
      <c r="E121" s="6"/>
      <c r="F121" s="5"/>
      <c r="G121" s="15"/>
      <c r="H121" s="15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6"/>
      <c r="B122" s="6"/>
      <c r="C122" s="6"/>
      <c r="D122" s="6"/>
      <c r="E122" s="6"/>
      <c r="F122" s="5"/>
      <c r="G122" s="15"/>
      <c r="H122" s="15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">
      <c r="A123" s="6"/>
      <c r="B123" s="6"/>
      <c r="C123" s="6"/>
      <c r="D123" s="6"/>
      <c r="E123" s="6"/>
      <c r="F123" s="5"/>
      <c r="G123" s="15"/>
      <c r="H123" s="15"/>
      <c r="I123" s="1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">
      <c r="A124" s="6"/>
      <c r="B124" s="6"/>
      <c r="C124" s="6"/>
      <c r="D124" s="6"/>
      <c r="E124" s="6"/>
      <c r="F124" s="5"/>
      <c r="G124" s="15"/>
      <c r="H124" s="15"/>
      <c r="I124" s="1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">
      <c r="A125" s="6"/>
      <c r="B125" s="6"/>
      <c r="C125" s="6"/>
      <c r="D125" s="6"/>
      <c r="E125" s="6"/>
      <c r="F125" s="5"/>
      <c r="G125" s="15"/>
      <c r="H125" s="15"/>
      <c r="I125" s="1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6"/>
      <c r="B126" s="6"/>
      <c r="C126" s="6"/>
      <c r="D126" s="6"/>
      <c r="E126" s="6"/>
      <c r="F126" s="5"/>
      <c r="G126" s="15"/>
      <c r="H126" s="15"/>
      <c r="I126" s="1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6"/>
      <c r="B127" s="6"/>
      <c r="C127" s="6"/>
      <c r="D127" s="6"/>
      <c r="E127" s="6"/>
      <c r="F127" s="5"/>
      <c r="G127" s="15"/>
      <c r="H127" s="15"/>
      <c r="I127" s="1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">
      <c r="A128" s="6"/>
      <c r="B128" s="6"/>
      <c r="C128" s="6"/>
      <c r="D128" s="6"/>
      <c r="E128" s="6"/>
      <c r="F128" s="5"/>
      <c r="G128" s="15"/>
      <c r="H128" s="15"/>
      <c r="I128" s="1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x14ac:dyDescent="0.2">
      <c r="A129" s="6"/>
      <c r="B129" s="6"/>
      <c r="C129" s="6"/>
      <c r="D129" s="6"/>
      <c r="E129" s="6"/>
      <c r="F129" s="5"/>
      <c r="G129" s="15"/>
      <c r="H129" s="15"/>
      <c r="I129" s="1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">
      <c r="A130" s="6"/>
      <c r="B130" s="6"/>
      <c r="C130" s="6"/>
      <c r="D130" s="6"/>
      <c r="E130" s="6"/>
      <c r="F130" s="5"/>
      <c r="G130" s="15"/>
      <c r="H130" s="15"/>
      <c r="I130" s="1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A131" s="6"/>
      <c r="B131" s="6"/>
      <c r="C131" s="6"/>
      <c r="D131" s="6"/>
      <c r="E131" s="6"/>
      <c r="F131" s="5"/>
      <c r="G131" s="15"/>
      <c r="H131" s="15"/>
      <c r="I131" s="1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</sheetData>
  <hyperlinks>
    <hyperlink ref="I7" r:id="rId1"/>
    <hyperlink ref="I8" r:id="rId2"/>
    <hyperlink ref="I9" r:id="rId3"/>
    <hyperlink ref="I10" r:id="rId4"/>
    <hyperlink ref="I12" r:id="rId5"/>
    <hyperlink ref="I13" r:id="rId6"/>
    <hyperlink ref="I14" r:id="rId7"/>
    <hyperlink ref="I15" r:id="rId8"/>
    <hyperlink ref="I16" r:id="rId9"/>
    <hyperlink ref="I17" r:id="rId10"/>
    <hyperlink ref="I18" r:id="rId11"/>
    <hyperlink ref="I21" r:id="rId12"/>
    <hyperlink ref="I26" r:id="rId13"/>
    <hyperlink ref="I27" r:id="rId14"/>
    <hyperlink ref="I28" r:id="rId15"/>
    <hyperlink ref="I29" r:id="rId16"/>
    <hyperlink ref="I30" r:id="rId17"/>
    <hyperlink ref="I31" r:id="rId18"/>
    <hyperlink ref="I32" r:id="rId19"/>
    <hyperlink ref="I33" r:id="rId20"/>
    <hyperlink ref="I35" r:id="rId21"/>
    <hyperlink ref="I41" r:id="rId22"/>
    <hyperlink ref="I42" r:id="rId23"/>
    <hyperlink ref="I43" r:id="rId24"/>
    <hyperlink ref="I48" r:id="rId25"/>
    <hyperlink ref="I49" r:id="rId26"/>
    <hyperlink ref="I50" r:id="rId27"/>
    <hyperlink ref="I51" r:id="rId28"/>
    <hyperlink ref="I52" r:id="rId29"/>
    <hyperlink ref="I58" r:id="rId30"/>
    <hyperlink ref="I59" r:id="rId31" location="state:0"/>
    <hyperlink ref="I60" r:id="rId32"/>
    <hyperlink ref="I61" r:id="rId33" location="state:0"/>
    <hyperlink ref="I62" r:id="rId34"/>
    <hyperlink ref="I63" r:id="rId35"/>
    <hyperlink ref="I64" r:id="rId36"/>
    <hyperlink ref="I65" r:id="rId37"/>
    <hyperlink ref="I66" r:id="rId38" location="cite_note-OCW-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5"/>
  <sheetViews>
    <sheetView workbookViewId="0"/>
  </sheetViews>
  <sheetFormatPr defaultColWidth="14.42578125" defaultRowHeight="12.75" customHeight="1" x14ac:dyDescent="0.2"/>
  <cols>
    <col min="1" max="1" width="20.140625" customWidth="1"/>
    <col min="2" max="4" width="17.28515625" customWidth="1"/>
    <col min="5" max="5" width="20.7109375" customWidth="1"/>
    <col min="6" max="6" width="17.28515625" customWidth="1"/>
    <col min="7" max="7" width="39.85546875" customWidth="1"/>
    <col min="8" max="20" width="17.28515625" customWidth="1"/>
  </cols>
  <sheetData>
    <row r="1" spans="1:20" ht="12.75" customHeight="1" x14ac:dyDescent="0.2">
      <c r="A1" s="10"/>
      <c r="B1" s="14" t="s">
        <v>10</v>
      </c>
      <c r="C1" s="18" t="e">
        <f>D1/1000000</f>
        <v>#VALUE!</v>
      </c>
      <c r="D1" s="18" t="e">
        <f t="array" ref="D1">10*1000000*""/1000</f>
        <v>#VALUE!</v>
      </c>
      <c r="E1" s="10"/>
      <c r="F1" s="14" t="s">
        <v>46</v>
      </c>
      <c r="G1" s="14" t="s">
        <v>48</v>
      </c>
      <c r="H1" s="14" t="s">
        <v>49</v>
      </c>
      <c r="I1" s="27" t="s">
        <v>28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2.75" customHeight="1" x14ac:dyDescent="0.2">
      <c r="A2" s="10"/>
      <c r="B2" s="14" t="s">
        <v>51</v>
      </c>
      <c r="C2" s="18">
        <f>661*(100/229)</f>
        <v>288.64628820960701</v>
      </c>
      <c r="D2" s="18"/>
      <c r="E2" s="10"/>
      <c r="F2" s="10"/>
      <c r="G2" s="14" t="s">
        <v>53</v>
      </c>
      <c r="H2" s="14" t="s">
        <v>49</v>
      </c>
      <c r="I2" s="27" t="s">
        <v>54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2.75" customHeight="1" x14ac:dyDescent="0.2">
      <c r="A3" s="6"/>
      <c r="B3" s="13" t="s">
        <v>58</v>
      </c>
      <c r="C3" s="36">
        <f>(C2*1.0016)*0.9292666</f>
        <v>268.65852181491709</v>
      </c>
      <c r="D3" s="10"/>
      <c r="E3" s="6"/>
      <c r="F3" s="6"/>
      <c r="G3" s="14" t="s">
        <v>66</v>
      </c>
      <c r="H3" s="14" t="s">
        <v>67</v>
      </c>
      <c r="I3" s="27" t="s">
        <v>68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6"/>
      <c r="B4" s="6"/>
      <c r="C4" s="6"/>
      <c r="D4" s="10"/>
      <c r="E4" s="6"/>
      <c r="F4" s="6"/>
      <c r="G4" s="10"/>
      <c r="H4" s="10"/>
      <c r="I4" s="40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2.75" customHeight="1" x14ac:dyDescent="0.2">
      <c r="A5" s="10"/>
      <c r="B5" s="10"/>
      <c r="C5" s="10"/>
      <c r="D5" s="10"/>
      <c r="E5" s="10"/>
      <c r="F5" s="14" t="s">
        <v>71</v>
      </c>
      <c r="G5" s="14" t="s">
        <v>72</v>
      </c>
      <c r="H5" s="14" t="s">
        <v>49</v>
      </c>
      <c r="I5" s="27" t="s">
        <v>28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.75" customHeight="1" x14ac:dyDescent="0.2">
      <c r="A6" s="10"/>
      <c r="B6" s="10"/>
      <c r="C6" s="10"/>
      <c r="D6" s="10"/>
      <c r="E6" s="10"/>
      <c r="F6" s="14" t="s">
        <v>74</v>
      </c>
      <c r="G6" s="14" t="s">
        <v>75</v>
      </c>
      <c r="H6" s="14" t="s">
        <v>49</v>
      </c>
      <c r="I6" s="27" t="s">
        <v>76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5" customHeight="1" x14ac:dyDescent="0.2">
      <c r="A7" s="10"/>
      <c r="B7" s="10"/>
      <c r="C7" s="10"/>
      <c r="D7" s="10"/>
      <c r="E7" s="10"/>
      <c r="F7" s="14" t="s">
        <v>79</v>
      </c>
      <c r="G7" s="14" t="s">
        <v>80</v>
      </c>
      <c r="H7" s="14" t="s">
        <v>49</v>
      </c>
      <c r="I7" s="27" t="s">
        <v>76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 x14ac:dyDescent="0.2">
      <c r="A11" s="2" t="s">
        <v>82</v>
      </c>
      <c r="B11" s="2" t="s">
        <v>83</v>
      </c>
      <c r="C11" s="2" t="s">
        <v>85</v>
      </c>
      <c r="D11" s="44"/>
      <c r="E11" s="6"/>
      <c r="F11" s="6"/>
      <c r="G11" s="6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1:20" ht="12.75" customHeight="1" x14ac:dyDescent="0.2">
      <c r="A12" s="13" t="s">
        <v>88</v>
      </c>
      <c r="B12" s="13">
        <v>54840</v>
      </c>
      <c r="C12" s="48">
        <f t="shared" ref="C12:C172" si="0">B12/100</f>
        <v>548.4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 x14ac:dyDescent="0.2">
      <c r="A13" s="13" t="s">
        <v>89</v>
      </c>
      <c r="B13" s="13">
        <v>1651832</v>
      </c>
      <c r="C13" s="48">
        <f t="shared" si="0"/>
        <v>16518.32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2.75" customHeight="1" x14ac:dyDescent="0.2">
      <c r="A14" s="13" t="s">
        <v>90</v>
      </c>
      <c r="B14" s="13">
        <v>1070284</v>
      </c>
      <c r="C14" s="48">
        <f t="shared" si="0"/>
        <v>10702.84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2.75" customHeight="1" x14ac:dyDescent="0.2">
      <c r="A15" s="13" t="s">
        <v>92</v>
      </c>
      <c r="B15" s="13">
        <v>4842822</v>
      </c>
      <c r="C15" s="48">
        <f t="shared" si="0"/>
        <v>48428.22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">
      <c r="A16" s="13" t="s">
        <v>93</v>
      </c>
      <c r="B16" s="13">
        <v>492196</v>
      </c>
      <c r="C16" s="48">
        <f t="shared" si="0"/>
        <v>4921.96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2.75" customHeight="1" x14ac:dyDescent="0.2">
      <c r="A17" s="13" t="s">
        <v>95</v>
      </c>
      <c r="B17" s="13">
        <v>889134</v>
      </c>
      <c r="C17" s="48">
        <f t="shared" si="0"/>
        <v>8891.34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 customHeight="1" x14ac:dyDescent="0.2">
      <c r="A18" s="13" t="s">
        <v>96</v>
      </c>
      <c r="B18" s="13">
        <v>125351</v>
      </c>
      <c r="C18" s="48">
        <f t="shared" si="0"/>
        <v>1253.51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2.75" customHeight="1" x14ac:dyDescent="0.2">
      <c r="A19" s="13" t="s">
        <v>97</v>
      </c>
      <c r="B19" s="13">
        <v>1496685</v>
      </c>
      <c r="C19" s="48">
        <f t="shared" si="0"/>
        <v>14966.85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 customHeight="1" x14ac:dyDescent="0.2">
      <c r="A20" s="13" t="s">
        <v>99</v>
      </c>
      <c r="B20" s="13">
        <v>486040.44</v>
      </c>
      <c r="C20" s="48">
        <f t="shared" si="0"/>
        <v>4860.4044000000004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 customHeight="1" x14ac:dyDescent="0.2">
      <c r="A21" s="13" t="s">
        <v>102</v>
      </c>
      <c r="B21" s="13">
        <v>232849</v>
      </c>
      <c r="C21" s="48">
        <f t="shared" si="0"/>
        <v>2328.4899999999998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 customHeight="1" x14ac:dyDescent="0.2">
      <c r="A22" s="13" t="s">
        <v>104</v>
      </c>
      <c r="B22" s="13">
        <v>4953315.46</v>
      </c>
      <c r="C22" s="48">
        <f t="shared" si="0"/>
        <v>49533.154600000002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 customHeight="1" x14ac:dyDescent="0.2">
      <c r="A23" s="13" t="s">
        <v>25</v>
      </c>
      <c r="B23" s="13">
        <v>49525988.25</v>
      </c>
      <c r="C23" s="48">
        <f t="shared" si="0"/>
        <v>495259.88250000001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 customHeight="1" x14ac:dyDescent="0.2">
      <c r="A24" s="13" t="s">
        <v>107</v>
      </c>
      <c r="B24" s="13">
        <v>181565</v>
      </c>
      <c r="C24" s="48">
        <f t="shared" si="0"/>
        <v>1815.65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 customHeight="1" x14ac:dyDescent="0.2">
      <c r="A25" s="13" t="s">
        <v>110</v>
      </c>
      <c r="B25" s="13">
        <v>53676225.729999997</v>
      </c>
      <c r="C25" s="48">
        <f t="shared" si="0"/>
        <v>536762.25729999994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 customHeight="1" x14ac:dyDescent="0.2">
      <c r="A26" s="13" t="s">
        <v>112</v>
      </c>
      <c r="B26" s="13">
        <v>1535387.56</v>
      </c>
      <c r="C26" s="48">
        <f t="shared" si="0"/>
        <v>15353.875600000001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 customHeight="1" x14ac:dyDescent="0.2">
      <c r="A27" s="13" t="s">
        <v>114</v>
      </c>
      <c r="B27" s="13">
        <v>130754</v>
      </c>
      <c r="C27" s="48">
        <f t="shared" si="0"/>
        <v>1307.54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 customHeight="1" x14ac:dyDescent="0.2">
      <c r="A28" s="13" t="s">
        <v>115</v>
      </c>
      <c r="B28" s="13">
        <v>84823</v>
      </c>
      <c r="C28" s="48">
        <f t="shared" si="0"/>
        <v>848.23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 customHeight="1" x14ac:dyDescent="0.2">
      <c r="A29" s="13" t="s">
        <v>116</v>
      </c>
      <c r="B29" s="13">
        <v>809</v>
      </c>
      <c r="C29" s="48">
        <f t="shared" si="0"/>
        <v>8.09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 customHeight="1" x14ac:dyDescent="0.2">
      <c r="A30" s="13" t="s">
        <v>117</v>
      </c>
      <c r="B30" s="13">
        <v>2513439.4900000002</v>
      </c>
      <c r="C30" s="48">
        <f t="shared" si="0"/>
        <v>25134.394900000003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 customHeight="1" x14ac:dyDescent="0.2">
      <c r="A31" s="13" t="s">
        <v>118</v>
      </c>
      <c r="B31" s="13">
        <v>2525124</v>
      </c>
      <c r="C31" s="48">
        <f t="shared" si="0"/>
        <v>25251.24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">
      <c r="A32" s="13" t="s">
        <v>119</v>
      </c>
      <c r="B32" s="13">
        <v>2391747.21</v>
      </c>
      <c r="C32" s="48">
        <f t="shared" si="0"/>
        <v>23917.472099999999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 customHeight="1" x14ac:dyDescent="0.2">
      <c r="A33" s="13" t="s">
        <v>120</v>
      </c>
      <c r="B33" s="13">
        <v>217799</v>
      </c>
      <c r="C33" s="48">
        <f t="shared" si="0"/>
        <v>2177.9899999999998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">
      <c r="A34" s="13" t="s">
        <v>121</v>
      </c>
      <c r="B34" s="13">
        <v>81832</v>
      </c>
      <c r="C34" s="48">
        <f t="shared" si="0"/>
        <v>818.32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">
      <c r="A35" s="13" t="s">
        <v>122</v>
      </c>
      <c r="B35" s="13">
        <v>1195996</v>
      </c>
      <c r="C35" s="48">
        <f t="shared" si="0"/>
        <v>11959.96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25.5" x14ac:dyDescent="0.2">
      <c r="A36" s="13" t="s">
        <v>123</v>
      </c>
      <c r="B36" s="13">
        <v>5313415.49</v>
      </c>
      <c r="C36" s="48">
        <f t="shared" si="0"/>
        <v>53134.154900000001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13" t="s">
        <v>124</v>
      </c>
      <c r="B37" s="13">
        <v>693910</v>
      </c>
      <c r="C37" s="48">
        <f t="shared" si="0"/>
        <v>6939.1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13" t="s">
        <v>32</v>
      </c>
      <c r="B38" s="13">
        <v>20385205.629999999</v>
      </c>
      <c r="C38" s="48">
        <f t="shared" si="0"/>
        <v>203852.0563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13" t="s">
        <v>125</v>
      </c>
      <c r="B39" s="13">
        <v>7701</v>
      </c>
      <c r="C39" s="48">
        <f t="shared" si="0"/>
        <v>77.010000000000005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13" t="s">
        <v>126</v>
      </c>
      <c r="B40" s="13">
        <v>1689335</v>
      </c>
      <c r="C40" s="48">
        <f t="shared" si="0"/>
        <v>16893.349999999999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5.5" x14ac:dyDescent="0.2">
      <c r="A41" s="13" t="s">
        <v>127</v>
      </c>
      <c r="B41" s="13">
        <v>1204257</v>
      </c>
      <c r="C41" s="48">
        <f t="shared" si="0"/>
        <v>12042.57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13" t="s">
        <v>129</v>
      </c>
      <c r="B42" s="13">
        <v>3954285</v>
      </c>
      <c r="C42" s="48">
        <f t="shared" si="0"/>
        <v>39542.85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13" t="s">
        <v>132</v>
      </c>
      <c r="B43" s="13">
        <v>401656</v>
      </c>
      <c r="C43" s="48">
        <f t="shared" si="0"/>
        <v>4016.56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">
      <c r="A44" s="13" t="s">
        <v>133</v>
      </c>
      <c r="B44" s="13">
        <v>221674</v>
      </c>
      <c r="C44" s="48">
        <f t="shared" si="0"/>
        <v>2216.7399999999998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13" t="s">
        <v>134</v>
      </c>
      <c r="B45" s="13">
        <v>536642</v>
      </c>
      <c r="C45" s="48">
        <f t="shared" si="0"/>
        <v>5366.42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">
      <c r="A46" s="13" t="s">
        <v>136</v>
      </c>
      <c r="B46" s="13">
        <v>12344291</v>
      </c>
      <c r="C46" s="48">
        <f t="shared" si="0"/>
        <v>123442.91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13" t="s">
        <v>137</v>
      </c>
      <c r="B47" s="13">
        <v>20086</v>
      </c>
      <c r="C47" s="48">
        <f t="shared" si="0"/>
        <v>200.86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25.5" x14ac:dyDescent="0.2">
      <c r="A48" s="13" t="s">
        <v>138</v>
      </c>
      <c r="B48" s="13">
        <v>1989664</v>
      </c>
      <c r="C48" s="48">
        <f t="shared" si="0"/>
        <v>19896.64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5.5" x14ac:dyDescent="0.2">
      <c r="A49" s="13" t="s">
        <v>140</v>
      </c>
      <c r="B49" s="13">
        <v>1914685</v>
      </c>
      <c r="C49" s="48">
        <f t="shared" si="0"/>
        <v>19146.849999999999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13" t="s">
        <v>141</v>
      </c>
      <c r="B50" s="13">
        <v>230550</v>
      </c>
      <c r="C50" s="48">
        <f t="shared" si="0"/>
        <v>2305.5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13" t="s">
        <v>142</v>
      </c>
      <c r="B51" s="13">
        <v>439550</v>
      </c>
      <c r="C51" s="48">
        <f t="shared" si="0"/>
        <v>4395.5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13" t="s">
        <v>143</v>
      </c>
      <c r="B52" s="13">
        <v>9933462.1699999999</v>
      </c>
      <c r="C52" s="48">
        <f t="shared" si="0"/>
        <v>99334.621700000003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13" t="s">
        <v>144</v>
      </c>
      <c r="B53" s="13">
        <v>12114141.369999999</v>
      </c>
      <c r="C53" s="48">
        <f t="shared" si="0"/>
        <v>121141.41369999999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13" t="s">
        <v>73</v>
      </c>
      <c r="B54" s="13">
        <v>10039846.07</v>
      </c>
      <c r="C54" s="48">
        <f t="shared" si="0"/>
        <v>100398.4607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13" t="s">
        <v>145</v>
      </c>
      <c r="B55" s="13">
        <v>11294193</v>
      </c>
      <c r="C55" s="48">
        <f t="shared" si="0"/>
        <v>112941.93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13" t="s">
        <v>146</v>
      </c>
      <c r="B56" s="13">
        <v>24587</v>
      </c>
      <c r="C56" s="48">
        <f t="shared" si="0"/>
        <v>245.87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25.5" x14ac:dyDescent="0.2">
      <c r="A57" s="13" t="s">
        <v>147</v>
      </c>
      <c r="B57" s="13">
        <v>2109650.85</v>
      </c>
      <c r="C57" s="48">
        <f t="shared" si="0"/>
        <v>21096.5085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13" t="s">
        <v>149</v>
      </c>
      <c r="B58" s="13">
        <v>115766</v>
      </c>
      <c r="C58" s="48">
        <f t="shared" si="0"/>
        <v>1157.6600000000001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13" t="s">
        <v>150</v>
      </c>
      <c r="B59" s="13">
        <v>1104596</v>
      </c>
      <c r="C59" s="48">
        <f t="shared" si="0"/>
        <v>11045.96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25.5" x14ac:dyDescent="0.2">
      <c r="A60" s="13" t="s">
        <v>152</v>
      </c>
      <c r="B60" s="13">
        <v>1853023</v>
      </c>
      <c r="C60" s="48">
        <f t="shared" si="0"/>
        <v>18530.23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13" t="s">
        <v>155</v>
      </c>
      <c r="B61" s="13">
        <v>380602</v>
      </c>
      <c r="C61" s="48">
        <f t="shared" si="0"/>
        <v>3806.02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13" t="s">
        <v>156</v>
      </c>
      <c r="B62" s="13">
        <v>380231</v>
      </c>
      <c r="C62" s="48">
        <f t="shared" si="0"/>
        <v>3802.31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">
      <c r="A63" s="13" t="s">
        <v>158</v>
      </c>
      <c r="B63" s="13">
        <v>218919</v>
      </c>
      <c r="C63" s="48">
        <f t="shared" si="0"/>
        <v>2189.19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13" t="s">
        <v>160</v>
      </c>
      <c r="B64" s="13">
        <v>566047</v>
      </c>
      <c r="C64" s="48">
        <f t="shared" si="0"/>
        <v>5660.47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13" t="s">
        <v>161</v>
      </c>
      <c r="B65" s="13">
        <v>1353762</v>
      </c>
      <c r="C65" s="48">
        <f t="shared" si="0"/>
        <v>13537.62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13" t="s">
        <v>164</v>
      </c>
      <c r="B66" s="13">
        <v>4874777.6100000003</v>
      </c>
      <c r="C66" s="48">
        <f t="shared" si="0"/>
        <v>48747.776100000003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13" t="s">
        <v>165</v>
      </c>
      <c r="B67" s="13">
        <v>11400</v>
      </c>
      <c r="C67" s="48">
        <f t="shared" si="0"/>
        <v>114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13" t="s">
        <v>166</v>
      </c>
      <c r="B68" s="13">
        <v>104164</v>
      </c>
      <c r="C68" s="48">
        <f t="shared" si="0"/>
        <v>1041.6400000000001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5.5" x14ac:dyDescent="0.2">
      <c r="A69" s="13" t="s">
        <v>168</v>
      </c>
      <c r="B69" s="13">
        <v>2788155</v>
      </c>
      <c r="C69" s="48">
        <f t="shared" si="0"/>
        <v>27881.55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13" t="s">
        <v>169</v>
      </c>
      <c r="B70" s="13">
        <v>1465772.04</v>
      </c>
      <c r="C70" s="48">
        <f t="shared" si="0"/>
        <v>14657.7204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13" t="s">
        <v>171</v>
      </c>
      <c r="B71" s="13">
        <v>322157</v>
      </c>
      <c r="C71" s="48">
        <f t="shared" si="0"/>
        <v>3221.57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">
      <c r="A72" s="13" t="s">
        <v>172</v>
      </c>
      <c r="B72" s="13">
        <v>29800</v>
      </c>
      <c r="C72" s="48">
        <f t="shared" si="0"/>
        <v>298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13" t="s">
        <v>173</v>
      </c>
      <c r="B73" s="13">
        <v>1452876</v>
      </c>
      <c r="C73" s="48">
        <f t="shared" si="0"/>
        <v>14528.76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25.5" x14ac:dyDescent="0.2">
      <c r="A74" s="13" t="s">
        <v>174</v>
      </c>
      <c r="B74" s="13">
        <v>289126</v>
      </c>
      <c r="C74" s="48">
        <f t="shared" si="0"/>
        <v>2891.26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13" t="s">
        <v>44</v>
      </c>
      <c r="B75" s="13">
        <v>6969373.0999999996</v>
      </c>
      <c r="C75" s="48">
        <f t="shared" si="0"/>
        <v>69693.731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13" t="s">
        <v>175</v>
      </c>
      <c r="B76" s="13">
        <v>24709457.899999999</v>
      </c>
      <c r="C76" s="48">
        <f t="shared" si="0"/>
        <v>247094.579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">
      <c r="A77" s="13" t="s">
        <v>176</v>
      </c>
      <c r="B77" s="13">
        <v>600001</v>
      </c>
      <c r="C77" s="48">
        <f t="shared" si="0"/>
        <v>6000.01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">
      <c r="A78" s="13" t="s">
        <v>177</v>
      </c>
      <c r="B78" s="13">
        <v>41246</v>
      </c>
      <c r="C78" s="48">
        <f t="shared" si="0"/>
        <v>412.46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">
      <c r="A79" s="13" t="s">
        <v>179</v>
      </c>
      <c r="B79" s="13">
        <v>24065</v>
      </c>
      <c r="C79" s="48">
        <f t="shared" si="0"/>
        <v>240.65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13" t="s">
        <v>180</v>
      </c>
      <c r="B80" s="13">
        <v>76951</v>
      </c>
      <c r="C80" s="48">
        <f t="shared" si="0"/>
        <v>769.51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">
      <c r="A81" s="13" t="s">
        <v>181</v>
      </c>
      <c r="B81" s="13">
        <v>300</v>
      </c>
      <c r="C81" s="48">
        <f t="shared" si="0"/>
        <v>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13" t="s">
        <v>183</v>
      </c>
      <c r="B82" s="13">
        <v>1599537.2</v>
      </c>
      <c r="C82" s="48">
        <f t="shared" si="0"/>
        <v>15995.371999999999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">
      <c r="A83" s="13" t="s">
        <v>184</v>
      </c>
      <c r="B83" s="13">
        <v>161484</v>
      </c>
      <c r="C83" s="48">
        <f t="shared" si="0"/>
        <v>1614.84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13" t="s">
        <v>185</v>
      </c>
      <c r="B84" s="13">
        <v>525450</v>
      </c>
      <c r="C84" s="48">
        <f t="shared" si="0"/>
        <v>5254.5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">
      <c r="A85" s="13" t="s">
        <v>186</v>
      </c>
      <c r="B85" s="13">
        <v>98656</v>
      </c>
      <c r="C85" s="48">
        <f t="shared" si="0"/>
        <v>986.56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s="13" t="s">
        <v>188</v>
      </c>
      <c r="B86" s="13">
        <v>523460</v>
      </c>
      <c r="C86" s="48">
        <f t="shared" si="0"/>
        <v>5234.6000000000004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5.5" x14ac:dyDescent="0.2">
      <c r="A87" s="13" t="s">
        <v>191</v>
      </c>
      <c r="B87" s="13">
        <v>132648.5</v>
      </c>
      <c r="C87" s="48">
        <f t="shared" si="0"/>
        <v>1326.4849999999999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">
      <c r="A88" s="13" t="s">
        <v>196</v>
      </c>
      <c r="B88" s="13">
        <v>980949.1</v>
      </c>
      <c r="C88" s="48">
        <f t="shared" si="0"/>
        <v>9809.491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">
      <c r="A89" s="13" t="s">
        <v>197</v>
      </c>
      <c r="B89" s="13">
        <v>4206024</v>
      </c>
      <c r="C89" s="48">
        <f t="shared" si="0"/>
        <v>42060.24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">
      <c r="A90" s="13" t="s">
        <v>202</v>
      </c>
      <c r="B90" s="13">
        <v>1116220.3999999999</v>
      </c>
      <c r="C90" s="48">
        <f t="shared" si="0"/>
        <v>11162.204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2">
      <c r="A91" s="13" t="s">
        <v>204</v>
      </c>
      <c r="B91" s="13">
        <v>2485810</v>
      </c>
      <c r="C91" s="48">
        <f t="shared" si="0"/>
        <v>24858.1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">
      <c r="A92" s="13" t="s">
        <v>205</v>
      </c>
      <c r="B92" s="13">
        <v>887014</v>
      </c>
      <c r="C92" s="48">
        <f t="shared" si="0"/>
        <v>8870.14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">
      <c r="A93" s="13" t="s">
        <v>15</v>
      </c>
      <c r="B93" s="13">
        <v>177379506.63</v>
      </c>
      <c r="C93" s="48">
        <f t="shared" si="0"/>
        <v>1773795.0663000001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13" t="s">
        <v>206</v>
      </c>
      <c r="B94" s="13">
        <v>1125915.6399999999</v>
      </c>
      <c r="C94" s="48">
        <f t="shared" si="0"/>
        <v>11259.1564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5.5" x14ac:dyDescent="0.2">
      <c r="A95" s="13" t="s">
        <v>207</v>
      </c>
      <c r="B95" s="13">
        <v>5167299.76</v>
      </c>
      <c r="C95" s="48">
        <f t="shared" si="0"/>
        <v>51672.997599999995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13" t="s">
        <v>208</v>
      </c>
      <c r="B96" s="13">
        <v>168315</v>
      </c>
      <c r="C96" s="48">
        <f t="shared" si="0"/>
        <v>1683.15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13" t="s">
        <v>210</v>
      </c>
      <c r="B97" s="13">
        <v>274646</v>
      </c>
      <c r="C97" s="48">
        <f t="shared" si="0"/>
        <v>2746.46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5.5" x14ac:dyDescent="0.2">
      <c r="A98" s="13" t="s">
        <v>214</v>
      </c>
      <c r="B98" s="13">
        <v>1339006</v>
      </c>
      <c r="C98" s="48">
        <f t="shared" si="0"/>
        <v>13390.06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13" t="s">
        <v>216</v>
      </c>
      <c r="B99" s="13">
        <v>906403</v>
      </c>
      <c r="C99" s="48">
        <f t="shared" si="0"/>
        <v>9064.0300000000007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">
      <c r="A100" s="13" t="s">
        <v>218</v>
      </c>
      <c r="B100" s="13">
        <v>31757583</v>
      </c>
      <c r="C100" s="48">
        <f t="shared" si="0"/>
        <v>317575.83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5.5" x14ac:dyDescent="0.2">
      <c r="A101" s="13" t="s">
        <v>219</v>
      </c>
      <c r="B101" s="13">
        <v>21644.2</v>
      </c>
      <c r="C101" s="48">
        <f t="shared" si="0"/>
        <v>216.44200000000001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">
      <c r="A102" s="13" t="s">
        <v>221</v>
      </c>
      <c r="B102" s="13">
        <v>606548</v>
      </c>
      <c r="C102" s="48">
        <f t="shared" si="0"/>
        <v>6065.48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25.5" x14ac:dyDescent="0.2">
      <c r="A103" s="13" t="s">
        <v>223</v>
      </c>
      <c r="B103" s="13">
        <v>316534</v>
      </c>
      <c r="C103" s="48">
        <f t="shared" si="0"/>
        <v>3165.34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">
      <c r="A104" s="13" t="s">
        <v>225</v>
      </c>
      <c r="B104" s="13">
        <v>599368</v>
      </c>
      <c r="C104" s="48">
        <f t="shared" si="0"/>
        <v>5993.68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">
      <c r="A105" s="13" t="s">
        <v>226</v>
      </c>
      <c r="B105" s="13">
        <v>9608318</v>
      </c>
      <c r="C105" s="48">
        <f t="shared" si="0"/>
        <v>96083.18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">
      <c r="A106" s="13" t="s">
        <v>228</v>
      </c>
      <c r="B106" s="13">
        <v>17243830</v>
      </c>
      <c r="C106" s="48">
        <f t="shared" si="0"/>
        <v>172438.3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">
      <c r="A107" s="13" t="s">
        <v>230</v>
      </c>
      <c r="B107" s="13">
        <v>1701426</v>
      </c>
      <c r="C107" s="48">
        <f t="shared" si="0"/>
        <v>17014.259999999998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">
      <c r="A108" s="13" t="s">
        <v>233</v>
      </c>
      <c r="B108" s="13">
        <v>1085146</v>
      </c>
      <c r="C108" s="48">
        <f t="shared" si="0"/>
        <v>10851.46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">
      <c r="A109" s="13" t="s">
        <v>235</v>
      </c>
      <c r="B109" s="13">
        <v>10201495</v>
      </c>
      <c r="C109" s="48">
        <f t="shared" si="0"/>
        <v>102014.95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">
      <c r="A110" s="13" t="s">
        <v>237</v>
      </c>
      <c r="B110" s="13">
        <v>4203648.4000000004</v>
      </c>
      <c r="C110" s="48">
        <f t="shared" si="0"/>
        <v>42036.484000000004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5.5" x14ac:dyDescent="0.2">
      <c r="A111" s="13" t="s">
        <v>241</v>
      </c>
      <c r="B111" s="13">
        <v>239594</v>
      </c>
      <c r="C111" s="48">
        <f t="shared" si="0"/>
        <v>2395.94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">
      <c r="A112" s="13" t="s">
        <v>243</v>
      </c>
      <c r="B112" s="13">
        <v>3816692.06</v>
      </c>
      <c r="C112" s="48">
        <f t="shared" si="0"/>
        <v>38166.920599999998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">
      <c r="A113" s="13" t="s">
        <v>245</v>
      </c>
      <c r="B113" s="13">
        <v>434785</v>
      </c>
      <c r="C113" s="48">
        <f t="shared" si="0"/>
        <v>4347.8500000000004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25.5" x14ac:dyDescent="0.2">
      <c r="A114" s="13" t="s">
        <v>246</v>
      </c>
      <c r="B114" s="13">
        <v>1499872</v>
      </c>
      <c r="C114" s="48">
        <f t="shared" si="0"/>
        <v>14998.72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">
      <c r="A115" s="13" t="s">
        <v>248</v>
      </c>
      <c r="B115" s="13">
        <v>1623031</v>
      </c>
      <c r="C115" s="48">
        <f t="shared" si="0"/>
        <v>16230.31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">
      <c r="A116" s="13" t="s">
        <v>251</v>
      </c>
      <c r="B116" s="13">
        <v>6593926.4699999997</v>
      </c>
      <c r="C116" s="48">
        <f t="shared" si="0"/>
        <v>65939.2647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">
      <c r="A117" s="13" t="s">
        <v>254</v>
      </c>
      <c r="B117" s="13">
        <v>2266368.61</v>
      </c>
      <c r="C117" s="48">
        <f t="shared" si="0"/>
        <v>22663.686099999999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">
      <c r="A118" s="13" t="s">
        <v>258</v>
      </c>
      <c r="B118" s="13">
        <v>539687.98</v>
      </c>
      <c r="C118" s="48">
        <f t="shared" si="0"/>
        <v>5396.8797999999997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">
      <c r="A119" s="13" t="s">
        <v>259</v>
      </c>
      <c r="B119" s="13">
        <v>4075</v>
      </c>
      <c r="C119" s="48">
        <f t="shared" si="0"/>
        <v>40.75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">
      <c r="A120" s="13" t="s">
        <v>260</v>
      </c>
      <c r="B120" s="13">
        <v>813536</v>
      </c>
      <c r="C120" s="48">
        <f t="shared" si="0"/>
        <v>8135.36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">
      <c r="A121" s="13" t="s">
        <v>261</v>
      </c>
      <c r="B121" s="13">
        <v>5324322</v>
      </c>
      <c r="C121" s="48">
        <f t="shared" si="0"/>
        <v>53243.22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13" t="s">
        <v>262</v>
      </c>
      <c r="B122" s="13">
        <v>995888.39</v>
      </c>
      <c r="C122" s="48">
        <f t="shared" si="0"/>
        <v>9958.8839000000007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">
      <c r="A123" s="13" t="s">
        <v>263</v>
      </c>
      <c r="B123" s="13">
        <v>494255</v>
      </c>
      <c r="C123" s="48">
        <f t="shared" si="0"/>
        <v>4942.55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">
      <c r="A124" s="13" t="s">
        <v>264</v>
      </c>
      <c r="B124" s="13">
        <v>5407361.1799999997</v>
      </c>
      <c r="C124" s="48">
        <f t="shared" si="0"/>
        <v>54073.611799999999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">
      <c r="A125" s="13" t="s">
        <v>265</v>
      </c>
      <c r="B125" s="13">
        <v>2531479</v>
      </c>
      <c r="C125" s="48">
        <f t="shared" si="0"/>
        <v>25314.79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13" t="s">
        <v>266</v>
      </c>
      <c r="B126" s="13">
        <v>0</v>
      </c>
      <c r="C126" s="48">
        <f t="shared" si="0"/>
        <v>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13" t="s">
        <v>267</v>
      </c>
      <c r="B127" s="13">
        <v>70406</v>
      </c>
      <c r="C127" s="48">
        <f t="shared" si="0"/>
        <v>704.06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">
      <c r="A128" s="13" t="s">
        <v>35</v>
      </c>
      <c r="B128" s="13">
        <v>19202081.649999999</v>
      </c>
      <c r="C128" s="48">
        <f t="shared" si="0"/>
        <v>192020.81649999999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x14ac:dyDescent="0.2">
      <c r="A129" s="13" t="s">
        <v>268</v>
      </c>
      <c r="B129" s="13">
        <v>5933408.0999999996</v>
      </c>
      <c r="C129" s="48">
        <f t="shared" si="0"/>
        <v>59334.080999999998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25.5" x14ac:dyDescent="0.2">
      <c r="A130" s="13" t="s">
        <v>269</v>
      </c>
      <c r="B130" s="13">
        <v>1788773.27</v>
      </c>
      <c r="C130" s="48">
        <f t="shared" si="0"/>
        <v>17887.7327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A131" s="13" t="s">
        <v>270</v>
      </c>
      <c r="B131" s="13">
        <v>30385</v>
      </c>
      <c r="C131" s="48">
        <f t="shared" si="0"/>
        <v>303.85000000000002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">
      <c r="A132" s="13" t="s">
        <v>271</v>
      </c>
      <c r="B132" s="13">
        <v>70167</v>
      </c>
      <c r="C132" s="48">
        <f t="shared" si="0"/>
        <v>701.67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A133" s="13" t="s">
        <v>272</v>
      </c>
      <c r="B133" s="13">
        <v>102745</v>
      </c>
      <c r="C133" s="48">
        <f t="shared" si="0"/>
        <v>1027.45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">
      <c r="A134" s="13" t="s">
        <v>273</v>
      </c>
      <c r="B134" s="13">
        <v>83479</v>
      </c>
      <c r="C134" s="48">
        <f t="shared" si="0"/>
        <v>834.79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x14ac:dyDescent="0.2">
      <c r="A135" s="13" t="s">
        <v>29</v>
      </c>
      <c r="B135" s="13">
        <v>34085066</v>
      </c>
      <c r="C135" s="48">
        <f t="shared" si="0"/>
        <v>340850.66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">
      <c r="A136" s="13" t="s">
        <v>274</v>
      </c>
      <c r="B136" s="13">
        <v>110108</v>
      </c>
      <c r="C136" s="48">
        <f t="shared" si="0"/>
        <v>1101.08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">
      <c r="A137" s="13" t="s">
        <v>275</v>
      </c>
      <c r="B137" s="13">
        <v>163199090.36000001</v>
      </c>
      <c r="C137" s="48">
        <f t="shared" si="0"/>
        <v>1631990.9036000001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">
      <c r="A138" s="13" t="s">
        <v>276</v>
      </c>
      <c r="B138" s="13">
        <v>1278284.3</v>
      </c>
      <c r="C138" s="48">
        <f t="shared" si="0"/>
        <v>12782.843000000001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">
      <c r="A139" s="13" t="s">
        <v>277</v>
      </c>
      <c r="B139" s="13">
        <v>9864053.7699999996</v>
      </c>
      <c r="C139" s="48">
        <f t="shared" si="0"/>
        <v>98640.537700000001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">
      <c r="A140" s="13" t="s">
        <v>278</v>
      </c>
      <c r="B140" s="13">
        <v>5564996.2999999998</v>
      </c>
      <c r="C140" s="48">
        <f t="shared" si="0"/>
        <v>55649.962999999996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">
      <c r="A141" s="13" t="s">
        <v>279</v>
      </c>
      <c r="B141" s="13">
        <v>987022</v>
      </c>
      <c r="C141" s="48">
        <f t="shared" si="0"/>
        <v>9870.2199999999993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">
      <c r="A142" s="13" t="s">
        <v>280</v>
      </c>
      <c r="B142" s="13">
        <v>34700133.299999997</v>
      </c>
      <c r="C142" s="48">
        <f t="shared" si="0"/>
        <v>347001.33299999998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">
      <c r="A143" s="13" t="s">
        <v>281</v>
      </c>
      <c r="B143" s="13">
        <v>7897048</v>
      </c>
      <c r="C143" s="48">
        <f t="shared" si="0"/>
        <v>78970.48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x14ac:dyDescent="0.2">
      <c r="A144" s="13" t="s">
        <v>282</v>
      </c>
      <c r="B144" s="13">
        <v>428104</v>
      </c>
      <c r="C144" s="48">
        <f t="shared" si="0"/>
        <v>4281.04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">
      <c r="A145" s="13" t="s">
        <v>283</v>
      </c>
      <c r="B145" s="13">
        <v>38161647</v>
      </c>
      <c r="C145" s="48">
        <f t="shared" si="0"/>
        <v>381616.47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">
      <c r="A146" s="13" t="s">
        <v>17</v>
      </c>
      <c r="B146" s="13">
        <v>104997252.84999999</v>
      </c>
      <c r="C146" s="48">
        <f t="shared" si="0"/>
        <v>1049972.5285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x14ac:dyDescent="0.2">
      <c r="A147" s="13" t="s">
        <v>284</v>
      </c>
      <c r="B147" s="13">
        <v>1005215</v>
      </c>
      <c r="C147" s="48">
        <f t="shared" si="0"/>
        <v>10052.15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">
      <c r="A148" s="13" t="s">
        <v>285</v>
      </c>
      <c r="B148" s="13">
        <v>938322</v>
      </c>
      <c r="C148" s="48">
        <f t="shared" si="0"/>
        <v>9383.2199999999993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">
      <c r="A149" s="13" t="s">
        <v>286</v>
      </c>
      <c r="B149" s="13">
        <v>241109.2</v>
      </c>
      <c r="C149" s="48">
        <f t="shared" si="0"/>
        <v>2411.0920000000001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2">
      <c r="A150" s="13" t="s">
        <v>287</v>
      </c>
      <c r="B150" s="13">
        <v>222336</v>
      </c>
      <c r="C150" s="48">
        <f t="shared" si="0"/>
        <v>2223.36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">
      <c r="A151" s="13" t="s">
        <v>288</v>
      </c>
      <c r="B151" s="13">
        <v>4900845.4000000004</v>
      </c>
      <c r="C151" s="48">
        <f t="shared" si="0"/>
        <v>49008.454000000005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">
      <c r="A152" s="13" t="s">
        <v>289</v>
      </c>
      <c r="B152" s="13">
        <v>26088635.52</v>
      </c>
      <c r="C152" s="48">
        <f t="shared" si="0"/>
        <v>260886.35519999999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">
      <c r="A153" s="13" t="s">
        <v>290</v>
      </c>
      <c r="B153" s="13">
        <v>117000</v>
      </c>
      <c r="C153" s="48">
        <f t="shared" si="0"/>
        <v>1170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">
      <c r="A154" s="13" t="s">
        <v>291</v>
      </c>
      <c r="B154" s="13">
        <v>24843104</v>
      </c>
      <c r="C154" s="48">
        <f t="shared" si="0"/>
        <v>248431.04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">
      <c r="A155" s="13" t="s">
        <v>292</v>
      </c>
      <c r="B155" s="13">
        <v>8087115.6600000001</v>
      </c>
      <c r="C155" s="48">
        <f t="shared" si="0"/>
        <v>80871.156600000002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x14ac:dyDescent="0.2">
      <c r="A156" s="13" t="s">
        <v>293</v>
      </c>
      <c r="B156" s="13">
        <v>400000</v>
      </c>
      <c r="C156" s="48">
        <f t="shared" si="0"/>
        <v>4000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51" x14ac:dyDescent="0.2">
      <c r="A157" s="13" t="s">
        <v>294</v>
      </c>
      <c r="B157" s="13">
        <v>2345020</v>
      </c>
      <c r="C157" s="48">
        <f t="shared" si="0"/>
        <v>23450.2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">
      <c r="A158" s="13" t="s">
        <v>295</v>
      </c>
      <c r="B158" s="13">
        <v>1315333</v>
      </c>
      <c r="C158" s="48">
        <f t="shared" si="0"/>
        <v>13153.33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2">
      <c r="A159" s="13" t="s">
        <v>55</v>
      </c>
      <c r="B159" s="13">
        <v>3275990.52</v>
      </c>
      <c r="C159" s="48">
        <f t="shared" si="0"/>
        <v>32759.905200000001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25.5" x14ac:dyDescent="0.2">
      <c r="A160" s="13" t="s">
        <v>296</v>
      </c>
      <c r="B160" s="13">
        <v>4291014.26</v>
      </c>
      <c r="C160" s="48">
        <f t="shared" si="0"/>
        <v>42910.142599999999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">
      <c r="A161" s="13" t="s">
        <v>50</v>
      </c>
      <c r="B161" s="13">
        <v>4803680.17</v>
      </c>
      <c r="C161" s="48">
        <f t="shared" si="0"/>
        <v>48036.801699999996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">
      <c r="A162" s="13" t="s">
        <v>297</v>
      </c>
      <c r="B162" s="13">
        <v>3691578</v>
      </c>
      <c r="C162" s="48">
        <f t="shared" si="0"/>
        <v>36915.78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2">
      <c r="A163" s="13" t="s">
        <v>299</v>
      </c>
      <c r="B163" s="13">
        <v>184740</v>
      </c>
      <c r="C163" s="48">
        <f t="shared" si="0"/>
        <v>1847.4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">
      <c r="A164" s="13" t="s">
        <v>300</v>
      </c>
      <c r="B164" s="13">
        <v>80793</v>
      </c>
      <c r="C164" s="48">
        <f t="shared" si="0"/>
        <v>807.93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x14ac:dyDescent="0.2">
      <c r="A165" s="13" t="s">
        <v>301</v>
      </c>
      <c r="B165" s="13">
        <v>18959593.640000001</v>
      </c>
      <c r="C165" s="48">
        <f t="shared" si="0"/>
        <v>189595.93640000001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25.5" x14ac:dyDescent="0.2">
      <c r="A166" s="13" t="s">
        <v>302</v>
      </c>
      <c r="B166" s="13">
        <v>256964.51</v>
      </c>
      <c r="C166" s="48">
        <f t="shared" si="0"/>
        <v>2569.6451000000002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">
      <c r="A167" s="13" t="s">
        <v>303</v>
      </c>
      <c r="B167" s="13">
        <v>651987</v>
      </c>
      <c r="C167" s="48">
        <f t="shared" si="0"/>
        <v>6519.87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">
      <c r="A168" s="13" t="s">
        <v>304</v>
      </c>
      <c r="B168" s="13">
        <v>995040</v>
      </c>
      <c r="C168" s="48">
        <f t="shared" si="0"/>
        <v>9950.4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">
      <c r="A169" s="13" t="s">
        <v>305</v>
      </c>
      <c r="B169" s="13">
        <v>3472996.65</v>
      </c>
      <c r="C169" s="48">
        <f t="shared" si="0"/>
        <v>34729.966500000002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">
      <c r="A170" s="13" t="s">
        <v>306</v>
      </c>
      <c r="B170" s="13">
        <v>215489485.41999999</v>
      </c>
      <c r="C170" s="48">
        <f t="shared" si="0"/>
        <v>2154894.8541999999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">
      <c r="A171" s="13" t="s">
        <v>307</v>
      </c>
      <c r="B171" s="13">
        <v>5036904.82</v>
      </c>
      <c r="C171" s="48">
        <f t="shared" si="0"/>
        <v>50369.048200000005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">
      <c r="A172" s="13" t="s">
        <v>308</v>
      </c>
      <c r="B172" s="13">
        <v>42143</v>
      </c>
      <c r="C172" s="48">
        <f t="shared" si="0"/>
        <v>421.43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5.5" x14ac:dyDescent="0.2">
      <c r="A175" s="44"/>
      <c r="B175" s="2" t="s">
        <v>20</v>
      </c>
      <c r="C175" s="2" t="s">
        <v>298</v>
      </c>
      <c r="D175" s="44"/>
      <c r="E175" s="6"/>
      <c r="F175" s="4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">
      <c r="A176" s="13" t="s">
        <v>88</v>
      </c>
      <c r="B176" s="13">
        <v>40965</v>
      </c>
      <c r="C176" s="60">
        <f t="shared" ref="C176:C344" si="1">B176/1000000</f>
        <v>4.0965000000000001E-2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">
      <c r="A177" s="13" t="s">
        <v>89</v>
      </c>
      <c r="B177" s="13">
        <v>1934817</v>
      </c>
      <c r="C177" s="60">
        <f t="shared" si="1"/>
        <v>1.934817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5.5" x14ac:dyDescent="0.2">
      <c r="A178" s="13" t="s">
        <v>90</v>
      </c>
      <c r="B178" s="13">
        <v>923600</v>
      </c>
      <c r="C178" s="60">
        <f t="shared" si="1"/>
        <v>0.92359999999999998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">
      <c r="A179" s="13" t="s">
        <v>92</v>
      </c>
      <c r="B179" s="13">
        <v>76378738</v>
      </c>
      <c r="C179" s="60">
        <f t="shared" si="1"/>
        <v>76.378737999999998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">
      <c r="A180" s="13" t="s">
        <v>93</v>
      </c>
      <c r="B180" s="13">
        <v>3956639.6</v>
      </c>
      <c r="C180" s="60">
        <f t="shared" si="1"/>
        <v>3.9566395999999999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">
      <c r="A181" s="13" t="s">
        <v>95</v>
      </c>
      <c r="B181" s="13">
        <v>1127182</v>
      </c>
      <c r="C181" s="60">
        <f t="shared" si="1"/>
        <v>1.1271819999999999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">
      <c r="A182" s="13" t="s">
        <v>96</v>
      </c>
      <c r="B182" s="13">
        <v>1634219</v>
      </c>
      <c r="C182" s="60">
        <f t="shared" si="1"/>
        <v>1.6342190000000001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">
      <c r="A183" s="13" t="s">
        <v>97</v>
      </c>
      <c r="B183" s="13">
        <v>8301482</v>
      </c>
      <c r="C183" s="60">
        <f t="shared" si="1"/>
        <v>8.301482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">
      <c r="A184" s="13" t="s">
        <v>99</v>
      </c>
      <c r="B184" s="13">
        <v>4360018.28</v>
      </c>
      <c r="C184" s="60">
        <f t="shared" si="1"/>
        <v>4.3600182800000002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">
      <c r="A185" s="13" t="s">
        <v>102</v>
      </c>
      <c r="B185" s="13">
        <v>159178</v>
      </c>
      <c r="C185" s="60">
        <f t="shared" si="1"/>
        <v>0.15917799999999999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">
      <c r="A186" s="13" t="s">
        <v>104</v>
      </c>
      <c r="B186" s="13">
        <v>101992743.34</v>
      </c>
      <c r="C186" s="60">
        <f t="shared" si="1"/>
        <v>101.99274334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">
      <c r="A187" s="13" t="s">
        <v>25</v>
      </c>
      <c r="B187" s="13">
        <v>132886518.92</v>
      </c>
      <c r="C187" s="60">
        <f t="shared" si="1"/>
        <v>132.88651892000001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">
      <c r="A188" s="13" t="s">
        <v>107</v>
      </c>
      <c r="B188" s="13">
        <v>272363</v>
      </c>
      <c r="C188" s="60">
        <f t="shared" si="1"/>
        <v>0.27236300000000002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">
      <c r="A189" s="13" t="s">
        <v>110</v>
      </c>
      <c r="B189" s="13">
        <v>23598102.48</v>
      </c>
      <c r="C189" s="60">
        <f t="shared" si="1"/>
        <v>23.598102480000001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2">
      <c r="A190" s="13" t="s">
        <v>112</v>
      </c>
      <c r="B190" s="13">
        <v>20742856.960000001</v>
      </c>
      <c r="C190" s="60">
        <f t="shared" si="1"/>
        <v>20.742856960000001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">
      <c r="A191" s="13" t="s">
        <v>114</v>
      </c>
      <c r="B191" s="13">
        <v>1010465</v>
      </c>
      <c r="C191" s="60">
        <f t="shared" si="1"/>
        <v>1.0104649999999999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">
      <c r="A192" s="13" t="s">
        <v>115</v>
      </c>
      <c r="B192" s="13">
        <v>399309</v>
      </c>
      <c r="C192" s="60">
        <f t="shared" si="1"/>
        <v>0.39930900000000003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">
      <c r="A193" s="13" t="s">
        <v>116</v>
      </c>
      <c r="B193" s="13">
        <v>106205</v>
      </c>
      <c r="C193" s="60">
        <f t="shared" si="1"/>
        <v>0.10620499999999999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25.5" x14ac:dyDescent="0.2">
      <c r="A194" s="13" t="s">
        <v>117</v>
      </c>
      <c r="B194" s="13">
        <v>4222930.59</v>
      </c>
      <c r="C194" s="60">
        <f t="shared" si="1"/>
        <v>4.2229305899999998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">
      <c r="A195" s="13" t="s">
        <v>118</v>
      </c>
      <c r="B195" s="13">
        <v>2275005</v>
      </c>
      <c r="C195" s="60">
        <f t="shared" si="1"/>
        <v>2.2750050000000002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25.5" x14ac:dyDescent="0.2">
      <c r="A196" s="13" t="s">
        <v>119</v>
      </c>
      <c r="B196" s="13">
        <v>70104972</v>
      </c>
      <c r="C196" s="60">
        <f t="shared" si="1"/>
        <v>70.104972000000004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">
      <c r="A197" s="13" t="s">
        <v>120</v>
      </c>
      <c r="B197" s="13">
        <v>191501</v>
      </c>
      <c r="C197" s="60">
        <f t="shared" si="1"/>
        <v>0.191501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">
      <c r="A198" s="13" t="s">
        <v>121</v>
      </c>
      <c r="B198" s="13">
        <v>162911</v>
      </c>
      <c r="C198" s="60">
        <f t="shared" si="1"/>
        <v>0.162911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">
      <c r="A199" s="13" t="s">
        <v>122</v>
      </c>
      <c r="B199" s="13">
        <v>36917245.700000003</v>
      </c>
      <c r="C199" s="60">
        <f t="shared" si="1"/>
        <v>36.917245700000002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25.5" x14ac:dyDescent="0.2">
      <c r="A200" s="13" t="s">
        <v>123</v>
      </c>
      <c r="B200" s="13">
        <v>4152315</v>
      </c>
      <c r="C200" s="60">
        <f t="shared" si="1"/>
        <v>4.1523149999999998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">
      <c r="A201" s="13" t="s">
        <v>124</v>
      </c>
      <c r="B201" s="13">
        <v>2001301</v>
      </c>
      <c r="C201" s="60">
        <f t="shared" si="1"/>
        <v>2.0013010000000002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">
      <c r="A202" s="13" t="s">
        <v>32</v>
      </c>
      <c r="B202" s="13">
        <v>262585741.40000001</v>
      </c>
      <c r="C202" s="60">
        <f t="shared" si="1"/>
        <v>262.58574140000002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">
      <c r="A203" s="13" t="s">
        <v>125</v>
      </c>
      <c r="B203" s="13">
        <v>85007</v>
      </c>
      <c r="C203" s="60">
        <f t="shared" si="1"/>
        <v>8.5006999999999999E-2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">
      <c r="A204" s="13" t="s">
        <v>126</v>
      </c>
      <c r="B204" s="13">
        <v>1959637</v>
      </c>
      <c r="C204" s="60">
        <f t="shared" si="1"/>
        <v>1.9596370000000001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25.5" x14ac:dyDescent="0.2">
      <c r="A205" s="13" t="s">
        <v>127</v>
      </c>
      <c r="B205" s="13">
        <v>21266789</v>
      </c>
      <c r="C205" s="60">
        <f t="shared" si="1"/>
        <v>21.266788999999999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">
      <c r="A206" s="13" t="s">
        <v>129</v>
      </c>
      <c r="B206" s="13">
        <v>5621903</v>
      </c>
      <c r="C206" s="60">
        <f t="shared" si="1"/>
        <v>5.6219029999999997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">
      <c r="A207" s="13" t="s">
        <v>132</v>
      </c>
      <c r="B207" s="13">
        <v>2256519</v>
      </c>
      <c r="C207" s="60">
        <f t="shared" si="1"/>
        <v>2.2565189999999999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">
      <c r="A208" s="13" t="s">
        <v>133</v>
      </c>
      <c r="B208" s="13">
        <v>1149531</v>
      </c>
      <c r="C208" s="60">
        <f t="shared" si="1"/>
        <v>1.1495310000000001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">
      <c r="A209" s="13" t="s">
        <v>134</v>
      </c>
      <c r="B209" s="13">
        <v>1998880</v>
      </c>
      <c r="C209" s="60">
        <f t="shared" si="1"/>
        <v>1.99888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">
      <c r="A210" s="13" t="s">
        <v>136</v>
      </c>
      <c r="B210" s="13">
        <v>11625545</v>
      </c>
      <c r="C210" s="60">
        <f t="shared" si="1"/>
        <v>11.625545000000001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">
      <c r="A211" s="13" t="s">
        <v>137</v>
      </c>
      <c r="B211" s="13">
        <v>768874</v>
      </c>
      <c r="C211" s="60">
        <f t="shared" si="1"/>
        <v>0.76887399999999995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25.5" x14ac:dyDescent="0.2">
      <c r="A212" s="13" t="s">
        <v>138</v>
      </c>
      <c r="B212" s="13">
        <v>3352163</v>
      </c>
      <c r="C212" s="60">
        <f t="shared" si="1"/>
        <v>3.352163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25.5" x14ac:dyDescent="0.2">
      <c r="A213" s="13" t="s">
        <v>140</v>
      </c>
      <c r="B213" s="13">
        <v>31171567</v>
      </c>
      <c r="C213" s="60">
        <f t="shared" si="1"/>
        <v>31.171567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">
      <c r="A214" s="13" t="s">
        <v>141</v>
      </c>
      <c r="B214" s="13">
        <v>200342</v>
      </c>
      <c r="C214" s="60">
        <f t="shared" si="1"/>
        <v>0.20034199999999999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">
      <c r="A215" s="13" t="s">
        <v>142</v>
      </c>
      <c r="B215" s="13">
        <v>112956</v>
      </c>
      <c r="C215" s="60">
        <f t="shared" si="1"/>
        <v>0.112956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">
      <c r="A216" s="13" t="s">
        <v>143</v>
      </c>
      <c r="B216" s="13">
        <v>5003211.2300000004</v>
      </c>
      <c r="C216" s="60">
        <f t="shared" si="1"/>
        <v>5.0032112300000007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">
      <c r="A217" s="13" t="s">
        <v>144</v>
      </c>
      <c r="B217" s="13">
        <v>60048837.149999999</v>
      </c>
      <c r="C217" s="60">
        <f t="shared" si="1"/>
        <v>60.048837149999997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">
      <c r="A218" s="13" t="s">
        <v>73</v>
      </c>
      <c r="B218" s="13">
        <v>8826903.4000000004</v>
      </c>
      <c r="C218" s="60">
        <f t="shared" si="1"/>
        <v>8.8269034000000008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">
      <c r="A219" s="13" t="s">
        <v>309</v>
      </c>
      <c r="B219" s="13">
        <v>1093320</v>
      </c>
      <c r="C219" s="60">
        <f t="shared" si="1"/>
        <v>1.0933200000000001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">
      <c r="A220" s="13" t="s">
        <v>310</v>
      </c>
      <c r="B220" s="13">
        <v>25955095.989999998</v>
      </c>
      <c r="C220" s="60">
        <f t="shared" si="1"/>
        <v>25.955095989999997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">
      <c r="A221" s="13" t="s">
        <v>311</v>
      </c>
      <c r="B221" s="13">
        <v>47190779.200000003</v>
      </c>
      <c r="C221" s="60">
        <f t="shared" si="1"/>
        <v>47.190779200000001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">
      <c r="A222" s="13" t="s">
        <v>145</v>
      </c>
      <c r="B222" s="13">
        <v>5714575</v>
      </c>
      <c r="C222" s="60">
        <f t="shared" si="1"/>
        <v>5.714575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">
      <c r="A223" s="13" t="s">
        <v>146</v>
      </c>
      <c r="B223" s="13">
        <v>504030</v>
      </c>
      <c r="C223" s="60">
        <f t="shared" si="1"/>
        <v>0.50402999999999998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25.5" x14ac:dyDescent="0.2">
      <c r="A224" s="13" t="s">
        <v>147</v>
      </c>
      <c r="B224" s="13">
        <v>65134078</v>
      </c>
      <c r="C224" s="60">
        <f t="shared" si="1"/>
        <v>65.134078000000002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">
      <c r="A225" s="13" t="s">
        <v>149</v>
      </c>
      <c r="B225" s="13">
        <v>662972</v>
      </c>
      <c r="C225" s="60">
        <f t="shared" si="1"/>
        <v>0.66297200000000001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">
      <c r="A226" s="13" t="s">
        <v>150</v>
      </c>
      <c r="B226" s="13">
        <v>7548918</v>
      </c>
      <c r="C226" s="60">
        <f t="shared" si="1"/>
        <v>7.5489179999999996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25.5" x14ac:dyDescent="0.2">
      <c r="A227" s="13" t="s">
        <v>152</v>
      </c>
      <c r="B227" s="13">
        <v>48424295.399999999</v>
      </c>
      <c r="C227" s="60">
        <f t="shared" si="1"/>
        <v>48.424295399999998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">
      <c r="A228" s="13" t="s">
        <v>155</v>
      </c>
      <c r="B228" s="13">
        <v>265097</v>
      </c>
      <c r="C228" s="60">
        <f t="shared" si="1"/>
        <v>0.26509700000000003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">
      <c r="A229" s="13" t="s">
        <v>156</v>
      </c>
      <c r="B229" s="13">
        <v>1093189</v>
      </c>
      <c r="C229" s="60">
        <f t="shared" si="1"/>
        <v>1.093189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">
      <c r="A230" s="13" t="s">
        <v>158</v>
      </c>
      <c r="B230" s="13">
        <v>243115</v>
      </c>
      <c r="C230" s="60">
        <f t="shared" si="1"/>
        <v>0.243115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">
      <c r="A231" s="13" t="s">
        <v>160</v>
      </c>
      <c r="B231" s="13">
        <v>587270</v>
      </c>
      <c r="C231" s="60">
        <f t="shared" si="1"/>
        <v>0.58726999999999996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">
      <c r="A232" s="13" t="s">
        <v>161</v>
      </c>
      <c r="B232" s="13">
        <v>12840318</v>
      </c>
      <c r="C232" s="60">
        <f t="shared" si="1"/>
        <v>12.840318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">
      <c r="A233" s="13" t="s">
        <v>164</v>
      </c>
      <c r="B233" s="13">
        <v>31447977</v>
      </c>
      <c r="C233" s="60">
        <f t="shared" si="1"/>
        <v>31.447977000000002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">
      <c r="A234" s="13" t="s">
        <v>165</v>
      </c>
      <c r="B234" s="13">
        <v>105250</v>
      </c>
      <c r="C234" s="60">
        <f t="shared" si="1"/>
        <v>0.10525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">
      <c r="A235" s="13" t="s">
        <v>166</v>
      </c>
      <c r="B235" s="13">
        <v>579441</v>
      </c>
      <c r="C235" s="60">
        <f t="shared" si="1"/>
        <v>0.57944099999999998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25.5" x14ac:dyDescent="0.2">
      <c r="A236" s="13" t="s">
        <v>168</v>
      </c>
      <c r="B236" s="13">
        <v>20416074</v>
      </c>
      <c r="C236" s="60">
        <f t="shared" si="1"/>
        <v>20.416073999999998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">
      <c r="A237" s="13" t="s">
        <v>169</v>
      </c>
      <c r="B237" s="13">
        <v>24836877</v>
      </c>
      <c r="C237" s="60">
        <f t="shared" si="1"/>
        <v>24.836877000000001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">
      <c r="A238" s="13" t="s">
        <v>171</v>
      </c>
      <c r="B238" s="13">
        <v>2095056</v>
      </c>
      <c r="C238" s="60">
        <f t="shared" si="1"/>
        <v>2.095056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">
      <c r="A239" s="13" t="s">
        <v>172</v>
      </c>
      <c r="B239" s="13">
        <v>161462</v>
      </c>
      <c r="C239" s="60">
        <f t="shared" si="1"/>
        <v>0.16146199999999999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">
      <c r="A240" s="13" t="s">
        <v>173</v>
      </c>
      <c r="B240" s="13">
        <v>4510745</v>
      </c>
      <c r="C240" s="60">
        <f t="shared" si="1"/>
        <v>4.510745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25.5" x14ac:dyDescent="0.2">
      <c r="A241" s="13" t="s">
        <v>174</v>
      </c>
      <c r="B241" s="13">
        <v>8040038</v>
      </c>
      <c r="C241" s="60">
        <f t="shared" si="1"/>
        <v>8.0400379999999991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">
      <c r="A242" s="13" t="s">
        <v>44</v>
      </c>
      <c r="B242" s="13">
        <v>67067128.920000002</v>
      </c>
      <c r="C242" s="60">
        <f t="shared" si="1"/>
        <v>67.067128920000002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">
      <c r="A243" s="13" t="s">
        <v>175</v>
      </c>
      <c r="B243" s="13">
        <v>41185932.840000004</v>
      </c>
      <c r="C243" s="60">
        <f t="shared" si="1"/>
        <v>41.185932840000007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">
      <c r="A244" s="13" t="s">
        <v>312</v>
      </c>
      <c r="B244" s="13">
        <v>38798</v>
      </c>
      <c r="C244" s="60">
        <f t="shared" si="1"/>
        <v>3.8797999999999999E-2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">
      <c r="A245" s="13" t="s">
        <v>176</v>
      </c>
      <c r="B245" s="13">
        <v>914447</v>
      </c>
      <c r="C245" s="60">
        <f t="shared" si="1"/>
        <v>0.91444700000000001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">
      <c r="A246" s="13" t="s">
        <v>177</v>
      </c>
      <c r="B246" s="13">
        <v>53495</v>
      </c>
      <c r="C246" s="60">
        <f t="shared" si="1"/>
        <v>5.3495000000000001E-2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">
      <c r="A247" s="13" t="s">
        <v>179</v>
      </c>
      <c r="B247" s="13">
        <v>97772</v>
      </c>
      <c r="C247" s="60">
        <f t="shared" si="1"/>
        <v>9.7771999999999998E-2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">
      <c r="A248" s="13" t="s">
        <v>180</v>
      </c>
      <c r="B248" s="13">
        <v>115911</v>
      </c>
      <c r="C248" s="60">
        <f t="shared" si="1"/>
        <v>0.115911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">
      <c r="A249" s="13" t="s">
        <v>181</v>
      </c>
      <c r="B249" s="13">
        <v>125</v>
      </c>
      <c r="C249" s="60">
        <f t="shared" si="1"/>
        <v>1.25E-4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">
      <c r="A250" s="13" t="s">
        <v>183</v>
      </c>
      <c r="B250" s="13">
        <v>3461963.88</v>
      </c>
      <c r="C250" s="60">
        <f t="shared" si="1"/>
        <v>3.4619638799999999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">
      <c r="A251" s="13" t="s">
        <v>313</v>
      </c>
      <c r="B251" s="13">
        <v>99000</v>
      </c>
      <c r="C251" s="60">
        <f t="shared" si="1"/>
        <v>9.9000000000000005E-2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">
      <c r="A252" s="13" t="s">
        <v>184</v>
      </c>
      <c r="B252" s="13">
        <v>267252</v>
      </c>
      <c r="C252" s="60">
        <f t="shared" si="1"/>
        <v>0.26725199999999999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">
      <c r="A253" s="13" t="s">
        <v>314</v>
      </c>
      <c r="B253" s="13">
        <v>218136.09</v>
      </c>
      <c r="C253" s="60">
        <f t="shared" si="1"/>
        <v>0.21813609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">
      <c r="A254" s="13" t="s">
        <v>185</v>
      </c>
      <c r="B254" s="13">
        <v>728500</v>
      </c>
      <c r="C254" s="60">
        <f t="shared" si="1"/>
        <v>0.72850000000000004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">
      <c r="A255" s="13" t="s">
        <v>186</v>
      </c>
      <c r="B255" s="13">
        <v>1412455</v>
      </c>
      <c r="C255" s="60">
        <f t="shared" si="1"/>
        <v>1.412455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">
      <c r="A256" s="13" t="s">
        <v>188</v>
      </c>
      <c r="B256" s="13">
        <v>297566</v>
      </c>
      <c r="C256" s="60">
        <f t="shared" si="1"/>
        <v>0.297566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25.5" x14ac:dyDescent="0.2">
      <c r="A257" s="13" t="s">
        <v>191</v>
      </c>
      <c r="B257" s="13">
        <v>2165667</v>
      </c>
      <c r="C257" s="60">
        <f t="shared" si="1"/>
        <v>2.165667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">
      <c r="A258" s="13" t="s">
        <v>196</v>
      </c>
      <c r="B258" s="13">
        <v>15118462.199999999</v>
      </c>
      <c r="C258" s="60">
        <f t="shared" si="1"/>
        <v>15.1184622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">
      <c r="A259" s="13" t="s">
        <v>197</v>
      </c>
      <c r="B259" s="13">
        <v>4557972</v>
      </c>
      <c r="C259" s="60">
        <f t="shared" si="1"/>
        <v>4.5579720000000004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">
      <c r="A260" s="13" t="s">
        <v>202</v>
      </c>
      <c r="B260" s="13">
        <v>24946142</v>
      </c>
      <c r="C260" s="60">
        <f t="shared" si="1"/>
        <v>24.946141999999998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">
      <c r="A261" s="13" t="s">
        <v>204</v>
      </c>
      <c r="B261" s="13">
        <v>2054728.3</v>
      </c>
      <c r="C261" s="60">
        <f t="shared" si="1"/>
        <v>2.0547282999999998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">
      <c r="A262" s="13" t="s">
        <v>205</v>
      </c>
      <c r="B262" s="13">
        <v>1290116</v>
      </c>
      <c r="C262" s="60">
        <f t="shared" si="1"/>
        <v>1.290116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">
      <c r="A263" s="13" t="s">
        <v>15</v>
      </c>
      <c r="B263" s="13">
        <v>872066769.71000004</v>
      </c>
      <c r="C263" s="60">
        <f t="shared" si="1"/>
        <v>872.06676971000002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">
      <c r="A264" s="13" t="s">
        <v>206</v>
      </c>
      <c r="B264" s="13">
        <v>9764006.1899999995</v>
      </c>
      <c r="C264" s="60">
        <f t="shared" si="1"/>
        <v>9.7640061899999999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25.5" x14ac:dyDescent="0.2">
      <c r="A265" s="13" t="s">
        <v>207</v>
      </c>
      <c r="B265" s="13">
        <v>42139837.310000002</v>
      </c>
      <c r="C265" s="60">
        <f t="shared" si="1"/>
        <v>42.139837310000004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">
      <c r="A266" s="13" t="s">
        <v>208</v>
      </c>
      <c r="B266" s="13">
        <v>106009</v>
      </c>
      <c r="C266" s="60">
        <f t="shared" si="1"/>
        <v>0.10600900000000001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">
      <c r="A267" s="13" t="s">
        <v>210</v>
      </c>
      <c r="B267" s="13">
        <v>888746</v>
      </c>
      <c r="C267" s="60">
        <f t="shared" si="1"/>
        <v>0.88874600000000004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25.5" x14ac:dyDescent="0.2">
      <c r="A268" s="13" t="s">
        <v>214</v>
      </c>
      <c r="B268" s="13">
        <v>31925787</v>
      </c>
      <c r="C268" s="60">
        <f t="shared" si="1"/>
        <v>31.925787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">
      <c r="A269" s="13" t="s">
        <v>216</v>
      </c>
      <c r="B269" s="13">
        <v>787969</v>
      </c>
      <c r="C269" s="60">
        <f t="shared" si="1"/>
        <v>0.78796900000000003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">
      <c r="A270" s="13" t="s">
        <v>218</v>
      </c>
      <c r="B270" s="13">
        <v>29866016</v>
      </c>
      <c r="C270" s="60">
        <f t="shared" si="1"/>
        <v>29.866015999999998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25.5" x14ac:dyDescent="0.2">
      <c r="A271" s="13" t="s">
        <v>219</v>
      </c>
      <c r="B271" s="13">
        <v>7959979</v>
      </c>
      <c r="C271" s="60">
        <f t="shared" si="1"/>
        <v>7.9599789999999997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">
      <c r="A272" s="13" t="s">
        <v>221</v>
      </c>
      <c r="B272" s="13">
        <v>494011</v>
      </c>
      <c r="C272" s="60">
        <f t="shared" si="1"/>
        <v>0.49401099999999998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25.5" x14ac:dyDescent="0.2">
      <c r="A273" s="13" t="s">
        <v>223</v>
      </c>
      <c r="B273" s="13">
        <v>75318</v>
      </c>
      <c r="C273" s="60">
        <f t="shared" si="1"/>
        <v>7.5317999999999996E-2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">
      <c r="A274" s="13" t="s">
        <v>225</v>
      </c>
      <c r="B274" s="13">
        <v>835982</v>
      </c>
      <c r="C274" s="60">
        <f t="shared" si="1"/>
        <v>0.835982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">
      <c r="A275" s="13" t="s">
        <v>226</v>
      </c>
      <c r="B275" s="13">
        <v>21062972</v>
      </c>
      <c r="C275" s="60">
        <f t="shared" si="1"/>
        <v>21.062971999999998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">
      <c r="A276" s="13" t="s">
        <v>315</v>
      </c>
      <c r="B276" s="13">
        <v>50198781</v>
      </c>
      <c r="C276" s="60">
        <f t="shared" si="1"/>
        <v>50.198780999999997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">
      <c r="A277" s="13" t="s">
        <v>228</v>
      </c>
      <c r="B277" s="13">
        <v>249528288</v>
      </c>
      <c r="C277" s="60">
        <f t="shared" si="1"/>
        <v>249.528288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">
      <c r="A278" s="13" t="s">
        <v>230</v>
      </c>
      <c r="B278" s="13">
        <v>3387746.5</v>
      </c>
      <c r="C278" s="60">
        <f t="shared" si="1"/>
        <v>3.3877465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">
      <c r="A279" s="13" t="s">
        <v>233</v>
      </c>
      <c r="B279" s="13">
        <v>8359944</v>
      </c>
      <c r="C279" s="60">
        <f t="shared" si="1"/>
        <v>8.3599440000000005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">
      <c r="A280" s="13" t="s">
        <v>235</v>
      </c>
      <c r="B280" s="13">
        <v>16555375</v>
      </c>
      <c r="C280" s="60">
        <f t="shared" si="1"/>
        <v>16.555375000000002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">
      <c r="A281" s="13" t="s">
        <v>237</v>
      </c>
      <c r="B281" s="13">
        <v>82851732</v>
      </c>
      <c r="C281" s="60">
        <f t="shared" si="1"/>
        <v>82.851731999999998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25.5" x14ac:dyDescent="0.2">
      <c r="A282" s="13" t="s">
        <v>241</v>
      </c>
      <c r="B282" s="13">
        <v>4342135</v>
      </c>
      <c r="C282" s="60">
        <f t="shared" si="1"/>
        <v>4.3421349999999999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">
      <c r="A283" s="13" t="s">
        <v>243</v>
      </c>
      <c r="B283" s="13">
        <v>68223758.829999998</v>
      </c>
      <c r="C283" s="60">
        <f t="shared" si="1"/>
        <v>68.223758829999994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">
      <c r="A284" s="13" t="s">
        <v>316</v>
      </c>
      <c r="B284" s="13">
        <v>14657454.42</v>
      </c>
      <c r="C284" s="60">
        <f t="shared" si="1"/>
        <v>14.657454420000001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">
      <c r="A285" s="13" t="s">
        <v>245</v>
      </c>
      <c r="B285" s="13">
        <v>12411566</v>
      </c>
      <c r="C285" s="60">
        <f t="shared" si="1"/>
        <v>12.411566000000001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25.5" x14ac:dyDescent="0.2">
      <c r="A286" s="13" t="s">
        <v>246</v>
      </c>
      <c r="B286" s="13">
        <v>21083151</v>
      </c>
      <c r="C286" s="60">
        <f t="shared" si="1"/>
        <v>21.083151000000001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">
      <c r="A287" s="13" t="s">
        <v>248</v>
      </c>
      <c r="B287" s="13">
        <v>23580845</v>
      </c>
      <c r="C287" s="60">
        <f t="shared" si="1"/>
        <v>23.580845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">
      <c r="A288" s="13" t="s">
        <v>251</v>
      </c>
      <c r="B288" s="13">
        <v>9830015.6600000001</v>
      </c>
      <c r="C288" s="60">
        <f t="shared" si="1"/>
        <v>9.8300156600000008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">
      <c r="A289" s="13" t="s">
        <v>254</v>
      </c>
      <c r="B289" s="13">
        <v>18490919.890000001</v>
      </c>
      <c r="C289" s="60">
        <f t="shared" si="1"/>
        <v>18.490919890000001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2">
      <c r="A290" s="13" t="s">
        <v>258</v>
      </c>
      <c r="B290" s="13">
        <v>461452</v>
      </c>
      <c r="C290" s="60">
        <f t="shared" si="1"/>
        <v>0.46145199999999997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2">
      <c r="A291" s="13" t="s">
        <v>259</v>
      </c>
      <c r="B291" s="13">
        <v>106361</v>
      </c>
      <c r="C291" s="60">
        <f t="shared" si="1"/>
        <v>0.106361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">
      <c r="A292" s="13" t="s">
        <v>260</v>
      </c>
      <c r="B292" s="13">
        <v>4468955</v>
      </c>
      <c r="C292" s="60">
        <f t="shared" si="1"/>
        <v>4.4689550000000002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2">
      <c r="A293" s="13" t="s">
        <v>261</v>
      </c>
      <c r="B293" s="13">
        <v>4237122</v>
      </c>
      <c r="C293" s="60">
        <f t="shared" si="1"/>
        <v>4.2371220000000003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2">
      <c r="A294" s="13" t="s">
        <v>262</v>
      </c>
      <c r="B294" s="13">
        <v>23333886.100000001</v>
      </c>
      <c r="C294" s="60">
        <f t="shared" si="1"/>
        <v>23.333886100000001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x14ac:dyDescent="0.2">
      <c r="A295" s="13" t="s">
        <v>263</v>
      </c>
      <c r="B295" s="13">
        <v>1005436</v>
      </c>
      <c r="C295" s="60">
        <f t="shared" si="1"/>
        <v>1.005436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x14ac:dyDescent="0.2">
      <c r="A296" s="13" t="s">
        <v>264</v>
      </c>
      <c r="B296" s="13">
        <v>37162205</v>
      </c>
      <c r="C296" s="60">
        <f t="shared" si="1"/>
        <v>37.162205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2">
      <c r="A297" s="13" t="s">
        <v>265</v>
      </c>
      <c r="B297" s="13">
        <v>10702774</v>
      </c>
      <c r="C297" s="60">
        <f t="shared" si="1"/>
        <v>10.702774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2">
      <c r="A298" s="13" t="s">
        <v>266</v>
      </c>
      <c r="B298" s="13">
        <v>0</v>
      </c>
      <c r="C298" s="60">
        <f t="shared" si="1"/>
        <v>0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">
      <c r="A299" s="13" t="s">
        <v>267</v>
      </c>
      <c r="B299" s="13">
        <v>44673</v>
      </c>
      <c r="C299" s="60">
        <f t="shared" si="1"/>
        <v>4.4672999999999997E-2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x14ac:dyDescent="0.2">
      <c r="A300" s="13" t="s">
        <v>35</v>
      </c>
      <c r="B300" s="13">
        <v>364808768.31</v>
      </c>
      <c r="C300" s="60">
        <f t="shared" si="1"/>
        <v>364.80876831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x14ac:dyDescent="0.2">
      <c r="A301" s="13" t="s">
        <v>268</v>
      </c>
      <c r="B301" s="13">
        <v>5169160.7</v>
      </c>
      <c r="C301" s="60">
        <f t="shared" si="1"/>
        <v>5.1691606999999999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25.5" x14ac:dyDescent="0.2">
      <c r="A302" s="13" t="s">
        <v>269</v>
      </c>
      <c r="B302" s="13">
        <v>24616114.600000001</v>
      </c>
      <c r="C302" s="60">
        <f t="shared" si="1"/>
        <v>24.616114600000003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2">
      <c r="A303" s="13" t="s">
        <v>270</v>
      </c>
      <c r="B303" s="13">
        <v>5862</v>
      </c>
      <c r="C303" s="60">
        <f t="shared" si="1"/>
        <v>5.862E-3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2">
      <c r="A304" s="13" t="s">
        <v>271</v>
      </c>
      <c r="B304" s="13">
        <v>596532</v>
      </c>
      <c r="C304" s="60">
        <f t="shared" si="1"/>
        <v>0.59653199999999995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x14ac:dyDescent="0.2">
      <c r="A305" s="13" t="s">
        <v>272</v>
      </c>
      <c r="B305" s="13">
        <v>82510</v>
      </c>
      <c r="C305" s="60">
        <f t="shared" si="1"/>
        <v>8.251E-2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x14ac:dyDescent="0.2">
      <c r="A306" s="13" t="s">
        <v>273</v>
      </c>
      <c r="B306" s="13">
        <v>154435</v>
      </c>
      <c r="C306" s="60">
        <f t="shared" si="1"/>
        <v>0.15443499999999999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2">
      <c r="A307" s="13" t="s">
        <v>29</v>
      </c>
      <c r="B307" s="13">
        <v>65058240</v>
      </c>
      <c r="C307" s="60">
        <f t="shared" si="1"/>
        <v>65.058239999999998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x14ac:dyDescent="0.2">
      <c r="A308" s="13" t="s">
        <v>274</v>
      </c>
      <c r="B308" s="13">
        <v>597917</v>
      </c>
      <c r="C308" s="60">
        <f t="shared" si="1"/>
        <v>0.59791700000000003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x14ac:dyDescent="0.2">
      <c r="A309" s="13" t="s">
        <v>275</v>
      </c>
      <c r="B309" s="13">
        <v>719738272.76999998</v>
      </c>
      <c r="C309" s="60">
        <f t="shared" si="1"/>
        <v>719.73827276999998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x14ac:dyDescent="0.2">
      <c r="A310" s="13" t="s">
        <v>276</v>
      </c>
      <c r="B310" s="13">
        <v>9648373.0999999996</v>
      </c>
      <c r="C310" s="60">
        <f t="shared" si="1"/>
        <v>9.6483730999999988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2">
      <c r="A311" s="13" t="s">
        <v>277</v>
      </c>
      <c r="B311" s="13">
        <v>11445176.279999999</v>
      </c>
      <c r="C311" s="60">
        <f t="shared" si="1"/>
        <v>11.44517628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2">
      <c r="A312" s="13" t="s">
        <v>278</v>
      </c>
      <c r="B312" s="13">
        <v>14562054.800000001</v>
      </c>
      <c r="C312" s="60">
        <f t="shared" si="1"/>
        <v>14.5620548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x14ac:dyDescent="0.2">
      <c r="A313" s="13" t="s">
        <v>279</v>
      </c>
      <c r="B313" s="13">
        <v>833793.6</v>
      </c>
      <c r="C313" s="60">
        <f t="shared" si="1"/>
        <v>0.83379360000000002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2">
      <c r="A314" s="13" t="s">
        <v>280</v>
      </c>
      <c r="B314" s="13">
        <v>76530054</v>
      </c>
      <c r="C314" s="60">
        <f t="shared" si="1"/>
        <v>76.530054000000007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x14ac:dyDescent="0.2">
      <c r="A315" s="13" t="s">
        <v>281</v>
      </c>
      <c r="B315" s="13">
        <v>4036289</v>
      </c>
      <c r="C315" s="60">
        <f t="shared" si="1"/>
        <v>4.036289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2">
      <c r="A316" s="13" t="s">
        <v>282</v>
      </c>
      <c r="B316" s="13">
        <v>220208</v>
      </c>
      <c r="C316" s="60">
        <f t="shared" si="1"/>
        <v>0.22020799999999999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x14ac:dyDescent="0.2">
      <c r="A317" s="13" t="s">
        <v>283</v>
      </c>
      <c r="B317" s="13">
        <v>57004922.299999997</v>
      </c>
      <c r="C317" s="60">
        <f t="shared" si="1"/>
        <v>57.004922299999997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x14ac:dyDescent="0.2">
      <c r="A318" s="13" t="s">
        <v>17</v>
      </c>
      <c r="B318" s="13">
        <v>241841416.44999999</v>
      </c>
      <c r="C318" s="60">
        <f t="shared" si="1"/>
        <v>241.84141645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x14ac:dyDescent="0.2">
      <c r="A319" s="13" t="s">
        <v>284</v>
      </c>
      <c r="B319" s="13">
        <v>2106197</v>
      </c>
      <c r="C319" s="60">
        <f t="shared" si="1"/>
        <v>2.1061969999999999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2">
      <c r="A320" s="13" t="s">
        <v>285</v>
      </c>
      <c r="B320" s="13">
        <v>21662608</v>
      </c>
      <c r="C320" s="60">
        <f t="shared" si="1"/>
        <v>21.662607999999999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2">
      <c r="A321" s="13" t="s">
        <v>286</v>
      </c>
      <c r="B321" s="13">
        <v>4516810.4000000004</v>
      </c>
      <c r="C321" s="60">
        <f t="shared" si="1"/>
        <v>4.5168104000000007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x14ac:dyDescent="0.2">
      <c r="A322" s="13" t="s">
        <v>287</v>
      </c>
      <c r="B322" s="13">
        <v>1883594</v>
      </c>
      <c r="C322" s="60">
        <f t="shared" si="1"/>
        <v>1.883594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x14ac:dyDescent="0.2">
      <c r="A323" s="13" t="s">
        <v>288</v>
      </c>
      <c r="B323" s="13">
        <v>269865481</v>
      </c>
      <c r="C323" s="60">
        <f t="shared" si="1"/>
        <v>269.86548099999999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x14ac:dyDescent="0.2">
      <c r="A324" s="13" t="s">
        <v>289</v>
      </c>
      <c r="B324" s="13">
        <v>1832541193.54</v>
      </c>
      <c r="C324" s="60">
        <f t="shared" si="1"/>
        <v>1832.54119354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2">
      <c r="A325" s="13" t="s">
        <v>290</v>
      </c>
      <c r="B325" s="13">
        <v>932000</v>
      </c>
      <c r="C325" s="60">
        <f t="shared" si="1"/>
        <v>0.93200000000000005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x14ac:dyDescent="0.2">
      <c r="A326" s="13" t="s">
        <v>291</v>
      </c>
      <c r="B326" s="13">
        <v>37449403</v>
      </c>
      <c r="C326" s="60">
        <f t="shared" si="1"/>
        <v>37.449402999999997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">
      <c r="A327" s="13" t="s">
        <v>292</v>
      </c>
      <c r="B327" s="13">
        <v>103145500.47</v>
      </c>
      <c r="C327" s="60">
        <f t="shared" si="1"/>
        <v>103.14550047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x14ac:dyDescent="0.2">
      <c r="A328" s="13" t="s">
        <v>293</v>
      </c>
      <c r="B328" s="13">
        <v>985000</v>
      </c>
      <c r="C328" s="60">
        <f t="shared" si="1"/>
        <v>0.98499999999999999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51" x14ac:dyDescent="0.2">
      <c r="A329" s="13" t="s">
        <v>294</v>
      </c>
      <c r="B329" s="13">
        <v>27060756</v>
      </c>
      <c r="C329" s="60">
        <f t="shared" si="1"/>
        <v>27.060756000000001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2">
      <c r="A330" s="13" t="s">
        <v>295</v>
      </c>
      <c r="B330" s="13">
        <v>9986660</v>
      </c>
      <c r="C330" s="60">
        <f t="shared" si="1"/>
        <v>9.9866600000000005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x14ac:dyDescent="0.2">
      <c r="A331" s="13" t="s">
        <v>55</v>
      </c>
      <c r="B331" s="13">
        <v>4818118</v>
      </c>
      <c r="C331" s="60">
        <f t="shared" si="1"/>
        <v>4.8181180000000001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25.5" x14ac:dyDescent="0.2">
      <c r="A332" s="13" t="s">
        <v>296</v>
      </c>
      <c r="B332" s="13">
        <v>7490661.3499999996</v>
      </c>
      <c r="C332" s="60">
        <f t="shared" si="1"/>
        <v>7.4906613499999999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x14ac:dyDescent="0.2">
      <c r="A333" s="13" t="s">
        <v>50</v>
      </c>
      <c r="B333" s="13">
        <v>161793834.18000001</v>
      </c>
      <c r="C333" s="60">
        <f t="shared" si="1"/>
        <v>161.79383418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">
      <c r="A334" s="13" t="s">
        <v>297</v>
      </c>
      <c r="B334" s="13">
        <v>13671027</v>
      </c>
      <c r="C334" s="60">
        <f t="shared" si="1"/>
        <v>13.671027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x14ac:dyDescent="0.2">
      <c r="A335" s="13" t="s">
        <v>299</v>
      </c>
      <c r="B335" s="13">
        <v>518875</v>
      </c>
      <c r="C335" s="60">
        <f t="shared" si="1"/>
        <v>0.51887499999999998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x14ac:dyDescent="0.2">
      <c r="A336" s="13" t="s">
        <v>300</v>
      </c>
      <c r="B336" s="13">
        <v>9864</v>
      </c>
      <c r="C336" s="60">
        <f t="shared" si="1"/>
        <v>9.8639999999999995E-3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x14ac:dyDescent="0.2">
      <c r="A337" s="13" t="s">
        <v>301</v>
      </c>
      <c r="B337" s="13">
        <v>269852343.39999998</v>
      </c>
      <c r="C337" s="60">
        <f t="shared" si="1"/>
        <v>269.8523434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25.5" x14ac:dyDescent="0.2">
      <c r="A338" s="13" t="s">
        <v>302</v>
      </c>
      <c r="B338" s="13">
        <v>1527329.23</v>
      </c>
      <c r="C338" s="60">
        <f t="shared" si="1"/>
        <v>1.5273292299999999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2">
      <c r="A339" s="13" t="s">
        <v>303</v>
      </c>
      <c r="B339" s="13">
        <v>950070</v>
      </c>
      <c r="C339" s="60">
        <f t="shared" si="1"/>
        <v>0.95006999999999997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x14ac:dyDescent="0.2">
      <c r="A340" s="13" t="s">
        <v>304</v>
      </c>
      <c r="B340" s="13">
        <v>3418559</v>
      </c>
      <c r="C340" s="60">
        <f t="shared" si="1"/>
        <v>3.4185590000000001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x14ac:dyDescent="0.2">
      <c r="A341" s="13" t="s">
        <v>305</v>
      </c>
      <c r="B341" s="13">
        <v>105372341</v>
      </c>
      <c r="C341" s="60">
        <f t="shared" si="1"/>
        <v>105.37234100000001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x14ac:dyDescent="0.2">
      <c r="A342" s="13" t="s">
        <v>306</v>
      </c>
      <c r="B342" s="13">
        <v>670875110.22000003</v>
      </c>
      <c r="C342" s="60">
        <f t="shared" si="1"/>
        <v>670.87511022000001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2">
      <c r="A343" s="13" t="s">
        <v>307</v>
      </c>
      <c r="B343" s="13">
        <v>58754533.299999997</v>
      </c>
      <c r="C343" s="60">
        <f t="shared" si="1"/>
        <v>58.754533299999999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x14ac:dyDescent="0.2">
      <c r="A344" s="13" t="s">
        <v>308</v>
      </c>
      <c r="B344" s="13">
        <v>384787</v>
      </c>
      <c r="C344" s="60">
        <f t="shared" si="1"/>
        <v>0.38478699999999999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x14ac:dyDescent="0.2">
      <c r="A345" s="6"/>
      <c r="B345" s="6"/>
      <c r="C345" s="6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51" x14ac:dyDescent="0.2">
      <c r="A349" s="6"/>
      <c r="B349" s="2" t="s">
        <v>318</v>
      </c>
      <c r="C349" s="2" t="s">
        <v>319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x14ac:dyDescent="0.2">
      <c r="A350" s="13" t="s">
        <v>308</v>
      </c>
      <c r="B350" s="13">
        <v>187390.88</v>
      </c>
      <c r="C350" s="48">
        <f t="shared" ref="C350:C541" si="2">B350/1000000</f>
        <v>0.18739088000000001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x14ac:dyDescent="0.2">
      <c r="A351" s="13" t="s">
        <v>307</v>
      </c>
      <c r="B351" s="13">
        <v>14984991.189999999</v>
      </c>
      <c r="C351" s="48">
        <f t="shared" si="2"/>
        <v>14.984991189999999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2">
      <c r="A352" s="13" t="s">
        <v>320</v>
      </c>
      <c r="B352" s="13">
        <v>3953830.64</v>
      </c>
      <c r="C352" s="48">
        <f t="shared" si="2"/>
        <v>3.9538306400000001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x14ac:dyDescent="0.2">
      <c r="A353" s="13" t="s">
        <v>306</v>
      </c>
      <c r="B353" s="13">
        <v>105852016.64</v>
      </c>
      <c r="C353" s="48">
        <f t="shared" si="2"/>
        <v>105.85201664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2">
      <c r="A354" s="13" t="s">
        <v>305</v>
      </c>
      <c r="B354" s="13">
        <v>12003911.710000001</v>
      </c>
      <c r="C354" s="48">
        <f t="shared" si="2"/>
        <v>12.003911710000001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x14ac:dyDescent="0.2">
      <c r="A355" s="13" t="s">
        <v>304</v>
      </c>
      <c r="B355" s="13">
        <v>5307740.17</v>
      </c>
      <c r="C355" s="48">
        <f t="shared" si="2"/>
        <v>5.3077401699999998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2">
      <c r="A356" s="13" t="s">
        <v>303</v>
      </c>
      <c r="B356" s="13">
        <v>167323.48000000001</v>
      </c>
      <c r="C356" s="48">
        <f t="shared" si="2"/>
        <v>0.16732348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25.5" x14ac:dyDescent="0.2">
      <c r="A357" s="13" t="s">
        <v>302</v>
      </c>
      <c r="B357" s="13">
        <v>525085.1</v>
      </c>
      <c r="C357" s="48">
        <f t="shared" si="2"/>
        <v>0.52508509999999997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x14ac:dyDescent="0.2">
      <c r="A358" s="13" t="s">
        <v>301</v>
      </c>
      <c r="B358" s="13">
        <v>50851245.439999998</v>
      </c>
      <c r="C358" s="48">
        <f t="shared" si="2"/>
        <v>50.85124544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x14ac:dyDescent="0.2">
      <c r="A359" s="13" t="s">
        <v>321</v>
      </c>
      <c r="B359" s="13">
        <v>18494.900000000001</v>
      </c>
      <c r="C359" s="48">
        <f t="shared" si="2"/>
        <v>1.8494900000000002E-2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x14ac:dyDescent="0.2">
      <c r="A360" s="13" t="s">
        <v>300</v>
      </c>
      <c r="B360" s="13">
        <v>163755.54</v>
      </c>
      <c r="C360" s="48">
        <f t="shared" si="2"/>
        <v>0.16375554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2">
      <c r="A361" s="13" t="s">
        <v>299</v>
      </c>
      <c r="B361" s="13">
        <v>71462.06</v>
      </c>
      <c r="C361" s="48">
        <f t="shared" si="2"/>
        <v>7.1462059999999994E-2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">
      <c r="A362" s="13" t="s">
        <v>297</v>
      </c>
      <c r="B362" s="13">
        <v>1874106.41</v>
      </c>
      <c r="C362" s="48">
        <f t="shared" si="2"/>
        <v>1.87410641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x14ac:dyDescent="0.2">
      <c r="A363" s="13" t="s">
        <v>50</v>
      </c>
      <c r="B363" s="13">
        <v>59793176.530000001</v>
      </c>
      <c r="C363" s="48">
        <f t="shared" si="2"/>
        <v>59.793176530000004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25.5" x14ac:dyDescent="0.2">
      <c r="A364" s="13" t="s">
        <v>296</v>
      </c>
      <c r="B364" s="13">
        <v>11930855.73</v>
      </c>
      <c r="C364" s="48">
        <f t="shared" si="2"/>
        <v>11.930855730000001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">
      <c r="A365" s="13" t="s">
        <v>322</v>
      </c>
      <c r="B365" s="13">
        <v>343720.98</v>
      </c>
      <c r="C365" s="48">
        <f t="shared" si="2"/>
        <v>0.34372097999999995</v>
      </c>
      <c r="D365" s="13" t="s">
        <v>317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2">
      <c r="A366" s="13" t="s">
        <v>55</v>
      </c>
      <c r="B366" s="13">
        <v>5123957.68</v>
      </c>
      <c r="C366" s="48">
        <f t="shared" si="2"/>
        <v>5.1239576799999993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x14ac:dyDescent="0.2">
      <c r="A367" s="13" t="s">
        <v>295</v>
      </c>
      <c r="B367" s="13">
        <v>2118040.7599999998</v>
      </c>
      <c r="C367" s="48">
        <f t="shared" si="2"/>
        <v>2.11804076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51" x14ac:dyDescent="0.2">
      <c r="A368" s="13" t="s">
        <v>294</v>
      </c>
      <c r="B368" s="13">
        <v>6684602.0700000003</v>
      </c>
      <c r="C368" s="48">
        <f t="shared" si="2"/>
        <v>6.6846020700000004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">
      <c r="A369" s="13" t="s">
        <v>292</v>
      </c>
      <c r="B369" s="13">
        <v>7790373.3600000003</v>
      </c>
      <c r="C369" s="48">
        <f t="shared" si="2"/>
        <v>7.7903733600000002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2">
      <c r="A370" s="13" t="s">
        <v>291</v>
      </c>
      <c r="B370" s="13">
        <v>10306637.449999999</v>
      </c>
      <c r="C370" s="48">
        <f t="shared" si="2"/>
        <v>10.306637449999998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x14ac:dyDescent="0.2">
      <c r="A371" s="13" t="s">
        <v>290</v>
      </c>
      <c r="B371" s="13">
        <v>27487.48</v>
      </c>
      <c r="C371" s="48">
        <f t="shared" si="2"/>
        <v>2.7487479999999998E-2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x14ac:dyDescent="0.2">
      <c r="A372" s="13" t="s">
        <v>289</v>
      </c>
      <c r="B372" s="13">
        <v>60175155.170000002</v>
      </c>
      <c r="C372" s="48">
        <f t="shared" si="2"/>
        <v>60.175155170000004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x14ac:dyDescent="0.2">
      <c r="A373" s="13" t="s">
        <v>288</v>
      </c>
      <c r="B373" s="13">
        <v>11607993.800000001</v>
      </c>
      <c r="C373" s="48">
        <f t="shared" si="2"/>
        <v>11.607993800000001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2">
      <c r="A374" s="13" t="s">
        <v>287</v>
      </c>
      <c r="B374" s="13">
        <v>1796084.11</v>
      </c>
      <c r="C374" s="48">
        <f t="shared" si="2"/>
        <v>1.79608411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">
      <c r="A375" s="13" t="s">
        <v>286</v>
      </c>
      <c r="B375" s="13">
        <v>6130571.9000000004</v>
      </c>
      <c r="C375" s="48">
        <f t="shared" si="2"/>
        <v>6.1305719000000005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x14ac:dyDescent="0.2">
      <c r="A376" s="13" t="s">
        <v>285</v>
      </c>
      <c r="B376" s="13">
        <v>5073122.84</v>
      </c>
      <c r="C376" s="48">
        <f t="shared" si="2"/>
        <v>5.0731228399999999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x14ac:dyDescent="0.2">
      <c r="A377" s="13" t="s">
        <v>284</v>
      </c>
      <c r="B377" s="13">
        <v>1464137.59</v>
      </c>
      <c r="C377" s="48">
        <f t="shared" si="2"/>
        <v>1.46413759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x14ac:dyDescent="0.2">
      <c r="A378" s="13" t="s">
        <v>17</v>
      </c>
      <c r="B378" s="13">
        <v>66335649.479999997</v>
      </c>
      <c r="C378" s="48">
        <f t="shared" si="2"/>
        <v>66.335649480000001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2">
      <c r="A379" s="13" t="s">
        <v>283</v>
      </c>
      <c r="B379" s="13">
        <v>8767585.0700000003</v>
      </c>
      <c r="C379" s="48">
        <f t="shared" si="2"/>
        <v>8.7675850700000009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x14ac:dyDescent="0.2">
      <c r="A380" s="13" t="s">
        <v>282</v>
      </c>
      <c r="B380" s="13">
        <v>130512.88</v>
      </c>
      <c r="C380" s="48">
        <f t="shared" si="2"/>
        <v>0.13051288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25.5" x14ac:dyDescent="0.2">
      <c r="A381" s="13" t="s">
        <v>323</v>
      </c>
      <c r="B381" s="13">
        <v>1774447.08</v>
      </c>
      <c r="C381" s="48">
        <f t="shared" si="2"/>
        <v>1.7744470800000001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x14ac:dyDescent="0.2">
      <c r="A382" s="13" t="s">
        <v>281</v>
      </c>
      <c r="B382" s="13">
        <v>2732268.97</v>
      </c>
      <c r="C382" s="48">
        <f t="shared" si="2"/>
        <v>2.7322689700000002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2">
      <c r="A383" s="13" t="s">
        <v>279</v>
      </c>
      <c r="B383" s="13">
        <v>262795.07</v>
      </c>
      <c r="C383" s="48">
        <f t="shared" si="2"/>
        <v>0.26279507000000002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2">
      <c r="A384" s="13" t="s">
        <v>278</v>
      </c>
      <c r="B384" s="13">
        <v>1631896.67</v>
      </c>
      <c r="C384" s="48">
        <f t="shared" si="2"/>
        <v>1.6318966699999999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x14ac:dyDescent="0.2">
      <c r="A385" s="13" t="s">
        <v>277</v>
      </c>
      <c r="B385" s="13">
        <v>13091393.210000001</v>
      </c>
      <c r="C385" s="48">
        <f t="shared" si="2"/>
        <v>13.091393210000001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x14ac:dyDescent="0.2">
      <c r="A386" s="13" t="s">
        <v>276</v>
      </c>
      <c r="B386" s="13">
        <v>1649977.93</v>
      </c>
      <c r="C386" s="48">
        <f t="shared" si="2"/>
        <v>1.6499779299999999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x14ac:dyDescent="0.2">
      <c r="A387" s="13" t="s">
        <v>275</v>
      </c>
      <c r="B387" s="13">
        <v>200562267.09</v>
      </c>
      <c r="C387" s="48">
        <f t="shared" si="2"/>
        <v>200.56226709000001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2">
      <c r="A388" s="13" t="s">
        <v>274</v>
      </c>
      <c r="B388" s="13">
        <v>1156967</v>
      </c>
      <c r="C388" s="48">
        <f t="shared" si="2"/>
        <v>1.1569670000000001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x14ac:dyDescent="0.2">
      <c r="A389" s="13" t="s">
        <v>29</v>
      </c>
      <c r="B389" s="13">
        <v>18147085.23</v>
      </c>
      <c r="C389" s="48">
        <f t="shared" si="2"/>
        <v>18.147085230000002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x14ac:dyDescent="0.2">
      <c r="A390" s="13" t="s">
        <v>273</v>
      </c>
      <c r="B390" s="13">
        <v>91803.58</v>
      </c>
      <c r="C390" s="48">
        <f t="shared" si="2"/>
        <v>9.1803579999999996E-2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x14ac:dyDescent="0.2">
      <c r="A391" s="13" t="s">
        <v>272</v>
      </c>
      <c r="B391" s="13">
        <v>53238.59</v>
      </c>
      <c r="C391" s="48">
        <f t="shared" si="2"/>
        <v>5.3238589999999995E-2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x14ac:dyDescent="0.2">
      <c r="A392" s="13" t="s">
        <v>271</v>
      </c>
      <c r="B392" s="13">
        <v>235521.57</v>
      </c>
      <c r="C392" s="48">
        <f t="shared" si="2"/>
        <v>0.23552157000000001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x14ac:dyDescent="0.2">
      <c r="A393" s="13" t="s">
        <v>270</v>
      </c>
      <c r="B393" s="13">
        <v>5579.7</v>
      </c>
      <c r="C393" s="48">
        <f t="shared" si="2"/>
        <v>5.5796999999999999E-3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25.5" x14ac:dyDescent="0.2">
      <c r="A394" s="13" t="s">
        <v>269</v>
      </c>
      <c r="B394" s="13">
        <v>4316164.92</v>
      </c>
      <c r="C394" s="48">
        <f t="shared" si="2"/>
        <v>4.3161649200000003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x14ac:dyDescent="0.2">
      <c r="A395" s="13" t="s">
        <v>268</v>
      </c>
      <c r="B395" s="13">
        <v>2873159.08</v>
      </c>
      <c r="C395" s="48">
        <f t="shared" si="2"/>
        <v>2.8731590800000002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x14ac:dyDescent="0.2">
      <c r="A396" s="13" t="s">
        <v>35</v>
      </c>
      <c r="B396" s="13">
        <v>61572788.719999999</v>
      </c>
      <c r="C396" s="48">
        <f t="shared" si="2"/>
        <v>61.572788719999998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x14ac:dyDescent="0.2">
      <c r="A397" s="13" t="s">
        <v>267</v>
      </c>
      <c r="B397" s="13">
        <v>36269.61</v>
      </c>
      <c r="C397" s="48">
        <f t="shared" si="2"/>
        <v>3.6269610000000001E-2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x14ac:dyDescent="0.2">
      <c r="A398" s="13" t="s">
        <v>265</v>
      </c>
      <c r="B398" s="13">
        <v>6387073.0300000003</v>
      </c>
      <c r="C398" s="48">
        <f t="shared" si="2"/>
        <v>6.3870730299999998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x14ac:dyDescent="0.2">
      <c r="A399" s="13" t="s">
        <v>264</v>
      </c>
      <c r="B399" s="13">
        <v>7672434.5199999996</v>
      </c>
      <c r="C399" s="48">
        <f t="shared" si="2"/>
        <v>7.6724345199999995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x14ac:dyDescent="0.2">
      <c r="A400" s="13" t="s">
        <v>263</v>
      </c>
      <c r="B400" s="13">
        <v>3301988.56</v>
      </c>
      <c r="C400" s="48">
        <f t="shared" si="2"/>
        <v>3.3019885599999999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x14ac:dyDescent="0.2">
      <c r="A401" s="13" t="s">
        <v>262</v>
      </c>
      <c r="B401" s="13">
        <v>6651230.9000000004</v>
      </c>
      <c r="C401" s="48">
        <f t="shared" si="2"/>
        <v>6.6512309000000007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x14ac:dyDescent="0.2">
      <c r="A402" s="13" t="s">
        <v>261</v>
      </c>
      <c r="B402" s="13">
        <v>2263597.69</v>
      </c>
      <c r="C402" s="48">
        <f t="shared" si="2"/>
        <v>2.2635976900000001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x14ac:dyDescent="0.2">
      <c r="A403" s="13" t="s">
        <v>260</v>
      </c>
      <c r="B403" s="13">
        <v>1441537.41</v>
      </c>
      <c r="C403" s="48">
        <f t="shared" si="2"/>
        <v>1.44153741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x14ac:dyDescent="0.2">
      <c r="A404" s="13" t="s">
        <v>258</v>
      </c>
      <c r="B404" s="13">
        <v>961806.71</v>
      </c>
      <c r="C404" s="48">
        <f t="shared" si="2"/>
        <v>0.96180670999999995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x14ac:dyDescent="0.2">
      <c r="A405" s="13" t="s">
        <v>254</v>
      </c>
      <c r="B405" s="13">
        <v>6119662.3899999997</v>
      </c>
      <c r="C405" s="48">
        <f t="shared" si="2"/>
        <v>6.1196623899999993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x14ac:dyDescent="0.2">
      <c r="A406" s="13" t="s">
        <v>251</v>
      </c>
      <c r="B406" s="13">
        <v>1876382.88</v>
      </c>
      <c r="C406" s="48">
        <f t="shared" si="2"/>
        <v>1.87638288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x14ac:dyDescent="0.2">
      <c r="A407" s="13" t="s">
        <v>248</v>
      </c>
      <c r="B407" s="13">
        <v>9640580.4399999995</v>
      </c>
      <c r="C407" s="48">
        <f t="shared" si="2"/>
        <v>9.640580439999999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25.5" x14ac:dyDescent="0.2">
      <c r="A408" s="13" t="s">
        <v>246</v>
      </c>
      <c r="B408" s="13">
        <v>11477983.65</v>
      </c>
      <c r="C408" s="48">
        <f t="shared" si="2"/>
        <v>11.477983650000001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x14ac:dyDescent="0.2">
      <c r="A409" s="13" t="s">
        <v>245</v>
      </c>
      <c r="B409" s="13">
        <v>3522464.49</v>
      </c>
      <c r="C409" s="48">
        <f t="shared" si="2"/>
        <v>3.5224644900000004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x14ac:dyDescent="0.2">
      <c r="A410" s="13" t="s">
        <v>316</v>
      </c>
      <c r="B410" s="13">
        <v>3783367.48</v>
      </c>
      <c r="C410" s="48">
        <f t="shared" si="2"/>
        <v>3.7833674799999999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x14ac:dyDescent="0.2">
      <c r="A411" s="13" t="s">
        <v>243</v>
      </c>
      <c r="B411" s="13">
        <v>13184787.18</v>
      </c>
      <c r="C411" s="48">
        <f t="shared" si="2"/>
        <v>13.184787179999999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25.5" x14ac:dyDescent="0.2">
      <c r="A412" s="13" t="s">
        <v>241</v>
      </c>
      <c r="B412" s="13">
        <v>886069.1</v>
      </c>
      <c r="C412" s="48">
        <f t="shared" si="2"/>
        <v>0.88606909999999994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x14ac:dyDescent="0.2">
      <c r="A413" s="13" t="s">
        <v>237</v>
      </c>
      <c r="B413" s="13">
        <v>17401597.829999998</v>
      </c>
      <c r="C413" s="48">
        <f t="shared" si="2"/>
        <v>17.401597829999996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x14ac:dyDescent="0.2">
      <c r="A414" s="13" t="s">
        <v>235</v>
      </c>
      <c r="B414" s="13">
        <v>13255938.43</v>
      </c>
      <c r="C414" s="48">
        <f t="shared" si="2"/>
        <v>13.25593843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x14ac:dyDescent="0.2">
      <c r="A415" s="13" t="s">
        <v>233</v>
      </c>
      <c r="B415" s="13">
        <v>5346125.67</v>
      </c>
      <c r="C415" s="48">
        <f t="shared" si="2"/>
        <v>5.3461256700000002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x14ac:dyDescent="0.2">
      <c r="A416" s="13" t="s">
        <v>230</v>
      </c>
      <c r="B416" s="13">
        <v>1055350.79</v>
      </c>
      <c r="C416" s="48">
        <f t="shared" si="2"/>
        <v>1.0553507900000001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x14ac:dyDescent="0.2">
      <c r="A417" s="13" t="s">
        <v>324</v>
      </c>
      <c r="B417" s="13">
        <v>20052.93</v>
      </c>
      <c r="C417" s="48">
        <f t="shared" si="2"/>
        <v>2.005293E-2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x14ac:dyDescent="0.2">
      <c r="A418" s="13" t="s">
        <v>315</v>
      </c>
      <c r="B418" s="13">
        <v>21839331.07</v>
      </c>
      <c r="C418" s="48">
        <f t="shared" si="2"/>
        <v>21.83933107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x14ac:dyDescent="0.2">
      <c r="A419" s="13" t="s">
        <v>226</v>
      </c>
      <c r="B419" s="13">
        <v>2405686.2799999998</v>
      </c>
      <c r="C419" s="48">
        <f t="shared" si="2"/>
        <v>2.4056862799999998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x14ac:dyDescent="0.2">
      <c r="A420" s="13" t="s">
        <v>225</v>
      </c>
      <c r="B420" s="13">
        <v>1532588.25</v>
      </c>
      <c r="C420" s="48">
        <f t="shared" si="2"/>
        <v>1.5325882500000001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25.5" x14ac:dyDescent="0.2">
      <c r="A421" s="13" t="s">
        <v>223</v>
      </c>
      <c r="B421" s="13">
        <v>156830.6</v>
      </c>
      <c r="C421" s="48">
        <f t="shared" si="2"/>
        <v>0.15683060000000001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x14ac:dyDescent="0.2">
      <c r="A422" s="13" t="s">
        <v>221</v>
      </c>
      <c r="B422" s="13">
        <v>202655.17</v>
      </c>
      <c r="C422" s="48">
        <f t="shared" si="2"/>
        <v>0.20265517000000002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25.5" x14ac:dyDescent="0.2">
      <c r="A423" s="13" t="s">
        <v>219</v>
      </c>
      <c r="B423" s="13">
        <v>14361855.789999999</v>
      </c>
      <c r="C423" s="48">
        <f t="shared" si="2"/>
        <v>14.36185579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x14ac:dyDescent="0.2">
      <c r="A424" s="13" t="s">
        <v>218</v>
      </c>
      <c r="B424" s="13">
        <v>5419128.8700000001</v>
      </c>
      <c r="C424" s="48">
        <f t="shared" si="2"/>
        <v>5.4191288699999998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25.5" x14ac:dyDescent="0.2">
      <c r="A425" s="13" t="s">
        <v>325</v>
      </c>
      <c r="B425" s="13">
        <v>3941851.59</v>
      </c>
      <c r="C425" s="48">
        <f t="shared" si="2"/>
        <v>3.9418515899999997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x14ac:dyDescent="0.2">
      <c r="A426" s="13" t="s">
        <v>326</v>
      </c>
      <c r="B426" s="13">
        <v>5988800.2800000003</v>
      </c>
      <c r="C426" s="48">
        <f t="shared" si="2"/>
        <v>5.9888002800000004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x14ac:dyDescent="0.2">
      <c r="A427" s="13" t="s">
        <v>327</v>
      </c>
      <c r="B427" s="13">
        <v>195273357.00999999</v>
      </c>
      <c r="C427" s="48">
        <f t="shared" si="2"/>
        <v>195.27335700999998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25.5" x14ac:dyDescent="0.2">
      <c r="A428" s="13" t="s">
        <v>328</v>
      </c>
      <c r="B428" s="13">
        <v>949734.49</v>
      </c>
      <c r="C428" s="48">
        <f t="shared" si="2"/>
        <v>0.94973448999999999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25.5" x14ac:dyDescent="0.2">
      <c r="A429" s="13" t="s">
        <v>329</v>
      </c>
      <c r="B429" s="13">
        <v>38856869.899999999</v>
      </c>
      <c r="C429" s="48">
        <f t="shared" si="2"/>
        <v>38.8568699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x14ac:dyDescent="0.2">
      <c r="A430" s="13" t="s">
        <v>216</v>
      </c>
      <c r="B430" s="13">
        <v>338866.86</v>
      </c>
      <c r="C430" s="48">
        <f t="shared" si="2"/>
        <v>0.33886685999999999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25.5" x14ac:dyDescent="0.2">
      <c r="A431" s="13" t="s">
        <v>214</v>
      </c>
      <c r="B431" s="13">
        <v>5877250.0599999996</v>
      </c>
      <c r="C431" s="48">
        <f t="shared" si="2"/>
        <v>5.8772500599999997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x14ac:dyDescent="0.2">
      <c r="A432" s="13" t="s">
        <v>330</v>
      </c>
      <c r="B432" s="13">
        <v>2053108.91</v>
      </c>
      <c r="C432" s="48">
        <f t="shared" si="2"/>
        <v>2.0531089099999997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x14ac:dyDescent="0.2">
      <c r="A433" s="13" t="s">
        <v>331</v>
      </c>
      <c r="B433" s="13">
        <v>4335982.3499999996</v>
      </c>
      <c r="C433" s="48">
        <f t="shared" si="2"/>
        <v>4.3359823499999992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25.5" x14ac:dyDescent="0.2">
      <c r="A434" s="13" t="s">
        <v>332</v>
      </c>
      <c r="B434" s="13">
        <v>7363381.0899999999</v>
      </c>
      <c r="C434" s="48">
        <f t="shared" si="2"/>
        <v>7.3633810899999999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25.5" x14ac:dyDescent="0.2">
      <c r="A435" s="13" t="s">
        <v>333</v>
      </c>
      <c r="B435" s="13">
        <v>23091577.84</v>
      </c>
      <c r="C435" s="48">
        <f t="shared" si="2"/>
        <v>23.091577839999999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25.5" x14ac:dyDescent="0.2">
      <c r="A436" s="13" t="s">
        <v>334</v>
      </c>
      <c r="B436" s="13">
        <v>15139.22</v>
      </c>
      <c r="C436" s="48">
        <f t="shared" si="2"/>
        <v>1.513922E-2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25.5" x14ac:dyDescent="0.2">
      <c r="A437" s="13" t="s">
        <v>336</v>
      </c>
      <c r="B437" s="13">
        <v>3405307.7</v>
      </c>
      <c r="C437" s="48">
        <f t="shared" si="2"/>
        <v>3.4053077000000003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2">
      <c r="A438" s="13" t="s">
        <v>337</v>
      </c>
      <c r="B438" s="13">
        <v>166801085.78999999</v>
      </c>
      <c r="C438" s="48">
        <f t="shared" si="2"/>
        <v>166.80108579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25.5" x14ac:dyDescent="0.2">
      <c r="A439" s="13" t="s">
        <v>339</v>
      </c>
      <c r="B439" s="13">
        <v>41631.99</v>
      </c>
      <c r="C439" s="48">
        <f t="shared" si="2"/>
        <v>4.1631990000000001E-2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x14ac:dyDescent="0.2">
      <c r="A440" s="13" t="s">
        <v>340</v>
      </c>
      <c r="B440" s="13">
        <v>27925.7</v>
      </c>
      <c r="C440" s="48">
        <f t="shared" si="2"/>
        <v>2.7925700000000001E-2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25.5" x14ac:dyDescent="0.2">
      <c r="A441" s="13" t="s">
        <v>341</v>
      </c>
      <c r="B441" s="13">
        <v>1193331.28</v>
      </c>
      <c r="C441" s="48">
        <f t="shared" si="2"/>
        <v>1.19333128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x14ac:dyDescent="0.2">
      <c r="A442" s="13" t="s">
        <v>342</v>
      </c>
      <c r="B442" s="13">
        <v>12685930.99</v>
      </c>
      <c r="C442" s="48">
        <f t="shared" si="2"/>
        <v>12.685930990000001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25.5" x14ac:dyDescent="0.2">
      <c r="A443" s="13" t="s">
        <v>344</v>
      </c>
      <c r="B443" s="13">
        <v>4581120.62</v>
      </c>
      <c r="C443" s="48">
        <f t="shared" si="2"/>
        <v>4.5811206200000001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x14ac:dyDescent="0.2">
      <c r="A444" s="13" t="s">
        <v>345</v>
      </c>
      <c r="B444" s="13">
        <v>7180374.7199999997</v>
      </c>
      <c r="C444" s="48">
        <f t="shared" si="2"/>
        <v>7.1803747199999997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25.5" x14ac:dyDescent="0.2">
      <c r="A445" s="13" t="s">
        <v>338</v>
      </c>
      <c r="B445" s="13">
        <v>132085857.7</v>
      </c>
      <c r="C445" s="48">
        <f t="shared" si="2"/>
        <v>132.08585769999999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25.5" x14ac:dyDescent="0.2">
      <c r="A446" s="13" t="s">
        <v>335</v>
      </c>
      <c r="B446" s="13">
        <v>169476915.56</v>
      </c>
      <c r="C446" s="48">
        <f t="shared" si="2"/>
        <v>169.47691556000001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25.5" x14ac:dyDescent="0.2">
      <c r="A447" s="13" t="s">
        <v>346</v>
      </c>
      <c r="B447" s="13">
        <v>1070631.3700000001</v>
      </c>
      <c r="C447" s="48">
        <f t="shared" si="2"/>
        <v>1.0706313700000001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25.5" x14ac:dyDescent="0.2">
      <c r="A448" s="13" t="s">
        <v>347</v>
      </c>
      <c r="B448" s="13">
        <v>9672865.7899999991</v>
      </c>
      <c r="C448" s="48">
        <f t="shared" si="2"/>
        <v>9.6728657899999995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25.5" x14ac:dyDescent="0.2">
      <c r="A449" s="13" t="s">
        <v>348</v>
      </c>
      <c r="B449" s="13">
        <v>57425.47</v>
      </c>
      <c r="C449" s="48">
        <f t="shared" si="2"/>
        <v>5.7425469999999999E-2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x14ac:dyDescent="0.2">
      <c r="A450" s="13" t="s">
        <v>349</v>
      </c>
      <c r="B450" s="13">
        <v>116463.82</v>
      </c>
      <c r="C450" s="48">
        <f t="shared" si="2"/>
        <v>0.11646382000000001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x14ac:dyDescent="0.2">
      <c r="A451" s="13" t="s">
        <v>210</v>
      </c>
      <c r="B451" s="13">
        <v>116331.52</v>
      </c>
      <c r="C451" s="48">
        <f t="shared" si="2"/>
        <v>0.11633152000000001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x14ac:dyDescent="0.2">
      <c r="A452" s="13" t="s">
        <v>208</v>
      </c>
      <c r="B452" s="13">
        <v>78320.09</v>
      </c>
      <c r="C452" s="48">
        <f t="shared" si="2"/>
        <v>7.8320089999999995E-2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25.5" x14ac:dyDescent="0.2">
      <c r="A453" s="13" t="s">
        <v>207</v>
      </c>
      <c r="B453" s="13">
        <v>25248799.899999999</v>
      </c>
      <c r="C453" s="48">
        <f t="shared" si="2"/>
        <v>25.248799899999998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x14ac:dyDescent="0.2">
      <c r="A454" s="13" t="s">
        <v>206</v>
      </c>
      <c r="B454" s="13">
        <v>4040531.28</v>
      </c>
      <c r="C454" s="48">
        <f t="shared" si="2"/>
        <v>4.0405312799999997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x14ac:dyDescent="0.2">
      <c r="A455" s="13" t="s">
        <v>15</v>
      </c>
      <c r="B455" s="13">
        <v>123541338.93000001</v>
      </c>
      <c r="C455" s="48">
        <f t="shared" si="2"/>
        <v>123.54133893000001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x14ac:dyDescent="0.2">
      <c r="A456" s="13" t="s">
        <v>205</v>
      </c>
      <c r="B456" s="13">
        <v>223924.14</v>
      </c>
      <c r="C456" s="48">
        <f t="shared" si="2"/>
        <v>0.22392414000000002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x14ac:dyDescent="0.2">
      <c r="A457" s="13" t="s">
        <v>204</v>
      </c>
      <c r="B457" s="13">
        <v>623010.06000000006</v>
      </c>
      <c r="C457" s="48">
        <f t="shared" si="2"/>
        <v>0.62301006000000003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x14ac:dyDescent="0.2">
      <c r="A458" s="13" t="s">
        <v>202</v>
      </c>
      <c r="B458" s="13">
        <v>11662645.689999999</v>
      </c>
      <c r="C458" s="48">
        <f t="shared" si="2"/>
        <v>11.66264569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x14ac:dyDescent="0.2">
      <c r="A459" s="13" t="s">
        <v>197</v>
      </c>
      <c r="B459" s="13">
        <v>1861293.45</v>
      </c>
      <c r="C459" s="48">
        <f t="shared" si="2"/>
        <v>1.86129345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x14ac:dyDescent="0.2">
      <c r="A460" s="13" t="s">
        <v>196</v>
      </c>
      <c r="B460" s="13">
        <v>5994183.0099999998</v>
      </c>
      <c r="C460" s="48">
        <f t="shared" si="2"/>
        <v>5.9941830099999995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25.5" x14ac:dyDescent="0.2">
      <c r="A461" s="13" t="s">
        <v>191</v>
      </c>
      <c r="B461" s="13">
        <v>1937695.9</v>
      </c>
      <c r="C461" s="48">
        <f t="shared" si="2"/>
        <v>1.9376958999999998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x14ac:dyDescent="0.2">
      <c r="A462" s="13" t="s">
        <v>188</v>
      </c>
      <c r="B462" s="13">
        <v>178362.85</v>
      </c>
      <c r="C462" s="48">
        <f t="shared" si="2"/>
        <v>0.17836285000000002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x14ac:dyDescent="0.2">
      <c r="A463" s="13" t="s">
        <v>186</v>
      </c>
      <c r="B463" s="13">
        <v>1152126.83</v>
      </c>
      <c r="C463" s="48">
        <f t="shared" si="2"/>
        <v>1.15212683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x14ac:dyDescent="0.2">
      <c r="A464" s="13" t="s">
        <v>185</v>
      </c>
      <c r="B464" s="13">
        <v>99351.37</v>
      </c>
      <c r="C464" s="48">
        <f t="shared" si="2"/>
        <v>9.9351369999999994E-2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x14ac:dyDescent="0.2">
      <c r="A465" s="13" t="s">
        <v>314</v>
      </c>
      <c r="B465" s="13">
        <v>17937.11</v>
      </c>
      <c r="C465" s="48">
        <f t="shared" si="2"/>
        <v>1.7937109999999999E-2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x14ac:dyDescent="0.2">
      <c r="A466" s="13" t="s">
        <v>313</v>
      </c>
      <c r="B466" s="13">
        <v>21552.89</v>
      </c>
      <c r="C466" s="48">
        <f t="shared" si="2"/>
        <v>2.1552889999999998E-2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x14ac:dyDescent="0.2">
      <c r="A467" s="13" t="s">
        <v>183</v>
      </c>
      <c r="B467" s="13">
        <v>980452.41</v>
      </c>
      <c r="C467" s="48">
        <f t="shared" si="2"/>
        <v>0.98045241000000005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x14ac:dyDescent="0.2">
      <c r="A468" s="13" t="s">
        <v>180</v>
      </c>
      <c r="B468" s="13">
        <v>394288.19</v>
      </c>
      <c r="C468" s="48">
        <f t="shared" si="2"/>
        <v>0.39428818999999998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x14ac:dyDescent="0.2">
      <c r="A469" s="13" t="s">
        <v>353</v>
      </c>
      <c r="B469" s="13">
        <v>3996766.24</v>
      </c>
      <c r="C469" s="48">
        <f t="shared" si="2"/>
        <v>3.9967662400000004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x14ac:dyDescent="0.2">
      <c r="A470" s="13" t="s">
        <v>177</v>
      </c>
      <c r="B470" s="13">
        <v>12171.45</v>
      </c>
      <c r="C470" s="48">
        <f t="shared" si="2"/>
        <v>1.217145E-2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x14ac:dyDescent="0.2">
      <c r="A471" s="13" t="s">
        <v>176</v>
      </c>
      <c r="B471" s="13">
        <v>1465774.41</v>
      </c>
      <c r="C471" s="48">
        <f t="shared" si="2"/>
        <v>1.4657744099999999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x14ac:dyDescent="0.2">
      <c r="A472" s="13" t="s">
        <v>312</v>
      </c>
      <c r="B472" s="13">
        <v>13044.35</v>
      </c>
      <c r="C472" s="48">
        <f t="shared" si="2"/>
        <v>1.304435E-2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x14ac:dyDescent="0.2">
      <c r="A473" s="13" t="s">
        <v>175</v>
      </c>
      <c r="B473" s="13">
        <v>18580745.300000001</v>
      </c>
      <c r="C473" s="48">
        <f t="shared" si="2"/>
        <v>18.5807453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x14ac:dyDescent="0.2">
      <c r="A474" s="13" t="s">
        <v>44</v>
      </c>
      <c r="B474" s="13">
        <v>38336711.030000001</v>
      </c>
      <c r="C474" s="48">
        <f t="shared" si="2"/>
        <v>38.336711030000004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25.5" x14ac:dyDescent="0.2">
      <c r="A475" s="13" t="s">
        <v>174</v>
      </c>
      <c r="B475" s="13">
        <v>1807722.14</v>
      </c>
      <c r="C475" s="48">
        <f t="shared" si="2"/>
        <v>1.8077221399999999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x14ac:dyDescent="0.2">
      <c r="A476" s="13" t="s">
        <v>173</v>
      </c>
      <c r="B476" s="13">
        <v>696652.99</v>
      </c>
      <c r="C476" s="48">
        <f t="shared" si="2"/>
        <v>0.69665299000000003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x14ac:dyDescent="0.2">
      <c r="A477" s="13" t="s">
        <v>172</v>
      </c>
      <c r="B477" s="13">
        <v>227288.6</v>
      </c>
      <c r="C477" s="48">
        <f t="shared" si="2"/>
        <v>0.22728860000000001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x14ac:dyDescent="0.2">
      <c r="A478" s="13" t="s">
        <v>171</v>
      </c>
      <c r="B478" s="13">
        <v>1418843.16</v>
      </c>
      <c r="C478" s="48">
        <f t="shared" si="2"/>
        <v>1.41884316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x14ac:dyDescent="0.2">
      <c r="A479" s="13" t="s">
        <v>169</v>
      </c>
      <c r="B479" s="13">
        <v>13072641.84</v>
      </c>
      <c r="C479" s="48">
        <f t="shared" si="2"/>
        <v>13.072641839999999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25.5" x14ac:dyDescent="0.2">
      <c r="A480" s="13" t="s">
        <v>168</v>
      </c>
      <c r="B480" s="13">
        <v>8343477.79</v>
      </c>
      <c r="C480" s="48">
        <f t="shared" si="2"/>
        <v>8.3434777899999997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x14ac:dyDescent="0.2">
      <c r="A481" s="13" t="s">
        <v>166</v>
      </c>
      <c r="B481" s="13">
        <v>463300.16</v>
      </c>
      <c r="C481" s="48">
        <f t="shared" si="2"/>
        <v>0.46330015999999996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x14ac:dyDescent="0.2">
      <c r="A482" s="13" t="s">
        <v>165</v>
      </c>
      <c r="B482" s="13">
        <v>22864.09</v>
      </c>
      <c r="C482" s="48">
        <f t="shared" si="2"/>
        <v>2.286409E-2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x14ac:dyDescent="0.2">
      <c r="A483" s="13" t="s">
        <v>164</v>
      </c>
      <c r="B483" s="13">
        <v>10976413.199999999</v>
      </c>
      <c r="C483" s="48">
        <f t="shared" si="2"/>
        <v>10.9764132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x14ac:dyDescent="0.2">
      <c r="A484" s="13" t="s">
        <v>161</v>
      </c>
      <c r="B484" s="13">
        <v>5804517.1100000003</v>
      </c>
      <c r="C484" s="48">
        <f t="shared" si="2"/>
        <v>5.8045171099999999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x14ac:dyDescent="0.2">
      <c r="A485" s="13" t="s">
        <v>160</v>
      </c>
      <c r="B485" s="13">
        <v>229651.93</v>
      </c>
      <c r="C485" s="48">
        <f t="shared" si="2"/>
        <v>0.22965193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x14ac:dyDescent="0.2">
      <c r="A486" s="13" t="s">
        <v>158</v>
      </c>
      <c r="B486" s="13">
        <v>114656.19</v>
      </c>
      <c r="C486" s="48">
        <f t="shared" si="2"/>
        <v>0.11465619000000001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x14ac:dyDescent="0.2">
      <c r="A487" s="13" t="s">
        <v>156</v>
      </c>
      <c r="B487" s="13">
        <v>652632.74</v>
      </c>
      <c r="C487" s="48">
        <f t="shared" si="2"/>
        <v>0.65263274000000004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x14ac:dyDescent="0.2">
      <c r="A488" s="13" t="s">
        <v>155</v>
      </c>
      <c r="B488" s="13">
        <v>132212.62</v>
      </c>
      <c r="C488" s="48">
        <f t="shared" si="2"/>
        <v>0.13221262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25.5" x14ac:dyDescent="0.2">
      <c r="A489" s="13" t="s">
        <v>350</v>
      </c>
      <c r="B489" s="13">
        <v>15996931.74</v>
      </c>
      <c r="C489" s="48">
        <f t="shared" si="2"/>
        <v>15.996931740000001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x14ac:dyDescent="0.2">
      <c r="A490" s="13" t="s">
        <v>343</v>
      </c>
      <c r="B490" s="13">
        <v>55048662</v>
      </c>
      <c r="C490" s="48">
        <f t="shared" si="2"/>
        <v>55.048662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25.5" x14ac:dyDescent="0.2">
      <c r="A491" s="13" t="s">
        <v>152</v>
      </c>
      <c r="B491" s="13">
        <v>10353211.210000001</v>
      </c>
      <c r="C491" s="48">
        <f t="shared" si="2"/>
        <v>10.353211210000001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x14ac:dyDescent="0.2">
      <c r="A492" s="13" t="s">
        <v>150</v>
      </c>
      <c r="B492" s="13">
        <v>3855262.62</v>
      </c>
      <c r="C492" s="48">
        <f t="shared" si="2"/>
        <v>3.85526262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x14ac:dyDescent="0.2">
      <c r="A493" s="13" t="s">
        <v>149</v>
      </c>
      <c r="B493" s="13">
        <v>593338.06000000006</v>
      </c>
      <c r="C493" s="48">
        <f t="shared" si="2"/>
        <v>0.59333806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25.5" x14ac:dyDescent="0.2">
      <c r="A494" s="13" t="s">
        <v>147</v>
      </c>
      <c r="B494" s="13">
        <v>12932110.65</v>
      </c>
      <c r="C494" s="48">
        <f t="shared" si="2"/>
        <v>12.93211065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x14ac:dyDescent="0.2">
      <c r="A495" s="13" t="s">
        <v>146</v>
      </c>
      <c r="B495" s="13">
        <v>418033.91</v>
      </c>
      <c r="C495" s="48">
        <f t="shared" si="2"/>
        <v>0.41803390999999995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x14ac:dyDescent="0.2">
      <c r="A496" s="13" t="s">
        <v>145</v>
      </c>
      <c r="B496" s="13">
        <v>1918851.42</v>
      </c>
      <c r="C496" s="48">
        <f t="shared" si="2"/>
        <v>1.91885142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x14ac:dyDescent="0.2">
      <c r="A497" s="13" t="s">
        <v>311</v>
      </c>
      <c r="B497" s="13">
        <v>15574656.01</v>
      </c>
      <c r="C497" s="48">
        <f t="shared" si="2"/>
        <v>15.57465601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x14ac:dyDescent="0.2">
      <c r="A498" s="13" t="s">
        <v>310</v>
      </c>
      <c r="B498" s="13">
        <v>37095127.009999998</v>
      </c>
      <c r="C498" s="48">
        <f t="shared" si="2"/>
        <v>37.095127009999999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x14ac:dyDescent="0.2">
      <c r="A499" s="13" t="s">
        <v>73</v>
      </c>
      <c r="B499" s="13">
        <v>9483271.9299999997</v>
      </c>
      <c r="C499" s="48">
        <f t="shared" si="2"/>
        <v>9.483271929999999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x14ac:dyDescent="0.2">
      <c r="A500" s="13" t="s">
        <v>144</v>
      </c>
      <c r="B500" s="13">
        <v>6639780.0700000003</v>
      </c>
      <c r="C500" s="48">
        <f t="shared" si="2"/>
        <v>6.6397800700000005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x14ac:dyDescent="0.2">
      <c r="A501" s="13" t="s">
        <v>143</v>
      </c>
      <c r="B501" s="13">
        <v>5195774.82</v>
      </c>
      <c r="C501" s="48">
        <f t="shared" si="2"/>
        <v>5.1957748200000005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x14ac:dyDescent="0.2">
      <c r="A502" s="13" t="s">
        <v>142</v>
      </c>
      <c r="B502" s="13">
        <v>250375.79</v>
      </c>
      <c r="C502" s="48">
        <f t="shared" si="2"/>
        <v>0.25037578999999999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x14ac:dyDescent="0.2">
      <c r="A503" s="13" t="s">
        <v>141</v>
      </c>
      <c r="B503" s="13">
        <v>278894.09999999998</v>
      </c>
      <c r="C503" s="48">
        <f t="shared" si="2"/>
        <v>0.27889409999999998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25.5" x14ac:dyDescent="0.2">
      <c r="A504" s="13" t="s">
        <v>140</v>
      </c>
      <c r="B504" s="13">
        <v>14674264.539999999</v>
      </c>
      <c r="C504" s="48">
        <f t="shared" si="2"/>
        <v>14.674264539999999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25.5" x14ac:dyDescent="0.2">
      <c r="A505" s="13" t="s">
        <v>138</v>
      </c>
      <c r="B505" s="13">
        <v>3672053.21</v>
      </c>
      <c r="C505" s="48">
        <f t="shared" si="2"/>
        <v>3.6720532100000001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x14ac:dyDescent="0.2">
      <c r="A506" s="13" t="s">
        <v>137</v>
      </c>
      <c r="B506" s="13">
        <v>597265.93999999994</v>
      </c>
      <c r="C506" s="48">
        <f t="shared" si="2"/>
        <v>0.59726594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x14ac:dyDescent="0.2">
      <c r="A507" s="13" t="s">
        <v>136</v>
      </c>
      <c r="B507" s="13">
        <v>5627531.0700000003</v>
      </c>
      <c r="C507" s="48">
        <f t="shared" si="2"/>
        <v>5.6275310699999999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x14ac:dyDescent="0.2">
      <c r="A508" s="13" t="s">
        <v>134</v>
      </c>
      <c r="B508" s="13">
        <v>1554491</v>
      </c>
      <c r="C508" s="48">
        <f t="shared" si="2"/>
        <v>1.5544910000000001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x14ac:dyDescent="0.2">
      <c r="A509" s="13" t="s">
        <v>133</v>
      </c>
      <c r="B509" s="13">
        <v>701928.92</v>
      </c>
      <c r="C509" s="48">
        <f t="shared" si="2"/>
        <v>0.70192892000000007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x14ac:dyDescent="0.2">
      <c r="A510" s="13" t="s">
        <v>132</v>
      </c>
      <c r="B510" s="13">
        <v>2868649.42</v>
      </c>
      <c r="C510" s="48">
        <f t="shared" si="2"/>
        <v>2.8686494200000001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x14ac:dyDescent="0.2">
      <c r="A511" s="13" t="s">
        <v>129</v>
      </c>
      <c r="B511" s="13">
        <v>1471139.58</v>
      </c>
      <c r="C511" s="48">
        <f t="shared" si="2"/>
        <v>1.47113958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25.5" x14ac:dyDescent="0.2">
      <c r="A512" s="13" t="s">
        <v>127</v>
      </c>
      <c r="B512" s="13">
        <v>5094948.4400000004</v>
      </c>
      <c r="C512" s="48">
        <f t="shared" si="2"/>
        <v>5.0949484400000005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x14ac:dyDescent="0.2">
      <c r="A513" s="13" t="s">
        <v>126</v>
      </c>
      <c r="B513" s="13">
        <v>764756.18</v>
      </c>
      <c r="C513" s="48">
        <f t="shared" si="2"/>
        <v>0.76475618000000001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x14ac:dyDescent="0.2">
      <c r="A514" s="13" t="s">
        <v>32</v>
      </c>
      <c r="B514" s="13">
        <v>27430494.300000001</v>
      </c>
      <c r="C514" s="48">
        <f t="shared" si="2"/>
        <v>27.430494299999999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x14ac:dyDescent="0.2">
      <c r="A515" s="13" t="s">
        <v>124</v>
      </c>
      <c r="B515" s="13">
        <v>1888557.71</v>
      </c>
      <c r="C515" s="48">
        <f t="shared" si="2"/>
        <v>1.8885577099999999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25.5" x14ac:dyDescent="0.2">
      <c r="A516" s="13" t="s">
        <v>123</v>
      </c>
      <c r="B516" s="13">
        <v>3634575.3</v>
      </c>
      <c r="C516" s="48">
        <f t="shared" si="2"/>
        <v>3.6345752999999998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x14ac:dyDescent="0.2">
      <c r="A517" s="13" t="s">
        <v>122</v>
      </c>
      <c r="B517" s="13">
        <v>9210815.8900000006</v>
      </c>
      <c r="C517" s="48">
        <f t="shared" si="2"/>
        <v>9.210815890000001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x14ac:dyDescent="0.2">
      <c r="A518" s="13" t="s">
        <v>121</v>
      </c>
      <c r="B518" s="13">
        <v>34264.75</v>
      </c>
      <c r="C518" s="48">
        <f t="shared" si="2"/>
        <v>3.4264749999999997E-2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x14ac:dyDescent="0.2">
      <c r="A519" s="13" t="s">
        <v>120</v>
      </c>
      <c r="B519" s="13">
        <v>52218.49</v>
      </c>
      <c r="C519" s="48">
        <f t="shared" si="2"/>
        <v>5.2218489999999999E-2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25.5" x14ac:dyDescent="0.2">
      <c r="A520" s="13" t="s">
        <v>119</v>
      </c>
      <c r="B520" s="13">
        <v>10490648.220000001</v>
      </c>
      <c r="C520" s="48">
        <f t="shared" si="2"/>
        <v>10.490648220000001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x14ac:dyDescent="0.2">
      <c r="A521" s="13" t="s">
        <v>118</v>
      </c>
      <c r="B521" s="13">
        <v>493837.61</v>
      </c>
      <c r="C521" s="48">
        <f t="shared" si="2"/>
        <v>0.49383760999999998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25.5" x14ac:dyDescent="0.2">
      <c r="A522" s="13" t="s">
        <v>117</v>
      </c>
      <c r="B522" s="13">
        <v>1501053.35</v>
      </c>
      <c r="C522" s="48">
        <f t="shared" si="2"/>
        <v>1.5010533500000001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x14ac:dyDescent="0.2">
      <c r="A523" s="13" t="s">
        <v>116</v>
      </c>
      <c r="B523" s="13">
        <v>95248.68</v>
      </c>
      <c r="C523" s="48">
        <f t="shared" si="2"/>
        <v>9.5248679999999988E-2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x14ac:dyDescent="0.2">
      <c r="A524" s="13" t="s">
        <v>115</v>
      </c>
      <c r="B524" s="13">
        <v>1010846.34</v>
      </c>
      <c r="C524" s="48">
        <f t="shared" si="2"/>
        <v>1.0108463400000001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x14ac:dyDescent="0.2">
      <c r="A525" s="13" t="s">
        <v>114</v>
      </c>
      <c r="B525" s="13">
        <v>1760513.97</v>
      </c>
      <c r="C525" s="48">
        <f t="shared" si="2"/>
        <v>1.7605139699999999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x14ac:dyDescent="0.2">
      <c r="A526" s="13" t="s">
        <v>374</v>
      </c>
      <c r="B526" s="13">
        <v>605726.63</v>
      </c>
      <c r="C526" s="48">
        <f t="shared" si="2"/>
        <v>0.60572663000000004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x14ac:dyDescent="0.2">
      <c r="A527" s="13" t="s">
        <v>112</v>
      </c>
      <c r="B527" s="13">
        <v>7375226.5099999998</v>
      </c>
      <c r="C527" s="48">
        <f t="shared" si="2"/>
        <v>7.3752265100000001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x14ac:dyDescent="0.2">
      <c r="A528" s="13" t="s">
        <v>110</v>
      </c>
      <c r="B528" s="13">
        <v>14191780.84</v>
      </c>
      <c r="C528" s="48">
        <f t="shared" si="2"/>
        <v>14.19178084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x14ac:dyDescent="0.2">
      <c r="A529" s="13" t="s">
        <v>107</v>
      </c>
      <c r="B529" s="13">
        <v>130724.44</v>
      </c>
      <c r="C529" s="48">
        <f t="shared" si="2"/>
        <v>0.13072444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x14ac:dyDescent="0.2">
      <c r="A530" s="13" t="s">
        <v>25</v>
      </c>
      <c r="B530" s="13">
        <v>15811103.789999999</v>
      </c>
      <c r="C530" s="48">
        <f t="shared" si="2"/>
        <v>15.811103789999999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x14ac:dyDescent="0.2">
      <c r="A531" s="13" t="s">
        <v>104</v>
      </c>
      <c r="B531" s="13">
        <v>28724318.300000001</v>
      </c>
      <c r="C531" s="48">
        <f t="shared" si="2"/>
        <v>28.7243183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x14ac:dyDescent="0.2">
      <c r="A532" s="13" t="s">
        <v>102</v>
      </c>
      <c r="B532" s="13">
        <v>31328.62</v>
      </c>
      <c r="C532" s="48">
        <f t="shared" si="2"/>
        <v>3.1328620000000001E-2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x14ac:dyDescent="0.2">
      <c r="A533" s="13" t="s">
        <v>99</v>
      </c>
      <c r="B533" s="13">
        <v>3021318.27</v>
      </c>
      <c r="C533" s="48">
        <f t="shared" si="2"/>
        <v>3.0213182700000001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x14ac:dyDescent="0.2">
      <c r="A534" s="13" t="s">
        <v>97</v>
      </c>
      <c r="B534" s="13">
        <v>7555693.46</v>
      </c>
      <c r="C534" s="48">
        <f t="shared" si="2"/>
        <v>7.5556934599999996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x14ac:dyDescent="0.2">
      <c r="A535" s="13" t="s">
        <v>96</v>
      </c>
      <c r="B535" s="13">
        <v>1177270.1200000001</v>
      </c>
      <c r="C535" s="48">
        <f t="shared" si="2"/>
        <v>1.1772701200000002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x14ac:dyDescent="0.2">
      <c r="A536" s="13" t="s">
        <v>95</v>
      </c>
      <c r="B536" s="13">
        <v>1969540.89</v>
      </c>
      <c r="C536" s="48">
        <f t="shared" si="2"/>
        <v>1.96954089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x14ac:dyDescent="0.2">
      <c r="A537" s="13" t="s">
        <v>93</v>
      </c>
      <c r="B537" s="13">
        <v>2184488.42</v>
      </c>
      <c r="C537" s="48">
        <f t="shared" si="2"/>
        <v>2.1844884200000001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x14ac:dyDescent="0.2">
      <c r="A538" s="13" t="s">
        <v>92</v>
      </c>
      <c r="B538" s="13">
        <v>32301637.600000001</v>
      </c>
      <c r="C538" s="48">
        <f t="shared" si="2"/>
        <v>32.301637599999999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25.5" x14ac:dyDescent="0.2">
      <c r="A539" s="13" t="s">
        <v>90</v>
      </c>
      <c r="B539" s="13">
        <v>5104936.7</v>
      </c>
      <c r="C539" s="48">
        <f t="shared" si="2"/>
        <v>5.1049367000000005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x14ac:dyDescent="0.2">
      <c r="A540" s="13" t="s">
        <v>89</v>
      </c>
      <c r="B540" s="13">
        <v>5709584.9900000002</v>
      </c>
      <c r="C540" s="48">
        <f t="shared" si="2"/>
        <v>5.7095849900000006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x14ac:dyDescent="0.2">
      <c r="A541" s="13" t="s">
        <v>88</v>
      </c>
      <c r="B541" s="13">
        <v>20057.12</v>
      </c>
      <c r="C541" s="48">
        <f t="shared" si="2"/>
        <v>2.0057119999999998E-2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</sheetData>
  <hyperlinks>
    <hyperlink ref="I1" r:id="rId1"/>
    <hyperlink ref="I2" r:id="rId2"/>
    <hyperlink ref="I3" r:id="rId3"/>
    <hyperlink ref="I5" r:id="rId4"/>
    <hyperlink ref="I6" r:id="rId5"/>
    <hyperlink ref="I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140625" customWidth="1"/>
    <col min="2" max="4" width="17.28515625" customWidth="1"/>
    <col min="5" max="5" width="20.7109375" customWidth="1"/>
    <col min="6" max="6" width="17.28515625" customWidth="1"/>
    <col min="7" max="7" width="39.85546875" customWidth="1"/>
    <col min="8" max="20" width="17.28515625" customWidth="1"/>
  </cols>
  <sheetData>
    <row r="1" spans="1:20" ht="12.75" customHeight="1" x14ac:dyDescent="0.2">
      <c r="A1" s="2" t="s">
        <v>82</v>
      </c>
      <c r="B1" s="2" t="s">
        <v>83</v>
      </c>
      <c r="C1" s="2" t="s">
        <v>85</v>
      </c>
      <c r="D1" s="44"/>
      <c r="E1" s="6"/>
      <c r="F1" s="6"/>
      <c r="G1" s="6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2.75" customHeight="1" x14ac:dyDescent="0.2">
      <c r="A2" s="13" t="s">
        <v>88</v>
      </c>
      <c r="B2" s="13">
        <v>54840</v>
      </c>
      <c r="C2" s="48">
        <f t="shared" ref="C2:C162" si="0">B2/100</f>
        <v>548.4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2.75" customHeight="1" x14ac:dyDescent="0.2">
      <c r="A3" s="13" t="s">
        <v>89</v>
      </c>
      <c r="B3" s="13">
        <v>1651832</v>
      </c>
      <c r="C3" s="48">
        <f t="shared" si="0"/>
        <v>16518.32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13" t="s">
        <v>90</v>
      </c>
      <c r="B4" s="13">
        <v>1070284</v>
      </c>
      <c r="C4" s="48">
        <f t="shared" si="0"/>
        <v>10702.84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2.75" customHeight="1" x14ac:dyDescent="0.2">
      <c r="A5" s="13" t="s">
        <v>92</v>
      </c>
      <c r="B5" s="13">
        <v>4842822</v>
      </c>
      <c r="C5" s="48">
        <f t="shared" si="0"/>
        <v>48428.22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 x14ac:dyDescent="0.2">
      <c r="A6" s="13" t="s">
        <v>93</v>
      </c>
      <c r="B6" s="13">
        <v>492196</v>
      </c>
      <c r="C6" s="48">
        <f t="shared" si="0"/>
        <v>4921.96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 x14ac:dyDescent="0.2">
      <c r="A7" s="13" t="s">
        <v>95</v>
      </c>
      <c r="B7" s="13">
        <v>889134</v>
      </c>
      <c r="C7" s="48">
        <f t="shared" si="0"/>
        <v>8891.34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 x14ac:dyDescent="0.2">
      <c r="A8" s="13" t="s">
        <v>96</v>
      </c>
      <c r="B8" s="13">
        <v>125351</v>
      </c>
      <c r="C8" s="48">
        <f t="shared" si="0"/>
        <v>1253.51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 x14ac:dyDescent="0.2">
      <c r="A9" s="13" t="s">
        <v>97</v>
      </c>
      <c r="B9" s="13">
        <v>1496685</v>
      </c>
      <c r="C9" s="48">
        <f t="shared" si="0"/>
        <v>14966.85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 x14ac:dyDescent="0.2">
      <c r="A10" s="13" t="s">
        <v>99</v>
      </c>
      <c r="B10" s="13">
        <v>486040.44</v>
      </c>
      <c r="C10" s="48">
        <f t="shared" si="0"/>
        <v>4860.4044000000004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 x14ac:dyDescent="0.2">
      <c r="A11" s="13" t="s">
        <v>102</v>
      </c>
      <c r="B11" s="13">
        <v>232849</v>
      </c>
      <c r="C11" s="48">
        <f t="shared" si="0"/>
        <v>2328.4899999999998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 x14ac:dyDescent="0.2">
      <c r="A12" s="13" t="s">
        <v>104</v>
      </c>
      <c r="B12" s="13">
        <v>4953315.46</v>
      </c>
      <c r="C12" s="48">
        <f t="shared" si="0"/>
        <v>49533.154600000002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 x14ac:dyDescent="0.2">
      <c r="A13" s="13" t="s">
        <v>25</v>
      </c>
      <c r="B13" s="13">
        <v>49525988.25</v>
      </c>
      <c r="C13" s="48">
        <f t="shared" si="0"/>
        <v>495259.88250000001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2.75" customHeight="1" x14ac:dyDescent="0.2">
      <c r="A14" s="13" t="s">
        <v>107</v>
      </c>
      <c r="B14" s="13">
        <v>181565</v>
      </c>
      <c r="C14" s="48">
        <f t="shared" si="0"/>
        <v>1815.65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2.75" customHeight="1" x14ac:dyDescent="0.2">
      <c r="A15" s="13" t="s">
        <v>110</v>
      </c>
      <c r="B15" s="13">
        <v>53676225.729999997</v>
      </c>
      <c r="C15" s="48">
        <f t="shared" si="0"/>
        <v>536762.25729999994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">
      <c r="A16" s="13" t="s">
        <v>112</v>
      </c>
      <c r="B16" s="13">
        <v>1535387.56</v>
      </c>
      <c r="C16" s="48">
        <f t="shared" si="0"/>
        <v>15353.875600000001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2.75" customHeight="1" x14ac:dyDescent="0.2">
      <c r="A17" s="13" t="s">
        <v>114</v>
      </c>
      <c r="B17" s="13">
        <v>130754</v>
      </c>
      <c r="C17" s="48">
        <f t="shared" si="0"/>
        <v>1307.54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 customHeight="1" x14ac:dyDescent="0.2">
      <c r="A18" s="13" t="s">
        <v>115</v>
      </c>
      <c r="B18" s="13">
        <v>84823</v>
      </c>
      <c r="C18" s="48">
        <f t="shared" si="0"/>
        <v>848.23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2.75" customHeight="1" x14ac:dyDescent="0.2">
      <c r="A19" s="13" t="s">
        <v>116</v>
      </c>
      <c r="B19" s="13">
        <v>809</v>
      </c>
      <c r="C19" s="48">
        <f t="shared" si="0"/>
        <v>8.09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 customHeight="1" x14ac:dyDescent="0.2">
      <c r="A20" s="13" t="s">
        <v>117</v>
      </c>
      <c r="B20" s="13">
        <v>2513439.4900000002</v>
      </c>
      <c r="C20" s="48">
        <f t="shared" si="0"/>
        <v>25134.394900000003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 customHeight="1" x14ac:dyDescent="0.2">
      <c r="A21" s="13" t="s">
        <v>118</v>
      </c>
      <c r="B21" s="13">
        <v>2525124</v>
      </c>
      <c r="C21" s="48">
        <f t="shared" si="0"/>
        <v>25251.24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 customHeight="1" x14ac:dyDescent="0.2">
      <c r="A22" s="13" t="s">
        <v>119</v>
      </c>
      <c r="B22" s="13">
        <v>2391747.21</v>
      </c>
      <c r="C22" s="48">
        <f t="shared" si="0"/>
        <v>23917.472099999999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 customHeight="1" x14ac:dyDescent="0.2">
      <c r="A23" s="13" t="s">
        <v>120</v>
      </c>
      <c r="B23" s="13">
        <v>217799</v>
      </c>
      <c r="C23" s="48">
        <f t="shared" si="0"/>
        <v>2177.9899999999998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 customHeight="1" x14ac:dyDescent="0.2">
      <c r="A24" s="13" t="s">
        <v>121</v>
      </c>
      <c r="B24" s="13">
        <v>81832</v>
      </c>
      <c r="C24" s="48">
        <f t="shared" si="0"/>
        <v>818.32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 customHeight="1" x14ac:dyDescent="0.2">
      <c r="A25" s="13" t="s">
        <v>122</v>
      </c>
      <c r="B25" s="13">
        <v>1195996</v>
      </c>
      <c r="C25" s="48">
        <f t="shared" si="0"/>
        <v>11959.96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 customHeight="1" x14ac:dyDescent="0.2">
      <c r="A26" s="13" t="s">
        <v>123</v>
      </c>
      <c r="B26" s="13">
        <v>5313415.49</v>
      </c>
      <c r="C26" s="48">
        <f t="shared" si="0"/>
        <v>53134.154900000001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 customHeight="1" x14ac:dyDescent="0.2">
      <c r="A27" s="13" t="s">
        <v>124</v>
      </c>
      <c r="B27" s="13">
        <v>693910</v>
      </c>
      <c r="C27" s="48">
        <f t="shared" si="0"/>
        <v>6939.1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 customHeight="1" x14ac:dyDescent="0.2">
      <c r="A28" s="13" t="s">
        <v>32</v>
      </c>
      <c r="B28" s="13">
        <v>20385205.629999999</v>
      </c>
      <c r="C28" s="48">
        <f t="shared" si="0"/>
        <v>203852.0563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 customHeight="1" x14ac:dyDescent="0.2">
      <c r="A29" s="13" t="s">
        <v>125</v>
      </c>
      <c r="B29" s="13">
        <v>7701</v>
      </c>
      <c r="C29" s="48">
        <f t="shared" si="0"/>
        <v>77.010000000000005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 customHeight="1" x14ac:dyDescent="0.2">
      <c r="A30" s="13" t="s">
        <v>126</v>
      </c>
      <c r="B30" s="13">
        <v>1689335</v>
      </c>
      <c r="C30" s="48">
        <f t="shared" si="0"/>
        <v>16893.349999999999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 customHeight="1" x14ac:dyDescent="0.2">
      <c r="A31" s="13" t="s">
        <v>127</v>
      </c>
      <c r="B31" s="13">
        <v>1204257</v>
      </c>
      <c r="C31" s="48">
        <f t="shared" si="0"/>
        <v>12042.57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">
      <c r="A32" s="13" t="s">
        <v>129</v>
      </c>
      <c r="B32" s="13">
        <v>3954285</v>
      </c>
      <c r="C32" s="48">
        <f t="shared" si="0"/>
        <v>39542.85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 customHeight="1" x14ac:dyDescent="0.2">
      <c r="A33" s="13" t="s">
        <v>132</v>
      </c>
      <c r="B33" s="13">
        <v>401656</v>
      </c>
      <c r="C33" s="48">
        <f t="shared" si="0"/>
        <v>4016.56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 customHeight="1" x14ac:dyDescent="0.2">
      <c r="A34" s="13" t="s">
        <v>133</v>
      </c>
      <c r="B34" s="13">
        <v>221674</v>
      </c>
      <c r="C34" s="48">
        <f t="shared" si="0"/>
        <v>2216.7399999999998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 customHeight="1" x14ac:dyDescent="0.2">
      <c r="A35" s="13" t="s">
        <v>134</v>
      </c>
      <c r="B35" s="13">
        <v>536642</v>
      </c>
      <c r="C35" s="48">
        <f t="shared" si="0"/>
        <v>5366.42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A36" s="13" t="s">
        <v>136</v>
      </c>
      <c r="B36" s="13">
        <v>12344291</v>
      </c>
      <c r="C36" s="48">
        <f t="shared" si="0"/>
        <v>123442.91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13" t="s">
        <v>137</v>
      </c>
      <c r="B37" s="13">
        <v>20086</v>
      </c>
      <c r="C37" s="48">
        <f t="shared" si="0"/>
        <v>200.86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5.5" x14ac:dyDescent="0.2">
      <c r="A38" s="13" t="s">
        <v>138</v>
      </c>
      <c r="B38" s="13">
        <v>1989664</v>
      </c>
      <c r="C38" s="48">
        <f t="shared" si="0"/>
        <v>19896.64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5.5" x14ac:dyDescent="0.2">
      <c r="A39" s="13" t="s">
        <v>140</v>
      </c>
      <c r="B39" s="13">
        <v>1914685</v>
      </c>
      <c r="C39" s="48">
        <f t="shared" si="0"/>
        <v>19146.849999999999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13" t="s">
        <v>141</v>
      </c>
      <c r="B40" s="13">
        <v>230550</v>
      </c>
      <c r="C40" s="48">
        <f t="shared" si="0"/>
        <v>2305.5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13" t="s">
        <v>142</v>
      </c>
      <c r="B41" s="13">
        <v>439550</v>
      </c>
      <c r="C41" s="48">
        <f t="shared" si="0"/>
        <v>4395.5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13" t="s">
        <v>143</v>
      </c>
      <c r="B42" s="13">
        <v>9933462.1699999999</v>
      </c>
      <c r="C42" s="48">
        <f t="shared" si="0"/>
        <v>99334.621700000003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13" t="s">
        <v>144</v>
      </c>
      <c r="B43" s="13">
        <v>12114141.369999999</v>
      </c>
      <c r="C43" s="48">
        <f t="shared" si="0"/>
        <v>121141.41369999999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">
      <c r="A44" s="13" t="s">
        <v>73</v>
      </c>
      <c r="B44" s="13">
        <v>10039846.07</v>
      </c>
      <c r="C44" s="48">
        <f t="shared" si="0"/>
        <v>100398.4607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13" t="s">
        <v>145</v>
      </c>
      <c r="B45" s="13">
        <v>11294193</v>
      </c>
      <c r="C45" s="48">
        <f t="shared" si="0"/>
        <v>112941.93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">
      <c r="A46" s="13" t="s">
        <v>146</v>
      </c>
      <c r="B46" s="13">
        <v>24587</v>
      </c>
      <c r="C46" s="48">
        <f t="shared" si="0"/>
        <v>245.87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5.5" x14ac:dyDescent="0.2">
      <c r="A47" s="13" t="s">
        <v>147</v>
      </c>
      <c r="B47" s="13">
        <v>2109650.85</v>
      </c>
      <c r="C47" s="48">
        <f t="shared" si="0"/>
        <v>21096.5085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13" t="s">
        <v>149</v>
      </c>
      <c r="B48" s="13">
        <v>115766</v>
      </c>
      <c r="C48" s="48">
        <f t="shared" si="0"/>
        <v>1157.6600000000001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13" t="s">
        <v>150</v>
      </c>
      <c r="B49" s="13">
        <v>1104596</v>
      </c>
      <c r="C49" s="48">
        <f t="shared" si="0"/>
        <v>11045.96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25.5" x14ac:dyDescent="0.2">
      <c r="A50" s="13" t="s">
        <v>152</v>
      </c>
      <c r="B50" s="13">
        <v>1853023</v>
      </c>
      <c r="C50" s="48">
        <f t="shared" si="0"/>
        <v>18530.23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13" t="s">
        <v>155</v>
      </c>
      <c r="B51" s="13">
        <v>380602</v>
      </c>
      <c r="C51" s="48">
        <f t="shared" si="0"/>
        <v>3806.02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13" t="s">
        <v>156</v>
      </c>
      <c r="B52" s="13">
        <v>380231</v>
      </c>
      <c r="C52" s="48">
        <f t="shared" si="0"/>
        <v>3802.31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13" t="s">
        <v>158</v>
      </c>
      <c r="B53" s="13">
        <v>218919</v>
      </c>
      <c r="C53" s="48">
        <f t="shared" si="0"/>
        <v>2189.19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">
      <c r="A54" s="13" t="s">
        <v>160</v>
      </c>
      <c r="B54" s="13">
        <v>566047</v>
      </c>
      <c r="C54" s="48">
        <f t="shared" si="0"/>
        <v>5660.47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13" t="s">
        <v>161</v>
      </c>
      <c r="B55" s="13">
        <v>1353762</v>
      </c>
      <c r="C55" s="48">
        <f t="shared" si="0"/>
        <v>13537.62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13" t="s">
        <v>164</v>
      </c>
      <c r="B56" s="13">
        <v>4874777.6100000003</v>
      </c>
      <c r="C56" s="48">
        <f t="shared" si="0"/>
        <v>48747.776100000003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13" t="s">
        <v>165</v>
      </c>
      <c r="B57" s="13">
        <v>11400</v>
      </c>
      <c r="C57" s="48">
        <f t="shared" si="0"/>
        <v>114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13" t="s">
        <v>166</v>
      </c>
      <c r="B58" s="13">
        <v>104164</v>
      </c>
      <c r="C58" s="48">
        <f t="shared" si="0"/>
        <v>1041.6400000000001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5.5" x14ac:dyDescent="0.2">
      <c r="A59" s="13" t="s">
        <v>168</v>
      </c>
      <c r="B59" s="13">
        <v>2788155</v>
      </c>
      <c r="C59" s="48">
        <f t="shared" si="0"/>
        <v>27881.55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13" t="s">
        <v>169</v>
      </c>
      <c r="B60" s="13">
        <v>1465772.04</v>
      </c>
      <c r="C60" s="48">
        <f t="shared" si="0"/>
        <v>14657.7204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13" t="s">
        <v>171</v>
      </c>
      <c r="B61" s="13">
        <v>322157</v>
      </c>
      <c r="C61" s="48">
        <f t="shared" si="0"/>
        <v>3221.57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13" t="s">
        <v>172</v>
      </c>
      <c r="B62" s="13">
        <v>29800</v>
      </c>
      <c r="C62" s="48">
        <f t="shared" si="0"/>
        <v>298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">
      <c r="A63" s="13" t="s">
        <v>173</v>
      </c>
      <c r="B63" s="13">
        <v>1452876</v>
      </c>
      <c r="C63" s="48">
        <f t="shared" si="0"/>
        <v>14528.76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25.5" x14ac:dyDescent="0.2">
      <c r="A64" s="13" t="s">
        <v>174</v>
      </c>
      <c r="B64" s="13">
        <v>289126</v>
      </c>
      <c r="C64" s="48">
        <f t="shared" si="0"/>
        <v>2891.26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13" t="s">
        <v>44</v>
      </c>
      <c r="B65" s="13">
        <v>6969373.0999999996</v>
      </c>
      <c r="C65" s="48">
        <f t="shared" si="0"/>
        <v>69693.731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13" t="s">
        <v>175</v>
      </c>
      <c r="B66" s="13">
        <v>24709457.899999999</v>
      </c>
      <c r="C66" s="48">
        <f t="shared" si="0"/>
        <v>247094.579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13" t="s">
        <v>176</v>
      </c>
      <c r="B67" s="13">
        <v>600001</v>
      </c>
      <c r="C67" s="48">
        <f t="shared" si="0"/>
        <v>6000.01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13" t="s">
        <v>177</v>
      </c>
      <c r="B68" s="13">
        <v>41246</v>
      </c>
      <c r="C68" s="48">
        <f t="shared" si="0"/>
        <v>412.46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">
      <c r="A69" s="13" t="s">
        <v>179</v>
      </c>
      <c r="B69" s="13">
        <v>24065</v>
      </c>
      <c r="C69" s="48">
        <f t="shared" si="0"/>
        <v>240.65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13" t="s">
        <v>180</v>
      </c>
      <c r="B70" s="13">
        <v>76951</v>
      </c>
      <c r="C70" s="48">
        <f t="shared" si="0"/>
        <v>769.51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13" t="s">
        <v>181</v>
      </c>
      <c r="B71" s="13">
        <v>300</v>
      </c>
      <c r="C71" s="48">
        <f t="shared" si="0"/>
        <v>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">
      <c r="A72" s="13" t="s">
        <v>183</v>
      </c>
      <c r="B72" s="13">
        <v>1599537.2</v>
      </c>
      <c r="C72" s="48">
        <f t="shared" si="0"/>
        <v>15995.371999999999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13" t="s">
        <v>184</v>
      </c>
      <c r="B73" s="13">
        <v>161484</v>
      </c>
      <c r="C73" s="48">
        <f t="shared" si="0"/>
        <v>1614.84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">
      <c r="A74" s="13" t="s">
        <v>185</v>
      </c>
      <c r="B74" s="13">
        <v>525450</v>
      </c>
      <c r="C74" s="48">
        <f t="shared" si="0"/>
        <v>5254.5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13" t="s">
        <v>186</v>
      </c>
      <c r="B75" s="13">
        <v>98656</v>
      </c>
      <c r="C75" s="48">
        <f t="shared" si="0"/>
        <v>986.56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13" t="s">
        <v>188</v>
      </c>
      <c r="B76" s="13">
        <v>523460</v>
      </c>
      <c r="C76" s="48">
        <f t="shared" si="0"/>
        <v>5234.6000000000004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25.5" x14ac:dyDescent="0.2">
      <c r="A77" s="13" t="s">
        <v>191</v>
      </c>
      <c r="B77" s="13">
        <v>132648.5</v>
      </c>
      <c r="C77" s="48">
        <f t="shared" si="0"/>
        <v>1326.4849999999999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">
      <c r="A78" s="13" t="s">
        <v>196</v>
      </c>
      <c r="B78" s="13">
        <v>980949.1</v>
      </c>
      <c r="C78" s="48">
        <f t="shared" si="0"/>
        <v>9809.491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">
      <c r="A79" s="13" t="s">
        <v>197</v>
      </c>
      <c r="B79" s="13">
        <v>4206024</v>
      </c>
      <c r="C79" s="48">
        <f t="shared" si="0"/>
        <v>42060.24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13" t="s">
        <v>202</v>
      </c>
      <c r="B80" s="13">
        <v>1116220.3999999999</v>
      </c>
      <c r="C80" s="48">
        <f t="shared" si="0"/>
        <v>11162.204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">
      <c r="A81" s="13" t="s">
        <v>204</v>
      </c>
      <c r="B81" s="13">
        <v>2485810</v>
      </c>
      <c r="C81" s="48">
        <f t="shared" si="0"/>
        <v>24858.1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13" t="s">
        <v>205</v>
      </c>
      <c r="B82" s="13">
        <v>887014</v>
      </c>
      <c r="C82" s="48">
        <f t="shared" si="0"/>
        <v>8870.14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">
      <c r="A83" s="13" t="s">
        <v>15</v>
      </c>
      <c r="B83" s="13">
        <v>177379506.63</v>
      </c>
      <c r="C83" s="48">
        <f t="shared" si="0"/>
        <v>1773795.0663000001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13" t="s">
        <v>206</v>
      </c>
      <c r="B84" s="13">
        <v>1125915.6399999999</v>
      </c>
      <c r="C84" s="48">
        <f t="shared" si="0"/>
        <v>11259.1564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25.5" x14ac:dyDescent="0.2">
      <c r="A85" s="13" t="s">
        <v>207</v>
      </c>
      <c r="B85" s="13">
        <v>5167299.76</v>
      </c>
      <c r="C85" s="48">
        <f t="shared" si="0"/>
        <v>51672.997599999995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s="13" t="s">
        <v>208</v>
      </c>
      <c r="B86" s="13">
        <v>168315</v>
      </c>
      <c r="C86" s="48">
        <f t="shared" si="0"/>
        <v>1683.15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2">
      <c r="A87" s="13" t="s">
        <v>210</v>
      </c>
      <c r="B87" s="13">
        <v>274646</v>
      </c>
      <c r="C87" s="48">
        <f t="shared" si="0"/>
        <v>2746.46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25.5" x14ac:dyDescent="0.2">
      <c r="A88" s="13" t="s">
        <v>214</v>
      </c>
      <c r="B88" s="13">
        <v>1339006</v>
      </c>
      <c r="C88" s="48">
        <f t="shared" si="0"/>
        <v>13390.06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">
      <c r="A89" s="13" t="s">
        <v>216</v>
      </c>
      <c r="B89" s="13">
        <v>906403</v>
      </c>
      <c r="C89" s="48">
        <f t="shared" si="0"/>
        <v>9064.0300000000007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">
      <c r="A90" s="13" t="s">
        <v>218</v>
      </c>
      <c r="B90" s="13">
        <v>31757583</v>
      </c>
      <c r="C90" s="48">
        <f t="shared" si="0"/>
        <v>317575.83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5.5" x14ac:dyDescent="0.2">
      <c r="A91" s="13" t="s">
        <v>219</v>
      </c>
      <c r="B91" s="13">
        <v>21644.2</v>
      </c>
      <c r="C91" s="48">
        <f t="shared" si="0"/>
        <v>216.44200000000001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">
      <c r="A92" s="13" t="s">
        <v>221</v>
      </c>
      <c r="B92" s="13">
        <v>606548</v>
      </c>
      <c r="C92" s="48">
        <f t="shared" si="0"/>
        <v>6065.48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5.5" x14ac:dyDescent="0.2">
      <c r="A93" s="13" t="s">
        <v>223</v>
      </c>
      <c r="B93" s="13">
        <v>316534</v>
      </c>
      <c r="C93" s="48">
        <f t="shared" si="0"/>
        <v>3165.34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13" t="s">
        <v>225</v>
      </c>
      <c r="B94" s="13">
        <v>599368</v>
      </c>
      <c r="C94" s="48">
        <f t="shared" si="0"/>
        <v>5993.68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13" t="s">
        <v>226</v>
      </c>
      <c r="B95" s="13">
        <v>9608318</v>
      </c>
      <c r="C95" s="48">
        <f t="shared" si="0"/>
        <v>96083.18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13" t="s">
        <v>228</v>
      </c>
      <c r="B96" s="13">
        <v>17243830</v>
      </c>
      <c r="C96" s="48">
        <f t="shared" si="0"/>
        <v>172438.3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13" t="s">
        <v>230</v>
      </c>
      <c r="B97" s="13">
        <v>1701426</v>
      </c>
      <c r="C97" s="48">
        <f t="shared" si="0"/>
        <v>17014.259999999998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">
      <c r="A98" s="13" t="s">
        <v>233</v>
      </c>
      <c r="B98" s="13">
        <v>1085146</v>
      </c>
      <c r="C98" s="48">
        <f t="shared" si="0"/>
        <v>10851.46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13" t="s">
        <v>235</v>
      </c>
      <c r="B99" s="13">
        <v>10201495</v>
      </c>
      <c r="C99" s="48">
        <f t="shared" si="0"/>
        <v>102014.95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">
      <c r="A100" s="13" t="s">
        <v>237</v>
      </c>
      <c r="B100" s="13">
        <v>4203648.4000000004</v>
      </c>
      <c r="C100" s="48">
        <f t="shared" si="0"/>
        <v>42036.484000000004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25.5" x14ac:dyDescent="0.2">
      <c r="A101" s="13" t="s">
        <v>241</v>
      </c>
      <c r="B101" s="13">
        <v>239594</v>
      </c>
      <c r="C101" s="48">
        <f t="shared" si="0"/>
        <v>2395.94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">
      <c r="A102" s="13" t="s">
        <v>243</v>
      </c>
      <c r="B102" s="13">
        <v>3816692.06</v>
      </c>
      <c r="C102" s="48">
        <f t="shared" si="0"/>
        <v>38166.920599999998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">
      <c r="A103" s="13" t="s">
        <v>245</v>
      </c>
      <c r="B103" s="13">
        <v>434785</v>
      </c>
      <c r="C103" s="48">
        <f t="shared" si="0"/>
        <v>4347.8500000000004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25.5" x14ac:dyDescent="0.2">
      <c r="A104" s="13" t="s">
        <v>246</v>
      </c>
      <c r="B104" s="13">
        <v>1499872</v>
      </c>
      <c r="C104" s="48">
        <f t="shared" si="0"/>
        <v>14998.72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">
      <c r="A105" s="13" t="s">
        <v>248</v>
      </c>
      <c r="B105" s="13">
        <v>1623031</v>
      </c>
      <c r="C105" s="48">
        <f t="shared" si="0"/>
        <v>16230.31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">
      <c r="A106" s="13" t="s">
        <v>251</v>
      </c>
      <c r="B106" s="13">
        <v>6593926.4699999997</v>
      </c>
      <c r="C106" s="48">
        <f t="shared" si="0"/>
        <v>65939.2647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">
      <c r="A107" s="13" t="s">
        <v>254</v>
      </c>
      <c r="B107" s="13">
        <v>2266368.61</v>
      </c>
      <c r="C107" s="48">
        <f t="shared" si="0"/>
        <v>22663.686099999999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">
      <c r="A108" s="13" t="s">
        <v>258</v>
      </c>
      <c r="B108" s="13">
        <v>539687.98</v>
      </c>
      <c r="C108" s="48">
        <f t="shared" si="0"/>
        <v>5396.8797999999997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">
      <c r="A109" s="13" t="s">
        <v>259</v>
      </c>
      <c r="B109" s="13">
        <v>4075</v>
      </c>
      <c r="C109" s="48">
        <f t="shared" si="0"/>
        <v>40.75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">
      <c r="A110" s="13" t="s">
        <v>260</v>
      </c>
      <c r="B110" s="13">
        <v>813536</v>
      </c>
      <c r="C110" s="48">
        <f t="shared" si="0"/>
        <v>8135.36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">
      <c r="A111" s="13" t="s">
        <v>261</v>
      </c>
      <c r="B111" s="13">
        <v>5324322</v>
      </c>
      <c r="C111" s="48">
        <f t="shared" si="0"/>
        <v>53243.22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">
      <c r="A112" s="13" t="s">
        <v>262</v>
      </c>
      <c r="B112" s="13">
        <v>995888.39</v>
      </c>
      <c r="C112" s="48">
        <f t="shared" si="0"/>
        <v>9958.8839000000007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x14ac:dyDescent="0.2">
      <c r="A113" s="13" t="s">
        <v>263</v>
      </c>
      <c r="B113" s="13">
        <v>494255</v>
      </c>
      <c r="C113" s="48">
        <f t="shared" si="0"/>
        <v>4942.55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">
      <c r="A114" s="13" t="s">
        <v>264</v>
      </c>
      <c r="B114" s="13">
        <v>5407361.1799999997</v>
      </c>
      <c r="C114" s="48">
        <f t="shared" si="0"/>
        <v>54073.611799999999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">
      <c r="A115" s="13" t="s">
        <v>265</v>
      </c>
      <c r="B115" s="13">
        <v>2531479</v>
      </c>
      <c r="C115" s="48">
        <f t="shared" si="0"/>
        <v>25314.79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">
      <c r="A116" s="13" t="s">
        <v>266</v>
      </c>
      <c r="B116" s="13">
        <v>0</v>
      </c>
      <c r="C116" s="48">
        <f t="shared" si="0"/>
        <v>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">
      <c r="A117" s="13" t="s">
        <v>267</v>
      </c>
      <c r="B117" s="13">
        <v>70406</v>
      </c>
      <c r="C117" s="48">
        <f t="shared" si="0"/>
        <v>704.06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">
      <c r="A118" s="13" t="s">
        <v>35</v>
      </c>
      <c r="B118" s="13">
        <v>19202081.649999999</v>
      </c>
      <c r="C118" s="48">
        <f t="shared" si="0"/>
        <v>192020.81649999999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">
      <c r="A119" s="13" t="s">
        <v>268</v>
      </c>
      <c r="B119" s="13">
        <v>5933408.0999999996</v>
      </c>
      <c r="C119" s="48">
        <f t="shared" si="0"/>
        <v>59334.080999999998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25.5" x14ac:dyDescent="0.2">
      <c r="A120" s="13" t="s">
        <v>269</v>
      </c>
      <c r="B120" s="13">
        <v>1788773.27</v>
      </c>
      <c r="C120" s="48">
        <f t="shared" si="0"/>
        <v>17887.7327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">
      <c r="A121" s="13" t="s">
        <v>270</v>
      </c>
      <c r="B121" s="13">
        <v>30385</v>
      </c>
      <c r="C121" s="48">
        <f t="shared" si="0"/>
        <v>303.85000000000002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13" t="s">
        <v>271</v>
      </c>
      <c r="B122" s="13">
        <v>70167</v>
      </c>
      <c r="C122" s="48">
        <f t="shared" si="0"/>
        <v>701.67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">
      <c r="A123" s="13" t="s">
        <v>272</v>
      </c>
      <c r="B123" s="13">
        <v>102745</v>
      </c>
      <c r="C123" s="48">
        <f t="shared" si="0"/>
        <v>1027.45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">
      <c r="A124" s="13" t="s">
        <v>273</v>
      </c>
      <c r="B124" s="13">
        <v>83479</v>
      </c>
      <c r="C124" s="48">
        <f t="shared" si="0"/>
        <v>834.79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">
      <c r="A125" s="13" t="s">
        <v>29</v>
      </c>
      <c r="B125" s="13">
        <v>34085066</v>
      </c>
      <c r="C125" s="48">
        <f t="shared" si="0"/>
        <v>340850.66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13" t="s">
        <v>274</v>
      </c>
      <c r="B126" s="13">
        <v>110108</v>
      </c>
      <c r="C126" s="48">
        <f t="shared" si="0"/>
        <v>1101.08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13" t="s">
        <v>275</v>
      </c>
      <c r="B127" s="13">
        <v>163199090.36000001</v>
      </c>
      <c r="C127" s="48">
        <f t="shared" si="0"/>
        <v>1631990.9036000001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">
      <c r="A128" s="13" t="s">
        <v>276</v>
      </c>
      <c r="B128" s="13">
        <v>1278284.3</v>
      </c>
      <c r="C128" s="48">
        <f t="shared" si="0"/>
        <v>12782.843000000001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x14ac:dyDescent="0.2">
      <c r="A129" s="13" t="s">
        <v>277</v>
      </c>
      <c r="B129" s="13">
        <v>9864053.7699999996</v>
      </c>
      <c r="C129" s="48">
        <f t="shared" si="0"/>
        <v>98640.537700000001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">
      <c r="A130" s="13" t="s">
        <v>278</v>
      </c>
      <c r="B130" s="13">
        <v>5564996.2999999998</v>
      </c>
      <c r="C130" s="48">
        <f t="shared" si="0"/>
        <v>55649.962999999996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A131" s="13" t="s">
        <v>279</v>
      </c>
      <c r="B131" s="13">
        <v>987022</v>
      </c>
      <c r="C131" s="48">
        <f t="shared" si="0"/>
        <v>9870.2199999999993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">
      <c r="A132" s="13" t="s">
        <v>280</v>
      </c>
      <c r="B132" s="13">
        <v>34700133.299999997</v>
      </c>
      <c r="C132" s="48">
        <f t="shared" si="0"/>
        <v>347001.33299999998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A133" s="13" t="s">
        <v>281</v>
      </c>
      <c r="B133" s="13">
        <v>7897048</v>
      </c>
      <c r="C133" s="48">
        <f t="shared" si="0"/>
        <v>78970.48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">
      <c r="A134" s="13" t="s">
        <v>282</v>
      </c>
      <c r="B134" s="13">
        <v>428104</v>
      </c>
      <c r="C134" s="48">
        <f t="shared" si="0"/>
        <v>4281.04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x14ac:dyDescent="0.2">
      <c r="A135" s="13" t="s">
        <v>283</v>
      </c>
      <c r="B135" s="13">
        <v>38161647</v>
      </c>
      <c r="C135" s="48">
        <f t="shared" si="0"/>
        <v>381616.47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">
      <c r="A136" s="13" t="s">
        <v>17</v>
      </c>
      <c r="B136" s="13">
        <v>104997252.84999999</v>
      </c>
      <c r="C136" s="48">
        <f t="shared" si="0"/>
        <v>1049972.5285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">
      <c r="A137" s="13" t="s">
        <v>284</v>
      </c>
      <c r="B137" s="13">
        <v>1005215</v>
      </c>
      <c r="C137" s="48">
        <f t="shared" si="0"/>
        <v>10052.15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">
      <c r="A138" s="13" t="s">
        <v>285</v>
      </c>
      <c r="B138" s="13">
        <v>938322</v>
      </c>
      <c r="C138" s="48">
        <f t="shared" si="0"/>
        <v>9383.2199999999993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">
      <c r="A139" s="13" t="s">
        <v>286</v>
      </c>
      <c r="B139" s="13">
        <v>241109.2</v>
      </c>
      <c r="C139" s="48">
        <f t="shared" si="0"/>
        <v>2411.0920000000001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">
      <c r="A140" s="13" t="s">
        <v>287</v>
      </c>
      <c r="B140" s="13">
        <v>222336</v>
      </c>
      <c r="C140" s="48">
        <f t="shared" si="0"/>
        <v>2223.36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">
      <c r="A141" s="13" t="s">
        <v>288</v>
      </c>
      <c r="B141" s="13">
        <v>4900845.4000000004</v>
      </c>
      <c r="C141" s="48">
        <f t="shared" si="0"/>
        <v>49008.454000000005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">
      <c r="A142" s="13" t="s">
        <v>289</v>
      </c>
      <c r="B142" s="13">
        <v>26088635.52</v>
      </c>
      <c r="C142" s="48">
        <f t="shared" si="0"/>
        <v>260886.35519999999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">
      <c r="A143" s="13" t="s">
        <v>290</v>
      </c>
      <c r="B143" s="13">
        <v>117000</v>
      </c>
      <c r="C143" s="48">
        <f t="shared" si="0"/>
        <v>1170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x14ac:dyDescent="0.2">
      <c r="A144" s="13" t="s">
        <v>291</v>
      </c>
      <c r="B144" s="13">
        <v>24843104</v>
      </c>
      <c r="C144" s="48">
        <f t="shared" si="0"/>
        <v>248431.04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">
      <c r="A145" s="13" t="s">
        <v>292</v>
      </c>
      <c r="B145" s="13">
        <v>8087115.6600000001</v>
      </c>
      <c r="C145" s="48">
        <f t="shared" si="0"/>
        <v>80871.156600000002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">
      <c r="A146" s="13" t="s">
        <v>293</v>
      </c>
      <c r="B146" s="13">
        <v>400000</v>
      </c>
      <c r="C146" s="48">
        <f t="shared" si="0"/>
        <v>4000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51" x14ac:dyDescent="0.2">
      <c r="A147" s="13" t="s">
        <v>294</v>
      </c>
      <c r="B147" s="13">
        <v>2345020</v>
      </c>
      <c r="C147" s="48">
        <f t="shared" si="0"/>
        <v>23450.2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">
      <c r="A148" s="13" t="s">
        <v>295</v>
      </c>
      <c r="B148" s="13">
        <v>1315333</v>
      </c>
      <c r="C148" s="48">
        <f t="shared" si="0"/>
        <v>13153.33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">
      <c r="A149" s="13" t="s">
        <v>55</v>
      </c>
      <c r="B149" s="13">
        <v>3275990.52</v>
      </c>
      <c r="C149" s="48">
        <f t="shared" si="0"/>
        <v>32759.905200000001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25.5" x14ac:dyDescent="0.2">
      <c r="A150" s="13" t="s">
        <v>296</v>
      </c>
      <c r="B150" s="13">
        <v>4291014.26</v>
      </c>
      <c r="C150" s="48">
        <f t="shared" si="0"/>
        <v>42910.142599999999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">
      <c r="A151" s="13" t="s">
        <v>50</v>
      </c>
      <c r="B151" s="13">
        <v>4803680.17</v>
      </c>
      <c r="C151" s="48">
        <f t="shared" si="0"/>
        <v>48036.801699999996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">
      <c r="A152" s="13" t="s">
        <v>297</v>
      </c>
      <c r="B152" s="13">
        <v>3691578</v>
      </c>
      <c r="C152" s="48">
        <f t="shared" si="0"/>
        <v>36915.78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">
      <c r="A153" s="13" t="s">
        <v>299</v>
      </c>
      <c r="B153" s="13">
        <v>184740</v>
      </c>
      <c r="C153" s="48">
        <f t="shared" si="0"/>
        <v>1847.4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">
      <c r="A154" s="13" t="s">
        <v>300</v>
      </c>
      <c r="B154" s="13">
        <v>80793</v>
      </c>
      <c r="C154" s="48">
        <f t="shared" si="0"/>
        <v>807.93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">
      <c r="A155" s="13" t="s">
        <v>301</v>
      </c>
      <c r="B155" s="13">
        <v>18959593.640000001</v>
      </c>
      <c r="C155" s="48">
        <f t="shared" si="0"/>
        <v>189595.93640000001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25.5" x14ac:dyDescent="0.2">
      <c r="A156" s="13" t="s">
        <v>302</v>
      </c>
      <c r="B156" s="13">
        <v>256964.51</v>
      </c>
      <c r="C156" s="48">
        <f t="shared" si="0"/>
        <v>2569.6451000000002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x14ac:dyDescent="0.2">
      <c r="A157" s="13" t="s">
        <v>303</v>
      </c>
      <c r="B157" s="13">
        <v>651987</v>
      </c>
      <c r="C157" s="48">
        <f t="shared" si="0"/>
        <v>6519.87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">
      <c r="A158" s="13" t="s">
        <v>304</v>
      </c>
      <c r="B158" s="13">
        <v>995040</v>
      </c>
      <c r="C158" s="48">
        <f t="shared" si="0"/>
        <v>9950.4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2">
      <c r="A159" s="13" t="s">
        <v>305</v>
      </c>
      <c r="B159" s="13">
        <v>3472996.65</v>
      </c>
      <c r="C159" s="48">
        <f t="shared" si="0"/>
        <v>34729.966500000002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x14ac:dyDescent="0.2">
      <c r="A160" s="13" t="s">
        <v>306</v>
      </c>
      <c r="B160" s="13">
        <v>215489485.41999999</v>
      </c>
      <c r="C160" s="48">
        <f t="shared" si="0"/>
        <v>2154894.8541999999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">
      <c r="A161" s="13" t="s">
        <v>307</v>
      </c>
      <c r="B161" s="13">
        <v>5036904.82</v>
      </c>
      <c r="C161" s="48">
        <f t="shared" si="0"/>
        <v>50369.048200000005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">
      <c r="A162" s="13" t="s">
        <v>308</v>
      </c>
      <c r="B162" s="13">
        <v>42143</v>
      </c>
      <c r="C162" s="48">
        <f t="shared" si="0"/>
        <v>421.43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x14ac:dyDescent="0.2">
      <c r="A165" s="44"/>
      <c r="B165" s="44"/>
      <c r="C165" s="44"/>
      <c r="D165" s="44"/>
      <c r="E165" s="6"/>
      <c r="F165" s="4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">
      <c r="A166" s="6"/>
      <c r="B166" s="6"/>
      <c r="C166" s="6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">
      <c r="A167" s="6"/>
      <c r="B167" s="6"/>
      <c r="C167" s="6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">
      <c r="A168" s="6"/>
      <c r="B168" s="6"/>
      <c r="C168" s="6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">
      <c r="A169" s="6"/>
      <c r="B169" s="6"/>
      <c r="C169" s="6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">
      <c r="A170" s="6"/>
      <c r="B170" s="6"/>
      <c r="C170" s="6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">
      <c r="A171" s="6"/>
      <c r="B171" s="6"/>
      <c r="C171" s="6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">
      <c r="A172" s="6"/>
      <c r="B172" s="6"/>
      <c r="C172" s="6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">
      <c r="A173" s="6"/>
      <c r="B173" s="6"/>
      <c r="C173" s="6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">
      <c r="A174" s="6"/>
      <c r="B174" s="6"/>
      <c r="C174" s="6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x14ac:dyDescent="0.2">
      <c r="A175" s="6"/>
      <c r="B175" s="6"/>
      <c r="C175" s="6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">
      <c r="A176" s="6"/>
      <c r="B176" s="6"/>
      <c r="C176" s="6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">
      <c r="A177" s="6"/>
      <c r="B177" s="6"/>
      <c r="C177" s="6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x14ac:dyDescent="0.2">
      <c r="A178" s="6"/>
      <c r="B178" s="6"/>
      <c r="C178" s="6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">
      <c r="A179" s="6"/>
      <c r="B179" s="6"/>
      <c r="C179" s="6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">
      <c r="A180" s="6"/>
      <c r="B180" s="6"/>
      <c r="C180" s="6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">
      <c r="A181" s="6"/>
      <c r="B181" s="6"/>
      <c r="C181" s="6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">
      <c r="A182" s="6"/>
      <c r="B182" s="6"/>
      <c r="C182" s="6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">
      <c r="A183" s="6"/>
      <c r="B183" s="6"/>
      <c r="C183" s="6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">
      <c r="A184" s="6"/>
      <c r="B184" s="6"/>
      <c r="C184" s="6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">
      <c r="A185" s="6"/>
      <c r="B185" s="6"/>
      <c r="C185" s="6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">
      <c r="A186" s="6"/>
      <c r="B186" s="6"/>
      <c r="C186" s="6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">
      <c r="A187" s="6"/>
      <c r="B187" s="6"/>
      <c r="C187" s="6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">
      <c r="A188" s="6"/>
      <c r="B188" s="6"/>
      <c r="C188" s="6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">
      <c r="A189" s="6"/>
      <c r="B189" s="6"/>
      <c r="C189" s="6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2">
      <c r="A190" s="6"/>
      <c r="B190" s="6"/>
      <c r="C190" s="6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">
      <c r="A191" s="6"/>
      <c r="B191" s="6"/>
      <c r="C191" s="6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">
      <c r="A192" s="6"/>
      <c r="B192" s="6"/>
      <c r="C192" s="6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">
      <c r="A193" s="6"/>
      <c r="B193" s="6"/>
      <c r="C193" s="6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2">
      <c r="A194" s="6"/>
      <c r="B194" s="6"/>
      <c r="C194" s="6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">
      <c r="A195" s="6"/>
      <c r="B195" s="6"/>
      <c r="C195" s="6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x14ac:dyDescent="0.2">
      <c r="A196" s="6"/>
      <c r="B196" s="6"/>
      <c r="C196" s="6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">
      <c r="A197" s="6"/>
      <c r="B197" s="6"/>
      <c r="C197" s="6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">
      <c r="A198" s="6"/>
      <c r="B198" s="6"/>
      <c r="C198" s="6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">
      <c r="A199" s="6"/>
      <c r="B199" s="6"/>
      <c r="C199" s="6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x14ac:dyDescent="0.2">
      <c r="A200" s="6"/>
      <c r="B200" s="6"/>
      <c r="C200" s="6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">
      <c r="A201" s="6"/>
      <c r="B201" s="6"/>
      <c r="C201" s="6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">
      <c r="A202" s="6"/>
      <c r="B202" s="6"/>
      <c r="C202" s="6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">
      <c r="A203" s="6"/>
      <c r="B203" s="6"/>
      <c r="C203" s="6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">
      <c r="A204" s="6"/>
      <c r="B204" s="6"/>
      <c r="C204" s="6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x14ac:dyDescent="0.2">
      <c r="A205" s="6"/>
      <c r="B205" s="6"/>
      <c r="C205" s="6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">
      <c r="A206" s="6"/>
      <c r="B206" s="6"/>
      <c r="C206" s="6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">
      <c r="A207" s="6"/>
      <c r="B207" s="6"/>
      <c r="C207" s="6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">
      <c r="A208" s="6"/>
      <c r="B208" s="6"/>
      <c r="C208" s="6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">
      <c r="A209" s="6"/>
      <c r="B209" s="6"/>
      <c r="C209" s="6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">
      <c r="A210" s="6"/>
      <c r="B210" s="6"/>
      <c r="C210" s="6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">
      <c r="A211" s="6"/>
      <c r="B211" s="6"/>
      <c r="C211" s="6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">
      <c r="A212" s="6"/>
      <c r="B212" s="6"/>
      <c r="C212" s="6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">
      <c r="A213" s="6"/>
      <c r="B213" s="6"/>
      <c r="C213" s="6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">
      <c r="A214" s="6"/>
      <c r="B214" s="6"/>
      <c r="C214" s="6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">
      <c r="A215" s="6"/>
      <c r="B215" s="6"/>
      <c r="C215" s="6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">
      <c r="A216" s="6"/>
      <c r="B216" s="6"/>
      <c r="C216" s="6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">
      <c r="A217" s="6"/>
      <c r="B217" s="6"/>
      <c r="C217" s="6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">
      <c r="A218" s="6"/>
      <c r="B218" s="6"/>
      <c r="C218" s="6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">
      <c r="A219" s="6"/>
      <c r="B219" s="6"/>
      <c r="C219" s="6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">
      <c r="A220" s="6"/>
      <c r="B220" s="6"/>
      <c r="C220" s="6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">
      <c r="A221" s="6"/>
      <c r="B221" s="6"/>
      <c r="C221" s="6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">
      <c r="A222" s="6"/>
      <c r="B222" s="6"/>
      <c r="C222" s="6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">
      <c r="A223" s="6"/>
      <c r="B223" s="6"/>
      <c r="C223" s="6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x14ac:dyDescent="0.2">
      <c r="A224" s="6"/>
      <c r="B224" s="6"/>
      <c r="C224" s="6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">
      <c r="A225" s="6"/>
      <c r="B225" s="6"/>
      <c r="C225" s="6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">
      <c r="A226" s="6"/>
      <c r="B226" s="6"/>
      <c r="C226" s="6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x14ac:dyDescent="0.2">
      <c r="A227" s="6"/>
      <c r="B227" s="6"/>
      <c r="C227" s="6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">
      <c r="A228" s="6"/>
      <c r="B228" s="6"/>
      <c r="C228" s="6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">
      <c r="A229" s="6"/>
      <c r="B229" s="6"/>
      <c r="C229" s="6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">
      <c r="A230" s="6"/>
      <c r="B230" s="6"/>
      <c r="C230" s="6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">
      <c r="A231" s="6"/>
      <c r="B231" s="6"/>
      <c r="C231" s="6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">
      <c r="A232" s="6"/>
      <c r="B232" s="6"/>
      <c r="C232" s="6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">
      <c r="A233" s="6"/>
      <c r="B233" s="6"/>
      <c r="C233" s="6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">
      <c r="A234" s="6"/>
      <c r="B234" s="6"/>
      <c r="C234" s="6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">
      <c r="A235" s="6"/>
      <c r="B235" s="6"/>
      <c r="C235" s="6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2">
      <c r="A236" s="6"/>
      <c r="B236" s="6"/>
      <c r="C236" s="6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">
      <c r="A237" s="6"/>
      <c r="B237" s="6"/>
      <c r="C237" s="6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">
      <c r="A238" s="6"/>
      <c r="B238" s="6"/>
      <c r="C238" s="6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">
      <c r="A239" s="6"/>
      <c r="B239" s="6"/>
      <c r="C239" s="6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">
      <c r="A240" s="6"/>
      <c r="B240" s="6"/>
      <c r="C240" s="6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x14ac:dyDescent="0.2">
      <c r="A241" s="6"/>
      <c r="B241" s="6"/>
      <c r="C241" s="6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">
      <c r="A242" s="6"/>
      <c r="B242" s="6"/>
      <c r="C242" s="6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">
      <c r="A243" s="6"/>
      <c r="B243" s="6"/>
      <c r="C243" s="6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">
      <c r="A244" s="6"/>
      <c r="B244" s="6"/>
      <c r="C244" s="6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">
      <c r="A245" s="6"/>
      <c r="B245" s="6"/>
      <c r="C245" s="6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">
      <c r="A246" s="6"/>
      <c r="B246" s="6"/>
      <c r="C246" s="6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">
      <c r="A247" s="6"/>
      <c r="B247" s="6"/>
      <c r="C247" s="6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">
      <c r="A248" s="6"/>
      <c r="B248" s="6"/>
      <c r="C248" s="6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">
      <c r="A249" s="6"/>
      <c r="B249" s="6"/>
      <c r="C249" s="6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">
      <c r="A250" s="6"/>
      <c r="B250" s="6"/>
      <c r="C250" s="6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">
      <c r="A251" s="6"/>
      <c r="B251" s="6"/>
      <c r="C251" s="6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">
      <c r="A252" s="6"/>
      <c r="B252" s="6"/>
      <c r="C252" s="6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">
      <c r="A253" s="6"/>
      <c r="B253" s="6"/>
      <c r="C253" s="6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">
      <c r="A254" s="6"/>
      <c r="B254" s="6"/>
      <c r="C254" s="6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">
      <c r="A255" s="6"/>
      <c r="B255" s="6"/>
      <c r="C255" s="6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">
      <c r="A256" s="6"/>
      <c r="B256" s="6"/>
      <c r="C256" s="6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2">
      <c r="A257" s="6"/>
      <c r="B257" s="6"/>
      <c r="C257" s="6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">
      <c r="A258" s="6"/>
      <c r="B258" s="6"/>
      <c r="C258" s="6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">
      <c r="A259" s="6"/>
      <c r="B259" s="6"/>
      <c r="C259" s="6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">
      <c r="A260" s="6"/>
      <c r="B260" s="6"/>
      <c r="C260" s="6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">
      <c r="A261" s="6"/>
      <c r="B261" s="6"/>
      <c r="C261" s="6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">
      <c r="A262" s="6"/>
      <c r="B262" s="6"/>
      <c r="C262" s="6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">
      <c r="A263" s="6"/>
      <c r="B263" s="6"/>
      <c r="C263" s="6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">
      <c r="A264" s="6"/>
      <c r="B264" s="6"/>
      <c r="C264" s="6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">
      <c r="A265" s="6"/>
      <c r="B265" s="6"/>
      <c r="C265" s="6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">
      <c r="A266" s="6"/>
      <c r="B266" s="6"/>
      <c r="C266" s="6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">
      <c r="A267" s="6"/>
      <c r="B267" s="6"/>
      <c r="C267" s="6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">
      <c r="A268" s="6"/>
      <c r="B268" s="6"/>
      <c r="C268" s="6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">
      <c r="A269" s="6"/>
      <c r="B269" s="6"/>
      <c r="C269" s="6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">
      <c r="A270" s="6"/>
      <c r="B270" s="6"/>
      <c r="C270" s="6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2">
      <c r="A271" s="6"/>
      <c r="B271" s="6"/>
      <c r="C271" s="6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">
      <c r="A272" s="6"/>
      <c r="B272" s="6"/>
      <c r="C272" s="6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x14ac:dyDescent="0.2">
      <c r="A273" s="6"/>
      <c r="B273" s="6"/>
      <c r="C273" s="6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">
      <c r="A274" s="6"/>
      <c r="B274" s="6"/>
      <c r="C274" s="6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">
      <c r="A275" s="6"/>
      <c r="B275" s="6"/>
      <c r="C275" s="6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">
      <c r="A276" s="6"/>
      <c r="B276" s="6"/>
      <c r="C276" s="6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">
      <c r="A277" s="6"/>
      <c r="B277" s="6"/>
      <c r="C277" s="6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">
      <c r="A278" s="6"/>
      <c r="B278" s="6"/>
      <c r="C278" s="6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">
      <c r="A279" s="6"/>
      <c r="B279" s="6"/>
      <c r="C279" s="6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">
      <c r="A280" s="6"/>
      <c r="B280" s="6"/>
      <c r="C280" s="6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">
      <c r="A281" s="6"/>
      <c r="B281" s="6"/>
      <c r="C281" s="6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x14ac:dyDescent="0.2">
      <c r="A282" s="6"/>
      <c r="B282" s="6"/>
      <c r="C282" s="6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">
      <c r="A283" s="6"/>
      <c r="B283" s="6"/>
      <c r="C283" s="6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">
      <c r="A284" s="6"/>
      <c r="B284" s="6"/>
      <c r="C284" s="6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">
      <c r="A285" s="6"/>
      <c r="B285" s="6"/>
      <c r="C285" s="6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x14ac:dyDescent="0.2">
      <c r="A286" s="6"/>
      <c r="B286" s="6"/>
      <c r="C286" s="6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">
      <c r="A287" s="6"/>
      <c r="B287" s="6"/>
      <c r="C287" s="6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">
      <c r="A288" s="6"/>
      <c r="B288" s="6"/>
      <c r="C288" s="6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">
      <c r="A289" s="6"/>
      <c r="B289" s="6"/>
      <c r="C289" s="6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2">
      <c r="A290" s="6"/>
      <c r="B290" s="6"/>
      <c r="C290" s="6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2">
      <c r="A291" s="6"/>
      <c r="B291" s="6"/>
      <c r="C291" s="6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">
      <c r="A292" s="6"/>
      <c r="B292" s="6"/>
      <c r="C292" s="6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2">
      <c r="A293" s="6"/>
      <c r="B293" s="6"/>
      <c r="C293" s="6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2">
      <c r="A294" s="6"/>
      <c r="B294" s="6"/>
      <c r="C294" s="6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x14ac:dyDescent="0.2">
      <c r="A295" s="6"/>
      <c r="B295" s="6"/>
      <c r="C295" s="6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x14ac:dyDescent="0.2">
      <c r="A296" s="6"/>
      <c r="B296" s="6"/>
      <c r="C296" s="6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2">
      <c r="A297" s="6"/>
      <c r="B297" s="6"/>
      <c r="C297" s="6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2">
      <c r="A298" s="6"/>
      <c r="B298" s="6"/>
      <c r="C298" s="6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">
      <c r="A299" s="6"/>
      <c r="B299" s="6"/>
      <c r="C299" s="6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x14ac:dyDescent="0.2">
      <c r="A300" s="6"/>
      <c r="B300" s="6"/>
      <c r="C300" s="6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x14ac:dyDescent="0.2">
      <c r="A301" s="6"/>
      <c r="B301" s="6"/>
      <c r="C301" s="6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x14ac:dyDescent="0.2">
      <c r="A302" s="6"/>
      <c r="B302" s="6"/>
      <c r="C302" s="6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2">
      <c r="A303" s="6"/>
      <c r="B303" s="6"/>
      <c r="C303" s="6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2">
      <c r="A304" s="6"/>
      <c r="B304" s="6"/>
      <c r="C304" s="6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x14ac:dyDescent="0.2">
      <c r="A305" s="6"/>
      <c r="B305" s="6"/>
      <c r="C305" s="6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x14ac:dyDescent="0.2">
      <c r="A306" s="6"/>
      <c r="B306" s="6"/>
      <c r="C306" s="6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2">
      <c r="A307" s="6"/>
      <c r="B307" s="6"/>
      <c r="C307" s="6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x14ac:dyDescent="0.2">
      <c r="A308" s="6"/>
      <c r="B308" s="6"/>
      <c r="C308" s="6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x14ac:dyDescent="0.2">
      <c r="A309" s="6"/>
      <c r="B309" s="6"/>
      <c r="C309" s="6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x14ac:dyDescent="0.2">
      <c r="A310" s="6"/>
      <c r="B310" s="6"/>
      <c r="C310" s="6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2">
      <c r="A311" s="6"/>
      <c r="B311" s="6"/>
      <c r="C311" s="6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2">
      <c r="A312" s="6"/>
      <c r="B312" s="6"/>
      <c r="C312" s="6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x14ac:dyDescent="0.2">
      <c r="A313" s="6"/>
      <c r="B313" s="6"/>
      <c r="C313" s="6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2">
      <c r="A314" s="6"/>
      <c r="B314" s="6"/>
      <c r="C314" s="6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x14ac:dyDescent="0.2">
      <c r="A315" s="6"/>
      <c r="B315" s="6"/>
      <c r="C315" s="6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2">
      <c r="A316" s="6"/>
      <c r="B316" s="6"/>
      <c r="C316" s="6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x14ac:dyDescent="0.2">
      <c r="A317" s="6"/>
      <c r="B317" s="6"/>
      <c r="C317" s="6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x14ac:dyDescent="0.2">
      <c r="A318" s="6"/>
      <c r="B318" s="6"/>
      <c r="C318" s="6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x14ac:dyDescent="0.2">
      <c r="A319" s="6"/>
      <c r="B319" s="6"/>
      <c r="C319" s="6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2">
      <c r="A320" s="6"/>
      <c r="B320" s="6"/>
      <c r="C320" s="6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2">
      <c r="A321" s="6"/>
      <c r="B321" s="6"/>
      <c r="C321" s="6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x14ac:dyDescent="0.2">
      <c r="A322" s="6"/>
      <c r="B322" s="6"/>
      <c r="C322" s="6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x14ac:dyDescent="0.2">
      <c r="A323" s="6"/>
      <c r="B323" s="6"/>
      <c r="C323" s="6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x14ac:dyDescent="0.2">
      <c r="A324" s="6"/>
      <c r="B324" s="6"/>
      <c r="C324" s="6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2">
      <c r="A325" s="6"/>
      <c r="B325" s="6"/>
      <c r="C325" s="6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x14ac:dyDescent="0.2">
      <c r="A326" s="6"/>
      <c r="B326" s="6"/>
      <c r="C326" s="6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">
      <c r="A327" s="6"/>
      <c r="B327" s="6"/>
      <c r="C327" s="6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x14ac:dyDescent="0.2">
      <c r="A328" s="6"/>
      <c r="B328" s="6"/>
      <c r="C328" s="6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">
      <c r="A329" s="6"/>
      <c r="B329" s="6"/>
      <c r="C329" s="6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2">
      <c r="A330" s="6"/>
      <c r="B330" s="6"/>
      <c r="C330" s="6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x14ac:dyDescent="0.2">
      <c r="A331" s="6"/>
      <c r="B331" s="6"/>
      <c r="C331" s="6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x14ac:dyDescent="0.2">
      <c r="A332" s="6"/>
      <c r="B332" s="6"/>
      <c r="C332" s="6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x14ac:dyDescent="0.2">
      <c r="A333" s="6"/>
      <c r="B333" s="6"/>
      <c r="C333" s="6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">
      <c r="A334" s="6"/>
      <c r="B334" s="6"/>
      <c r="C334" s="6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x14ac:dyDescent="0.2">
      <c r="A335" s="6"/>
      <c r="B335" s="6"/>
      <c r="C335" s="6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2">
      <c r="A339" s="6"/>
      <c r="B339" s="44"/>
      <c r="C339" s="4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x14ac:dyDescent="0.2">
      <c r="A355" s="6"/>
      <c r="B355" s="6"/>
      <c r="C355" s="6"/>
      <c r="D355" s="13" t="s">
        <v>317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140625" customWidth="1"/>
    <col min="2" max="4" width="17.28515625" customWidth="1"/>
    <col min="5" max="5" width="20.7109375" customWidth="1"/>
    <col min="6" max="6" width="17.28515625" customWidth="1"/>
    <col min="7" max="7" width="39.85546875" customWidth="1"/>
    <col min="8" max="20" width="17.28515625" customWidth="1"/>
  </cols>
  <sheetData>
    <row r="1" spans="1:20" ht="12.75" customHeight="1" x14ac:dyDescent="0.2">
      <c r="A1" s="2" t="s">
        <v>82</v>
      </c>
      <c r="B1" s="2" t="s">
        <v>20</v>
      </c>
      <c r="C1" s="2" t="s">
        <v>298</v>
      </c>
      <c r="D1" s="44"/>
      <c r="E1" s="6"/>
      <c r="F1" s="6"/>
      <c r="G1" s="6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2.75" customHeight="1" x14ac:dyDescent="0.2">
      <c r="A2" s="44"/>
      <c r="D2" s="44"/>
      <c r="E2" s="6"/>
      <c r="F2" s="4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2.75" customHeight="1" x14ac:dyDescent="0.2">
      <c r="A3" s="13" t="s">
        <v>88</v>
      </c>
      <c r="B3" s="13">
        <v>40965</v>
      </c>
      <c r="C3" s="60">
        <f t="shared" ref="C3:C171" si="0">B3/1000000</f>
        <v>4.0965000000000001E-2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13" t="s">
        <v>89</v>
      </c>
      <c r="B4" s="13">
        <v>1934817</v>
      </c>
      <c r="C4" s="60">
        <f t="shared" si="0"/>
        <v>1.934817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2.75" customHeight="1" x14ac:dyDescent="0.2">
      <c r="A5" s="13" t="s">
        <v>90</v>
      </c>
      <c r="B5" s="13">
        <v>923600</v>
      </c>
      <c r="C5" s="60">
        <f t="shared" si="0"/>
        <v>0.92359999999999998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 x14ac:dyDescent="0.2">
      <c r="A6" s="13" t="s">
        <v>92</v>
      </c>
      <c r="B6" s="13">
        <v>76378738</v>
      </c>
      <c r="C6" s="60">
        <f t="shared" si="0"/>
        <v>76.378737999999998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 x14ac:dyDescent="0.2">
      <c r="A7" s="13" t="s">
        <v>93</v>
      </c>
      <c r="B7" s="13">
        <v>3956639.6</v>
      </c>
      <c r="C7" s="60">
        <f t="shared" si="0"/>
        <v>3.9566395999999999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 x14ac:dyDescent="0.2">
      <c r="A8" s="13" t="s">
        <v>95</v>
      </c>
      <c r="B8" s="13">
        <v>1127182</v>
      </c>
      <c r="C8" s="60">
        <f t="shared" si="0"/>
        <v>1.1271819999999999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 x14ac:dyDescent="0.2">
      <c r="A9" s="13" t="s">
        <v>96</v>
      </c>
      <c r="B9" s="13">
        <v>1634219</v>
      </c>
      <c r="C9" s="60">
        <f t="shared" si="0"/>
        <v>1.6342190000000001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 x14ac:dyDescent="0.2">
      <c r="A10" s="13" t="s">
        <v>97</v>
      </c>
      <c r="B10" s="13">
        <v>8301482</v>
      </c>
      <c r="C10" s="60">
        <f t="shared" si="0"/>
        <v>8.301482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 x14ac:dyDescent="0.2">
      <c r="A11" s="13" t="s">
        <v>99</v>
      </c>
      <c r="B11" s="13">
        <v>4360018.28</v>
      </c>
      <c r="C11" s="60">
        <f t="shared" si="0"/>
        <v>4.3600182800000002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 x14ac:dyDescent="0.2">
      <c r="A12" s="13" t="s">
        <v>102</v>
      </c>
      <c r="B12" s="13">
        <v>159178</v>
      </c>
      <c r="C12" s="60">
        <f t="shared" si="0"/>
        <v>0.15917799999999999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 x14ac:dyDescent="0.2">
      <c r="A13" s="13" t="s">
        <v>104</v>
      </c>
      <c r="B13" s="13">
        <v>101992743.34</v>
      </c>
      <c r="C13" s="60">
        <f t="shared" si="0"/>
        <v>101.99274334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2.75" customHeight="1" x14ac:dyDescent="0.2">
      <c r="A14" s="13" t="s">
        <v>25</v>
      </c>
      <c r="B14" s="13">
        <v>132886518.92</v>
      </c>
      <c r="C14" s="60">
        <f t="shared" si="0"/>
        <v>132.88651892000001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2.75" customHeight="1" x14ac:dyDescent="0.2">
      <c r="A15" s="13" t="s">
        <v>107</v>
      </c>
      <c r="B15" s="13">
        <v>272363</v>
      </c>
      <c r="C15" s="60">
        <f t="shared" si="0"/>
        <v>0.27236300000000002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">
      <c r="A16" s="13" t="s">
        <v>110</v>
      </c>
      <c r="B16" s="13">
        <v>23598102.48</v>
      </c>
      <c r="C16" s="60">
        <f t="shared" si="0"/>
        <v>23.598102480000001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2.75" customHeight="1" x14ac:dyDescent="0.2">
      <c r="A17" s="13" t="s">
        <v>112</v>
      </c>
      <c r="B17" s="13">
        <v>20742856.960000001</v>
      </c>
      <c r="C17" s="60">
        <f t="shared" si="0"/>
        <v>20.742856960000001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 customHeight="1" x14ac:dyDescent="0.2">
      <c r="A18" s="13" t="s">
        <v>114</v>
      </c>
      <c r="B18" s="13">
        <v>1010465</v>
      </c>
      <c r="C18" s="60">
        <f t="shared" si="0"/>
        <v>1.0104649999999999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2.75" customHeight="1" x14ac:dyDescent="0.2">
      <c r="A19" s="13" t="s">
        <v>115</v>
      </c>
      <c r="B19" s="13">
        <v>399309</v>
      </c>
      <c r="C19" s="60">
        <f t="shared" si="0"/>
        <v>0.39930900000000003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 customHeight="1" x14ac:dyDescent="0.2">
      <c r="A20" s="13" t="s">
        <v>116</v>
      </c>
      <c r="B20" s="13">
        <v>106205</v>
      </c>
      <c r="C20" s="60">
        <f t="shared" si="0"/>
        <v>0.10620499999999999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 customHeight="1" x14ac:dyDescent="0.2">
      <c r="A21" s="13" t="s">
        <v>117</v>
      </c>
      <c r="B21" s="13">
        <v>4222930.59</v>
      </c>
      <c r="C21" s="60">
        <f t="shared" si="0"/>
        <v>4.2229305899999998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 customHeight="1" x14ac:dyDescent="0.2">
      <c r="A22" s="13" t="s">
        <v>118</v>
      </c>
      <c r="B22" s="13">
        <v>2275005</v>
      </c>
      <c r="C22" s="60">
        <f t="shared" si="0"/>
        <v>2.2750050000000002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 customHeight="1" x14ac:dyDescent="0.2">
      <c r="A23" s="13" t="s">
        <v>119</v>
      </c>
      <c r="B23" s="13">
        <v>70104972</v>
      </c>
      <c r="C23" s="60">
        <f t="shared" si="0"/>
        <v>70.104972000000004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 customHeight="1" x14ac:dyDescent="0.2">
      <c r="A24" s="13" t="s">
        <v>120</v>
      </c>
      <c r="B24" s="13">
        <v>191501</v>
      </c>
      <c r="C24" s="60">
        <f t="shared" si="0"/>
        <v>0.191501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 customHeight="1" x14ac:dyDescent="0.2">
      <c r="A25" s="13" t="s">
        <v>121</v>
      </c>
      <c r="B25" s="13">
        <v>162911</v>
      </c>
      <c r="C25" s="60">
        <f t="shared" si="0"/>
        <v>0.162911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 customHeight="1" x14ac:dyDescent="0.2">
      <c r="A26" s="13" t="s">
        <v>122</v>
      </c>
      <c r="B26" s="13">
        <v>36917245.700000003</v>
      </c>
      <c r="C26" s="60">
        <f t="shared" si="0"/>
        <v>36.917245700000002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 customHeight="1" x14ac:dyDescent="0.2">
      <c r="A27" s="13" t="s">
        <v>123</v>
      </c>
      <c r="B27" s="13">
        <v>4152315</v>
      </c>
      <c r="C27" s="60">
        <f t="shared" si="0"/>
        <v>4.1523149999999998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 customHeight="1" x14ac:dyDescent="0.2">
      <c r="A28" s="13" t="s">
        <v>124</v>
      </c>
      <c r="B28" s="13">
        <v>2001301</v>
      </c>
      <c r="C28" s="60">
        <f t="shared" si="0"/>
        <v>2.0013010000000002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 customHeight="1" x14ac:dyDescent="0.2">
      <c r="A29" s="13" t="s">
        <v>32</v>
      </c>
      <c r="B29" s="13">
        <v>262585741.40000001</v>
      </c>
      <c r="C29" s="60">
        <f t="shared" si="0"/>
        <v>262.58574140000002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 customHeight="1" x14ac:dyDescent="0.2">
      <c r="A30" s="13" t="s">
        <v>125</v>
      </c>
      <c r="B30" s="13">
        <v>85007</v>
      </c>
      <c r="C30" s="60">
        <f t="shared" si="0"/>
        <v>8.5006999999999999E-2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 customHeight="1" x14ac:dyDescent="0.2">
      <c r="A31" s="13" t="s">
        <v>126</v>
      </c>
      <c r="B31" s="13">
        <v>1959637</v>
      </c>
      <c r="C31" s="60">
        <f t="shared" si="0"/>
        <v>1.9596370000000001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">
      <c r="A32" s="13" t="s">
        <v>127</v>
      </c>
      <c r="B32" s="13">
        <v>21266789</v>
      </c>
      <c r="C32" s="60">
        <f t="shared" si="0"/>
        <v>21.266788999999999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 customHeight="1" x14ac:dyDescent="0.2">
      <c r="A33" s="13" t="s">
        <v>129</v>
      </c>
      <c r="B33" s="13">
        <v>5621903</v>
      </c>
      <c r="C33" s="60">
        <f t="shared" si="0"/>
        <v>5.6219029999999997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 customHeight="1" x14ac:dyDescent="0.2">
      <c r="A34" s="13" t="s">
        <v>132</v>
      </c>
      <c r="B34" s="13">
        <v>2256519</v>
      </c>
      <c r="C34" s="60">
        <f t="shared" si="0"/>
        <v>2.2565189999999999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 customHeight="1" x14ac:dyDescent="0.2">
      <c r="A35" s="13" t="s">
        <v>133</v>
      </c>
      <c r="B35" s="13">
        <v>1149531</v>
      </c>
      <c r="C35" s="60">
        <f t="shared" si="0"/>
        <v>1.1495310000000001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A36" s="13" t="s">
        <v>134</v>
      </c>
      <c r="B36" s="13">
        <v>1998880</v>
      </c>
      <c r="C36" s="60">
        <f t="shared" si="0"/>
        <v>1.99888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13" t="s">
        <v>136</v>
      </c>
      <c r="B37" s="13">
        <v>11625545</v>
      </c>
      <c r="C37" s="60">
        <f t="shared" si="0"/>
        <v>11.625545000000001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13" t="s">
        <v>137</v>
      </c>
      <c r="B38" s="13">
        <v>768874</v>
      </c>
      <c r="C38" s="60">
        <f t="shared" si="0"/>
        <v>0.76887399999999995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25.5" x14ac:dyDescent="0.2">
      <c r="A39" s="13" t="s">
        <v>138</v>
      </c>
      <c r="B39" s="13">
        <v>3352163</v>
      </c>
      <c r="C39" s="60">
        <f t="shared" si="0"/>
        <v>3.352163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25.5" x14ac:dyDescent="0.2">
      <c r="A40" s="13" t="s">
        <v>140</v>
      </c>
      <c r="B40" s="13">
        <v>31171567</v>
      </c>
      <c r="C40" s="60">
        <f t="shared" si="0"/>
        <v>31.171567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13" t="s">
        <v>141</v>
      </c>
      <c r="B41" s="13">
        <v>200342</v>
      </c>
      <c r="C41" s="60">
        <f t="shared" si="0"/>
        <v>0.20034199999999999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13" t="s">
        <v>142</v>
      </c>
      <c r="B42" s="13">
        <v>112956</v>
      </c>
      <c r="C42" s="60">
        <f t="shared" si="0"/>
        <v>0.112956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13" t="s">
        <v>143</v>
      </c>
      <c r="B43" s="13">
        <v>5003211.2300000004</v>
      </c>
      <c r="C43" s="60">
        <f t="shared" si="0"/>
        <v>5.0032112300000007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">
      <c r="A44" s="13" t="s">
        <v>144</v>
      </c>
      <c r="B44" s="13">
        <v>60048837.149999999</v>
      </c>
      <c r="C44" s="60">
        <f t="shared" si="0"/>
        <v>60.048837149999997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13" t="s">
        <v>73</v>
      </c>
      <c r="B45" s="13">
        <v>8826903.4000000004</v>
      </c>
      <c r="C45" s="60">
        <f t="shared" si="0"/>
        <v>8.8269034000000008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">
      <c r="A46" s="13" t="s">
        <v>309</v>
      </c>
      <c r="B46" s="13">
        <v>1093320</v>
      </c>
      <c r="C46" s="60">
        <f t="shared" si="0"/>
        <v>1.0933200000000001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x14ac:dyDescent="0.2">
      <c r="A47" s="13" t="s">
        <v>310</v>
      </c>
      <c r="B47" s="13">
        <v>25955095.989999998</v>
      </c>
      <c r="C47" s="60">
        <f t="shared" si="0"/>
        <v>25.955095989999997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13" t="s">
        <v>311</v>
      </c>
      <c r="B48" s="13">
        <v>47190779.200000003</v>
      </c>
      <c r="C48" s="60">
        <f t="shared" si="0"/>
        <v>47.190779200000001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2">
      <c r="A49" s="13" t="s">
        <v>145</v>
      </c>
      <c r="B49" s="13">
        <v>5714575</v>
      </c>
      <c r="C49" s="60">
        <f t="shared" si="0"/>
        <v>5.714575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13" t="s">
        <v>146</v>
      </c>
      <c r="B50" s="13">
        <v>504030</v>
      </c>
      <c r="C50" s="60">
        <f t="shared" si="0"/>
        <v>0.50402999999999998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25.5" x14ac:dyDescent="0.2">
      <c r="A51" s="13" t="s">
        <v>147</v>
      </c>
      <c r="B51" s="13">
        <v>65134078</v>
      </c>
      <c r="C51" s="60">
        <f t="shared" si="0"/>
        <v>65.134078000000002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13" t="s">
        <v>149</v>
      </c>
      <c r="B52" s="13">
        <v>662972</v>
      </c>
      <c r="C52" s="60">
        <f t="shared" si="0"/>
        <v>0.66297200000000001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13" t="s">
        <v>150</v>
      </c>
      <c r="B53" s="13">
        <v>7548918</v>
      </c>
      <c r="C53" s="60">
        <f t="shared" si="0"/>
        <v>7.5489179999999996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5.5" x14ac:dyDescent="0.2">
      <c r="A54" s="13" t="s">
        <v>152</v>
      </c>
      <c r="B54" s="13">
        <v>48424295.399999999</v>
      </c>
      <c r="C54" s="60">
        <f t="shared" si="0"/>
        <v>48.424295399999998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13" t="s">
        <v>155</v>
      </c>
      <c r="B55" s="13">
        <v>265097</v>
      </c>
      <c r="C55" s="60">
        <f t="shared" si="0"/>
        <v>0.26509700000000003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13" t="s">
        <v>156</v>
      </c>
      <c r="B56" s="13">
        <v>1093189</v>
      </c>
      <c r="C56" s="60">
        <f t="shared" si="0"/>
        <v>1.093189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13" t="s">
        <v>158</v>
      </c>
      <c r="B57" s="13">
        <v>243115</v>
      </c>
      <c r="C57" s="60">
        <f t="shared" si="0"/>
        <v>0.243115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13" t="s">
        <v>160</v>
      </c>
      <c r="B58" s="13">
        <v>587270</v>
      </c>
      <c r="C58" s="60">
        <f t="shared" si="0"/>
        <v>0.58726999999999996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x14ac:dyDescent="0.2">
      <c r="A59" s="13" t="s">
        <v>161</v>
      </c>
      <c r="B59" s="13">
        <v>12840318</v>
      </c>
      <c r="C59" s="60">
        <f t="shared" si="0"/>
        <v>12.840318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13" t="s">
        <v>164</v>
      </c>
      <c r="B60" s="13">
        <v>31447977</v>
      </c>
      <c r="C60" s="60">
        <f t="shared" si="0"/>
        <v>31.447977000000002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x14ac:dyDescent="0.2">
      <c r="A61" s="13" t="s">
        <v>165</v>
      </c>
      <c r="B61" s="13">
        <v>105250</v>
      </c>
      <c r="C61" s="60">
        <f t="shared" si="0"/>
        <v>0.10525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13" t="s">
        <v>166</v>
      </c>
      <c r="B62" s="13">
        <v>579441</v>
      </c>
      <c r="C62" s="60">
        <f t="shared" si="0"/>
        <v>0.57944099999999998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25.5" x14ac:dyDescent="0.2">
      <c r="A63" s="13" t="s">
        <v>168</v>
      </c>
      <c r="B63" s="13">
        <v>20416074</v>
      </c>
      <c r="C63" s="60">
        <f t="shared" si="0"/>
        <v>20.416073999999998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13" t="s">
        <v>169</v>
      </c>
      <c r="B64" s="13">
        <v>24836877</v>
      </c>
      <c r="C64" s="60">
        <f t="shared" si="0"/>
        <v>24.836877000000001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13" t="s">
        <v>171</v>
      </c>
      <c r="B65" s="13">
        <v>2095056</v>
      </c>
      <c r="C65" s="60">
        <f t="shared" si="0"/>
        <v>2.095056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13" t="s">
        <v>172</v>
      </c>
      <c r="B66" s="13">
        <v>161462</v>
      </c>
      <c r="C66" s="60">
        <f t="shared" si="0"/>
        <v>0.16146199999999999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13" t="s">
        <v>173</v>
      </c>
      <c r="B67" s="13">
        <v>4510745</v>
      </c>
      <c r="C67" s="60">
        <f t="shared" si="0"/>
        <v>4.510745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25.5" x14ac:dyDescent="0.2">
      <c r="A68" s="13" t="s">
        <v>174</v>
      </c>
      <c r="B68" s="13">
        <v>8040038</v>
      </c>
      <c r="C68" s="60">
        <f t="shared" si="0"/>
        <v>8.0400379999999991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x14ac:dyDescent="0.2">
      <c r="A69" s="13" t="s">
        <v>44</v>
      </c>
      <c r="B69" s="13">
        <v>67067128.920000002</v>
      </c>
      <c r="C69" s="60">
        <f t="shared" si="0"/>
        <v>67.067128920000002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13" t="s">
        <v>175</v>
      </c>
      <c r="B70" s="13">
        <v>41185932.840000004</v>
      </c>
      <c r="C70" s="60">
        <f t="shared" si="0"/>
        <v>41.185932840000007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13" t="s">
        <v>312</v>
      </c>
      <c r="B71" s="13">
        <v>38798</v>
      </c>
      <c r="C71" s="60">
        <f t="shared" si="0"/>
        <v>3.8797999999999999E-2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">
      <c r="A72" s="13" t="s">
        <v>176</v>
      </c>
      <c r="B72" s="13">
        <v>914447</v>
      </c>
      <c r="C72" s="60">
        <f t="shared" si="0"/>
        <v>0.91444700000000001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13" t="s">
        <v>177</v>
      </c>
      <c r="B73" s="13">
        <v>53495</v>
      </c>
      <c r="C73" s="60">
        <f t="shared" si="0"/>
        <v>5.3495000000000001E-2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">
      <c r="A74" s="13" t="s">
        <v>179</v>
      </c>
      <c r="B74" s="13">
        <v>97772</v>
      </c>
      <c r="C74" s="60">
        <f t="shared" si="0"/>
        <v>9.7771999999999998E-2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13" t="s">
        <v>180</v>
      </c>
      <c r="B75" s="13">
        <v>115911</v>
      </c>
      <c r="C75" s="60">
        <f t="shared" si="0"/>
        <v>0.115911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13" t="s">
        <v>181</v>
      </c>
      <c r="B76" s="13">
        <v>125</v>
      </c>
      <c r="C76" s="60">
        <f t="shared" si="0"/>
        <v>1.25E-4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">
      <c r="A77" s="13" t="s">
        <v>183</v>
      </c>
      <c r="B77" s="13">
        <v>3461963.88</v>
      </c>
      <c r="C77" s="60">
        <f t="shared" si="0"/>
        <v>3.4619638799999999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x14ac:dyDescent="0.2">
      <c r="A78" s="13" t="s">
        <v>313</v>
      </c>
      <c r="B78" s="13">
        <v>99000</v>
      </c>
      <c r="C78" s="60">
        <f t="shared" si="0"/>
        <v>9.9000000000000005E-2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x14ac:dyDescent="0.2">
      <c r="A79" s="13" t="s">
        <v>184</v>
      </c>
      <c r="B79" s="13">
        <v>267252</v>
      </c>
      <c r="C79" s="60">
        <f t="shared" si="0"/>
        <v>0.26725199999999999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13" t="s">
        <v>314</v>
      </c>
      <c r="B80" s="13">
        <v>218136.09</v>
      </c>
      <c r="C80" s="60">
        <f t="shared" si="0"/>
        <v>0.21813609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x14ac:dyDescent="0.2">
      <c r="A81" s="13" t="s">
        <v>185</v>
      </c>
      <c r="B81" s="13">
        <v>728500</v>
      </c>
      <c r="C81" s="60">
        <f t="shared" si="0"/>
        <v>0.72850000000000004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13" t="s">
        <v>186</v>
      </c>
      <c r="B82" s="13">
        <v>1412455</v>
      </c>
      <c r="C82" s="60">
        <f t="shared" si="0"/>
        <v>1.412455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x14ac:dyDescent="0.2">
      <c r="A83" s="13" t="s">
        <v>188</v>
      </c>
      <c r="B83" s="13">
        <v>297566</v>
      </c>
      <c r="C83" s="60">
        <f t="shared" si="0"/>
        <v>0.297566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25.5" x14ac:dyDescent="0.2">
      <c r="A84" s="13" t="s">
        <v>191</v>
      </c>
      <c r="B84" s="13">
        <v>2165667</v>
      </c>
      <c r="C84" s="60">
        <f t="shared" si="0"/>
        <v>2.165667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">
      <c r="A85" s="13" t="s">
        <v>196</v>
      </c>
      <c r="B85" s="13">
        <v>15118462.199999999</v>
      </c>
      <c r="C85" s="60">
        <f t="shared" si="0"/>
        <v>15.1184622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s="13" t="s">
        <v>197</v>
      </c>
      <c r="B86" s="13">
        <v>4557972</v>
      </c>
      <c r="C86" s="60">
        <f t="shared" si="0"/>
        <v>4.5579720000000004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x14ac:dyDescent="0.2">
      <c r="A87" s="13" t="s">
        <v>202</v>
      </c>
      <c r="B87" s="13">
        <v>24946142</v>
      </c>
      <c r="C87" s="60">
        <f t="shared" si="0"/>
        <v>24.946141999999998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">
      <c r="A88" s="13" t="s">
        <v>204</v>
      </c>
      <c r="B88" s="13">
        <v>2054728.3</v>
      </c>
      <c r="C88" s="60">
        <f t="shared" si="0"/>
        <v>2.0547282999999998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">
      <c r="A89" s="13" t="s">
        <v>205</v>
      </c>
      <c r="B89" s="13">
        <v>1290116</v>
      </c>
      <c r="C89" s="60">
        <f t="shared" si="0"/>
        <v>1.290116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x14ac:dyDescent="0.2">
      <c r="A90" s="13" t="s">
        <v>15</v>
      </c>
      <c r="B90" s="13">
        <v>872066769.71000004</v>
      </c>
      <c r="C90" s="60">
        <f t="shared" si="0"/>
        <v>872.06676971000002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x14ac:dyDescent="0.2">
      <c r="A91" s="13" t="s">
        <v>206</v>
      </c>
      <c r="B91" s="13">
        <v>9764006.1899999995</v>
      </c>
      <c r="C91" s="60">
        <f t="shared" si="0"/>
        <v>9.7640061899999999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25.5" x14ac:dyDescent="0.2">
      <c r="A92" s="13" t="s">
        <v>207</v>
      </c>
      <c r="B92" s="13">
        <v>42139837.310000002</v>
      </c>
      <c r="C92" s="60">
        <f t="shared" si="0"/>
        <v>42.139837310000004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x14ac:dyDescent="0.2">
      <c r="A93" s="13" t="s">
        <v>208</v>
      </c>
      <c r="B93" s="13">
        <v>106009</v>
      </c>
      <c r="C93" s="60">
        <f t="shared" si="0"/>
        <v>0.10600900000000001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13" t="s">
        <v>210</v>
      </c>
      <c r="B94" s="13">
        <v>888746</v>
      </c>
      <c r="C94" s="60">
        <f t="shared" si="0"/>
        <v>0.88874600000000004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25.5" x14ac:dyDescent="0.2">
      <c r="A95" s="13" t="s">
        <v>214</v>
      </c>
      <c r="B95" s="13">
        <v>31925787</v>
      </c>
      <c r="C95" s="60">
        <f t="shared" si="0"/>
        <v>31.925787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13" t="s">
        <v>216</v>
      </c>
      <c r="B96" s="13">
        <v>787969</v>
      </c>
      <c r="C96" s="60">
        <f t="shared" si="0"/>
        <v>0.78796900000000003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13" t="s">
        <v>218</v>
      </c>
      <c r="B97" s="13">
        <v>29866016</v>
      </c>
      <c r="C97" s="60">
        <f t="shared" si="0"/>
        <v>29.866015999999998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25.5" x14ac:dyDescent="0.2">
      <c r="A98" s="13" t="s">
        <v>219</v>
      </c>
      <c r="B98" s="13">
        <v>7959979</v>
      </c>
      <c r="C98" s="60">
        <f t="shared" si="0"/>
        <v>7.9599789999999997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13" t="s">
        <v>221</v>
      </c>
      <c r="B99" s="13">
        <v>494011</v>
      </c>
      <c r="C99" s="60">
        <f t="shared" si="0"/>
        <v>0.49401099999999998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25.5" x14ac:dyDescent="0.2">
      <c r="A100" s="13" t="s">
        <v>223</v>
      </c>
      <c r="B100" s="13">
        <v>75318</v>
      </c>
      <c r="C100" s="60">
        <f t="shared" si="0"/>
        <v>7.5317999999999996E-2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">
      <c r="A101" s="13" t="s">
        <v>225</v>
      </c>
      <c r="B101" s="13">
        <v>835982</v>
      </c>
      <c r="C101" s="60">
        <f t="shared" si="0"/>
        <v>0.835982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">
      <c r="A102" s="13" t="s">
        <v>226</v>
      </c>
      <c r="B102" s="13">
        <v>21062972</v>
      </c>
      <c r="C102" s="60">
        <f t="shared" si="0"/>
        <v>21.062971999999998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">
      <c r="A103" s="13" t="s">
        <v>315</v>
      </c>
      <c r="B103" s="13">
        <v>50198781</v>
      </c>
      <c r="C103" s="60">
        <f t="shared" si="0"/>
        <v>50.198780999999997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">
      <c r="A104" s="13" t="s">
        <v>228</v>
      </c>
      <c r="B104" s="13">
        <v>249528288</v>
      </c>
      <c r="C104" s="60">
        <f t="shared" si="0"/>
        <v>249.528288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x14ac:dyDescent="0.2">
      <c r="A105" s="13" t="s">
        <v>230</v>
      </c>
      <c r="B105" s="13">
        <v>3387746.5</v>
      </c>
      <c r="C105" s="60">
        <f t="shared" si="0"/>
        <v>3.3877465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">
      <c r="A106" s="13" t="s">
        <v>233</v>
      </c>
      <c r="B106" s="13">
        <v>8359944</v>
      </c>
      <c r="C106" s="60">
        <f t="shared" si="0"/>
        <v>8.3599440000000005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">
      <c r="A107" s="13" t="s">
        <v>235</v>
      </c>
      <c r="B107" s="13">
        <v>16555375</v>
      </c>
      <c r="C107" s="60">
        <f t="shared" si="0"/>
        <v>16.555375000000002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">
      <c r="A108" s="13" t="s">
        <v>237</v>
      </c>
      <c r="B108" s="13">
        <v>82851732</v>
      </c>
      <c r="C108" s="60">
        <f t="shared" si="0"/>
        <v>82.851731999999998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25.5" x14ac:dyDescent="0.2">
      <c r="A109" s="13" t="s">
        <v>241</v>
      </c>
      <c r="B109" s="13">
        <v>4342135</v>
      </c>
      <c r="C109" s="60">
        <f t="shared" si="0"/>
        <v>4.3421349999999999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">
      <c r="A110" s="13" t="s">
        <v>243</v>
      </c>
      <c r="B110" s="13">
        <v>68223758.829999998</v>
      </c>
      <c r="C110" s="60">
        <f t="shared" si="0"/>
        <v>68.223758829999994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x14ac:dyDescent="0.2">
      <c r="A111" s="13" t="s">
        <v>316</v>
      </c>
      <c r="B111" s="13">
        <v>14657454.42</v>
      </c>
      <c r="C111" s="60">
        <f t="shared" si="0"/>
        <v>14.657454420000001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">
      <c r="A112" s="13" t="s">
        <v>245</v>
      </c>
      <c r="B112" s="13">
        <v>12411566</v>
      </c>
      <c r="C112" s="60">
        <f t="shared" si="0"/>
        <v>12.411566000000001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5.5" x14ac:dyDescent="0.2">
      <c r="A113" s="13" t="s">
        <v>246</v>
      </c>
      <c r="B113" s="13">
        <v>21083151</v>
      </c>
      <c r="C113" s="60">
        <f t="shared" si="0"/>
        <v>21.083151000000001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">
      <c r="A114" s="13" t="s">
        <v>248</v>
      </c>
      <c r="B114" s="13">
        <v>23580845</v>
      </c>
      <c r="C114" s="60">
        <f t="shared" si="0"/>
        <v>23.580845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">
      <c r="A115" s="13" t="s">
        <v>251</v>
      </c>
      <c r="B115" s="13">
        <v>9830015.6600000001</v>
      </c>
      <c r="C115" s="60">
        <f t="shared" si="0"/>
        <v>9.8300156600000008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">
      <c r="A116" s="13" t="s">
        <v>254</v>
      </c>
      <c r="B116" s="13">
        <v>18490919.890000001</v>
      </c>
      <c r="C116" s="60">
        <f t="shared" si="0"/>
        <v>18.490919890000001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">
      <c r="A117" s="13" t="s">
        <v>258</v>
      </c>
      <c r="B117" s="13">
        <v>461452</v>
      </c>
      <c r="C117" s="60">
        <f t="shared" si="0"/>
        <v>0.46145199999999997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">
      <c r="A118" s="13" t="s">
        <v>259</v>
      </c>
      <c r="B118" s="13">
        <v>106361</v>
      </c>
      <c r="C118" s="60">
        <f t="shared" si="0"/>
        <v>0.106361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2">
      <c r="A119" s="13" t="s">
        <v>260</v>
      </c>
      <c r="B119" s="13">
        <v>4468955</v>
      </c>
      <c r="C119" s="60">
        <f t="shared" si="0"/>
        <v>4.4689550000000002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">
      <c r="A120" s="13" t="s">
        <v>261</v>
      </c>
      <c r="B120" s="13">
        <v>4237122</v>
      </c>
      <c r="C120" s="60">
        <f t="shared" si="0"/>
        <v>4.2371220000000003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">
      <c r="A121" s="13" t="s">
        <v>262</v>
      </c>
      <c r="B121" s="13">
        <v>23333886.100000001</v>
      </c>
      <c r="C121" s="60">
        <f t="shared" si="0"/>
        <v>23.333886100000001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13" t="s">
        <v>263</v>
      </c>
      <c r="B122" s="13">
        <v>1005436</v>
      </c>
      <c r="C122" s="60">
        <f t="shared" si="0"/>
        <v>1.005436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">
      <c r="A123" s="13" t="s">
        <v>264</v>
      </c>
      <c r="B123" s="13">
        <v>37162205</v>
      </c>
      <c r="C123" s="60">
        <f t="shared" si="0"/>
        <v>37.162205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">
      <c r="A124" s="13" t="s">
        <v>265</v>
      </c>
      <c r="B124" s="13">
        <v>10702774</v>
      </c>
      <c r="C124" s="60">
        <f t="shared" si="0"/>
        <v>10.702774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x14ac:dyDescent="0.2">
      <c r="A125" s="13" t="s">
        <v>266</v>
      </c>
      <c r="B125" s="13">
        <v>0</v>
      </c>
      <c r="C125" s="60">
        <f t="shared" si="0"/>
        <v>0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13" t="s">
        <v>267</v>
      </c>
      <c r="B126" s="13">
        <v>44673</v>
      </c>
      <c r="C126" s="60">
        <f t="shared" si="0"/>
        <v>4.4672999999999997E-2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13" t="s">
        <v>35</v>
      </c>
      <c r="B127" s="13">
        <v>364808768.31</v>
      </c>
      <c r="C127" s="60">
        <f t="shared" si="0"/>
        <v>364.80876831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">
      <c r="A128" s="13" t="s">
        <v>268</v>
      </c>
      <c r="B128" s="13">
        <v>5169160.7</v>
      </c>
      <c r="C128" s="60">
        <f t="shared" si="0"/>
        <v>5.1691606999999999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5.5" x14ac:dyDescent="0.2">
      <c r="A129" s="13" t="s">
        <v>269</v>
      </c>
      <c r="B129" s="13">
        <v>24616114.600000001</v>
      </c>
      <c r="C129" s="60">
        <f t="shared" si="0"/>
        <v>24.616114600000003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">
      <c r="A130" s="13" t="s">
        <v>270</v>
      </c>
      <c r="B130" s="13">
        <v>5862</v>
      </c>
      <c r="C130" s="60">
        <f t="shared" si="0"/>
        <v>5.862E-3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A131" s="13" t="s">
        <v>271</v>
      </c>
      <c r="B131" s="13">
        <v>596532</v>
      </c>
      <c r="C131" s="60">
        <f t="shared" si="0"/>
        <v>0.59653199999999995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">
      <c r="A132" s="13" t="s">
        <v>272</v>
      </c>
      <c r="B132" s="13">
        <v>82510</v>
      </c>
      <c r="C132" s="60">
        <f t="shared" si="0"/>
        <v>8.251E-2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A133" s="13" t="s">
        <v>273</v>
      </c>
      <c r="B133" s="13">
        <v>154435</v>
      </c>
      <c r="C133" s="60">
        <f t="shared" si="0"/>
        <v>0.15443499999999999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x14ac:dyDescent="0.2">
      <c r="A134" s="13" t="s">
        <v>29</v>
      </c>
      <c r="B134" s="13">
        <v>65058240</v>
      </c>
      <c r="C134" s="60">
        <f t="shared" si="0"/>
        <v>65.058239999999998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x14ac:dyDescent="0.2">
      <c r="A135" s="13" t="s">
        <v>274</v>
      </c>
      <c r="B135" s="13">
        <v>597917</v>
      </c>
      <c r="C135" s="60">
        <f t="shared" si="0"/>
        <v>0.59791700000000003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">
      <c r="A136" s="13" t="s">
        <v>275</v>
      </c>
      <c r="B136" s="13">
        <v>719738272.76999998</v>
      </c>
      <c r="C136" s="60">
        <f t="shared" si="0"/>
        <v>719.73827276999998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">
      <c r="A137" s="13" t="s">
        <v>276</v>
      </c>
      <c r="B137" s="13">
        <v>9648373.0999999996</v>
      </c>
      <c r="C137" s="60">
        <f t="shared" si="0"/>
        <v>9.6483730999999988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">
      <c r="A138" s="13" t="s">
        <v>277</v>
      </c>
      <c r="B138" s="13">
        <v>11445176.279999999</v>
      </c>
      <c r="C138" s="60">
        <f t="shared" si="0"/>
        <v>11.44517628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">
      <c r="A139" s="13" t="s">
        <v>278</v>
      </c>
      <c r="B139" s="13">
        <v>14562054.800000001</v>
      </c>
      <c r="C139" s="60">
        <f t="shared" si="0"/>
        <v>14.5620548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">
      <c r="A140" s="13" t="s">
        <v>279</v>
      </c>
      <c r="B140" s="13">
        <v>833793.6</v>
      </c>
      <c r="C140" s="60">
        <f t="shared" si="0"/>
        <v>0.83379360000000002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">
      <c r="A141" s="13" t="s">
        <v>280</v>
      </c>
      <c r="B141" s="13">
        <v>76530054</v>
      </c>
      <c r="C141" s="60">
        <f t="shared" si="0"/>
        <v>76.530054000000007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">
      <c r="A142" s="13" t="s">
        <v>281</v>
      </c>
      <c r="B142" s="13">
        <v>4036289</v>
      </c>
      <c r="C142" s="60">
        <f t="shared" si="0"/>
        <v>4.036289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">
      <c r="A143" s="13" t="s">
        <v>282</v>
      </c>
      <c r="B143" s="13">
        <v>220208</v>
      </c>
      <c r="C143" s="60">
        <f t="shared" si="0"/>
        <v>0.22020799999999999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x14ac:dyDescent="0.2">
      <c r="A144" s="13" t="s">
        <v>283</v>
      </c>
      <c r="B144" s="13">
        <v>57004922.299999997</v>
      </c>
      <c r="C144" s="60">
        <f t="shared" si="0"/>
        <v>57.004922299999997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">
      <c r="A145" s="13" t="s">
        <v>17</v>
      </c>
      <c r="B145" s="13">
        <v>241841416.44999999</v>
      </c>
      <c r="C145" s="60">
        <f t="shared" si="0"/>
        <v>241.84141645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">
      <c r="A146" s="13" t="s">
        <v>284</v>
      </c>
      <c r="B146" s="13">
        <v>2106197</v>
      </c>
      <c r="C146" s="60">
        <f t="shared" si="0"/>
        <v>2.1061969999999999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x14ac:dyDescent="0.2">
      <c r="A147" s="13" t="s">
        <v>285</v>
      </c>
      <c r="B147" s="13">
        <v>21662608</v>
      </c>
      <c r="C147" s="60">
        <f t="shared" si="0"/>
        <v>21.662607999999999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">
      <c r="A148" s="13" t="s">
        <v>286</v>
      </c>
      <c r="B148" s="13">
        <v>4516810.4000000004</v>
      </c>
      <c r="C148" s="60">
        <f t="shared" si="0"/>
        <v>4.5168104000000007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">
      <c r="A149" s="13" t="s">
        <v>287</v>
      </c>
      <c r="B149" s="13">
        <v>1883594</v>
      </c>
      <c r="C149" s="60">
        <f t="shared" si="0"/>
        <v>1.883594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2">
      <c r="A150" s="13" t="s">
        <v>288</v>
      </c>
      <c r="B150" s="13">
        <v>269865481</v>
      </c>
      <c r="C150" s="60">
        <f t="shared" si="0"/>
        <v>269.86548099999999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">
      <c r="A151" s="13" t="s">
        <v>289</v>
      </c>
      <c r="B151" s="13">
        <v>1832541193.54</v>
      </c>
      <c r="C151" s="60">
        <f t="shared" si="0"/>
        <v>1832.54119354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">
      <c r="A152" s="13" t="s">
        <v>290</v>
      </c>
      <c r="B152" s="13">
        <v>932000</v>
      </c>
      <c r="C152" s="60">
        <f t="shared" si="0"/>
        <v>0.93200000000000005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">
      <c r="A153" s="13" t="s">
        <v>291</v>
      </c>
      <c r="B153" s="13">
        <v>37449403</v>
      </c>
      <c r="C153" s="60">
        <f t="shared" si="0"/>
        <v>37.449402999999997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">
      <c r="A154" s="13" t="s">
        <v>292</v>
      </c>
      <c r="B154" s="13">
        <v>103145500.47</v>
      </c>
      <c r="C154" s="60">
        <f t="shared" si="0"/>
        <v>103.14550047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">
      <c r="A155" s="13" t="s">
        <v>293</v>
      </c>
      <c r="B155" s="13">
        <v>985000</v>
      </c>
      <c r="C155" s="60">
        <f t="shared" si="0"/>
        <v>0.98499999999999999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51" x14ac:dyDescent="0.2">
      <c r="A156" s="13" t="s">
        <v>294</v>
      </c>
      <c r="B156" s="13">
        <v>27060756</v>
      </c>
      <c r="C156" s="60">
        <f t="shared" si="0"/>
        <v>27.060756000000001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x14ac:dyDescent="0.2">
      <c r="A157" s="13" t="s">
        <v>295</v>
      </c>
      <c r="B157" s="13">
        <v>9986660</v>
      </c>
      <c r="C157" s="60">
        <f t="shared" si="0"/>
        <v>9.9866600000000005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">
      <c r="A158" s="13" t="s">
        <v>55</v>
      </c>
      <c r="B158" s="13">
        <v>4818118</v>
      </c>
      <c r="C158" s="60">
        <f t="shared" si="0"/>
        <v>4.8181180000000001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25.5" x14ac:dyDescent="0.2">
      <c r="A159" s="13" t="s">
        <v>296</v>
      </c>
      <c r="B159" s="13">
        <v>7490661.3499999996</v>
      </c>
      <c r="C159" s="60">
        <f t="shared" si="0"/>
        <v>7.4906613499999999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x14ac:dyDescent="0.2">
      <c r="A160" s="13" t="s">
        <v>50</v>
      </c>
      <c r="B160" s="13">
        <v>161793834.18000001</v>
      </c>
      <c r="C160" s="60">
        <f t="shared" si="0"/>
        <v>161.79383418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">
      <c r="A161" s="13" t="s">
        <v>297</v>
      </c>
      <c r="B161" s="13">
        <v>13671027</v>
      </c>
      <c r="C161" s="60">
        <f t="shared" si="0"/>
        <v>13.671027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">
      <c r="A162" s="13" t="s">
        <v>299</v>
      </c>
      <c r="B162" s="13">
        <v>518875</v>
      </c>
      <c r="C162" s="60">
        <f t="shared" si="0"/>
        <v>0.51887499999999998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x14ac:dyDescent="0.2">
      <c r="A163" s="13" t="s">
        <v>300</v>
      </c>
      <c r="B163" s="13">
        <v>9864</v>
      </c>
      <c r="C163" s="60">
        <f t="shared" si="0"/>
        <v>9.8639999999999995E-3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">
      <c r="A164" s="13" t="s">
        <v>301</v>
      </c>
      <c r="B164" s="13">
        <v>269852343.39999998</v>
      </c>
      <c r="C164" s="60">
        <f t="shared" si="0"/>
        <v>269.8523434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25.5" x14ac:dyDescent="0.2">
      <c r="A165" s="13" t="s">
        <v>302</v>
      </c>
      <c r="B165" s="13">
        <v>1527329.23</v>
      </c>
      <c r="C165" s="60">
        <f t="shared" si="0"/>
        <v>1.5273292299999999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">
      <c r="A166" s="13" t="s">
        <v>303</v>
      </c>
      <c r="B166" s="13">
        <v>950070</v>
      </c>
      <c r="C166" s="60">
        <f t="shared" si="0"/>
        <v>0.95006999999999997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">
      <c r="A167" s="13" t="s">
        <v>304</v>
      </c>
      <c r="B167" s="13">
        <v>3418559</v>
      </c>
      <c r="C167" s="60">
        <f t="shared" si="0"/>
        <v>3.4185590000000001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">
      <c r="A168" s="13" t="s">
        <v>305</v>
      </c>
      <c r="B168" s="13">
        <v>105372341</v>
      </c>
      <c r="C168" s="60">
        <f t="shared" si="0"/>
        <v>105.37234100000001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">
      <c r="A169" s="13" t="s">
        <v>306</v>
      </c>
      <c r="B169" s="13">
        <v>670875110.22000003</v>
      </c>
      <c r="C169" s="60">
        <f t="shared" si="0"/>
        <v>670.87511022000001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">
      <c r="A170" s="13" t="s">
        <v>307</v>
      </c>
      <c r="B170" s="13">
        <v>58754533.299999997</v>
      </c>
      <c r="C170" s="60">
        <f t="shared" si="0"/>
        <v>58.754533299999999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">
      <c r="A171" s="13" t="s">
        <v>308</v>
      </c>
      <c r="B171" s="13">
        <v>384787</v>
      </c>
      <c r="C171" s="60">
        <f t="shared" si="0"/>
        <v>0.38478699999999999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">
      <c r="A172" s="6"/>
      <c r="B172" s="6"/>
      <c r="C172" s="6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">
      <c r="A176" s="6"/>
      <c r="B176" s="44"/>
      <c r="C176" s="4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">
      <c r="A192" s="6"/>
      <c r="B192" s="6"/>
      <c r="C192" s="6"/>
      <c r="D192" s="13" t="s">
        <v>317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140625" customWidth="1"/>
    <col min="2" max="4" width="17.28515625" customWidth="1"/>
    <col min="5" max="5" width="20.7109375" customWidth="1"/>
    <col min="6" max="6" width="17.28515625" customWidth="1"/>
    <col min="7" max="7" width="39.85546875" customWidth="1"/>
    <col min="8" max="20" width="17.28515625" customWidth="1"/>
  </cols>
  <sheetData>
    <row r="1" spans="1:20" ht="12.75" customHeight="1" x14ac:dyDescent="0.2">
      <c r="A1" s="2" t="s">
        <v>82</v>
      </c>
      <c r="B1" s="2" t="s">
        <v>318</v>
      </c>
      <c r="C1" s="2" t="s">
        <v>319</v>
      </c>
      <c r="D1" s="44"/>
      <c r="E1" s="6"/>
      <c r="F1" s="6"/>
      <c r="G1" s="6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2.75" customHeight="1" x14ac:dyDescent="0.2">
      <c r="A2" s="13" t="s">
        <v>275</v>
      </c>
      <c r="B2" s="13">
        <v>200562267.09</v>
      </c>
      <c r="C2" s="48">
        <f t="shared" ref="C2:C193" si="0">B2/1000000</f>
        <v>200.56226709000001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2.75" customHeight="1" x14ac:dyDescent="0.2">
      <c r="A3" s="13" t="s">
        <v>327</v>
      </c>
      <c r="B3" s="13">
        <v>195273357.00999999</v>
      </c>
      <c r="C3" s="48">
        <f t="shared" si="0"/>
        <v>195.27335700999998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13" t="s">
        <v>335</v>
      </c>
      <c r="B4" s="13">
        <v>169476915.56</v>
      </c>
      <c r="C4" s="48">
        <f t="shared" si="0"/>
        <v>169.47691556000001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2.75" customHeight="1" x14ac:dyDescent="0.2">
      <c r="A5" s="13" t="s">
        <v>337</v>
      </c>
      <c r="B5" s="13">
        <v>166801085.78999999</v>
      </c>
      <c r="C5" s="48">
        <f t="shared" si="0"/>
        <v>166.80108579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 x14ac:dyDescent="0.2">
      <c r="A6" s="13" t="s">
        <v>338</v>
      </c>
      <c r="B6" s="13">
        <v>132085857.7</v>
      </c>
      <c r="C6" s="48">
        <f t="shared" si="0"/>
        <v>132.08585769999999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 x14ac:dyDescent="0.2">
      <c r="A7" s="13" t="s">
        <v>15</v>
      </c>
      <c r="B7" s="13">
        <v>123541338.93000001</v>
      </c>
      <c r="C7" s="48">
        <f t="shared" si="0"/>
        <v>123.54133893000001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 x14ac:dyDescent="0.2">
      <c r="A8" s="13" t="s">
        <v>306</v>
      </c>
      <c r="B8" s="13">
        <v>105852016.64</v>
      </c>
      <c r="C8" s="48">
        <f t="shared" si="0"/>
        <v>105.85201664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 x14ac:dyDescent="0.2">
      <c r="A9" s="13" t="s">
        <v>17</v>
      </c>
      <c r="B9" s="13">
        <v>66335649.479999997</v>
      </c>
      <c r="C9" s="48">
        <f t="shared" si="0"/>
        <v>66.335649480000001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 x14ac:dyDescent="0.2">
      <c r="A10" s="13" t="s">
        <v>35</v>
      </c>
      <c r="B10" s="13">
        <v>61572788.719999999</v>
      </c>
      <c r="C10" s="48">
        <f t="shared" si="0"/>
        <v>61.572788719999998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 x14ac:dyDescent="0.2">
      <c r="A11" s="13" t="s">
        <v>289</v>
      </c>
      <c r="B11" s="13">
        <v>60175155.170000002</v>
      </c>
      <c r="C11" s="48">
        <f t="shared" si="0"/>
        <v>60.175155170000004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 x14ac:dyDescent="0.2">
      <c r="A12" s="13" t="s">
        <v>50</v>
      </c>
      <c r="B12" s="13">
        <v>59793176.530000001</v>
      </c>
      <c r="C12" s="48">
        <f t="shared" si="0"/>
        <v>59.793176530000004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 x14ac:dyDescent="0.2">
      <c r="A13" s="13" t="s">
        <v>343</v>
      </c>
      <c r="B13" s="13">
        <v>55048662</v>
      </c>
      <c r="C13" s="48">
        <f t="shared" si="0"/>
        <v>55.048662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2.75" customHeight="1" x14ac:dyDescent="0.2">
      <c r="A14" s="13" t="s">
        <v>301</v>
      </c>
      <c r="B14" s="13">
        <v>50851245.439999998</v>
      </c>
      <c r="C14" s="48">
        <f t="shared" si="0"/>
        <v>50.85124544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2.75" customHeight="1" x14ac:dyDescent="0.2">
      <c r="A15" s="13" t="s">
        <v>329</v>
      </c>
      <c r="B15" s="13">
        <v>38856869.899999999</v>
      </c>
      <c r="C15" s="48">
        <f t="shared" si="0"/>
        <v>38.8568699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2.75" customHeight="1" x14ac:dyDescent="0.2">
      <c r="A16" s="13" t="s">
        <v>44</v>
      </c>
      <c r="B16" s="13">
        <v>38336711.030000001</v>
      </c>
      <c r="C16" s="48">
        <f t="shared" si="0"/>
        <v>38.336711030000004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2.75" customHeight="1" x14ac:dyDescent="0.2">
      <c r="A17" s="13" t="s">
        <v>310</v>
      </c>
      <c r="B17" s="13">
        <v>37095127.009999998</v>
      </c>
      <c r="C17" s="48">
        <f t="shared" si="0"/>
        <v>37.095127009999999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2.75" customHeight="1" x14ac:dyDescent="0.2">
      <c r="A18" s="13" t="s">
        <v>92</v>
      </c>
      <c r="B18" s="13">
        <v>32301637.600000001</v>
      </c>
      <c r="C18" s="48">
        <f t="shared" si="0"/>
        <v>32.301637599999999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2.75" customHeight="1" x14ac:dyDescent="0.2">
      <c r="A19" s="13" t="s">
        <v>104</v>
      </c>
      <c r="B19" s="13">
        <v>28724318.300000001</v>
      </c>
      <c r="C19" s="48">
        <f t="shared" si="0"/>
        <v>28.7243183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 customHeight="1" x14ac:dyDescent="0.2">
      <c r="A20" s="13" t="s">
        <v>32</v>
      </c>
      <c r="B20" s="13">
        <v>27430494.300000001</v>
      </c>
      <c r="C20" s="48">
        <f t="shared" si="0"/>
        <v>27.430494299999999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 customHeight="1" x14ac:dyDescent="0.2">
      <c r="A21" s="13" t="s">
        <v>207</v>
      </c>
      <c r="B21" s="13">
        <v>25248799.899999999</v>
      </c>
      <c r="C21" s="48">
        <f t="shared" si="0"/>
        <v>25.248799899999998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 customHeight="1" x14ac:dyDescent="0.2">
      <c r="A22" s="13" t="s">
        <v>333</v>
      </c>
      <c r="B22" s="13">
        <v>23091577.84</v>
      </c>
      <c r="C22" s="48">
        <f t="shared" si="0"/>
        <v>23.091577839999999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 customHeight="1" x14ac:dyDescent="0.2">
      <c r="A23" s="13" t="s">
        <v>315</v>
      </c>
      <c r="B23" s="13">
        <v>21839331.07</v>
      </c>
      <c r="C23" s="48">
        <f t="shared" si="0"/>
        <v>21.83933107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 customHeight="1" x14ac:dyDescent="0.2">
      <c r="A24" s="13" t="s">
        <v>175</v>
      </c>
      <c r="B24" s="13">
        <v>18580745.300000001</v>
      </c>
      <c r="C24" s="48">
        <f t="shared" si="0"/>
        <v>18.5807453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 customHeight="1" x14ac:dyDescent="0.2">
      <c r="A25" s="13" t="s">
        <v>29</v>
      </c>
      <c r="B25" s="13">
        <v>18147085.23</v>
      </c>
      <c r="C25" s="48">
        <f t="shared" si="0"/>
        <v>18.147085230000002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 customHeight="1" x14ac:dyDescent="0.2">
      <c r="A26" s="13" t="s">
        <v>237</v>
      </c>
      <c r="B26" s="13">
        <v>17401597.829999998</v>
      </c>
      <c r="C26" s="48">
        <f t="shared" si="0"/>
        <v>17.401597829999996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 customHeight="1" x14ac:dyDescent="0.2">
      <c r="A27" s="13" t="s">
        <v>350</v>
      </c>
      <c r="B27" s="13">
        <v>15996931.74</v>
      </c>
      <c r="C27" s="48">
        <f t="shared" si="0"/>
        <v>15.996931740000001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 customHeight="1" x14ac:dyDescent="0.2">
      <c r="A28" s="13" t="s">
        <v>25</v>
      </c>
      <c r="B28" s="13">
        <v>15811103.789999999</v>
      </c>
      <c r="C28" s="48">
        <f t="shared" si="0"/>
        <v>15.811103789999999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 customHeight="1" x14ac:dyDescent="0.2">
      <c r="A29" s="13" t="s">
        <v>311</v>
      </c>
      <c r="B29" s="13">
        <v>15574656.01</v>
      </c>
      <c r="C29" s="48">
        <f t="shared" si="0"/>
        <v>15.57465601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 customHeight="1" x14ac:dyDescent="0.2">
      <c r="A30" s="13" t="s">
        <v>307</v>
      </c>
      <c r="B30" s="13">
        <v>14984991.189999999</v>
      </c>
      <c r="C30" s="48">
        <f t="shared" si="0"/>
        <v>14.984991189999999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 customHeight="1" x14ac:dyDescent="0.2">
      <c r="A31" s="13" t="s">
        <v>140</v>
      </c>
      <c r="B31" s="13">
        <v>14674264.539999999</v>
      </c>
      <c r="C31" s="48">
        <f t="shared" si="0"/>
        <v>14.674264539999999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 customHeight="1" x14ac:dyDescent="0.2">
      <c r="A32" s="13" t="s">
        <v>219</v>
      </c>
      <c r="B32" s="13">
        <v>14361855.789999999</v>
      </c>
      <c r="C32" s="48">
        <f t="shared" si="0"/>
        <v>14.36185579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 customHeight="1" x14ac:dyDescent="0.2">
      <c r="A33" s="13" t="s">
        <v>110</v>
      </c>
      <c r="B33" s="13">
        <v>14191780.84</v>
      </c>
      <c r="C33" s="48">
        <f t="shared" si="0"/>
        <v>14.19178084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 customHeight="1" x14ac:dyDescent="0.2">
      <c r="A34" s="13" t="s">
        <v>235</v>
      </c>
      <c r="B34" s="13">
        <v>13255938.43</v>
      </c>
      <c r="C34" s="48">
        <f t="shared" si="0"/>
        <v>13.25593843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 customHeight="1" x14ac:dyDescent="0.2">
      <c r="A35" s="13" t="s">
        <v>243</v>
      </c>
      <c r="B35" s="13">
        <v>13184787.18</v>
      </c>
      <c r="C35" s="48">
        <f t="shared" si="0"/>
        <v>13.184787179999999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">
      <c r="A36" s="13" t="s">
        <v>277</v>
      </c>
      <c r="B36" s="13">
        <v>13091393.210000001</v>
      </c>
      <c r="C36" s="48">
        <f t="shared" si="0"/>
        <v>13.091393210000001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13" t="s">
        <v>169</v>
      </c>
      <c r="B37" s="13">
        <v>13072641.84</v>
      </c>
      <c r="C37" s="48">
        <f t="shared" si="0"/>
        <v>13.072641839999999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25.5" x14ac:dyDescent="0.2">
      <c r="A38" s="13" t="s">
        <v>147</v>
      </c>
      <c r="B38" s="13">
        <v>12932110.65</v>
      </c>
      <c r="C38" s="48">
        <f t="shared" si="0"/>
        <v>12.93211065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13" t="s">
        <v>342</v>
      </c>
      <c r="B39" s="13">
        <v>12685930.99</v>
      </c>
      <c r="C39" s="48">
        <f t="shared" si="0"/>
        <v>12.685930990000001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13" t="s">
        <v>305</v>
      </c>
      <c r="B40" s="13">
        <v>12003911.710000001</v>
      </c>
      <c r="C40" s="48">
        <f t="shared" si="0"/>
        <v>12.003911710000001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25.5" x14ac:dyDescent="0.2">
      <c r="A41" s="13" t="s">
        <v>296</v>
      </c>
      <c r="B41" s="13">
        <v>11930855.73</v>
      </c>
      <c r="C41" s="48">
        <f t="shared" si="0"/>
        <v>11.930855730000001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">
      <c r="A42" s="13" t="s">
        <v>202</v>
      </c>
      <c r="B42" s="13">
        <v>11662645.689999999</v>
      </c>
      <c r="C42" s="48">
        <f t="shared" si="0"/>
        <v>11.66264569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x14ac:dyDescent="0.2">
      <c r="A43" s="13" t="s">
        <v>288</v>
      </c>
      <c r="B43" s="13">
        <v>11607993.800000001</v>
      </c>
      <c r="C43" s="48">
        <f t="shared" si="0"/>
        <v>11.607993800000001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25.5" x14ac:dyDescent="0.2">
      <c r="A44" s="13" t="s">
        <v>246</v>
      </c>
      <c r="B44" s="13">
        <v>11477983.65</v>
      </c>
      <c r="C44" s="48">
        <f t="shared" si="0"/>
        <v>11.477983650000001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2">
      <c r="A45" s="13" t="s">
        <v>164</v>
      </c>
      <c r="B45" s="13">
        <v>10976413.199999999</v>
      </c>
      <c r="C45" s="48">
        <f t="shared" si="0"/>
        <v>10.9764132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25.5" x14ac:dyDescent="0.2">
      <c r="A46" s="13" t="s">
        <v>119</v>
      </c>
      <c r="B46" s="13">
        <v>10490648.220000001</v>
      </c>
      <c r="C46" s="48">
        <f t="shared" si="0"/>
        <v>10.490648220000001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25.5" x14ac:dyDescent="0.2">
      <c r="A47" s="13" t="s">
        <v>152</v>
      </c>
      <c r="B47" s="13">
        <v>10353211.210000001</v>
      </c>
      <c r="C47" s="48">
        <f t="shared" si="0"/>
        <v>10.353211210000001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">
      <c r="A48" s="13" t="s">
        <v>291</v>
      </c>
      <c r="B48" s="13">
        <v>10306637.449999999</v>
      </c>
      <c r="C48" s="48">
        <f t="shared" si="0"/>
        <v>10.306637449999998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25.5" x14ac:dyDescent="0.2">
      <c r="A49" s="13" t="s">
        <v>347</v>
      </c>
      <c r="B49" s="13">
        <v>9672865.7899999991</v>
      </c>
      <c r="C49" s="48">
        <f t="shared" si="0"/>
        <v>9.6728657899999995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">
      <c r="A50" s="13" t="s">
        <v>248</v>
      </c>
      <c r="B50" s="13">
        <v>9640580.4399999995</v>
      </c>
      <c r="C50" s="48">
        <f t="shared" si="0"/>
        <v>9.640580439999999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x14ac:dyDescent="0.2">
      <c r="A51" s="13" t="s">
        <v>73</v>
      </c>
      <c r="B51" s="13">
        <v>9483271.9299999997</v>
      </c>
      <c r="C51" s="48">
        <f t="shared" si="0"/>
        <v>9.483271929999999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">
      <c r="A52" s="13" t="s">
        <v>122</v>
      </c>
      <c r="B52" s="13">
        <v>9210815.8900000006</v>
      </c>
      <c r="C52" s="48">
        <f t="shared" si="0"/>
        <v>9.210815890000001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2">
      <c r="A53" s="13" t="s">
        <v>283</v>
      </c>
      <c r="B53" s="13">
        <v>8767585.0700000003</v>
      </c>
      <c r="C53" s="48">
        <f t="shared" si="0"/>
        <v>8.7675850700000009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25.5" x14ac:dyDescent="0.2">
      <c r="A54" s="13" t="s">
        <v>168</v>
      </c>
      <c r="B54" s="13">
        <v>8343477.79</v>
      </c>
      <c r="C54" s="48">
        <f t="shared" si="0"/>
        <v>8.3434777899999997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x14ac:dyDescent="0.2">
      <c r="A55" s="13" t="s">
        <v>292</v>
      </c>
      <c r="B55" s="13">
        <v>7790373.3600000003</v>
      </c>
      <c r="C55" s="48">
        <f t="shared" si="0"/>
        <v>7.7903733600000002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">
      <c r="A56" s="13" t="s">
        <v>264</v>
      </c>
      <c r="B56" s="13">
        <v>7672434.5199999996</v>
      </c>
      <c r="C56" s="48">
        <f t="shared" si="0"/>
        <v>7.6724345199999995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x14ac:dyDescent="0.2">
      <c r="A57" s="13" t="s">
        <v>97</v>
      </c>
      <c r="B57" s="13">
        <v>7555693.46</v>
      </c>
      <c r="C57" s="48">
        <f t="shared" si="0"/>
        <v>7.5556934599999996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">
      <c r="A58" s="13" t="s">
        <v>112</v>
      </c>
      <c r="B58" s="13">
        <v>7375226.5099999998</v>
      </c>
      <c r="C58" s="48">
        <f t="shared" si="0"/>
        <v>7.3752265100000001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25.5" x14ac:dyDescent="0.2">
      <c r="A59" s="13" t="s">
        <v>332</v>
      </c>
      <c r="B59" s="13">
        <v>7363381.0899999999</v>
      </c>
      <c r="C59" s="48">
        <f t="shared" si="0"/>
        <v>7.3633810899999999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">
      <c r="A60" s="13" t="s">
        <v>345</v>
      </c>
      <c r="B60" s="13">
        <v>7180374.7199999997</v>
      </c>
      <c r="C60" s="48">
        <f t="shared" si="0"/>
        <v>7.1803747199999997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51" x14ac:dyDescent="0.2">
      <c r="A61" s="13" t="s">
        <v>294</v>
      </c>
      <c r="B61" s="13">
        <v>6684602.0700000003</v>
      </c>
      <c r="C61" s="48">
        <f t="shared" si="0"/>
        <v>6.6846020700000004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">
      <c r="A62" s="13" t="s">
        <v>262</v>
      </c>
      <c r="B62" s="13">
        <v>6651230.9000000004</v>
      </c>
      <c r="C62" s="48">
        <f t="shared" si="0"/>
        <v>6.6512309000000007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x14ac:dyDescent="0.2">
      <c r="A63" s="13" t="s">
        <v>144</v>
      </c>
      <c r="B63" s="13">
        <v>6639780.0700000003</v>
      </c>
      <c r="C63" s="48">
        <f t="shared" si="0"/>
        <v>6.6397800700000005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">
      <c r="A64" s="13" t="s">
        <v>265</v>
      </c>
      <c r="B64" s="13">
        <v>6387073.0300000003</v>
      </c>
      <c r="C64" s="48">
        <f t="shared" si="0"/>
        <v>6.3870730299999998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x14ac:dyDescent="0.2">
      <c r="A65" s="13" t="s">
        <v>286</v>
      </c>
      <c r="B65" s="13">
        <v>6130571.9000000004</v>
      </c>
      <c r="C65" s="48">
        <f t="shared" si="0"/>
        <v>6.1305719000000005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">
      <c r="A66" s="13" t="s">
        <v>254</v>
      </c>
      <c r="B66" s="13">
        <v>6119662.3899999997</v>
      </c>
      <c r="C66" s="48">
        <f t="shared" si="0"/>
        <v>6.1196623899999993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x14ac:dyDescent="0.2">
      <c r="A67" s="13" t="s">
        <v>196</v>
      </c>
      <c r="B67" s="13">
        <v>5994183.0099999998</v>
      </c>
      <c r="C67" s="48">
        <f t="shared" si="0"/>
        <v>5.9941830099999995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x14ac:dyDescent="0.2">
      <c r="A68" s="13" t="s">
        <v>326</v>
      </c>
      <c r="B68" s="13">
        <v>5988800.2800000003</v>
      </c>
      <c r="C68" s="48">
        <f t="shared" si="0"/>
        <v>5.9888002800000004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25.5" x14ac:dyDescent="0.2">
      <c r="A69" s="13" t="s">
        <v>214</v>
      </c>
      <c r="B69" s="13">
        <v>5877250.0599999996</v>
      </c>
      <c r="C69" s="48">
        <f t="shared" si="0"/>
        <v>5.8772500599999997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x14ac:dyDescent="0.2">
      <c r="A70" s="13" t="s">
        <v>161</v>
      </c>
      <c r="B70" s="13">
        <v>5804517.1100000003</v>
      </c>
      <c r="C70" s="48">
        <f t="shared" si="0"/>
        <v>5.8045171099999999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x14ac:dyDescent="0.2">
      <c r="A71" s="13" t="s">
        <v>89</v>
      </c>
      <c r="B71" s="13">
        <v>5709584.9900000002</v>
      </c>
      <c r="C71" s="48">
        <f t="shared" si="0"/>
        <v>5.7095849900000006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x14ac:dyDescent="0.2">
      <c r="A72" s="13" t="s">
        <v>136</v>
      </c>
      <c r="B72" s="13">
        <v>5627531.0700000003</v>
      </c>
      <c r="C72" s="48">
        <f t="shared" si="0"/>
        <v>5.6275310699999999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x14ac:dyDescent="0.2">
      <c r="A73" s="13" t="s">
        <v>218</v>
      </c>
      <c r="B73" s="13">
        <v>5419128.8700000001</v>
      </c>
      <c r="C73" s="48">
        <f t="shared" si="0"/>
        <v>5.4191288699999998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x14ac:dyDescent="0.2">
      <c r="A74" s="13" t="s">
        <v>233</v>
      </c>
      <c r="B74" s="13">
        <v>5346125.67</v>
      </c>
      <c r="C74" s="48">
        <f t="shared" si="0"/>
        <v>5.3461256700000002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x14ac:dyDescent="0.2">
      <c r="A75" s="13" t="s">
        <v>304</v>
      </c>
      <c r="B75" s="13">
        <v>5307740.17</v>
      </c>
      <c r="C75" s="48">
        <f t="shared" si="0"/>
        <v>5.3077401699999998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x14ac:dyDescent="0.2">
      <c r="A76" s="13" t="s">
        <v>143</v>
      </c>
      <c r="B76" s="13">
        <v>5195774.82</v>
      </c>
      <c r="C76" s="48">
        <f t="shared" si="0"/>
        <v>5.1957748200000005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x14ac:dyDescent="0.2">
      <c r="A77" s="13" t="s">
        <v>55</v>
      </c>
      <c r="B77" s="13">
        <v>5123957.68</v>
      </c>
      <c r="C77" s="48">
        <f t="shared" si="0"/>
        <v>5.1239576799999993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25.5" x14ac:dyDescent="0.2">
      <c r="A78" s="13" t="s">
        <v>90</v>
      </c>
      <c r="B78" s="13">
        <v>5104936.7</v>
      </c>
      <c r="C78" s="48">
        <f t="shared" si="0"/>
        <v>5.1049367000000005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25.5" x14ac:dyDescent="0.2">
      <c r="A79" s="13" t="s">
        <v>127</v>
      </c>
      <c r="B79" s="13">
        <v>5094948.4400000004</v>
      </c>
      <c r="C79" s="48">
        <f t="shared" si="0"/>
        <v>5.0949484400000005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x14ac:dyDescent="0.2">
      <c r="A80" s="13" t="s">
        <v>285</v>
      </c>
      <c r="B80" s="13">
        <v>5073122.84</v>
      </c>
      <c r="C80" s="48">
        <f t="shared" si="0"/>
        <v>5.0731228399999999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25.5" x14ac:dyDescent="0.2">
      <c r="A81" s="13" t="s">
        <v>344</v>
      </c>
      <c r="B81" s="13">
        <v>4581120.62</v>
      </c>
      <c r="C81" s="48">
        <f t="shared" si="0"/>
        <v>4.5811206200000001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x14ac:dyDescent="0.2">
      <c r="A82" s="13" t="s">
        <v>331</v>
      </c>
      <c r="B82" s="13">
        <v>4335982.3499999996</v>
      </c>
      <c r="C82" s="48">
        <f t="shared" si="0"/>
        <v>4.3359823499999992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25.5" x14ac:dyDescent="0.2">
      <c r="A83" s="13" t="s">
        <v>269</v>
      </c>
      <c r="B83" s="13">
        <v>4316164.92</v>
      </c>
      <c r="C83" s="48">
        <f t="shared" si="0"/>
        <v>4.3161649200000003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x14ac:dyDescent="0.2">
      <c r="A84" s="13" t="s">
        <v>206</v>
      </c>
      <c r="B84" s="13">
        <v>4040531.28</v>
      </c>
      <c r="C84" s="48">
        <f t="shared" si="0"/>
        <v>4.0405312799999997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x14ac:dyDescent="0.2">
      <c r="A85" s="13" t="s">
        <v>353</v>
      </c>
      <c r="B85" s="13">
        <v>3996766.24</v>
      </c>
      <c r="C85" s="48">
        <f t="shared" si="0"/>
        <v>3.9967662400000004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x14ac:dyDescent="0.2">
      <c r="A86" s="13" t="s">
        <v>320</v>
      </c>
      <c r="B86" s="13">
        <v>3953830.64</v>
      </c>
      <c r="C86" s="48">
        <f t="shared" si="0"/>
        <v>3.9538306400000001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25.5" x14ac:dyDescent="0.2">
      <c r="A87" s="13" t="s">
        <v>325</v>
      </c>
      <c r="B87" s="13">
        <v>3941851.59</v>
      </c>
      <c r="C87" s="48">
        <f t="shared" si="0"/>
        <v>3.9418515899999997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x14ac:dyDescent="0.2">
      <c r="A88" s="13" t="s">
        <v>150</v>
      </c>
      <c r="B88" s="13">
        <v>3855262.62</v>
      </c>
      <c r="C88" s="48">
        <f t="shared" si="0"/>
        <v>3.85526262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x14ac:dyDescent="0.2">
      <c r="A89" s="13" t="s">
        <v>316</v>
      </c>
      <c r="B89" s="13">
        <v>3783367.48</v>
      </c>
      <c r="C89" s="48">
        <f t="shared" si="0"/>
        <v>3.7833674799999999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25.5" x14ac:dyDescent="0.2">
      <c r="A90" s="13" t="s">
        <v>138</v>
      </c>
      <c r="B90" s="13">
        <v>3672053.21</v>
      </c>
      <c r="C90" s="48">
        <f t="shared" si="0"/>
        <v>3.6720532100000001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25.5" x14ac:dyDescent="0.2">
      <c r="A91" s="13" t="s">
        <v>123</v>
      </c>
      <c r="B91" s="13">
        <v>3634575.3</v>
      </c>
      <c r="C91" s="48">
        <f t="shared" si="0"/>
        <v>3.6345752999999998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x14ac:dyDescent="0.2">
      <c r="A92" s="13" t="s">
        <v>245</v>
      </c>
      <c r="B92" s="13">
        <v>3522464.49</v>
      </c>
      <c r="C92" s="48">
        <f t="shared" si="0"/>
        <v>3.5224644900000004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25.5" x14ac:dyDescent="0.2">
      <c r="A93" s="13" t="s">
        <v>336</v>
      </c>
      <c r="B93" s="13">
        <v>3405307.7</v>
      </c>
      <c r="C93" s="48">
        <f t="shared" si="0"/>
        <v>3.4053077000000003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x14ac:dyDescent="0.2">
      <c r="A94" s="13" t="s">
        <v>263</v>
      </c>
      <c r="B94" s="13">
        <v>3301988.56</v>
      </c>
      <c r="C94" s="48">
        <f t="shared" si="0"/>
        <v>3.3019885599999999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x14ac:dyDescent="0.2">
      <c r="A95" s="13" t="s">
        <v>99</v>
      </c>
      <c r="B95" s="13">
        <v>3021318.27</v>
      </c>
      <c r="C95" s="48">
        <f t="shared" si="0"/>
        <v>3.0213182700000001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x14ac:dyDescent="0.2">
      <c r="A96" s="13" t="s">
        <v>268</v>
      </c>
      <c r="B96" s="13">
        <v>2873159.08</v>
      </c>
      <c r="C96" s="48">
        <f t="shared" si="0"/>
        <v>2.8731590800000002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x14ac:dyDescent="0.2">
      <c r="A97" s="13" t="s">
        <v>132</v>
      </c>
      <c r="B97" s="13">
        <v>2868649.42</v>
      </c>
      <c r="C97" s="48">
        <f t="shared" si="0"/>
        <v>2.8686494200000001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x14ac:dyDescent="0.2">
      <c r="A98" s="13" t="s">
        <v>281</v>
      </c>
      <c r="B98" s="13">
        <v>2732268.97</v>
      </c>
      <c r="C98" s="48">
        <f t="shared" si="0"/>
        <v>2.7322689700000002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x14ac:dyDescent="0.2">
      <c r="A99" s="13" t="s">
        <v>226</v>
      </c>
      <c r="B99" s="13">
        <v>2405686.2799999998</v>
      </c>
      <c r="C99" s="48">
        <f t="shared" si="0"/>
        <v>2.4056862799999998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x14ac:dyDescent="0.2">
      <c r="A100" s="13" t="s">
        <v>261</v>
      </c>
      <c r="B100" s="13">
        <v>2263597.69</v>
      </c>
      <c r="C100" s="48">
        <f t="shared" si="0"/>
        <v>2.2635976900000001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x14ac:dyDescent="0.2">
      <c r="A101" s="13" t="s">
        <v>93</v>
      </c>
      <c r="B101" s="13">
        <v>2184488.42</v>
      </c>
      <c r="C101" s="48">
        <f t="shared" si="0"/>
        <v>2.1844884200000001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x14ac:dyDescent="0.2">
      <c r="A102" s="13" t="s">
        <v>295</v>
      </c>
      <c r="B102" s="13">
        <v>2118040.7599999998</v>
      </c>
      <c r="C102" s="48">
        <f t="shared" si="0"/>
        <v>2.11804076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x14ac:dyDescent="0.2">
      <c r="A103" s="13" t="s">
        <v>330</v>
      </c>
      <c r="B103" s="13">
        <v>2053108.91</v>
      </c>
      <c r="C103" s="48">
        <f t="shared" si="0"/>
        <v>2.0531089099999997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x14ac:dyDescent="0.2">
      <c r="A104" s="13" t="s">
        <v>95</v>
      </c>
      <c r="B104" s="13">
        <v>1969540.89</v>
      </c>
      <c r="C104" s="48">
        <f t="shared" si="0"/>
        <v>1.96954089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25.5" x14ac:dyDescent="0.2">
      <c r="A105" s="13" t="s">
        <v>191</v>
      </c>
      <c r="B105" s="13">
        <v>1937695.9</v>
      </c>
      <c r="C105" s="48">
        <f t="shared" si="0"/>
        <v>1.9376958999999998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x14ac:dyDescent="0.2">
      <c r="A106" s="13" t="s">
        <v>145</v>
      </c>
      <c r="B106" s="13">
        <v>1918851.42</v>
      </c>
      <c r="C106" s="48">
        <f t="shared" si="0"/>
        <v>1.91885142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x14ac:dyDescent="0.2">
      <c r="A107" s="13" t="s">
        <v>124</v>
      </c>
      <c r="B107" s="13">
        <v>1888557.71</v>
      </c>
      <c r="C107" s="48">
        <f t="shared" si="0"/>
        <v>1.8885577099999999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x14ac:dyDescent="0.2">
      <c r="A108" s="13" t="s">
        <v>251</v>
      </c>
      <c r="B108" s="13">
        <v>1876382.88</v>
      </c>
      <c r="C108" s="48">
        <f t="shared" si="0"/>
        <v>1.87638288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x14ac:dyDescent="0.2">
      <c r="A109" s="13" t="s">
        <v>297</v>
      </c>
      <c r="B109" s="13">
        <v>1874106.41</v>
      </c>
      <c r="C109" s="48">
        <f t="shared" si="0"/>
        <v>1.87410641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x14ac:dyDescent="0.2">
      <c r="A110" s="13" t="s">
        <v>197</v>
      </c>
      <c r="B110" s="13">
        <v>1861293.45</v>
      </c>
      <c r="C110" s="48">
        <f t="shared" si="0"/>
        <v>1.86129345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25.5" x14ac:dyDescent="0.2">
      <c r="A111" s="13" t="s">
        <v>174</v>
      </c>
      <c r="B111" s="13">
        <v>1807722.14</v>
      </c>
      <c r="C111" s="48">
        <f t="shared" si="0"/>
        <v>1.8077221399999999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x14ac:dyDescent="0.2">
      <c r="A112" s="13" t="s">
        <v>287</v>
      </c>
      <c r="B112" s="13">
        <v>1796084.11</v>
      </c>
      <c r="C112" s="48">
        <f t="shared" si="0"/>
        <v>1.79608411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25.5" x14ac:dyDescent="0.2">
      <c r="A113" s="13" t="s">
        <v>323</v>
      </c>
      <c r="B113" s="13">
        <v>1774447.08</v>
      </c>
      <c r="C113" s="48">
        <f t="shared" si="0"/>
        <v>1.7744470800000001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x14ac:dyDescent="0.2">
      <c r="A114" s="13" t="s">
        <v>114</v>
      </c>
      <c r="B114" s="13">
        <v>1760513.97</v>
      </c>
      <c r="C114" s="48">
        <f t="shared" si="0"/>
        <v>1.7605139699999999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x14ac:dyDescent="0.2">
      <c r="A115" s="13" t="s">
        <v>276</v>
      </c>
      <c r="B115" s="13">
        <v>1649977.93</v>
      </c>
      <c r="C115" s="48">
        <f t="shared" si="0"/>
        <v>1.6499779299999999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x14ac:dyDescent="0.2">
      <c r="A116" s="13" t="s">
        <v>278</v>
      </c>
      <c r="B116" s="13">
        <v>1631896.67</v>
      </c>
      <c r="C116" s="48">
        <f t="shared" si="0"/>
        <v>1.6318966699999999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x14ac:dyDescent="0.2">
      <c r="A117" s="13" t="s">
        <v>134</v>
      </c>
      <c r="B117" s="13">
        <v>1554491</v>
      </c>
      <c r="C117" s="48">
        <f t="shared" si="0"/>
        <v>1.5544910000000001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2">
      <c r="A118" s="13" t="s">
        <v>225</v>
      </c>
      <c r="B118" s="13">
        <v>1532588.25</v>
      </c>
      <c r="C118" s="48">
        <f t="shared" si="0"/>
        <v>1.5325882500000001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25.5" x14ac:dyDescent="0.2">
      <c r="A119" s="13" t="s">
        <v>117</v>
      </c>
      <c r="B119" s="13">
        <v>1501053.35</v>
      </c>
      <c r="C119" s="48">
        <f t="shared" si="0"/>
        <v>1.5010533500000001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2">
      <c r="A120" s="13" t="s">
        <v>129</v>
      </c>
      <c r="B120" s="13">
        <v>1471139.58</v>
      </c>
      <c r="C120" s="48">
        <f t="shared" si="0"/>
        <v>1.47113958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x14ac:dyDescent="0.2">
      <c r="A121" s="13" t="s">
        <v>176</v>
      </c>
      <c r="B121" s="13">
        <v>1465774.41</v>
      </c>
      <c r="C121" s="48">
        <f t="shared" si="0"/>
        <v>1.4657744099999999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x14ac:dyDescent="0.2">
      <c r="A122" s="13" t="s">
        <v>284</v>
      </c>
      <c r="B122" s="13">
        <v>1464137.59</v>
      </c>
      <c r="C122" s="48">
        <f t="shared" si="0"/>
        <v>1.46413759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x14ac:dyDescent="0.2">
      <c r="A123" s="13" t="s">
        <v>260</v>
      </c>
      <c r="B123" s="13">
        <v>1441537.41</v>
      </c>
      <c r="C123" s="48">
        <f t="shared" si="0"/>
        <v>1.44153741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x14ac:dyDescent="0.2">
      <c r="A124" s="13" t="s">
        <v>171</v>
      </c>
      <c r="B124" s="13">
        <v>1418843.16</v>
      </c>
      <c r="C124" s="48">
        <f t="shared" si="0"/>
        <v>1.41884316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25.5" x14ac:dyDescent="0.2">
      <c r="A125" s="13" t="s">
        <v>341</v>
      </c>
      <c r="B125" s="13">
        <v>1193331.28</v>
      </c>
      <c r="C125" s="48">
        <f t="shared" si="0"/>
        <v>1.19333128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x14ac:dyDescent="0.2">
      <c r="A126" s="13" t="s">
        <v>96</v>
      </c>
      <c r="B126" s="13">
        <v>1177270.1200000001</v>
      </c>
      <c r="C126" s="48">
        <f t="shared" si="0"/>
        <v>1.1772701200000002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x14ac:dyDescent="0.2">
      <c r="A127" s="13" t="s">
        <v>274</v>
      </c>
      <c r="B127" s="13">
        <v>1156967</v>
      </c>
      <c r="C127" s="48">
        <f t="shared" si="0"/>
        <v>1.1569670000000001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x14ac:dyDescent="0.2">
      <c r="A128" s="13" t="s">
        <v>186</v>
      </c>
      <c r="B128" s="13">
        <v>1152126.83</v>
      </c>
      <c r="C128" s="48">
        <f t="shared" si="0"/>
        <v>1.15212683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25.5" x14ac:dyDescent="0.2">
      <c r="A129" s="13" t="s">
        <v>346</v>
      </c>
      <c r="B129" s="13">
        <v>1070631.3700000001</v>
      </c>
      <c r="C129" s="48">
        <f t="shared" si="0"/>
        <v>1.0706313700000001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x14ac:dyDescent="0.2">
      <c r="A130" s="13" t="s">
        <v>230</v>
      </c>
      <c r="B130" s="13">
        <v>1055350.79</v>
      </c>
      <c r="C130" s="48">
        <f t="shared" si="0"/>
        <v>1.0553507900000001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x14ac:dyDescent="0.2">
      <c r="A131" s="13" t="s">
        <v>115</v>
      </c>
      <c r="B131" s="13">
        <v>1010846.34</v>
      </c>
      <c r="C131" s="48">
        <f t="shared" si="0"/>
        <v>1.0108463400000001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x14ac:dyDescent="0.2">
      <c r="A132" s="13" t="s">
        <v>183</v>
      </c>
      <c r="B132" s="13">
        <v>980452.41</v>
      </c>
      <c r="C132" s="48">
        <f t="shared" si="0"/>
        <v>0.98045241000000005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x14ac:dyDescent="0.2">
      <c r="A133" s="13" t="s">
        <v>258</v>
      </c>
      <c r="B133" s="13">
        <v>961806.71</v>
      </c>
      <c r="C133" s="48">
        <f t="shared" si="0"/>
        <v>0.96180670999999995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25.5" x14ac:dyDescent="0.2">
      <c r="A134" s="13" t="s">
        <v>328</v>
      </c>
      <c r="B134" s="13">
        <v>949734.49</v>
      </c>
      <c r="C134" s="48">
        <f t="shared" si="0"/>
        <v>0.94973448999999999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25.5" x14ac:dyDescent="0.2">
      <c r="A135" s="13" t="s">
        <v>241</v>
      </c>
      <c r="B135" s="13">
        <v>886069.1</v>
      </c>
      <c r="C135" s="48">
        <f t="shared" si="0"/>
        <v>0.88606909999999994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x14ac:dyDescent="0.2">
      <c r="A136" s="13" t="s">
        <v>126</v>
      </c>
      <c r="B136" s="13">
        <v>764756.18</v>
      </c>
      <c r="C136" s="48">
        <f t="shared" si="0"/>
        <v>0.76475618000000001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x14ac:dyDescent="0.2">
      <c r="A137" s="13" t="s">
        <v>133</v>
      </c>
      <c r="B137" s="13">
        <v>701928.92</v>
      </c>
      <c r="C137" s="48">
        <f t="shared" si="0"/>
        <v>0.70192892000000007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x14ac:dyDescent="0.2">
      <c r="A138" s="13" t="s">
        <v>173</v>
      </c>
      <c r="B138" s="13">
        <v>696652.99</v>
      </c>
      <c r="C138" s="48">
        <f t="shared" si="0"/>
        <v>0.69665299000000003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x14ac:dyDescent="0.2">
      <c r="A139" s="13" t="s">
        <v>156</v>
      </c>
      <c r="B139" s="13">
        <v>652632.74</v>
      </c>
      <c r="C139" s="48">
        <f t="shared" si="0"/>
        <v>0.65263274000000004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x14ac:dyDescent="0.2">
      <c r="A140" s="13" t="s">
        <v>204</v>
      </c>
      <c r="B140" s="13">
        <v>623010.06000000006</v>
      </c>
      <c r="C140" s="48">
        <f t="shared" si="0"/>
        <v>0.62301006000000003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x14ac:dyDescent="0.2">
      <c r="A141" s="13" t="s">
        <v>374</v>
      </c>
      <c r="B141" s="13">
        <v>605726.63</v>
      </c>
      <c r="C141" s="48">
        <f t="shared" si="0"/>
        <v>0.60572663000000004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x14ac:dyDescent="0.2">
      <c r="A142" s="13" t="s">
        <v>137</v>
      </c>
      <c r="B142" s="13">
        <v>597265.93999999994</v>
      </c>
      <c r="C142" s="48">
        <f t="shared" si="0"/>
        <v>0.59726594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x14ac:dyDescent="0.2">
      <c r="A143" s="13" t="s">
        <v>149</v>
      </c>
      <c r="B143" s="13">
        <v>593338.06000000006</v>
      </c>
      <c r="C143" s="48">
        <f t="shared" si="0"/>
        <v>0.59333806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25.5" x14ac:dyDescent="0.2">
      <c r="A144" s="13" t="s">
        <v>302</v>
      </c>
      <c r="B144" s="13">
        <v>525085.1</v>
      </c>
      <c r="C144" s="48">
        <f t="shared" si="0"/>
        <v>0.52508509999999997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x14ac:dyDescent="0.2">
      <c r="A145" s="13" t="s">
        <v>118</v>
      </c>
      <c r="B145" s="13">
        <v>493837.61</v>
      </c>
      <c r="C145" s="48">
        <f t="shared" si="0"/>
        <v>0.49383760999999998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x14ac:dyDescent="0.2">
      <c r="A146" s="13" t="s">
        <v>166</v>
      </c>
      <c r="B146" s="13">
        <v>463300.16</v>
      </c>
      <c r="C146" s="48">
        <f t="shared" si="0"/>
        <v>0.46330015999999996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x14ac:dyDescent="0.2">
      <c r="A147" s="13" t="s">
        <v>146</v>
      </c>
      <c r="B147" s="13">
        <v>418033.91</v>
      </c>
      <c r="C147" s="48">
        <f t="shared" si="0"/>
        <v>0.41803390999999995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x14ac:dyDescent="0.2">
      <c r="A148" s="13" t="s">
        <v>180</v>
      </c>
      <c r="B148" s="13">
        <v>394288.19</v>
      </c>
      <c r="C148" s="48">
        <f t="shared" si="0"/>
        <v>0.39428818999999998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x14ac:dyDescent="0.2">
      <c r="A149" s="13" t="s">
        <v>322</v>
      </c>
      <c r="B149" s="13">
        <v>343720.98</v>
      </c>
      <c r="C149" s="48">
        <f t="shared" si="0"/>
        <v>0.34372097999999995</v>
      </c>
      <c r="D149" s="13" t="s">
        <v>317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x14ac:dyDescent="0.2">
      <c r="A150" s="13" t="s">
        <v>216</v>
      </c>
      <c r="B150" s="13">
        <v>338866.86</v>
      </c>
      <c r="C150" s="48">
        <f t="shared" si="0"/>
        <v>0.33886685999999999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x14ac:dyDescent="0.2">
      <c r="A151" s="13" t="s">
        <v>141</v>
      </c>
      <c r="B151" s="13">
        <v>278894.09999999998</v>
      </c>
      <c r="C151" s="48">
        <f t="shared" si="0"/>
        <v>0.27889409999999998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x14ac:dyDescent="0.2">
      <c r="A152" s="13" t="s">
        <v>279</v>
      </c>
      <c r="B152" s="13">
        <v>262795.07</v>
      </c>
      <c r="C152" s="48">
        <f t="shared" si="0"/>
        <v>0.26279507000000002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x14ac:dyDescent="0.2">
      <c r="A153" s="13" t="s">
        <v>142</v>
      </c>
      <c r="B153" s="13">
        <v>250375.79</v>
      </c>
      <c r="C153" s="48">
        <f t="shared" si="0"/>
        <v>0.25037578999999999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x14ac:dyDescent="0.2">
      <c r="A154" s="13" t="s">
        <v>271</v>
      </c>
      <c r="B154" s="13">
        <v>235521.57</v>
      </c>
      <c r="C154" s="48">
        <f t="shared" si="0"/>
        <v>0.23552157000000001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x14ac:dyDescent="0.2">
      <c r="A155" s="13" t="s">
        <v>160</v>
      </c>
      <c r="B155" s="13">
        <v>229651.93</v>
      </c>
      <c r="C155" s="48">
        <f t="shared" si="0"/>
        <v>0.22965193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x14ac:dyDescent="0.2">
      <c r="A156" s="13" t="s">
        <v>172</v>
      </c>
      <c r="B156" s="13">
        <v>227288.6</v>
      </c>
      <c r="C156" s="48">
        <f t="shared" si="0"/>
        <v>0.22728860000000001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x14ac:dyDescent="0.2">
      <c r="A157" s="13" t="s">
        <v>205</v>
      </c>
      <c r="B157" s="13">
        <v>223924.14</v>
      </c>
      <c r="C157" s="48">
        <f t="shared" si="0"/>
        <v>0.22392414000000002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x14ac:dyDescent="0.2">
      <c r="A158" s="13" t="s">
        <v>221</v>
      </c>
      <c r="B158" s="13">
        <v>202655.17</v>
      </c>
      <c r="C158" s="48">
        <f t="shared" si="0"/>
        <v>0.20265517000000002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x14ac:dyDescent="0.2">
      <c r="A159" s="13" t="s">
        <v>308</v>
      </c>
      <c r="B159" s="13">
        <v>187390.88</v>
      </c>
      <c r="C159" s="48">
        <f t="shared" si="0"/>
        <v>0.18739088000000001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x14ac:dyDescent="0.2">
      <c r="A160" s="13" t="s">
        <v>188</v>
      </c>
      <c r="B160" s="13">
        <v>178362.85</v>
      </c>
      <c r="C160" s="48">
        <f t="shared" si="0"/>
        <v>0.17836285000000002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x14ac:dyDescent="0.2">
      <c r="A161" s="13" t="s">
        <v>303</v>
      </c>
      <c r="B161" s="13">
        <v>167323.48000000001</v>
      </c>
      <c r="C161" s="48">
        <f t="shared" si="0"/>
        <v>0.16732348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x14ac:dyDescent="0.2">
      <c r="A162" s="13" t="s">
        <v>300</v>
      </c>
      <c r="B162" s="13">
        <v>163755.54</v>
      </c>
      <c r="C162" s="48">
        <f t="shared" si="0"/>
        <v>0.16375554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25.5" x14ac:dyDescent="0.2">
      <c r="A163" s="13" t="s">
        <v>223</v>
      </c>
      <c r="B163" s="13">
        <v>156830.6</v>
      </c>
      <c r="C163" s="48">
        <f t="shared" si="0"/>
        <v>0.15683060000000001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x14ac:dyDescent="0.2">
      <c r="A164" s="13" t="s">
        <v>155</v>
      </c>
      <c r="B164" s="13">
        <v>132212.62</v>
      </c>
      <c r="C164" s="48">
        <f t="shared" si="0"/>
        <v>0.13221262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x14ac:dyDescent="0.2">
      <c r="A165" s="13" t="s">
        <v>107</v>
      </c>
      <c r="B165" s="13">
        <v>130724.44</v>
      </c>
      <c r="C165" s="48">
        <f t="shared" si="0"/>
        <v>0.13072444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x14ac:dyDescent="0.2">
      <c r="A166" s="13" t="s">
        <v>282</v>
      </c>
      <c r="B166" s="13">
        <v>130512.88</v>
      </c>
      <c r="C166" s="48">
        <f t="shared" si="0"/>
        <v>0.13051288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x14ac:dyDescent="0.2">
      <c r="A167" s="13" t="s">
        <v>349</v>
      </c>
      <c r="B167" s="13">
        <v>116463.82</v>
      </c>
      <c r="C167" s="48">
        <f t="shared" si="0"/>
        <v>0.11646382000000001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x14ac:dyDescent="0.2">
      <c r="A168" s="13" t="s">
        <v>210</v>
      </c>
      <c r="B168" s="13">
        <v>116331.52</v>
      </c>
      <c r="C168" s="48">
        <f t="shared" si="0"/>
        <v>0.11633152000000001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x14ac:dyDescent="0.2">
      <c r="A169" s="13" t="s">
        <v>158</v>
      </c>
      <c r="B169" s="13">
        <v>114656.19</v>
      </c>
      <c r="C169" s="48">
        <f t="shared" si="0"/>
        <v>0.11465619000000001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x14ac:dyDescent="0.2">
      <c r="A170" s="13" t="s">
        <v>185</v>
      </c>
      <c r="B170" s="13">
        <v>99351.37</v>
      </c>
      <c r="C170" s="48">
        <f t="shared" si="0"/>
        <v>9.9351369999999994E-2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x14ac:dyDescent="0.2">
      <c r="A171" s="13" t="s">
        <v>116</v>
      </c>
      <c r="B171" s="13">
        <v>95248.68</v>
      </c>
      <c r="C171" s="48">
        <f t="shared" si="0"/>
        <v>9.5248679999999988E-2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x14ac:dyDescent="0.2">
      <c r="A172" s="13" t="s">
        <v>273</v>
      </c>
      <c r="B172" s="13">
        <v>91803.58</v>
      </c>
      <c r="C172" s="48">
        <f t="shared" si="0"/>
        <v>9.1803579999999996E-2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x14ac:dyDescent="0.2">
      <c r="A173" s="13" t="s">
        <v>208</v>
      </c>
      <c r="B173" s="13">
        <v>78320.09</v>
      </c>
      <c r="C173" s="48">
        <f t="shared" si="0"/>
        <v>7.8320089999999995E-2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x14ac:dyDescent="0.2">
      <c r="A174" s="13" t="s">
        <v>299</v>
      </c>
      <c r="B174" s="13">
        <v>71462.06</v>
      </c>
      <c r="C174" s="48">
        <f t="shared" si="0"/>
        <v>7.1462059999999994E-2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25.5" x14ac:dyDescent="0.2">
      <c r="A175" s="13" t="s">
        <v>348</v>
      </c>
      <c r="B175" s="13">
        <v>57425.47</v>
      </c>
      <c r="C175" s="48">
        <f t="shared" si="0"/>
        <v>5.7425469999999999E-2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x14ac:dyDescent="0.2">
      <c r="A176" s="13" t="s">
        <v>272</v>
      </c>
      <c r="B176" s="13">
        <v>53238.59</v>
      </c>
      <c r="C176" s="48">
        <f t="shared" si="0"/>
        <v>5.3238589999999995E-2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x14ac:dyDescent="0.2">
      <c r="A177" s="13" t="s">
        <v>120</v>
      </c>
      <c r="B177" s="13">
        <v>52218.49</v>
      </c>
      <c r="C177" s="48">
        <f t="shared" si="0"/>
        <v>5.2218489999999999E-2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25.5" x14ac:dyDescent="0.2">
      <c r="A178" s="13" t="s">
        <v>339</v>
      </c>
      <c r="B178" s="13">
        <v>41631.99</v>
      </c>
      <c r="C178" s="48">
        <f t="shared" si="0"/>
        <v>4.1631990000000001E-2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x14ac:dyDescent="0.2">
      <c r="A179" s="13" t="s">
        <v>267</v>
      </c>
      <c r="B179" s="13">
        <v>36269.61</v>
      </c>
      <c r="C179" s="48">
        <f t="shared" si="0"/>
        <v>3.6269610000000001E-2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x14ac:dyDescent="0.2">
      <c r="A180" s="13" t="s">
        <v>121</v>
      </c>
      <c r="B180" s="13">
        <v>34264.75</v>
      </c>
      <c r="C180" s="48">
        <f t="shared" si="0"/>
        <v>3.4264749999999997E-2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x14ac:dyDescent="0.2">
      <c r="A181" s="13" t="s">
        <v>102</v>
      </c>
      <c r="B181" s="13">
        <v>31328.62</v>
      </c>
      <c r="C181" s="48">
        <f t="shared" si="0"/>
        <v>3.1328620000000001E-2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x14ac:dyDescent="0.2">
      <c r="A182" s="13" t="s">
        <v>340</v>
      </c>
      <c r="B182" s="13">
        <v>27925.7</v>
      </c>
      <c r="C182" s="48">
        <f t="shared" si="0"/>
        <v>2.7925700000000001E-2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x14ac:dyDescent="0.2">
      <c r="A183" s="13" t="s">
        <v>290</v>
      </c>
      <c r="B183" s="13">
        <v>27487.48</v>
      </c>
      <c r="C183" s="48">
        <f t="shared" si="0"/>
        <v>2.7487479999999998E-2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x14ac:dyDescent="0.2">
      <c r="A184" s="13" t="s">
        <v>165</v>
      </c>
      <c r="B184" s="13">
        <v>22864.09</v>
      </c>
      <c r="C184" s="48">
        <f t="shared" si="0"/>
        <v>2.286409E-2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x14ac:dyDescent="0.2">
      <c r="A185" s="13" t="s">
        <v>313</v>
      </c>
      <c r="B185" s="13">
        <v>21552.89</v>
      </c>
      <c r="C185" s="48">
        <f t="shared" si="0"/>
        <v>2.1552889999999998E-2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x14ac:dyDescent="0.2">
      <c r="A186" s="13" t="s">
        <v>88</v>
      </c>
      <c r="B186" s="13">
        <v>20057.12</v>
      </c>
      <c r="C186" s="48">
        <f t="shared" si="0"/>
        <v>2.0057119999999998E-2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x14ac:dyDescent="0.2">
      <c r="A187" s="13" t="s">
        <v>324</v>
      </c>
      <c r="B187" s="13">
        <v>20052.93</v>
      </c>
      <c r="C187" s="48">
        <f t="shared" si="0"/>
        <v>2.005293E-2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x14ac:dyDescent="0.2">
      <c r="A188" s="13" t="s">
        <v>321</v>
      </c>
      <c r="B188" s="13">
        <v>18494.900000000001</v>
      </c>
      <c r="C188" s="48">
        <f t="shared" si="0"/>
        <v>1.8494900000000002E-2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x14ac:dyDescent="0.2">
      <c r="A189" s="13" t="s">
        <v>314</v>
      </c>
      <c r="B189" s="13">
        <v>17937.11</v>
      </c>
      <c r="C189" s="48">
        <f t="shared" si="0"/>
        <v>1.7937109999999999E-2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25.5" x14ac:dyDescent="0.2">
      <c r="A190" s="13" t="s">
        <v>334</v>
      </c>
      <c r="B190" s="13">
        <v>15139.22</v>
      </c>
      <c r="C190" s="48">
        <f t="shared" si="0"/>
        <v>1.513922E-2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x14ac:dyDescent="0.2">
      <c r="A191" s="13" t="s">
        <v>312</v>
      </c>
      <c r="B191" s="13">
        <v>13044.35</v>
      </c>
      <c r="C191" s="48">
        <f t="shared" si="0"/>
        <v>1.304435E-2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x14ac:dyDescent="0.2">
      <c r="A192" s="13" t="s">
        <v>177</v>
      </c>
      <c r="B192" s="13">
        <v>12171.45</v>
      </c>
      <c r="C192" s="48">
        <f t="shared" si="0"/>
        <v>1.217145E-2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x14ac:dyDescent="0.2">
      <c r="A193" s="13" t="s">
        <v>270</v>
      </c>
      <c r="B193" s="13">
        <v>5579.7</v>
      </c>
      <c r="C193" s="48">
        <f t="shared" si="0"/>
        <v>5.5796999999999999E-3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x14ac:dyDescent="0.2">
      <c r="A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2" width="21.5703125" customWidth="1"/>
  </cols>
  <sheetData>
    <row r="1" spans="1:2" ht="12.75" customHeight="1" x14ac:dyDescent="0.2">
      <c r="A1" t="s">
        <v>351</v>
      </c>
      <c r="B1" s="6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Colorado revenue</vt:lpstr>
      <vt:lpstr>cash crops drugs</vt:lpstr>
      <vt:lpstr>cannabis calc</vt:lpstr>
      <vt:lpstr>area harvested full list</vt:lpstr>
      <vt:lpstr>production-full list</vt:lpstr>
      <vt:lpstr>gross production value (full li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Blandin</dc:creator>
  <cp:lastModifiedBy>Ana Blandin</cp:lastModifiedBy>
  <dcterms:created xsi:type="dcterms:W3CDTF">2019-04-10T16:35:57Z</dcterms:created>
  <dcterms:modified xsi:type="dcterms:W3CDTF">2019-04-10T16:35:57Z</dcterms:modified>
</cp:coreProperties>
</file>