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180" yWindow="460" windowWidth="2696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L">Sheet1!$F$4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S1">Sheet1!$F$26</definedName>
    <definedName name="keM3_">Sheet1!$F$40</definedName>
    <definedName name="koff">Sheet1!$F$18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p">Sheet1!$F$8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F71" i="1"/>
  <c r="F70" i="1"/>
  <c r="F68" i="1"/>
  <c r="F67" i="1"/>
  <c r="F63" i="1"/>
  <c r="F62" i="1"/>
  <c r="F38" i="1"/>
  <c r="F37" i="1"/>
  <c r="F46" i="1"/>
  <c r="F45" i="1"/>
  <c r="F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5" i="1"/>
  <c r="I33" i="1"/>
  <c r="F36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1" i="1"/>
  <c r="F22" i="1"/>
  <c r="F20" i="1"/>
  <c r="F13" i="1"/>
  <c r="F60" i="1"/>
  <c r="F65" i="1"/>
  <c r="F66" i="1"/>
  <c r="F61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<sst xmlns="http://schemas.openxmlformats.org/spreadsheetml/2006/main" count="475" uniqueCount="185">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</sst>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54" zoomScale="99" workbookViewId="0">
      <selection activeCell="J71" sqref="J71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150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150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150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150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174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174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154</v>
      </c>
    </row>
    <row r="17" spans="1:10" s="10" customFormat="1" x14ac:dyDescent="0.2">
      <c r="A17" s="8">
        <v>16</v>
      </c>
      <c r="B17" s="8" t="s">
        <v>174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155</v>
      </c>
    </row>
    <row r="18" spans="1:10" s="10" customFormat="1" x14ac:dyDescent="0.2">
      <c r="A18" s="8">
        <v>17</v>
      </c>
      <c r="B18" s="8" t="s">
        <v>174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151</v>
      </c>
    </row>
    <row r="19" spans="1:10" s="10" customFormat="1" x14ac:dyDescent="0.2">
      <c r="A19" s="8">
        <v>18</v>
      </c>
      <c r="B19" s="8" t="s">
        <v>174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152</v>
      </c>
    </row>
    <row r="20" spans="1:10" s="6" customFormat="1" x14ac:dyDescent="0.2">
      <c r="A20" s="8">
        <v>19</v>
      </c>
      <c r="B20" s="8" t="s">
        <v>174</v>
      </c>
      <c r="C20" s="8" t="s">
        <v>73</v>
      </c>
      <c r="D20" s="8" t="s">
        <v>75</v>
      </c>
      <c r="E20" s="2" t="s">
        <v>18</v>
      </c>
      <c r="F20" s="12">
        <f>koff</f>
        <v>0.4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174</v>
      </c>
      <c r="C21" s="8" t="s">
        <v>73</v>
      </c>
      <c r="D21" s="8" t="s">
        <v>76</v>
      </c>
      <c r="E21" s="2" t="s">
        <v>15</v>
      </c>
      <c r="F21" s="12">
        <f>Kd*koff</f>
        <v>0.16000000000000003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174</v>
      </c>
      <c r="C22" s="8" t="s">
        <v>73</v>
      </c>
      <c r="D22" s="8" t="s">
        <v>76</v>
      </c>
      <c r="E22" s="2" t="s">
        <v>17</v>
      </c>
      <c r="F22" s="12">
        <f>kon</f>
        <v>0.16000000000000003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175</v>
      </c>
      <c r="C23" s="8"/>
      <c r="D23" s="8" t="s">
        <v>159</v>
      </c>
      <c r="E23" s="2" t="s">
        <v>153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156</v>
      </c>
    </row>
    <row r="24" spans="1:10" s="23" customFormat="1" x14ac:dyDescent="0.2">
      <c r="A24" s="8">
        <v>23</v>
      </c>
      <c r="B24" s="8" t="s">
        <v>175</v>
      </c>
      <c r="C24" s="8"/>
      <c r="D24" s="8"/>
      <c r="E24" s="2" t="s">
        <v>160</v>
      </c>
      <c r="F24" s="12">
        <v>60</v>
      </c>
      <c r="G24" s="2" t="s">
        <v>3</v>
      </c>
      <c r="H24" s="2" t="s">
        <v>157</v>
      </c>
      <c r="I24" s="14" t="str">
        <f ca="1">_xlfn.IFNA(_xlfn.FORMULATEXT(F24),"")</f>
        <v/>
      </c>
      <c r="J24" s="9" t="s">
        <v>158</v>
      </c>
    </row>
    <row r="25" spans="1:10" s="23" customFormat="1" x14ac:dyDescent="0.2">
      <c r="A25" s="8">
        <v>24</v>
      </c>
      <c r="B25" s="8" t="s">
        <v>175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157</v>
      </c>
      <c r="I25" s="14" t="str">
        <f ca="1">_xlfn.IFNA(_xlfn.FORMULATEXT(F25),"")</f>
        <v>=S1acc*keDS1</v>
      </c>
      <c r="J25" s="9" t="s">
        <v>158</v>
      </c>
    </row>
    <row r="26" spans="1:10" s="23" customFormat="1" x14ac:dyDescent="0.2">
      <c r="A26" s="8">
        <v>25</v>
      </c>
      <c r="B26" s="8" t="s">
        <v>175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157</v>
      </c>
      <c r="I26" s="14" t="str">
        <f t="shared" ref="I26:I52" ca="1" si="1">_xlfn.IFNA(_xlfn.FORMULATEXT(F26),"")</f>
        <v/>
      </c>
      <c r="J26" s="9" t="s">
        <v>158</v>
      </c>
    </row>
    <row r="27" spans="1:10" s="23" customFormat="1" x14ac:dyDescent="0.2">
      <c r="A27" s="8">
        <v>26</v>
      </c>
      <c r="B27" s="8" t="s">
        <v>175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175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175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177</v>
      </c>
    </row>
    <row r="30" spans="1:10" s="6" customFormat="1" x14ac:dyDescent="0.2">
      <c r="A30" s="8">
        <v>29</v>
      </c>
      <c r="B30" s="8" t="s">
        <v>175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177</v>
      </c>
    </row>
    <row r="31" spans="1:10" s="6" customFormat="1" x14ac:dyDescent="0.2">
      <c r="A31" s="8">
        <v>30</v>
      </c>
      <c r="B31" s="8" t="s">
        <v>175</v>
      </c>
      <c r="C31" s="8" t="s">
        <v>78</v>
      </c>
      <c r="D31" s="8" t="s">
        <v>162</v>
      </c>
      <c r="E31" s="2" t="s">
        <v>163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172</v>
      </c>
    </row>
    <row r="32" spans="1:10" s="6" customFormat="1" x14ac:dyDescent="0.2">
      <c r="A32" s="8">
        <v>31</v>
      </c>
      <c r="B32" s="8" t="s">
        <v>175</v>
      </c>
      <c r="C32" s="8"/>
      <c r="D32" s="8" t="s">
        <v>164</v>
      </c>
      <c r="E32" s="2" t="s">
        <v>165</v>
      </c>
      <c r="F32" s="24">
        <v>300000000000</v>
      </c>
      <c r="G32" s="2" t="s">
        <v>166</v>
      </c>
      <c r="H32" s="2" t="s">
        <v>53</v>
      </c>
      <c r="I32" s="14" t="str">
        <f t="shared" ca="1" si="1"/>
        <v/>
      </c>
      <c r="J32" s="9" t="s">
        <v>171</v>
      </c>
    </row>
    <row r="33" spans="1:10" s="6" customFormat="1" x14ac:dyDescent="0.2">
      <c r="A33" s="8">
        <v>32</v>
      </c>
      <c r="B33" s="8" t="s">
        <v>175</v>
      </c>
      <c r="C33" s="8"/>
      <c r="D33" s="8" t="s">
        <v>169</v>
      </c>
      <c r="E33" s="2" t="s">
        <v>170</v>
      </c>
      <c r="F33" s="24">
        <v>6000000000</v>
      </c>
      <c r="G33" s="2" t="s">
        <v>166</v>
      </c>
      <c r="H33" s="2" t="s">
        <v>53</v>
      </c>
      <c r="I33" s="14" t="str">
        <f ca="1">_xlfn.IFNA(_xlfn.FORMULATEXT(F33),"")</f>
        <v/>
      </c>
      <c r="J33" s="9" t="s">
        <v>173</v>
      </c>
    </row>
    <row r="34" spans="1:10" s="6" customFormat="1" x14ac:dyDescent="0.2">
      <c r="A34" s="8">
        <v>33</v>
      </c>
      <c r="B34" s="8" t="s">
        <v>175</v>
      </c>
      <c r="C34" s="8"/>
      <c r="D34" s="8" t="s">
        <v>167</v>
      </c>
      <c r="E34" s="2" t="s">
        <v>168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178</v>
      </c>
    </row>
    <row r="35" spans="1:10" s="6" customFormat="1" x14ac:dyDescent="0.2">
      <c r="A35" s="8">
        <v>34</v>
      </c>
      <c r="B35" s="8" t="s">
        <v>175</v>
      </c>
      <c r="C35" s="8" t="s">
        <v>78</v>
      </c>
      <c r="D35" s="8" t="s">
        <v>114</v>
      </c>
      <c r="E35" s="2" t="s">
        <v>161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175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175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175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175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179</v>
      </c>
    </row>
    <row r="40" spans="1:10" s="6" customFormat="1" x14ac:dyDescent="0.2">
      <c r="A40" s="8">
        <v>39</v>
      </c>
      <c r="B40" s="8" t="s">
        <v>175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179</v>
      </c>
    </row>
    <row r="41" spans="1:10" s="6" customFormat="1" x14ac:dyDescent="0.2">
      <c r="A41" s="8">
        <v>40</v>
      </c>
      <c r="B41" s="8" t="s">
        <v>175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179</v>
      </c>
    </row>
    <row r="42" spans="1:10" s="6" customFormat="1" x14ac:dyDescent="0.2">
      <c r="A42" s="8">
        <v>41</v>
      </c>
      <c r="B42" s="8" t="s">
        <v>175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179</v>
      </c>
    </row>
    <row r="43" spans="1:10" s="6" customFormat="1" x14ac:dyDescent="0.2">
      <c r="A43" s="8">
        <v>42</v>
      </c>
      <c r="B43" s="8" t="s">
        <v>175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180</v>
      </c>
    </row>
    <row r="44" spans="1:10" s="6" customFormat="1" x14ac:dyDescent="0.2">
      <c r="A44" s="8">
        <v>43</v>
      </c>
      <c r="B44" s="8" t="s">
        <v>175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175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175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176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135</v>
      </c>
      <c r="I53" s="20" t="str">
        <f t="shared" ref="I53:I79" ca="1" si="2">_xlfn.IFNA(_xlfn.FORMULATEXT(F53),"")</f>
        <v>=k13D*(Vc/Vtum)/(keD3_+k31D)</v>
      </c>
      <c r="J53" s="21" t="s">
        <v>137</v>
      </c>
    </row>
    <row r="54" spans="1:10" x14ac:dyDescent="0.2">
      <c r="A54" s="8">
        <v>53</v>
      </c>
      <c r="B54" s="8" t="s">
        <v>176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176</v>
      </c>
      <c r="C55" s="8" t="s">
        <v>147</v>
      </c>
      <c r="D55" s="8" t="s">
        <v>138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176</v>
      </c>
      <c r="C56" s="8" t="s">
        <v>147</v>
      </c>
      <c r="D56" s="8" t="s">
        <v>139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176</v>
      </c>
      <c r="C57" s="8" t="s">
        <v>147</v>
      </c>
      <c r="D57" s="8" t="s">
        <v>140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176</v>
      </c>
      <c r="C58" s="8" t="s">
        <v>147</v>
      </c>
      <c r="D58" s="8" t="s">
        <v>141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176</v>
      </c>
      <c r="C59" s="8" t="s">
        <v>68</v>
      </c>
      <c r="D59" s="8" t="s">
        <v>142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148</v>
      </c>
    </row>
    <row r="60" spans="1:10" x14ac:dyDescent="0.2">
      <c r="A60" s="8">
        <v>59</v>
      </c>
      <c r="B60" s="8" t="s">
        <v>176</v>
      </c>
      <c r="C60" s="8" t="s">
        <v>68</v>
      </c>
      <c r="D60" s="8" t="s">
        <v>143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176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136</v>
      </c>
    </row>
    <row r="62" spans="1:10" s="6" customFormat="1" x14ac:dyDescent="0.2">
      <c r="A62" s="8">
        <v>61</v>
      </c>
      <c r="B62" s="8" t="s">
        <v>176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176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176</v>
      </c>
      <c r="C64" s="8" t="s">
        <v>68</v>
      </c>
      <c r="D64" s="8" t="s">
        <v>144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134</v>
      </c>
    </row>
    <row r="65" spans="1:10" s="6" customFormat="1" x14ac:dyDescent="0.2">
      <c r="A65" s="8">
        <v>64</v>
      </c>
      <c r="B65" s="8" t="s">
        <v>176</v>
      </c>
      <c r="C65" s="8" t="s">
        <v>68</v>
      </c>
      <c r="D65" s="8" t="s">
        <v>145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149</v>
      </c>
    </row>
    <row r="66" spans="1:10" s="6" customFormat="1" x14ac:dyDescent="0.2">
      <c r="A66" s="8">
        <v>65</v>
      </c>
      <c r="B66" s="8" t="s">
        <v>176</v>
      </c>
      <c r="C66" s="8" t="s">
        <v>68</v>
      </c>
      <c r="D66" s="8" t="s">
        <v>146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136</v>
      </c>
    </row>
    <row r="67" spans="1:10" s="6" customFormat="1" x14ac:dyDescent="0.2">
      <c r="A67" s="8">
        <v>66</v>
      </c>
      <c r="B67" s="8" t="s">
        <v>176</v>
      </c>
      <c r="C67" s="8" t="s">
        <v>70</v>
      </c>
      <c r="D67" s="8" t="s">
        <v>146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176</v>
      </c>
      <c r="C68" s="8" t="s">
        <v>71</v>
      </c>
      <c r="D68" s="8" t="s">
        <v>146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181</v>
      </c>
    </row>
    <row r="69" spans="1:10" s="11" customFormat="1" ht="32" x14ac:dyDescent="0.2">
      <c r="A69" s="8">
        <v>68</v>
      </c>
      <c r="B69" s="8" t="s">
        <v>176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183</v>
      </c>
    </row>
    <row r="70" spans="1:10" s="10" customFormat="1" x14ac:dyDescent="0.2">
      <c r="A70" s="8">
        <v>69</v>
      </c>
      <c r="B70" s="8" t="s">
        <v>176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184</v>
      </c>
    </row>
    <row r="71" spans="1:10" s="6" customFormat="1" x14ac:dyDescent="0.2">
      <c r="A71" s="8">
        <v>70</v>
      </c>
      <c r="B71" s="8" t="s">
        <v>176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176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182</v>
      </c>
    </row>
    <row r="73" spans="1:10" s="6" customFormat="1" x14ac:dyDescent="0.2">
      <c r="A73" s="8"/>
      <c r="B73" s="8"/>
      <c r="C73" s="8"/>
      <c r="D73" s="8"/>
      <c r="E73" s="2"/>
      <c r="F73" s="3"/>
      <c r="G73" s="2"/>
      <c r="H73" s="2"/>
      <c r="I73" s="12" t="str">
        <f t="shared" ca="1" si="2"/>
        <v/>
      </c>
      <c r="J73" s="9"/>
    </row>
    <row r="74" spans="1:10" s="6" customFormat="1" x14ac:dyDescent="0.2">
      <c r="A74" s="8"/>
      <c r="B74" s="8"/>
      <c r="C74" s="8"/>
      <c r="D74" s="8"/>
      <c r="E74" s="2"/>
      <c r="F74" s="3"/>
      <c r="G74" s="2"/>
      <c r="H74" s="2"/>
      <c r="I74" s="12" t="str">
        <f t="shared" ca="1" si="2"/>
        <v/>
      </c>
      <c r="J74" s="9"/>
    </row>
    <row r="75" spans="1:10" s="6" customFormat="1" x14ac:dyDescent="0.2">
      <c r="A75" s="8"/>
      <c r="B75" s="8"/>
      <c r="C75" s="8"/>
      <c r="D75" s="8"/>
      <c r="E75" s="2"/>
      <c r="F75" s="3"/>
      <c r="G75" s="2"/>
      <c r="H75" s="2"/>
      <c r="I75" s="12" t="str">
        <f t="shared" ca="1" si="2"/>
        <v/>
      </c>
      <c r="J75" s="9"/>
    </row>
    <row r="76" spans="1:10" s="6" customFormat="1" x14ac:dyDescent="0.2">
      <c r="A76" s="8"/>
      <c r="B76" s="8"/>
      <c r="C76" s="8"/>
      <c r="D76" s="8"/>
      <c r="E76" s="2"/>
      <c r="F76" s="3"/>
      <c r="G76" s="2"/>
      <c r="H76" s="2"/>
      <c r="I76" s="12" t="str">
        <f t="shared" ca="1" si="2"/>
        <v/>
      </c>
      <c r="J76" s="10"/>
    </row>
    <row r="77" spans="1:10" s="6" customFormat="1" x14ac:dyDescent="0.2">
      <c r="A77" s="8"/>
      <c r="B77" s="8"/>
      <c r="C77" s="8"/>
      <c r="D77" s="8"/>
      <c r="E77" s="2"/>
      <c r="F77" s="3"/>
      <c r="G77" s="2"/>
      <c r="H77" s="2"/>
      <c r="I77" s="12" t="str">
        <f t="shared" ca="1" si="2"/>
        <v/>
      </c>
      <c r="J77" s="9"/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22" priority="21" operator="containsText" text="derived">
      <formula>NOT(ISERROR(SEARCH("derived",F293)))</formula>
    </cfRule>
  </conditionalFormatting>
  <conditionalFormatting sqref="J8">
    <cfRule type="expression" dxfId="21" priority="1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4:A72 A79:H79 C67:H68 I67:K79 J29:K30 C39:H46 J35:K52 C35:E36">
    <cfRule type="containsText" dxfId="20" priority="18" operator="containsText" text="calc">
      <formula>NOT(ISERROR(SEARCH("calc",A1)))</formula>
    </cfRule>
  </conditionalFormatting>
  <conditionalFormatting sqref="H80:I1048576 H79 H67:H72 I67:I79 H1:I66">
    <cfRule type="containsText" dxfId="19" priority="16" operator="containsText" text="literature">
      <formula>NOT(ISERROR(SEARCH("literature",H1)))</formula>
    </cfRule>
    <cfRule type="containsText" dxfId="18" priority="17" operator="containsText" text="guess">
      <formula>NOT(ISERROR(SEARCH("guess",H1)))</formula>
    </cfRule>
  </conditionalFormatting>
  <conditionalFormatting sqref="H53:I66 H1:I38 I37:I52 H80:I1048576 H79 H67:H72 I67:I79 H39:H52">
    <cfRule type="containsText" dxfId="17" priority="11" operator="containsText" text="not used">
      <formula>NOT(ISERROR(SEARCH("not used",H1)))</formula>
    </cfRule>
    <cfRule type="containsText" dxfId="16" priority="12" operator="containsText" text="literature">
      <formula>NOT(ISERROR(SEARCH("literature",H1)))</formula>
    </cfRule>
    <cfRule type="containsText" dxfId="15" priority="13" operator="containsText" text="guess">
      <formula>NOT(ISERROR(SEARCH("guess",H1)))</formula>
    </cfRule>
    <cfRule type="containsText" dxfId="14" priority="14" operator="containsText" text="calc">
      <formula>NOT(ISERROR(SEARCH("calc",H1)))</formula>
    </cfRule>
    <cfRule type="containsText" dxfId="13" priority="15" operator="containsText" text="check">
      <formula>NOT(ISERROR(SEARCH("check",H1)))</formula>
    </cfRule>
  </conditionalFormatting>
  <conditionalFormatting sqref="H79:H1048576 H1:H72">
    <cfRule type="containsText" dxfId="12" priority="10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2017-08-24T13:14:37Z</dcterms:modified>
</cp:coreProperties>
</file>