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33946ADF-79D2-7540-99FD-119DC8CABCE5}" xr6:coauthVersionLast="36" xr6:coauthVersionMax="36" xr10:uidLastSave="{00000000-0000-0000-0000-000000000000}"/>
  <bookViews>
    <workbookView xWindow="4700" yWindow="46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1" l="1"/>
  <c r="F79" i="1"/>
  <c r="F78" i="1"/>
  <c r="I80" i="1"/>
  <c r="F70" i="1" l="1"/>
  <c r="F69" i="1"/>
  <c r="I70" i="1"/>
  <c r="I69" i="1"/>
  <c r="F46" i="1" l="1"/>
  <c r="F76" i="1" s="1"/>
  <c r="F21" i="1"/>
  <c r="F20" i="1"/>
  <c r="F73" i="1"/>
  <c r="F75" i="1"/>
  <c r="F72" i="1"/>
  <c r="F71" i="1"/>
  <c r="F13" i="1"/>
  <c r="F60" i="1" s="1"/>
  <c r="F36" i="1"/>
  <c r="F45" i="1"/>
  <c r="F38" i="1"/>
  <c r="F35" i="1"/>
  <c r="F37" i="1" s="1"/>
  <c r="F25" i="1"/>
  <c r="F23" i="1"/>
  <c r="F22" i="1"/>
  <c r="F55" i="1"/>
  <c r="F64" i="1"/>
  <c r="F59" i="1"/>
  <c r="F14" i="1"/>
  <c r="F10" i="1"/>
  <c r="F11" i="1"/>
  <c r="F12" i="1"/>
  <c r="F9" i="1"/>
  <c r="F49" i="1"/>
  <c r="F50" i="1"/>
  <c r="F51" i="1"/>
  <c r="F48" i="1"/>
  <c r="F17" i="1"/>
  <c r="F5" i="1"/>
  <c r="I75" i="1"/>
  <c r="I9" i="1"/>
  <c r="I17" i="1"/>
  <c r="I5" i="1"/>
  <c r="I53" i="1"/>
  <c r="I76" i="1"/>
  <c r="I3" i="1"/>
  <c r="I43" i="1"/>
  <c r="I45" i="1"/>
  <c r="I79" i="1"/>
  <c r="I56" i="1"/>
  <c r="I8" i="1"/>
  <c r="I10" i="1"/>
  <c r="I34" i="1"/>
  <c r="I4" i="1"/>
  <c r="I22" i="1"/>
  <c r="I42" i="1"/>
  <c r="I20" i="1"/>
  <c r="I12" i="1"/>
  <c r="I54" i="1"/>
  <c r="I64" i="1"/>
  <c r="I24" i="1"/>
  <c r="I78" i="1"/>
  <c r="I11" i="1"/>
  <c r="I58" i="1"/>
  <c r="I71" i="1"/>
  <c r="I61" i="1"/>
  <c r="I13" i="1"/>
  <c r="I50" i="1"/>
  <c r="I47" i="1"/>
  <c r="I60" i="1"/>
  <c r="I26" i="1"/>
  <c r="I57" i="1"/>
  <c r="I44" i="1"/>
  <c r="I55" i="1"/>
  <c r="I39" i="1"/>
  <c r="I29" i="1"/>
  <c r="I40" i="1"/>
  <c r="I46" i="1"/>
  <c r="I31" i="1"/>
  <c r="I16" i="1"/>
  <c r="I74" i="1"/>
  <c r="I6" i="1"/>
  <c r="I32" i="1"/>
  <c r="I77" i="1"/>
  <c r="I67" i="1"/>
  <c r="I15" i="1"/>
  <c r="I73" i="1"/>
  <c r="I18" i="1"/>
  <c r="I37" i="1"/>
  <c r="I30" i="1"/>
  <c r="I38" i="1"/>
  <c r="I65" i="1"/>
  <c r="I28" i="1"/>
  <c r="I48" i="1"/>
  <c r="I52" i="1"/>
  <c r="I62" i="1"/>
  <c r="I72" i="1"/>
  <c r="I36" i="1"/>
  <c r="I59" i="1"/>
  <c r="I27" i="1"/>
  <c r="I63" i="1"/>
  <c r="I7" i="1"/>
  <c r="I41" i="1"/>
  <c r="I68" i="1"/>
  <c r="I25" i="1"/>
  <c r="I19" i="1"/>
  <c r="I2" i="1"/>
  <c r="I33" i="1"/>
  <c r="I23" i="1"/>
  <c r="I35" i="1"/>
  <c r="I51" i="1"/>
  <c r="I66" i="1"/>
  <c r="I14" i="1"/>
  <c r="I21" i="1"/>
  <c r="I49" i="1"/>
  <c r="F61" i="1" l="1"/>
  <c r="F65" i="1"/>
  <c r="F66" i="1" s="1"/>
  <c r="F68" i="1" s="1"/>
  <c r="F77" i="1"/>
  <c r="F53" i="1"/>
  <c r="F63" i="1"/>
  <c r="F62" i="1"/>
  <c r="F67" i="1"/>
</calcChain>
</file>

<file path=xl/sharedStrings.xml><?xml version="1.0" encoding="utf-8"?>
<sst xmlns="http://schemas.openxmlformats.org/spreadsheetml/2006/main" count="528" uniqueCount="206">
  <si>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</si>
  <si>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</si>
  <si>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</si>
  <si>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</si>
  <si>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</si>
  <si>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</si>
  <si>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</si>
  <si>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</si>
  <si>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</si>
  <si>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</si>
  <si>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</si>
  <si>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</si>
  <si>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</si>
  <si>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</si>
  <si>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</si>
  <si>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</si>
  <si>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</si>
  <si>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</si>
  <si>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</si>
  <si>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</si>
  <si>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</si>
  <si>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</si>
  <si>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</si>
  <si>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</si>
  <si>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</si>
  <si>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</si>
  <si>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</si>
  <si>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</si>
  <si>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</si>
  <si>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</si>
  <si>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</si>
  <si>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</si>
  <si>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</si>
  <si>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</si>
  <si>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</si>
  <si>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</si>
  <si>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</si>
  <si>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</si>
  <si>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</si>
  <si>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</si>
  <si>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</si>
  <si>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</si>
  <si>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</si>
  <si>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</si>
  <si>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</si>
  <si>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</si>
  <si>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</si>
  <si>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</si>
  <si>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</si>
  <si>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</si>
  <si>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</si>
  <si>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</si>
  <si>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</si>
  <si>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</si>
  <si>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</si>
  <si>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</si>
  <si>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</si>
  <si>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</si>
  <si>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</si>
  <si>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</si>
  <si>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</si>
  <si>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</si>
  <si>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</si>
  <si>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</si>
  <si>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</si>
  <si>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</si>
  <si>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</si>
  <si>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</si>
  <si>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</si>
  <si>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</si>
  <si>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</si>
  <si>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</si>
  <si>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</si>
  <si>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</si>
  <si>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</si>
  <si>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</si>
  <si>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</si>
  <si>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</si>
  <si>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</si>
  <si>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</si>
  <si>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</si>
  <si>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</si>
  <si>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</si>
  <si>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</si>
  <si>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</si>
  <si>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</si>
  <si>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</si>
  <si>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</si>
  <si>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</si>
  <si>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</si>
  <si>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</si>
  <si>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</si>
  <si>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</si>
  <si>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</si>
  <si>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</si>
  <si>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</si>
  <si>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</si>
  <si>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</si>
  <si>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</si>
  <si>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</si>
  <si>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</si>
  <si>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</si>
  <si>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</si>
  <si>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</si>
  <si>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</si>
  <si>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</si>
  <si>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</si>
  <si>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</si>
  <si>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</si>
  <si>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</si>
  <si>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</si>
  <si>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</si>
  <si>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</si>
  <si>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</si>
  <si>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</si>
  <si>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</si>
  <si>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</si>
  <si>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</si>
  <si>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</si>
  <si>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</si>
  <si>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</si>
  <si>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</si>
  <si>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</si>
  <si>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</si>
  <si>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</si>
  <si>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</si>
  <si>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</si>
  <si>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</si>
  <si>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</si>
  <si>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</si>
  <si>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</si>
  <si>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</si>
  <si>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</si>
  <si>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</si>
  <si>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</si>
  <si>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</si>
  <si>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</si>
  <si>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</si>
  <si>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</si>
  <si>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</si>
  <si>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</si>
  <si>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</si>
  <si>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</si>
  <si>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</si>
  <si>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</si>
  <si>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</si>
  <si>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</si>
  <si>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</si>
  <si>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</si>
  <si>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</si>
  <si>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</si>
  <si>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</si>
  <si>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</si>
  <si>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</si>
  <si>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</si>
  <si>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</si>
  <si>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</si>
  <si>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</si>
  <si>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</si>
  <si>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</si>
  <si>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</si>
  <si>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</si>
  <si>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</si>
  <si>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</si>
  <si>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</si>
  <si>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</si>
  <si>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</si>
  <si>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</si>
  <si>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</si>
  <si>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</si>
  <si>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</si>
  <si>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</si>
  <si>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</si>
  <si>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</si>
  <si>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</si>
  <si>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</si>
  <si>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</si>
  <si>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</si>
  <si>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</si>
  <si>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</si>
  <si>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</si>
  <si>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</si>
  <si>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</si>
  <si>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</si>
  <si>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</si>
  <si>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</si>
  <si>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</si>
  <si>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</si>
  <si>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</si>
  <si>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</si>
  <si>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</si>
  <si>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</si>
  <si>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</si>
  <si>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</si>
  <si>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</si>
  <si>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</si>
  <si>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</si>
  <si>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calc/guess</t>
  </si>
  <si>
    <t>Ayyar18, Table 4 kin https://doi.org/10.1007/s10928-018-9585-x(012 345678,9-().volV)(0123456789().,-volV)</t>
  </si>
  <si>
    <t>Ayyar18, Table 4 kout https://doi.org/10.1007/s10928-018-9585-x(012 345678,9-().volV)(0123456789().,-volV)</t>
  </si>
  <si>
    <t>V1</t>
  </si>
  <si>
    <t>V2</t>
  </si>
  <si>
    <t>V3</t>
  </si>
  <si>
    <t>All</t>
  </si>
  <si>
    <t>Tissue Volume</t>
  </si>
  <si>
    <t>used for Vlink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</si>
</sst>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68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0" totalsRowShown="0" headerRowDxfId="38" dataDxfId="37">
  <autoFilter ref="A1:J80" xr:uid="{00000000-0009-0000-0100-000001000000}"/>
  <tableColumns count="10">
    <tableColumn id="1" xr3:uid="{00000000-0010-0000-0000-000001000000}" name="Order" dataDxfId="36"/>
    <tableColumn id="2" xr3:uid="{00000000-0010-0000-0000-000002000000}" name="ParamType" dataDxfId="35"/>
    <tableColumn id="3" xr3:uid="{00000000-0010-0000-0000-000003000000}" name="Molecule" dataDxfId="34"/>
    <tableColumn id="4" xr3:uid="{00000000-0010-0000-0000-000004000000}" name="Description" dataDxfId="33"/>
    <tableColumn id="5" xr3:uid="{00000000-0010-0000-0000-000005000000}" name="Parameter" dataDxfId="32"/>
    <tableColumn id="6" xr3:uid="{00000000-0010-0000-0000-000006000000}" name="Value" dataDxfId="31"/>
    <tableColumn id="7" xr3:uid="{00000000-0010-0000-0000-000007000000}" name="Units" dataDxfId="30"/>
    <tableColumn id="8" xr3:uid="{00000000-0010-0000-0000-000008000000}" name="Source" dataDxfId="29"/>
    <tableColumn id="10" xr3:uid="{00000000-0010-0000-0000-00000A000000}" name="Formula" dataDxfId="28">
      <calculatedColumnFormula>_xlfn.IFNA(_xlfn.FORMULATEXT(F2),"")</calculatedColumnFormula>
    </tableColumn>
    <tableColumn id="9" xr3:uid="{00000000-0010-0000-0000-000009000000}" name="Comment or Reference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60" zoomScale="99" workbookViewId="0">
      <selection activeCell="A78" sqref="A78:XFD80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13">
        <v>6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kshedDM1</f>
        <v>6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194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13">
        <f>VD1_/VD3_*k13d_prop*3</f>
        <v>0.45123966942148763</v>
      </c>
      <c r="G65" s="18" t="s">
        <v>4</v>
      </c>
      <c r="H65" s="18" t="s">
        <v>197</v>
      </c>
      <c r="I65" s="22" t="str">
        <f t="shared" ca="1" si="2"/>
        <v>=VD1_/VD3_*k13d_prop*3</v>
      </c>
      <c r="J65" s="1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3">
        <f>0.002*24</f>
        <v>4.8000000000000001E-2</v>
      </c>
      <c r="G69" s="2" t="s">
        <v>4</v>
      </c>
      <c r="H69" s="2" t="s">
        <v>53</v>
      </c>
      <c r="I69" s="12" t="str">
        <f t="shared" ca="1" si="2"/>
        <v>=0.002*24</v>
      </c>
      <c r="J69" s="15" t="s">
        <v>198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0.23*24</f>
        <v>5.5200000000000005</v>
      </c>
      <c r="G70" s="2" t="s">
        <v>4</v>
      </c>
      <c r="H70" s="2" t="s">
        <v>53</v>
      </c>
      <c r="I70" s="12" t="str">
        <f t="shared" ca="1" si="2"/>
        <v>=0.23*24</v>
      </c>
      <c r="J70" s="12" t="s">
        <v>199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4.8000000000000001E-2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5.5200000000000005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182</v>
      </c>
      <c r="C73" s="8" t="s">
        <v>68</v>
      </c>
      <c r="D73" s="8" t="s">
        <v>182</v>
      </c>
      <c r="E73" s="2" t="s">
        <v>182</v>
      </c>
      <c r="F73" s="3">
        <f>1200*6.67</f>
        <v>8004</v>
      </c>
      <c r="G73" s="2" t="s">
        <v>183</v>
      </c>
      <c r="H73" s="2" t="s">
        <v>53</v>
      </c>
      <c r="I73" s="12" t="str">
        <f t="shared" ca="1" si="2"/>
        <v>=1200*6.67</v>
      </c>
      <c r="J73" s="9" t="s">
        <v>184</v>
      </c>
    </row>
    <row r="74" spans="1:10" s="6" customFormat="1" x14ac:dyDescent="0.2">
      <c r="A74" s="8">
        <v>73</v>
      </c>
      <c r="B74" s="8" t="s">
        <v>182</v>
      </c>
      <c r="C74" s="8" t="s">
        <v>68</v>
      </c>
      <c r="D74" s="8" t="s">
        <v>187</v>
      </c>
      <c r="E74" s="2" t="s">
        <v>186</v>
      </c>
      <c r="F74" s="3">
        <v>21</v>
      </c>
      <c r="G74" s="2" t="s">
        <v>188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190</v>
      </c>
      <c r="E75" s="2" t="s">
        <v>185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192</v>
      </c>
      <c r="E76" s="2" t="s">
        <v>193</v>
      </c>
      <c r="F76" s="3">
        <f>kshedDM3+keDM3</f>
        <v>6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191</v>
      </c>
      <c r="E77" s="2" t="s">
        <v>189</v>
      </c>
      <c r="F77" s="16">
        <f>keDMtot*M30_/(k31D_thurber*Cavg)</f>
        <v>3.1921039843450377E-2</v>
      </c>
      <c r="G77" s="17" t="s">
        <v>3</v>
      </c>
      <c r="H77" s="17" t="s">
        <v>195</v>
      </c>
      <c r="I77" s="21" t="str">
        <f t="shared" ca="1" si="2"/>
        <v>=keDMtot*M30_/(k31D_thurber*Cavg)</v>
      </c>
      <c r="J77" s="9" t="s">
        <v>196</v>
      </c>
    </row>
    <row r="78" spans="1:10" s="6" customFormat="1" x14ac:dyDescent="0.2">
      <c r="A78" s="8">
        <v>77</v>
      </c>
      <c r="B78" s="8" t="s">
        <v>48</v>
      </c>
      <c r="C78" s="8" t="s">
        <v>203</v>
      </c>
      <c r="D78" s="8" t="s">
        <v>62</v>
      </c>
      <c r="E78" s="2" t="s">
        <v>200</v>
      </c>
      <c r="F78" s="3">
        <f>VD1_</f>
        <v>3.28</v>
      </c>
      <c r="G78" s="2" t="s">
        <v>2</v>
      </c>
      <c r="H78" s="2" t="s">
        <v>52</v>
      </c>
      <c r="I78" s="12" t="str">
        <f t="shared" ca="1" si="2"/>
        <v>=VD1_</v>
      </c>
      <c r="J78" s="9" t="s">
        <v>205</v>
      </c>
    </row>
    <row r="79" spans="1:10" x14ac:dyDescent="0.2">
      <c r="A79" s="8">
        <v>78</v>
      </c>
      <c r="B79" s="8" t="s">
        <v>48</v>
      </c>
      <c r="C79" s="8" t="s">
        <v>203</v>
      </c>
      <c r="D79" s="8" t="s">
        <v>63</v>
      </c>
      <c r="E79" s="2" t="s">
        <v>201</v>
      </c>
      <c r="F79" s="3">
        <f>VD2_</f>
        <v>3.63</v>
      </c>
      <c r="G79" s="2" t="s">
        <v>2</v>
      </c>
      <c r="H79" s="2" t="s">
        <v>52</v>
      </c>
      <c r="I79" s="12" t="str">
        <f t="shared" ca="1" si="2"/>
        <v>=VD2_</v>
      </c>
      <c r="J79" s="9" t="s">
        <v>205</v>
      </c>
    </row>
    <row r="80" spans="1:10" x14ac:dyDescent="0.2">
      <c r="A80" s="25">
        <v>79</v>
      </c>
      <c r="B80" s="8" t="s">
        <v>175</v>
      </c>
      <c r="C80" s="8" t="s">
        <v>203</v>
      </c>
      <c r="D80" s="8" t="s">
        <v>204</v>
      </c>
      <c r="E80" s="26" t="s">
        <v>202</v>
      </c>
      <c r="F80" s="27">
        <f>VD3_</f>
        <v>0.1</v>
      </c>
      <c r="G80" s="2" t="s">
        <v>2</v>
      </c>
      <c r="H80" s="2" t="s">
        <v>52</v>
      </c>
      <c r="I80" s="28" t="str">
        <f ca="1">_xlfn.IFNA(_xlfn.FORMULATEXT(F80),"")</f>
        <v>=VD3_</v>
      </c>
      <c r="J80" s="9" t="s">
        <v>205</v>
      </c>
    </row>
  </sheetData>
  <conditionalFormatting sqref="F293">
    <cfRule type="containsText" dxfId="67" priority="66" operator="containsText" text="derived">
      <formula>NOT(ISERROR(SEARCH("derived",F293)))</formula>
    </cfRule>
  </conditionalFormatting>
  <conditionalFormatting sqref="J8">
    <cfRule type="expression" dxfId="66" priority="64">
      <formula>$H2="fit"</formula>
    </cfRule>
  </conditionalFormatting>
  <conditionalFormatting sqref="H55:I58 K55:K58 D58 C55:C58 J25:J28 K24:K28 K31:K34 I24:J24 G35:G36 H24:I38 B53:K53 B47:H52 I37:I66 A1:K3 C37:G38 C24:G30 B24:B46 C54:K54 A81:K1048576 B71:H72 B54:B68 B4:K23 J29:K30 C39:H46 J35:K52 C35:E36 C59:K68 A4:A77 K69:K70 B69:C70 A79:G80 I71:K80">
    <cfRule type="containsText" dxfId="65" priority="63" operator="containsText" text="calc">
      <formula>NOT(ISERROR(SEARCH("calc",A1)))</formula>
    </cfRule>
  </conditionalFormatting>
  <conditionalFormatting sqref="H81:I1048576 H1:I68 H71:H72 I71:I80">
    <cfRule type="containsText" dxfId="64" priority="61" operator="containsText" text="literature">
      <formula>NOT(ISERROR(SEARCH("literature",H1)))</formula>
    </cfRule>
    <cfRule type="containsText" dxfId="63" priority="62" operator="containsText" text="guess">
      <formula>NOT(ISERROR(SEARCH("guess",H1)))</formula>
    </cfRule>
  </conditionalFormatting>
  <conditionalFormatting sqref="H1:I38 I37:I52 H81:I1048576 H39:H52 H53:I68 H71:H72 I71:I80">
    <cfRule type="containsText" dxfId="62" priority="56" operator="containsText" text="not used">
      <formula>NOT(ISERROR(SEARCH("not used",H1)))</formula>
    </cfRule>
    <cfRule type="containsText" dxfId="61" priority="57" operator="containsText" text="literature">
      <formula>NOT(ISERROR(SEARCH("literature",H1)))</formula>
    </cfRule>
    <cfRule type="containsText" dxfId="60" priority="58" operator="containsText" text="guess">
      <formula>NOT(ISERROR(SEARCH("guess",H1)))</formula>
    </cfRule>
    <cfRule type="containsText" dxfId="59" priority="59" operator="containsText" text="calc">
      <formula>NOT(ISERROR(SEARCH("calc",H1)))</formula>
    </cfRule>
    <cfRule type="containsText" dxfId="58" priority="60" operator="containsText" text="check">
      <formula>NOT(ISERROR(SEARCH("check",H1)))</formula>
    </cfRule>
  </conditionalFormatting>
  <conditionalFormatting sqref="H81:H1048576 H1:H68 H71:H72">
    <cfRule type="containsText" dxfId="57" priority="55" operator="containsText" text="internal data">
      <formula>NOT(ISERROR(SEARCH("internal data",H1)))</formula>
    </cfRule>
  </conditionalFormatting>
  <conditionalFormatting sqref="H73:H77">
    <cfRule type="containsText" dxfId="56" priority="45" operator="containsText" text="calc">
      <formula>NOT(ISERROR(SEARCH("calc",H73)))</formula>
    </cfRule>
  </conditionalFormatting>
  <conditionalFormatting sqref="H73:H77">
    <cfRule type="containsText" dxfId="55" priority="43" operator="containsText" text="literature">
      <formula>NOT(ISERROR(SEARCH("literature",H73)))</formula>
    </cfRule>
    <cfRule type="containsText" dxfId="54" priority="44" operator="containsText" text="guess">
      <formula>NOT(ISERROR(SEARCH("guess",H73)))</formula>
    </cfRule>
  </conditionalFormatting>
  <conditionalFormatting sqref="H73:H77">
    <cfRule type="containsText" dxfId="53" priority="38" operator="containsText" text="not used">
      <formula>NOT(ISERROR(SEARCH("not used",H73)))</formula>
    </cfRule>
    <cfRule type="containsText" dxfId="52" priority="39" operator="containsText" text="literature">
      <formula>NOT(ISERROR(SEARCH("literature",H73)))</formula>
    </cfRule>
    <cfRule type="containsText" dxfId="51" priority="40" operator="containsText" text="guess">
      <formula>NOT(ISERROR(SEARCH("guess",H73)))</formula>
    </cfRule>
    <cfRule type="containsText" dxfId="50" priority="41" operator="containsText" text="calc">
      <formula>NOT(ISERROR(SEARCH("calc",H73)))</formula>
    </cfRule>
    <cfRule type="containsText" dxfId="49" priority="42" operator="containsText" text="check">
      <formula>NOT(ISERROR(SEARCH("check",H73)))</formula>
    </cfRule>
  </conditionalFormatting>
  <conditionalFormatting sqref="H73:H77">
    <cfRule type="containsText" dxfId="48" priority="37" operator="containsText" text="internal data">
      <formula>NOT(ISERROR(SEARCH("internal data",H73)))</formula>
    </cfRule>
  </conditionalFormatting>
  <conditionalFormatting sqref="D69:J70">
    <cfRule type="containsText" dxfId="47" priority="36" operator="containsText" text="calc">
      <formula>NOT(ISERROR(SEARCH("calc",D69)))</formula>
    </cfRule>
  </conditionalFormatting>
  <conditionalFormatting sqref="H69:I70">
    <cfRule type="containsText" dxfId="46" priority="34" operator="containsText" text="literature">
      <formula>NOT(ISERROR(SEARCH("literature",H69)))</formula>
    </cfRule>
    <cfRule type="containsText" dxfId="45" priority="35" operator="containsText" text="guess">
      <formula>NOT(ISERROR(SEARCH("guess",H69)))</formula>
    </cfRule>
  </conditionalFormatting>
  <conditionalFormatting sqref="H69:I70">
    <cfRule type="containsText" dxfId="44" priority="29" operator="containsText" text="not used">
      <formula>NOT(ISERROR(SEARCH("not used",H69)))</formula>
    </cfRule>
    <cfRule type="containsText" dxfId="43" priority="30" operator="containsText" text="literature">
      <formula>NOT(ISERROR(SEARCH("literature",H69)))</formula>
    </cfRule>
    <cfRule type="containsText" dxfId="42" priority="31" operator="containsText" text="guess">
      <formula>NOT(ISERROR(SEARCH("guess",H69)))</formula>
    </cfRule>
    <cfRule type="containsText" dxfId="41" priority="32" operator="containsText" text="calc">
      <formula>NOT(ISERROR(SEARCH("calc",H69)))</formula>
    </cfRule>
    <cfRule type="containsText" dxfId="40" priority="33" operator="containsText" text="check">
      <formula>NOT(ISERROR(SEARCH("check",H69)))</formula>
    </cfRule>
  </conditionalFormatting>
  <conditionalFormatting sqref="H69:H70">
    <cfRule type="containsText" dxfId="39" priority="28" operator="containsText" text="internal data">
      <formula>NOT(ISERROR(SEARCH("internal data",H69)))</formula>
    </cfRule>
  </conditionalFormatting>
  <conditionalFormatting sqref="H78">
    <cfRule type="containsText" dxfId="26" priority="27" operator="containsText" text="calc">
      <formula>NOT(ISERROR(SEARCH("calc",H78)))</formula>
    </cfRule>
  </conditionalFormatting>
  <conditionalFormatting sqref="H78">
    <cfRule type="containsText" dxfId="25" priority="25" operator="containsText" text="literature">
      <formula>NOT(ISERROR(SEARCH("literature",H78)))</formula>
    </cfRule>
    <cfRule type="containsText" dxfId="24" priority="26" operator="containsText" text="guess">
      <formula>NOT(ISERROR(SEARCH("guess",H78)))</formula>
    </cfRule>
  </conditionalFormatting>
  <conditionalFormatting sqref="H78">
    <cfRule type="containsText" dxfId="23" priority="20" operator="containsText" text="not used">
      <formula>NOT(ISERROR(SEARCH("not used",H78)))</formula>
    </cfRule>
    <cfRule type="containsText" dxfId="22" priority="21" operator="containsText" text="literature">
      <formula>NOT(ISERROR(SEARCH("literature",H78)))</formula>
    </cfRule>
    <cfRule type="containsText" dxfId="21" priority="22" operator="containsText" text="guess">
      <formula>NOT(ISERROR(SEARCH("guess",H78)))</formula>
    </cfRule>
    <cfRule type="containsText" dxfId="20" priority="23" operator="containsText" text="calc">
      <formula>NOT(ISERROR(SEARCH("calc",H78)))</formula>
    </cfRule>
    <cfRule type="containsText" dxfId="19" priority="24" operator="containsText" text="check">
      <formula>NOT(ISERROR(SEARCH("check",H78)))</formula>
    </cfRule>
  </conditionalFormatting>
  <conditionalFormatting sqref="H78">
    <cfRule type="containsText" dxfId="18" priority="19" operator="containsText" text="internal data">
      <formula>NOT(ISERROR(SEARCH("internal data",H78)))</formula>
    </cfRule>
  </conditionalFormatting>
  <conditionalFormatting sqref="H79">
    <cfRule type="containsText" dxfId="17" priority="18" operator="containsText" text="calc">
      <formula>NOT(ISERROR(SEARCH("calc",H79)))</formula>
    </cfRule>
  </conditionalFormatting>
  <conditionalFormatting sqref="H79">
    <cfRule type="containsText" dxfId="16" priority="16" operator="containsText" text="literature">
      <formula>NOT(ISERROR(SEARCH("literature",H79)))</formula>
    </cfRule>
    <cfRule type="containsText" dxfId="15" priority="17" operator="containsText" text="guess">
      <formula>NOT(ISERROR(SEARCH("guess",H79)))</formula>
    </cfRule>
  </conditionalFormatting>
  <conditionalFormatting sqref="H79">
    <cfRule type="containsText" dxfId="14" priority="11" operator="containsText" text="not used">
      <formula>NOT(ISERROR(SEARCH("not used",H79)))</formula>
    </cfRule>
    <cfRule type="containsText" dxfId="13" priority="12" operator="containsText" text="literature">
      <formula>NOT(ISERROR(SEARCH("literature",H79)))</formula>
    </cfRule>
    <cfRule type="containsText" dxfId="12" priority="13" operator="containsText" text="guess">
      <formula>NOT(ISERROR(SEARCH("guess",H79)))</formula>
    </cfRule>
    <cfRule type="containsText" dxfId="11" priority="14" operator="containsText" text="calc">
      <formula>NOT(ISERROR(SEARCH("calc",H79)))</formula>
    </cfRule>
    <cfRule type="containsText" dxfId="10" priority="15" operator="containsText" text="check">
      <formula>NOT(ISERROR(SEARCH("check",H79)))</formula>
    </cfRule>
  </conditionalFormatting>
  <conditionalFormatting sqref="H79">
    <cfRule type="containsText" dxfId="9" priority="10" operator="containsText" text="internal data">
      <formula>NOT(ISERROR(SEARCH("internal data",H79)))</formula>
    </cfRule>
  </conditionalFormatting>
  <conditionalFormatting sqref="H80">
    <cfRule type="containsText" dxfId="8" priority="9" operator="containsText" text="calc">
      <formula>NOT(ISERROR(SEARCH("calc",H80)))</formula>
    </cfRule>
  </conditionalFormatting>
  <conditionalFormatting sqref="H80">
    <cfRule type="containsText" dxfId="7" priority="7" operator="containsText" text="literature">
      <formula>NOT(ISERROR(SEARCH("literature",H80)))</formula>
    </cfRule>
    <cfRule type="containsText" dxfId="6" priority="8" operator="containsText" text="guess">
      <formula>NOT(ISERROR(SEARCH("guess",H80)))</formula>
    </cfRule>
  </conditionalFormatting>
  <conditionalFormatting sqref="H80">
    <cfRule type="containsText" dxfId="5" priority="2" operator="containsText" text="not used">
      <formula>NOT(ISERROR(SEARCH("not used",H80)))</formula>
    </cfRule>
    <cfRule type="containsText" dxfId="4" priority="3" operator="containsText" text="literature">
      <formula>NOT(ISERROR(SEARCH("literature",H80)))</formula>
    </cfRule>
    <cfRule type="containsText" dxfId="3" priority="4" operator="containsText" text="guess">
      <formula>NOT(ISERROR(SEARCH("guess",H80)))</formula>
    </cfRule>
    <cfRule type="containsText" dxfId="2" priority="5" operator="containsText" text="calc">
      <formula>NOT(ISERROR(SEARCH("calc",H80)))</formula>
    </cfRule>
    <cfRule type="containsText" dxfId="1" priority="6" operator="containsText" text="check">
      <formula>NOT(ISERROR(SEARCH("check",H80)))</formula>
    </cfRule>
  </conditionalFormatting>
  <conditionalFormatting sqref="H80">
    <cfRule type="containsText" dxfId="0" priority="1" operator="containsText" text="internal data">
      <formula>NOT(ISERROR(SEARCH("internal data",H80)))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k13M</vt:lpstr>
      <vt:lpstr>k13S</vt:lpstr>
      <vt:lpstr>k21D</vt:lpstr>
      <vt:lpstr>k31D</vt:lpstr>
      <vt:lpstr>k31D_prop</vt:lpstr>
      <vt:lpstr>k31D_thurber</vt:lpstr>
      <vt:lpstr>k31M</vt:lpstr>
      <vt:lpstr>Kd</vt:lpstr>
      <vt:lpstr>keD</vt:lpstr>
      <vt:lpstr>keD3_</vt:lpstr>
      <vt:lpstr>keDM3</vt:lpstr>
      <vt:lpstr>keDMtot</vt:lpstr>
      <vt:lpstr>keDS1</vt:lpstr>
      <vt:lpstr>keM</vt:lpstr>
      <vt:lpstr>keM3_</vt:lpstr>
      <vt:lpstr>koff</vt:lpstr>
      <vt:lpstr>kon</vt:lpstr>
      <vt:lpstr>kshed</vt:lpstr>
      <vt:lpstr>kshedDM1</vt:lpstr>
      <vt:lpstr>kshedDM3</vt:lpstr>
      <vt:lpstr>kshedM1</vt:lpstr>
      <vt:lpstr>kshedM3</vt:lpstr>
      <vt:lpstr>M10_</vt:lpstr>
      <vt:lpstr>M30_</vt:lpstr>
      <vt:lpstr>Mfrac</vt:lpstr>
      <vt:lpstr>MWS</vt:lpstr>
      <vt:lpstr>Npercell</vt:lpstr>
      <vt:lpstr>P</vt:lpstr>
      <vt:lpstr>Q</vt:lpstr>
      <vt:lpstr>Rcap</vt:lpstr>
      <vt:lpstr>Rho</vt:lpstr>
      <vt:lpstr>Rhoblood</vt:lpstr>
      <vt:lpstr>Rkrogh</vt:lpstr>
      <vt:lpstr>S10_</vt:lpstr>
      <vt:lpstr>S1acc</vt:lpstr>
      <vt:lpstr>Tau</vt:lpstr>
      <vt:lpstr>Tfrac</vt:lpstr>
      <vt:lpstr>Vc</vt:lpstr>
      <vt:lpstr>VcDS</vt:lpstr>
      <vt:lpstr>VcS</vt:lpstr>
      <vt:lpstr>VD1_</vt:lpstr>
      <vt:lpstr>VD2_</vt:lpstr>
      <vt:lpstr>VD3_</vt:lpstr>
      <vt:lpstr>VDS1_</vt:lpstr>
      <vt:lpstr>Vp</vt:lpstr>
      <vt:lpstr>VS1_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2018-12-20T20:18:25Z</dcterms:modified>
</cp:coreProperties>
</file>