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222eb9c0f7233/Documents/"/>
    </mc:Choice>
  </mc:AlternateContent>
  <xr:revisionPtr revIDLastSave="0" documentId="8_{BC637887-4C17-4345-B4F3-49933C259258}" xr6:coauthVersionLast="47" xr6:coauthVersionMax="47" xr10:uidLastSave="{00000000-0000-0000-0000-000000000000}"/>
  <bookViews>
    <workbookView xWindow="0" yWindow="840" windowWidth="34200" windowHeight="21400" xr2:uid="{5E33987D-38D4-F548-A81E-F62DED772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2" i="1" l="1"/>
  <c r="G192" i="1"/>
  <c r="G193" i="1"/>
  <c r="G194" i="1"/>
  <c r="F192" i="1"/>
  <c r="F193" i="1"/>
  <c r="F194" i="1"/>
  <c r="G191" i="1"/>
  <c r="F191" i="1"/>
  <c r="E193" i="1"/>
  <c r="E191" i="1"/>
  <c r="E194" i="1"/>
  <c r="E192" i="1"/>
  <c r="D194" i="1"/>
  <c r="D193" i="1"/>
  <c r="D191" i="1"/>
  <c r="D176" i="1"/>
  <c r="D177" i="1"/>
  <c r="D178" i="1"/>
  <c r="D175" i="1"/>
  <c r="D159" i="1"/>
  <c r="D160" i="1"/>
  <c r="D161" i="1"/>
  <c r="D162" i="1"/>
  <c r="D143" i="1"/>
  <c r="D144" i="1"/>
  <c r="D145" i="1"/>
  <c r="D146" i="1"/>
  <c r="D130" i="1" a="1"/>
  <c r="D130" i="1" s="1"/>
  <c r="D119" i="1" a="1"/>
  <c r="D119" i="1" s="1"/>
  <c r="D109" i="1"/>
  <c r="D96" i="1" a="1"/>
  <c r="D96" i="1" s="1"/>
  <c r="E34" i="1"/>
  <c r="D35" i="1"/>
  <c r="D36" i="1"/>
  <c r="D37" i="1"/>
  <c r="E28" i="1"/>
  <c r="E27" i="1"/>
  <c r="E36" i="1" s="1"/>
  <c r="F84" i="1" s="1"/>
  <c r="D98" i="1" s="1" a="1"/>
  <c r="D98" i="1" s="1"/>
  <c r="D28" i="1"/>
  <c r="D27" i="1"/>
  <c r="D34" i="1" s="1"/>
  <c r="D84" i="1" s="1"/>
  <c r="E37" i="1" l="1"/>
  <c r="G84" i="1" s="1"/>
  <c r="D99" i="1" s="1" a="1"/>
  <c r="D99" i="1" s="1"/>
  <c r="E35" i="1"/>
  <c r="E84" i="1" s="1"/>
  <c r="D97" i="1" s="1" a="1"/>
  <c r="D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<sst xmlns="http://schemas.openxmlformats.org/spreadsheetml/2006/main" count="129" uniqueCount="101">
  <si>
    <t>Perhitungan Manual Backpropagation</t>
  </si>
  <si>
    <t>No</t>
  </si>
  <si>
    <t>Nama</t>
  </si>
  <si>
    <t>Umur</t>
  </si>
  <si>
    <t>Tekanan Darah</t>
  </si>
  <si>
    <t>Output</t>
  </si>
  <si>
    <t>Jaemin</t>
  </si>
  <si>
    <t>Renjun</t>
  </si>
  <si>
    <t>Winwin</t>
  </si>
  <si>
    <t>Jisung</t>
  </si>
  <si>
    <t>Normalisasi :</t>
  </si>
  <si>
    <t>1. Menentukan variabel data</t>
  </si>
  <si>
    <t xml:space="preserve">2. Menentukan nilai min dan maks dari data masukan yang berjumlah 4 data </t>
  </si>
  <si>
    <t>Min</t>
  </si>
  <si>
    <t>Maks</t>
  </si>
  <si>
    <t>3. Normalisasi data</t>
  </si>
  <si>
    <t>Backpropagation :</t>
  </si>
  <si>
    <r>
      <t>1. Inisialisasi bobot V</t>
    </r>
    <r>
      <rPr>
        <vertAlign val="subscript"/>
        <sz val="12"/>
        <color theme="1"/>
        <rFont val="Times New Roman"/>
        <family val="1"/>
      </rPr>
      <t>ij</t>
    </r>
    <r>
      <rPr>
        <sz val="12"/>
        <color theme="1"/>
        <rFont val="Times New Roman"/>
        <family val="1"/>
      </rPr>
      <t xml:space="preserve"> dan bobot W</t>
    </r>
    <r>
      <rPr>
        <vertAlign val="subscript"/>
        <sz val="12"/>
        <color theme="1"/>
        <rFont val="Times New Roman"/>
        <family val="1"/>
      </rPr>
      <t>jk</t>
    </r>
    <r>
      <rPr>
        <sz val="12"/>
        <color theme="1"/>
        <rFont val="Times New Roman"/>
        <family val="1"/>
      </rPr>
      <t xml:space="preserve"> dengan bilangan acak kecil</t>
    </r>
  </si>
  <si>
    <r>
      <t>a. Inisialisasi bobot V</t>
    </r>
    <r>
      <rPr>
        <vertAlign val="subscript"/>
        <sz val="12"/>
        <color theme="1"/>
        <rFont val="Times New Roman"/>
        <family val="1"/>
      </rPr>
      <t>ij</t>
    </r>
    <r>
      <rPr>
        <sz val="12"/>
        <color theme="1"/>
        <rFont val="Times New Roman"/>
        <family val="1"/>
      </rPr>
      <t xml:space="preserve"> dari input layer ke hidden layer :</t>
    </r>
  </si>
  <si>
    <r>
      <t>V</t>
    </r>
    <r>
      <rPr>
        <vertAlign val="subscript"/>
        <sz val="12"/>
        <color theme="1"/>
        <rFont val="Times New Roman"/>
        <family val="1"/>
      </rPr>
      <t>1</t>
    </r>
  </si>
  <si>
    <r>
      <t>V</t>
    </r>
    <r>
      <rPr>
        <vertAlign val="subscript"/>
        <sz val="12"/>
        <color theme="1"/>
        <rFont val="Times New Roman"/>
        <family val="1"/>
      </rPr>
      <t>0</t>
    </r>
  </si>
  <si>
    <r>
      <t>b. Inisialisasi bobot W</t>
    </r>
    <r>
      <rPr>
        <vertAlign val="subscript"/>
        <sz val="12"/>
        <color theme="1"/>
        <rFont val="Times New Roman"/>
        <family val="1"/>
      </rPr>
      <t>jk</t>
    </r>
    <r>
      <rPr>
        <sz val="12"/>
        <color theme="1"/>
        <rFont val="Times New Roman"/>
        <family val="1"/>
      </rPr>
      <t xml:space="preserve"> dari hidden layer ke output layer</t>
    </r>
  </si>
  <si>
    <t>Y</t>
  </si>
  <si>
    <r>
      <t>Z</t>
    </r>
    <r>
      <rPr>
        <vertAlign val="subscript"/>
        <sz val="12"/>
        <color theme="1"/>
        <rFont val="Times New Roman"/>
        <family val="1"/>
      </rPr>
      <t>1</t>
    </r>
  </si>
  <si>
    <r>
      <t>Z</t>
    </r>
    <r>
      <rPr>
        <vertAlign val="subscript"/>
        <sz val="12"/>
        <color theme="1"/>
        <rFont val="Times New Roman"/>
        <family val="1"/>
      </rPr>
      <t>2</t>
    </r>
  </si>
  <si>
    <r>
      <t>Z</t>
    </r>
    <r>
      <rPr>
        <vertAlign val="subscript"/>
        <sz val="12"/>
        <color theme="1"/>
        <rFont val="Times New Roman"/>
        <family val="1"/>
      </rPr>
      <t>3</t>
    </r>
  </si>
  <si>
    <r>
      <t>Z</t>
    </r>
    <r>
      <rPr>
        <vertAlign val="subscript"/>
        <sz val="12"/>
        <color theme="1"/>
        <rFont val="Times New Roman"/>
        <family val="1"/>
      </rPr>
      <t>4</t>
    </r>
  </si>
  <si>
    <t>2. Menentukan maksimum Epoch, minimun error</t>
  </si>
  <si>
    <t>3. Jika kondisi berhenti belum terpenuhi, ulangi langkah 4</t>
  </si>
  <si>
    <t xml:space="preserve"> </t>
  </si>
  <si>
    <t>4. Epoch = Epoch + 1</t>
  </si>
  <si>
    <t>Fase Feedforward :</t>
  </si>
  <si>
    <t>5. Tiap unit masukan menerima sinyal dan diteruskan ke unit hidden</t>
  </si>
  <si>
    <r>
      <t>6. Hitung semua keluaran di unit hidden (Z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 :</t>
    </r>
  </si>
  <si>
    <r>
      <t>Z</t>
    </r>
    <r>
      <rPr>
        <vertAlign val="subscript"/>
        <sz val="12"/>
        <color theme="1"/>
        <rFont val="Times New Roman"/>
        <family val="1"/>
      </rPr>
      <t>net1</t>
    </r>
  </si>
  <si>
    <r>
      <t>Z</t>
    </r>
    <r>
      <rPr>
        <vertAlign val="subscript"/>
        <sz val="12"/>
        <color theme="1"/>
        <rFont val="Times New Roman"/>
        <family val="1"/>
      </rPr>
      <t>net2</t>
    </r>
  </si>
  <si>
    <r>
      <t>Z</t>
    </r>
    <r>
      <rPr>
        <vertAlign val="subscript"/>
        <sz val="12"/>
        <color theme="1"/>
        <rFont val="Times New Roman"/>
        <family val="1"/>
      </rPr>
      <t>net3</t>
    </r>
  </si>
  <si>
    <r>
      <t>Z</t>
    </r>
    <r>
      <rPr>
        <vertAlign val="subscript"/>
        <sz val="12"/>
        <color theme="1"/>
        <rFont val="Times New Roman"/>
        <family val="1"/>
      </rPr>
      <t>net4</t>
    </r>
  </si>
  <si>
    <t xml:space="preserve">Hasil Keluaran di hidden layer : </t>
  </si>
  <si>
    <t>7. Hitung keluaran di hidden layer menggunakan fungsi aktivasi :</t>
  </si>
  <si>
    <t>Hasil Keluaran di hidden layer menggunakan fungsi aktivasi :</t>
  </si>
  <si>
    <r>
      <t>Z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1 / (1 + EXP(-Table7[Znet1]))</t>
    </r>
  </si>
  <si>
    <r>
      <t>Z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= 1 / (1 + EXP(-Table7[Znet2]))</t>
    </r>
  </si>
  <si>
    <r>
      <t>Z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= 1 / (1 + EXP(-Table7[Znet3]))</t>
    </r>
  </si>
  <si>
    <r>
      <t>Z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= 1 / (1 + EXP(-Table7[Znet4]))</t>
    </r>
  </si>
  <si>
    <t>8. Hitung semua jaringan di output layer (Y)</t>
  </si>
  <si>
    <t>Hasil keluaran di output layer :</t>
  </si>
  <si>
    <r>
      <t>Y</t>
    </r>
    <r>
      <rPr>
        <vertAlign val="subscript"/>
        <sz val="12"/>
        <color theme="1"/>
        <rFont val="Times New Roman"/>
        <family val="1"/>
      </rPr>
      <t>net1</t>
    </r>
  </si>
  <si>
    <r>
      <t>Y</t>
    </r>
    <r>
      <rPr>
        <vertAlign val="subscript"/>
        <sz val="12"/>
        <color theme="1"/>
        <rFont val="Times New Roman"/>
        <family val="1"/>
      </rPr>
      <t>net1</t>
    </r>
    <r>
      <rPr>
        <sz val="12"/>
        <color theme="1"/>
        <rFont val="Times New Roman"/>
        <family val="1"/>
      </rPr>
      <t xml:space="preserve"> =  1 * (D96 + E56) * (D97 + E57) * (D98 + E58) * (D99 +E59)</t>
    </r>
  </si>
  <si>
    <r>
      <t>Z</t>
    </r>
    <r>
      <rPr>
        <vertAlign val="subscript"/>
        <sz val="12"/>
        <color theme="1"/>
        <rFont val="Times New Roman"/>
        <family val="1"/>
      </rPr>
      <t>net1</t>
    </r>
    <r>
      <rPr>
        <sz val="12"/>
        <color theme="1"/>
        <rFont val="Times New Roman"/>
        <family val="1"/>
      </rPr>
      <t xml:space="preserve"> = 1 * (0 + 0,2) * (0,333 * 0,3) = 0,1266</t>
    </r>
  </si>
  <si>
    <r>
      <t>Z</t>
    </r>
    <r>
      <rPr>
        <vertAlign val="subscript"/>
        <sz val="12"/>
        <color theme="1"/>
        <rFont val="Times New Roman"/>
        <family val="1"/>
      </rPr>
      <t>net2</t>
    </r>
    <r>
      <rPr>
        <sz val="12"/>
        <color theme="1"/>
        <rFont val="Times New Roman"/>
        <family val="1"/>
      </rPr>
      <t xml:space="preserve"> = 1 * (0,25 + 0,1) * (1 + 0,1) = 0,385</t>
    </r>
  </si>
  <si>
    <r>
      <t>Z</t>
    </r>
    <r>
      <rPr>
        <vertAlign val="subscript"/>
        <sz val="12"/>
        <color theme="1"/>
        <rFont val="Times New Roman"/>
        <family val="1"/>
      </rPr>
      <t>net3</t>
    </r>
    <r>
      <rPr>
        <sz val="12"/>
        <color theme="1"/>
        <rFont val="Times New Roman"/>
        <family val="1"/>
      </rPr>
      <t xml:space="preserve"> = 1 * (0,5 + 0,1) * (0 + 0,3) = 0,18</t>
    </r>
  </si>
  <si>
    <r>
      <t>Z</t>
    </r>
    <r>
      <rPr>
        <vertAlign val="subscript"/>
        <sz val="12"/>
        <color theme="1"/>
        <rFont val="Times New Roman"/>
        <family val="1"/>
      </rPr>
      <t>net4</t>
    </r>
    <r>
      <rPr>
        <sz val="12"/>
        <color theme="1"/>
        <rFont val="Times New Roman"/>
        <family val="1"/>
      </rPr>
      <t xml:space="preserve"> = 1 * (1 + 0,2) * (0,666 + 0,3) = 1,16</t>
    </r>
  </si>
  <si>
    <t xml:space="preserve">9. Hitung keluaran di output layer menggunakan fungsi aktivasi : </t>
  </si>
  <si>
    <t>Hasil keluaran di output layer menggunakan fungsi aktivasi :</t>
  </si>
  <si>
    <r>
      <t>Y</t>
    </r>
    <r>
      <rPr>
        <vertAlign val="subscript"/>
        <sz val="12"/>
        <color theme="1"/>
        <rFont val="Times New Roman"/>
        <family val="1"/>
      </rPr>
      <t>1</t>
    </r>
  </si>
  <si>
    <r>
      <t>Y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1 / (1 + EXP(-Table9[Ynet1]))</t>
    </r>
  </si>
  <si>
    <t>Fase Backward :</t>
  </si>
  <si>
    <t xml:space="preserve">10. Menghitung error output layer pada external input : </t>
  </si>
  <si>
    <r>
      <t>δ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= (Tk - Yk) f'(Y</t>
    </r>
    <r>
      <rPr>
        <vertAlign val="subscript"/>
        <sz val="12"/>
        <color theme="1"/>
        <rFont val="Times New Roman"/>
        <family val="1"/>
      </rPr>
      <t>netk</t>
    </r>
    <r>
      <rPr>
        <sz val="12"/>
        <color theme="1"/>
        <rFont val="Times New Roman"/>
        <family val="1"/>
      </rPr>
      <t>)</t>
    </r>
  </si>
  <si>
    <r>
      <t>δ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(Tk - Yk) Yk(1 - Yk)</t>
    </r>
  </si>
  <si>
    <r>
      <t>δ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</t>
    </r>
  </si>
  <si>
    <r>
      <t>δ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 xml:space="preserve"> = (1 - 0,679402899) * 0,679402899 * (1 - 0,679402899)</t>
    </r>
  </si>
  <si>
    <r>
      <t>11. Menghitung bobot perbaikan W</t>
    </r>
    <r>
      <rPr>
        <vertAlign val="subscript"/>
        <sz val="12"/>
        <color theme="1"/>
        <rFont val="Times New Roman"/>
        <family val="1"/>
      </rPr>
      <t>jk</t>
    </r>
    <r>
      <rPr>
        <sz val="12"/>
        <color theme="1"/>
        <rFont val="Times New Roman"/>
        <family val="1"/>
      </rPr>
      <t xml:space="preserve"> : </t>
    </r>
  </si>
  <si>
    <r>
      <t>Hasil perbaikan bobot W</t>
    </r>
    <r>
      <rPr>
        <vertAlign val="subscript"/>
        <sz val="12"/>
        <color theme="1"/>
        <rFont val="Times New Roman"/>
        <family val="1"/>
      </rPr>
      <t>jk</t>
    </r>
    <r>
      <rPr>
        <sz val="12"/>
        <color theme="1"/>
        <rFont val="Times New Roman"/>
        <family val="1"/>
      </rPr>
      <t xml:space="preserve"> : </t>
    </r>
  </si>
  <si>
    <t>W</t>
  </si>
  <si>
    <r>
      <t>𝛥W</t>
    </r>
    <r>
      <rPr>
        <vertAlign val="subscript"/>
        <sz val="12"/>
        <color theme="1"/>
        <rFont val="Times New Roman"/>
        <family val="1"/>
      </rPr>
      <t>jk</t>
    </r>
  </si>
  <si>
    <r>
      <t>𝛥W</t>
    </r>
    <r>
      <rPr>
        <vertAlign val="subscript"/>
        <sz val="12"/>
        <color theme="1"/>
        <rFont val="Times New Roman"/>
        <family val="1"/>
      </rPr>
      <t>11</t>
    </r>
  </si>
  <si>
    <r>
      <t>𝛥W</t>
    </r>
    <r>
      <rPr>
        <vertAlign val="subscript"/>
        <sz val="12"/>
        <color theme="1"/>
        <rFont val="Times New Roman"/>
        <family val="1"/>
      </rPr>
      <t>12</t>
    </r>
  </si>
  <si>
    <r>
      <t>𝛥W</t>
    </r>
    <r>
      <rPr>
        <vertAlign val="subscript"/>
        <sz val="12"/>
        <color theme="1"/>
        <rFont val="Times New Roman"/>
        <family val="1"/>
      </rPr>
      <t>13</t>
    </r>
  </si>
  <si>
    <r>
      <t>𝛥W</t>
    </r>
    <r>
      <rPr>
        <vertAlign val="subscript"/>
        <sz val="12"/>
        <color theme="1"/>
        <rFont val="Times New Roman"/>
        <family val="1"/>
      </rPr>
      <t>14</t>
    </r>
  </si>
  <si>
    <r>
      <t>𝛥W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 xml:space="preserve"> = 0,2 * ($D$130) * D96 = 0,007424744</t>
    </r>
  </si>
  <si>
    <r>
      <t>𝛥W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 xml:space="preserve"> = 0,2 * ($D$130) * D97 = 0,008310953</t>
    </r>
  </si>
  <si>
    <r>
      <t>𝛥W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 xml:space="preserve"> = 0,2 * ($D$130) * D98 = 0,007609858</t>
    </r>
  </si>
  <si>
    <r>
      <t>𝛥W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 xml:space="preserve"> = 0,2 * ($D$130) * D99 = 0,010632884</t>
    </r>
  </si>
  <si>
    <r>
      <t>12. Menghitung δ</t>
    </r>
    <r>
      <rPr>
        <vertAlign val="subscript"/>
        <sz val="12"/>
        <color theme="1"/>
        <rFont val="Times New Roman"/>
        <family val="1"/>
      </rPr>
      <t>netj</t>
    </r>
    <r>
      <rPr>
        <sz val="12"/>
        <color theme="1"/>
        <rFont val="Times New Roman"/>
        <family val="1"/>
      </rPr>
      <t xml:space="preserve"> pada hidden layer : </t>
    </r>
  </si>
  <si>
    <t>Hasil errror output layer pada hidden layer :</t>
  </si>
  <si>
    <r>
      <t>Z</t>
    </r>
    <r>
      <rPr>
        <vertAlign val="subscript"/>
        <sz val="12"/>
        <color theme="1"/>
        <rFont val="Times New Roman"/>
        <family val="1"/>
      </rPr>
      <t>j</t>
    </r>
  </si>
  <si>
    <r>
      <t>δ</t>
    </r>
    <r>
      <rPr>
        <vertAlign val="subscript"/>
        <sz val="12"/>
        <color theme="1"/>
        <rFont val="Times New Roman"/>
        <family val="1"/>
      </rPr>
      <t>netj</t>
    </r>
  </si>
  <si>
    <r>
      <t>δ</t>
    </r>
    <r>
      <rPr>
        <vertAlign val="subscript"/>
        <sz val="12"/>
        <color theme="1"/>
        <rFont val="Times New Roman"/>
        <family val="1"/>
      </rPr>
      <t>net1</t>
    </r>
    <r>
      <rPr>
        <sz val="12"/>
        <color theme="1"/>
        <rFont val="Times New Roman"/>
        <family val="1"/>
      </rPr>
      <t xml:space="preserve"> =  0,069830729 * 0,3 = 0,020949219 </t>
    </r>
  </si>
  <si>
    <r>
      <t>δ</t>
    </r>
    <r>
      <rPr>
        <vertAlign val="subscript"/>
        <sz val="12"/>
        <color theme="1"/>
        <rFont val="Times New Roman"/>
        <family val="1"/>
      </rPr>
      <t>net2</t>
    </r>
    <r>
      <rPr>
        <sz val="12"/>
        <color theme="1"/>
        <rFont val="Times New Roman"/>
        <family val="1"/>
      </rPr>
      <t xml:space="preserve"> =  0,069830729 * 0,2 = 0,020949219 </t>
    </r>
  </si>
  <si>
    <r>
      <t>δ</t>
    </r>
    <r>
      <rPr>
        <vertAlign val="subscript"/>
        <sz val="12"/>
        <color theme="1"/>
        <rFont val="Times New Roman"/>
        <family val="1"/>
      </rPr>
      <t>net3</t>
    </r>
    <r>
      <rPr>
        <sz val="12"/>
        <color theme="1"/>
        <rFont val="Times New Roman"/>
        <family val="1"/>
      </rPr>
      <t xml:space="preserve"> =  0,069830729 * 0,1 = 0,020949219 </t>
    </r>
  </si>
  <si>
    <r>
      <t>δ</t>
    </r>
    <r>
      <rPr>
        <vertAlign val="subscript"/>
        <sz val="12"/>
        <color theme="1"/>
        <rFont val="Times New Roman"/>
        <family val="1"/>
      </rPr>
      <t>net4</t>
    </r>
    <r>
      <rPr>
        <sz val="12"/>
        <color theme="1"/>
        <rFont val="Times New Roman"/>
        <family val="1"/>
      </rPr>
      <t xml:space="preserve"> =  0,069830729 * 1 = 0,020949219 </t>
    </r>
  </si>
  <si>
    <t>13. Menghitung error di hidden layer</t>
  </si>
  <si>
    <r>
      <t>Hasil bobot δ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pada hidden layer</t>
    </r>
  </si>
  <si>
    <r>
      <t>δ</t>
    </r>
    <r>
      <rPr>
        <vertAlign val="subscript"/>
        <sz val="12"/>
        <color theme="1"/>
        <rFont val="Times New Roman"/>
        <family val="1"/>
      </rPr>
      <t>j</t>
    </r>
  </si>
  <si>
    <r>
      <t>δ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 0,020949219 * 0,531624395 (1 - 0,531624395) = 0,005216353</t>
    </r>
  </si>
  <si>
    <r>
      <t>δ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 0,013966146 * 0,595078474 (1 - 0,595078474) = 0,003365284</t>
    </r>
  </si>
  <si>
    <r>
      <t>δ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 0,006983073 * 0,544878892 (1 - 0,544878892) = 0,001731704</t>
    </r>
  </si>
  <si>
    <r>
      <t>δ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 0,069830729 * 0,761332715 (1 - 0,761332715) = 0,012688607</t>
    </r>
  </si>
  <si>
    <r>
      <t>14. Menghitung perbaikan bobot V</t>
    </r>
    <r>
      <rPr>
        <vertAlign val="subscript"/>
        <sz val="12"/>
        <color theme="1"/>
        <rFont val="Times New Roman"/>
        <family val="1"/>
      </rPr>
      <t>ij</t>
    </r>
    <r>
      <rPr>
        <sz val="12"/>
        <color theme="1"/>
        <rFont val="Times New Roman"/>
        <family val="1"/>
      </rPr>
      <t xml:space="preserve"> : </t>
    </r>
  </si>
  <si>
    <t>Hasil update bobot pada input layer di eksternal output :</t>
  </si>
  <si>
    <r>
      <t>∆𝑉</t>
    </r>
    <r>
      <rPr>
        <vertAlign val="subscript"/>
        <sz val="12"/>
        <color theme="1"/>
        <rFont val="Times New Roman"/>
        <family val="1"/>
      </rPr>
      <t>0</t>
    </r>
  </si>
  <si>
    <r>
      <t>∆𝑉</t>
    </r>
    <r>
      <rPr>
        <vertAlign val="subscript"/>
        <sz val="12"/>
        <color theme="1"/>
        <rFont val="Times New Roman"/>
        <family val="1"/>
      </rPr>
      <t>1</t>
    </r>
  </si>
  <si>
    <r>
      <t>∆𝑉</t>
    </r>
    <r>
      <rPr>
        <vertAlign val="subscript"/>
        <sz val="12"/>
        <color theme="1"/>
        <rFont val="Times New Roman"/>
        <family val="1"/>
      </rPr>
      <t>2</t>
    </r>
  </si>
  <si>
    <r>
      <t>∆𝑉</t>
    </r>
    <r>
      <rPr>
        <vertAlign val="subscript"/>
        <sz val="12"/>
        <color theme="1"/>
        <rFont val="Times New Roman"/>
        <family val="1"/>
      </rPr>
      <t>3</t>
    </r>
  </si>
  <si>
    <r>
      <t>∆𝑉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= 0,2 * 0,005216353 * 1 = 0,001043271</t>
    </r>
  </si>
  <si>
    <r>
      <t>∆𝑉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 xml:space="preserve"> = 0,2 * 0,003365284 * 1 = 0,000673057</t>
    </r>
  </si>
  <si>
    <r>
      <t>∆𝑉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 xml:space="preserve"> = 0,2 * 0,001731704 * 1 = 0,000346341</t>
    </r>
  </si>
  <si>
    <r>
      <t>∆𝑉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 xml:space="preserve"> = 0,2 * 0,012688607 * 1 = 0,002537721 </t>
    </r>
  </si>
  <si>
    <t xml:space="preserve">15. Update semua bobot baru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</si>
</sst>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4" fillId="0" borderId="0" xfId="0" applyFont="1"/>
    <xf numFmtId="0" fontId="1" fillId="4" borderId="0" xfId="0" applyFont="1" applyFill="1"/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D9D9D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787400</xdr:colOff>
      <xdr:row>33</xdr:row>
      <xdr:rowOff>84667</xdr:rowOff>
    </xdr:from>
    <xdr:to>
      <xdr:col>9</xdr:col>
      <xdr:colOff>46566</xdr:colOff>
      <xdr:row>35</xdr:row>
      <xdr:rowOff>46567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5B9750-801D-FC04-E1BC-D38341B7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3933" y="6790267"/>
          <a:ext cx="2578100" cy="368300"/>
        </a:xfrm>
        <a:prstGeom prst="rect">
          <a:avLst/>
        </a:prstGeom>
      </xdr:spPr>
    </xdr:pic>
    <xdr:clientData/>
  </xdr:twoCellAnchor>
  <xdr:oneCellAnchor>
    <xdr:from>
      <xdr:col>7</xdr:col>
      <xdr:colOff>541866</xdr:colOff>
      <xdr:row>43</xdr:row>
      <xdr:rowOff>152400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005B44-BB3B-4F75-8C06-A4B1F3E18A84}"/>
            </a:ext>
          </a:extLst>
        </xdr:cNvPr>
        <xdr:cNvSpPr txBox="1"/>
      </xdr:nvSpPr>
      <xdr:spPr>
        <a:xfrm>
          <a:off x="6637866" y="889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8466</xdr:colOff>
      <xdr:row>76</xdr:row>
      <xdr:rowOff>42334</xdr:rowOff>
    </xdr:from>
    <xdr:to>
      <xdr:col>7</xdr:col>
      <xdr:colOff>664633</xdr:colOff>
      <xdr:row>78</xdr:row>
      <xdr:rowOff>67734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B5AC26-4B08-E8FC-6FD0-96CAA0AA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4733" y="15739534"/>
          <a:ext cx="1485900" cy="482600"/>
        </a:xfrm>
        <a:prstGeom prst="rect">
          <a:avLst/>
        </a:prstGeom>
      </xdr:spPr>
    </xdr:pic>
    <xdr:clientData/>
  </xdr:twoCellAnchor>
  <xdr:twoCellAnchor editAs="oneCell">
    <xdr:from>
      <xdr:col>6</xdr:col>
      <xdr:colOff>42333</xdr:colOff>
      <xdr:row>88</xdr:row>
      <xdr:rowOff>177800</xdr:rowOff>
    </xdr:from>
    <xdr:to>
      <xdr:col>7</xdr:col>
      <xdr:colOff>736600</xdr:colOff>
      <xdr:row>90</xdr:row>
      <xdr:rowOff>215900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56E314-0EC1-BC00-A837-CAFDADD52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08600" y="18415000"/>
          <a:ext cx="152400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16934</xdr:colOff>
      <xdr:row>102</xdr:row>
      <xdr:rowOff>101600</xdr:rowOff>
    </xdr:from>
    <xdr:to>
      <xdr:col>9</xdr:col>
      <xdr:colOff>723900</xdr:colOff>
      <xdr:row>104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6BB17-5340-BCC2-4689-F89AF67BB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2667" y="21386800"/>
          <a:ext cx="1536700" cy="482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16933</xdr:colOff>
      <xdr:row>112</xdr:row>
      <xdr:rowOff>50800</xdr:rowOff>
    </xdr:from>
    <xdr:to>
      <xdr:col>8</xdr:col>
      <xdr:colOff>660400</xdr:colOff>
      <xdr:row>114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7D1FE6-EEC9-6235-6BC7-5B897C1C8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12933" y="23418800"/>
          <a:ext cx="14732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372533</xdr:colOff>
      <xdr:row>125</xdr:row>
      <xdr:rowOff>143933</xdr:rowOff>
    </xdr:from>
    <xdr:to>
      <xdr:col>7</xdr:col>
      <xdr:colOff>491066</xdr:colOff>
      <xdr:row>126</xdr:row>
      <xdr:rowOff>131233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A60C9C-4032-F088-798E-400F0579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9066" y="26204333"/>
          <a:ext cx="17780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677333</xdr:colOff>
      <xdr:row>135</xdr:row>
      <xdr:rowOff>93132</xdr:rowOff>
    </xdr:from>
    <xdr:to>
      <xdr:col>7</xdr:col>
      <xdr:colOff>300566</xdr:colOff>
      <xdr:row>136</xdr:row>
      <xdr:rowOff>67732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E0ECEB-843D-8746-5AC3-F8B02ABD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13866" y="28337932"/>
          <a:ext cx="12827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601132</xdr:colOff>
      <xdr:row>151</xdr:row>
      <xdr:rowOff>50800</xdr:rowOff>
    </xdr:from>
    <xdr:to>
      <xdr:col>6</xdr:col>
      <xdr:colOff>685798</xdr:colOff>
      <xdr:row>152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2DCDD2-F6AB-A686-1456-AE8650AE1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37665" y="31826200"/>
          <a:ext cx="914400" cy="215900"/>
        </a:xfrm>
        <a:prstGeom prst="rect">
          <a:avLst/>
        </a:prstGeom>
      </xdr:spPr>
    </xdr:pic>
    <xdr:clientData/>
  </xdr:twoCellAnchor>
  <xdr:twoCellAnchor editAs="oneCell">
    <xdr:from>
      <xdr:col>7</xdr:col>
      <xdr:colOff>558800</xdr:colOff>
      <xdr:row>167</xdr:row>
      <xdr:rowOff>101600</xdr:rowOff>
    </xdr:from>
    <xdr:to>
      <xdr:col>9</xdr:col>
      <xdr:colOff>397933</xdr:colOff>
      <xdr:row>168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BE0201-1EBA-B48D-E50B-ED4730267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4800" y="35356800"/>
          <a:ext cx="1498600" cy="215900"/>
        </a:xfrm>
        <a:prstGeom prst="rect">
          <a:avLst/>
        </a:prstGeom>
      </xdr:spPr>
    </xdr:pic>
    <xdr:clientData/>
  </xdr:twoCellAnchor>
  <xdr:twoCellAnchor editAs="oneCell">
    <xdr:from>
      <xdr:col>6</xdr:col>
      <xdr:colOff>33866</xdr:colOff>
      <xdr:row>183</xdr:row>
      <xdr:rowOff>33867</xdr:rowOff>
    </xdr:from>
    <xdr:to>
      <xdr:col>7</xdr:col>
      <xdr:colOff>436033</xdr:colOff>
      <xdr:row>184</xdr:row>
      <xdr:rowOff>8467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DD78C1D-B0F9-32E2-97D4-50C22F944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00133" y="38819667"/>
          <a:ext cx="1231900" cy="20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75B63-D7D9-6D49-BBDF-2F8F91E9DA54}" name="Table1" displayName="Table1" ref="B5:F9" totalsRowShown="0" headerRowDxfId="54" dataDxfId="53">
  <autoFilter ref="B5:F9" xr:uid="{05475B63-D7D9-6D49-BBDF-2F8F91E9DA54}"/>
  <tableColumns count="5">
    <tableColumn id="1" xr3:uid="{89E04465-E6FF-874A-A477-42D8F0D83331}" name="No" dataDxfId="59"/>
    <tableColumn id="2" xr3:uid="{D1C1C983-CDC0-5E4B-B485-6FE4E227AB12}" name="Nama" dataDxfId="58"/>
    <tableColumn id="3" xr3:uid="{E1BD1235-A130-F749-81B3-4DF1B95CE744}" name="Umur" dataDxfId="57"/>
    <tableColumn id="4" xr3:uid="{35DA7D90-7405-724C-B800-C9F00518D86E}" name="Tekanan Darah" dataDxfId="56"/>
    <tableColumn id="5" xr3:uid="{CA36D807-D21D-9F44-BACD-01C6FDC477F0}" name="Output" dataDxfId="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6BCF4-3A88-1C49-B042-5AF549E6D725}" name="Table2" displayName="Table2" ref="C26:E28" totalsRowShown="0" headerRowDxfId="49" dataDxfId="48">
  <autoFilter ref="C26:E28" xr:uid="{DD06BCF4-3A88-1C49-B042-5AF549E6D725}"/>
  <tableColumns count="3">
    <tableColumn id="1" xr3:uid="{54925623-86DB-BB4C-888C-1A0F92E3A2C5}" name="No" dataDxfId="52"/>
    <tableColumn id="2" xr3:uid="{CA05B862-14E3-9240-9FD4-4AAD21A27096}" name="Umur" dataDxfId="51">
      <calculatedColumnFormula>MAX(D17:D20)</calculatedColumnFormula>
    </tableColumn>
    <tableColumn id="3" xr3:uid="{29778394-737E-2542-B616-28FCB093FE31}" name="Tekanan Darah" dataDxfId="50">
      <calculatedColumnFormula>MAX(E17:E20)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9BB76-2EF7-6D41-BE42-FB0BBE19E67C}" name="Table3" displayName="Table3" ref="C33:E37" totalsRowShown="0" headerRowDxfId="44" dataDxfId="43">
  <autoFilter ref="C33:E37" xr:uid="{A2C9BB76-2EF7-6D41-BE42-FB0BBE19E67C}"/>
  <tableColumns count="3">
    <tableColumn id="1" xr3:uid="{497E2773-F975-3741-A5E9-C1BABE592B83}" name="No" dataDxfId="47"/>
    <tableColumn id="2" xr3:uid="{492C8D91-8DCA-F24B-8BDE-4ADAF5FBD5BF}" name="Umur" dataDxfId="46">
      <calculatedColumnFormula>(D18-$D$27)/($D$28-$D$27)</calculatedColumnFormula>
    </tableColumn>
    <tableColumn id="3" xr3:uid="{402386A8-B801-FF42-ABE4-59E57FF449F3}" name="Tekanan Darah" dataDxfId="45">
      <calculatedColumnFormula>(E18-$E$27)/($E$28-$E$27)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BA4BD-A8AD-A941-A6C6-BFCD31FC363F}" name="Table4" displayName="Table4" ref="D47:F51" totalsRowShown="0" headerRowDxfId="39" dataDxfId="38">
  <autoFilter ref="D47:F51" xr:uid="{F7FBA4BD-A8AD-A941-A6C6-BFCD31FC363F}"/>
  <tableColumns count="3">
    <tableColumn id="1" xr3:uid="{65063167-0F5E-874C-9C4A-30EE999DA7E9}" name="No" dataDxfId="42"/>
    <tableColumn id="2" xr3:uid="{1C2C1331-BC49-4F4C-AB60-6A44C34F454A}" name="V0" dataDxfId="41"/>
    <tableColumn id="3" xr3:uid="{B390DC42-C9A0-F246-B718-08F7ADE99D91}" name="V1" dataDxfId="4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14BC7D-F4FB-B048-9A10-1770B9421224}" name="Table5" displayName="Table5" ref="D55:E59" totalsRowShown="0" headerRowDxfId="35" dataDxfId="34">
  <autoFilter ref="D55:E59" xr:uid="{8314BC7D-F4FB-B048-9A10-1770B9421224}"/>
  <tableColumns count="2">
    <tableColumn id="1" xr3:uid="{B1504B50-9B3E-9A49-9B3C-DEEAE8C5B673}" name="No" dataDxfId="37"/>
    <tableColumn id="2" xr3:uid="{3B890C7E-2F84-2440-96E4-F2A81AA1BDB9}" name="Y" dataDxfId="3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EBECB4-91CA-E54D-9EA0-1E6AC0443B4D}" name="Table7" displayName="Table7" ref="C83:G84" totalsRowShown="0" headerRowDxfId="31" dataDxfId="30">
  <autoFilter ref="C83:G84" xr:uid="{6BEBECB4-91CA-E54D-9EA0-1E6AC0443B4D}"/>
  <tableColumns count="5">
    <tableColumn id="1" xr3:uid="{ABE84D39-95EB-524F-A653-24F7E57188B1}" name="No" dataDxfId="33"/>
    <tableColumn id="2" xr3:uid="{0F711A01-8BB8-F841-AD9B-CCFE05E5BCA5}" name="Znet1" dataDxfId="29">
      <calculatedColumnFormula xml:space="preserve"> 1 * (D34 + E48) * (E34 + F48)</calculatedColumnFormula>
    </tableColumn>
    <tableColumn id="3" xr3:uid="{197A0F75-FD5D-8D41-875A-DE0DA23BB2FB}" name="Znet2" dataDxfId="27">
      <calculatedColumnFormula xml:space="preserve"> 1 * (D35 + E49) * (E35 + F49)</calculatedColumnFormula>
    </tableColumn>
    <tableColumn id="4" xr3:uid="{79B1CC0E-625B-6B48-835A-D63ACB54C135}" name="Znet3" dataDxfId="28">
      <calculatedColumnFormula xml:space="preserve"> 1 * (D36 + E50) * (E36 + F50)</calculatedColumnFormula>
    </tableColumn>
    <tableColumn id="5" xr3:uid="{94722A94-5822-764D-AED0-940CA4E9C366}" name="Znet4" dataDxfId="32">
      <calculatedColumnFormula xml:space="preserve"> 1 * (D37 + E51) * (E37 + F51)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594C0-9D65-8D4D-83AD-DE41CD588190}" name="Table9" displayName="Table9" ref="C108:D109" totalsRowShown="0" headerRowDxfId="24" dataDxfId="23">
  <autoFilter ref="C108:D109" xr:uid="{430594C0-9D65-8D4D-83AD-DE41CD588190}"/>
  <tableColumns count="2">
    <tableColumn id="1" xr3:uid="{070793DA-8D69-E24A-B9F2-9D3567334158}" name="No" dataDxfId="26"/>
    <tableColumn id="2" xr3:uid="{E04A10A6-25E3-1146-8EEC-64CCB3E1B889}" name="Ynet1" dataDxfId="25">
      <calculatedColumnFormula xml:space="preserve"> 1 * (D96 + E56) * (D97 + E57) * (D98 + E58) * (D99 +E59)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4B85B2-E031-1A4E-8894-31D36B1B9AF3}" name="Table10" displayName="Table10" ref="C118:D119" totalsRowShown="0" headerRowDxfId="20" dataDxfId="19">
  <autoFilter ref="C118:D119" xr:uid="{5B4B85B2-E031-1A4E-8894-31D36B1B9AF3}"/>
  <tableColumns count="2">
    <tableColumn id="1" xr3:uid="{1F69DEE1-CEA2-DC4C-A7BE-B4836BF82CB7}" name="No" dataDxfId="22"/>
    <tableColumn id="2" xr3:uid="{FC44EDAF-65AA-A44D-AB0A-97E39110C44F}" name="Y1" dataDxfId="21">
      <calculatedColumnFormula array="1">1/(1+EXP(-Table9[Ynet1]))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AC4817-6BB3-0F43-AA8C-3383663FF758}" name="Table11" displayName="Table11" ref="C142:D146" totalsRowShown="0" headerRowDxfId="16" dataDxfId="15">
  <autoFilter ref="C142:D146" xr:uid="{65AC4817-6BB3-0F43-AA8C-3383663FF758}"/>
  <tableColumns count="2">
    <tableColumn id="1" xr3:uid="{FBEC5F03-C1DB-ED40-B71E-23F911E9EE0E}" name="W" dataDxfId="18"/>
    <tableColumn id="2" xr3:uid="{77804F64-63C1-684C-B4E7-EBD5DB50A152}" name="𝛥Wjk" dataDxfId="17">
      <calculatedColumnFormula xml:space="preserve"> 0.2 * ($D$130) * D96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FDC996-7D62-604F-BC8F-A02ACEFCE363}" name="Table12" displayName="Table12" ref="C158:D162" totalsRowShown="0" headerRowDxfId="12" dataDxfId="11">
  <autoFilter ref="C158:D162" xr:uid="{B2FDC996-7D62-604F-BC8F-A02ACEFCE363}"/>
  <tableColumns count="2">
    <tableColumn id="1" xr3:uid="{F2C19923-EEDF-9041-98F3-F541C98BBF18}" name="Zj" dataDxfId="14"/>
    <tableColumn id="2" xr3:uid="{7466ED8D-AE98-5A4F-8C44-A65A3A2ACF54}" name="δnetj" dataDxfId="13">
      <calculatedColumnFormula xml:space="preserve"> $D$130 * E56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AE6F9B-3C1E-2F4D-AB72-D251DB6B7337}" name="Table13" displayName="Table13" ref="C174:D178" totalsRowShown="0" headerRowDxfId="8" dataDxfId="7">
  <autoFilter ref="C174:D178" xr:uid="{5DAE6F9B-3C1E-2F4D-AB72-D251DB6B7337}"/>
  <tableColumns count="2">
    <tableColumn id="1" xr3:uid="{098FE831-6542-B247-A432-E3F17D607CCA}" name="Zj" dataDxfId="10"/>
    <tableColumn id="2" xr3:uid="{69A81BAC-E0D5-E244-A142-EEDB0348A19E}" name="δj" dataDxfId="9">
      <calculatedColumnFormula xml:space="preserve"> D159 * D96 * (1 - D96)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FFA3B31-05E2-CD47-BF65-19DC55675B26}" name="Table14" displayName="Table14" ref="C190:G194" totalsRowShown="0" headerRowDxfId="1" dataDxfId="0">
  <autoFilter ref="C190:G194" xr:uid="{2FFA3B31-05E2-CD47-BF65-19DC55675B26}"/>
  <tableColumns count="5">
    <tableColumn id="1" xr3:uid="{8C0F6348-156F-6B4A-8EC2-3A64E9025685}" name="No" dataDxfId="6"/>
    <tableColumn id="2" xr3:uid="{4159AD47-E3E2-774E-88DF-88128797A097}" name="∆𝑉0" dataDxfId="5">
      <calculatedColumnFormula xml:space="preserve"> 0.2 * D175 * 1</calculatedColumnFormula>
    </tableColumn>
    <tableColumn id="3" xr3:uid="{FAB990D2-D384-B041-9345-41911317D80C}" name="∆𝑉1" dataDxfId="4">
      <calculatedColumnFormula xml:space="preserve"> 0.2 * D175 * 1</calculatedColumnFormula>
    </tableColumn>
    <tableColumn id="4" xr3:uid="{BDC555D2-B0C0-C44F-A071-03C9DEC25CBB}" name="∆𝑉2" dataDxfId="3">
      <calculatedColumnFormula xml:space="preserve"> 0.2 * D175 * 1</calculatedColumnFormula>
    </tableColumn>
    <tableColumn id="5" xr3:uid="{0FEAC42D-48E5-804E-B997-0D0BD0E52F8E}" name="∆𝑉3" dataDxfId="2">
      <calculatedColumnFormula xml:space="preserve"> 0.2 * D175 * 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4107-1EE3-B547-ACD7-8A9D8C35F6E4}">
  <dimension ref="A2:K197"/>
  <sheetViews>
    <sheetView tabSelected="1" topLeftCell="A173" zoomScale="150" workbookViewId="0">
      <selection activeCell="D198" sqref="D198"/>
    </sheetView>
  </sheetViews>
  <sheetFormatPr baseColWidth="10" defaultRowHeight="16" x14ac:dyDescent="0.2"/>
  <cols>
    <col min="1" max="4" width="10.83203125" style="1"/>
    <col min="5" max="5" width="14.6640625" style="1" customWidth="1"/>
    <col min="6" max="16384" width="10.83203125" style="1"/>
  </cols>
  <sheetData>
    <row r="2" spans="1:6" x14ac:dyDescent="0.2">
      <c r="B2" s="4" t="s">
        <v>0</v>
      </c>
      <c r="C2" s="4"/>
      <c r="D2" s="4"/>
      <c r="E2" s="4"/>
      <c r="F2" s="4"/>
    </row>
    <row r="3" spans="1:6" x14ac:dyDescent="0.2">
      <c r="B3" s="4"/>
      <c r="C3" s="4"/>
      <c r="D3" s="4"/>
      <c r="E3" s="4"/>
      <c r="F3" s="4"/>
    </row>
    <row r="5" spans="1:6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">
      <c r="B6" s="2">
        <v>1</v>
      </c>
      <c r="C6" s="2" t="s">
        <v>9</v>
      </c>
      <c r="D6" s="2">
        <v>21</v>
      </c>
      <c r="E6" s="2">
        <v>120</v>
      </c>
      <c r="F6" s="2">
        <v>1</v>
      </c>
    </row>
    <row r="7" spans="1:6" x14ac:dyDescent="0.2">
      <c r="B7" s="2">
        <v>2</v>
      </c>
      <c r="C7" s="2" t="s">
        <v>6</v>
      </c>
      <c r="D7" s="2">
        <v>22</v>
      </c>
      <c r="E7" s="2">
        <v>140</v>
      </c>
      <c r="F7" s="2">
        <v>1</v>
      </c>
    </row>
    <row r="8" spans="1:6" x14ac:dyDescent="0.2">
      <c r="B8" s="2">
        <v>3</v>
      </c>
      <c r="C8" s="2" t="s">
        <v>7</v>
      </c>
      <c r="D8" s="2">
        <v>23</v>
      </c>
      <c r="E8" s="2">
        <v>110</v>
      </c>
      <c r="F8" s="2">
        <v>0</v>
      </c>
    </row>
    <row r="9" spans="1:6" x14ac:dyDescent="0.2">
      <c r="B9" s="2">
        <v>4</v>
      </c>
      <c r="C9" s="2" t="s">
        <v>8</v>
      </c>
      <c r="D9" s="2">
        <v>25</v>
      </c>
      <c r="E9" s="2">
        <v>130</v>
      </c>
      <c r="F9" s="2">
        <v>1</v>
      </c>
    </row>
    <row r="12" spans="1:6" x14ac:dyDescent="0.2">
      <c r="A12" s="4" t="s">
        <v>10</v>
      </c>
      <c r="B12" s="3"/>
      <c r="C12" s="3"/>
    </row>
    <row r="13" spans="1:6" x14ac:dyDescent="0.2">
      <c r="A13" s="3"/>
      <c r="B13" s="3"/>
      <c r="C13" s="3"/>
    </row>
    <row r="15" spans="1:6" x14ac:dyDescent="0.2">
      <c r="B15" s="1" t="s">
        <v>11</v>
      </c>
    </row>
    <row r="17" spans="2:5" x14ac:dyDescent="0.2">
      <c r="C17" s="5" t="s">
        <v>1</v>
      </c>
      <c r="D17" s="5" t="s">
        <v>3</v>
      </c>
      <c r="E17" s="5" t="s">
        <v>4</v>
      </c>
    </row>
    <row r="18" spans="2:5" x14ac:dyDescent="0.2">
      <c r="C18" s="6">
        <v>1</v>
      </c>
      <c r="D18" s="6">
        <v>21</v>
      </c>
      <c r="E18" s="6">
        <v>120</v>
      </c>
    </row>
    <row r="19" spans="2:5" x14ac:dyDescent="0.2">
      <c r="C19" s="2">
        <v>2</v>
      </c>
      <c r="D19" s="2">
        <v>22</v>
      </c>
      <c r="E19" s="2">
        <v>140</v>
      </c>
    </row>
    <row r="20" spans="2:5" x14ac:dyDescent="0.2">
      <c r="C20" s="6">
        <v>3</v>
      </c>
      <c r="D20" s="6">
        <v>23</v>
      </c>
      <c r="E20" s="6">
        <v>110</v>
      </c>
    </row>
    <row r="21" spans="2:5" x14ac:dyDescent="0.2">
      <c r="C21" s="7">
        <v>4</v>
      </c>
      <c r="D21" s="8">
        <v>25</v>
      </c>
      <c r="E21" s="7">
        <v>130</v>
      </c>
    </row>
    <row r="24" spans="2:5" x14ac:dyDescent="0.2">
      <c r="B24" s="1" t="s">
        <v>12</v>
      </c>
    </row>
    <row r="26" spans="2:5" x14ac:dyDescent="0.2">
      <c r="C26" s="2" t="s">
        <v>1</v>
      </c>
      <c r="D26" s="2" t="s">
        <v>3</v>
      </c>
      <c r="E26" s="2" t="s">
        <v>4</v>
      </c>
    </row>
    <row r="27" spans="2:5" x14ac:dyDescent="0.2">
      <c r="C27" s="2" t="s">
        <v>13</v>
      </c>
      <c r="D27" s="2">
        <f>MIN(D18:D21)</f>
        <v>21</v>
      </c>
      <c r="E27" s="2">
        <f>MIN(E18:E21)</f>
        <v>110</v>
      </c>
    </row>
    <row r="28" spans="2:5" x14ac:dyDescent="0.2">
      <c r="C28" s="2" t="s">
        <v>14</v>
      </c>
      <c r="D28" s="2">
        <f>MAX(D18:D21)</f>
        <v>25</v>
      </c>
      <c r="E28" s="2">
        <f>MAX(E18:E21)</f>
        <v>140</v>
      </c>
    </row>
    <row r="31" spans="2:5" x14ac:dyDescent="0.2">
      <c r="B31" s="1" t="s">
        <v>15</v>
      </c>
    </row>
    <row r="33" spans="1:9" x14ac:dyDescent="0.2">
      <c r="C33" s="2" t="s">
        <v>1</v>
      </c>
      <c r="D33" s="2" t="s">
        <v>3</v>
      </c>
      <c r="E33" s="2" t="s">
        <v>4</v>
      </c>
    </row>
    <row r="34" spans="1:9" x14ac:dyDescent="0.2">
      <c r="C34" s="2">
        <v>1</v>
      </c>
      <c r="D34" s="2">
        <f>(D18-$D$27)/($D$28-$D$27)</f>
        <v>0</v>
      </c>
      <c r="E34" s="2">
        <f>(E18-$E$27)/($E$28-$E$27)</f>
        <v>0.33333333333333331</v>
      </c>
    </row>
    <row r="35" spans="1:9" x14ac:dyDescent="0.2">
      <c r="C35" s="2">
        <v>2</v>
      </c>
      <c r="D35" s="2">
        <f t="shared" ref="D35:D37" si="0">(D19-$D$27)/($D$28-$D$27)</f>
        <v>0.25</v>
      </c>
      <c r="E35" s="2">
        <f t="shared" ref="E35:E37" si="1">(E19-$E$27)/($E$28-$E$27)</f>
        <v>1</v>
      </c>
    </row>
    <row r="36" spans="1:9" x14ac:dyDescent="0.2">
      <c r="C36" s="2">
        <v>3</v>
      </c>
      <c r="D36" s="2">
        <f t="shared" si="0"/>
        <v>0.5</v>
      </c>
      <c r="E36" s="2">
        <f t="shared" si="1"/>
        <v>0</v>
      </c>
    </row>
    <row r="37" spans="1:9" x14ac:dyDescent="0.2">
      <c r="C37" s="2">
        <v>4</v>
      </c>
      <c r="D37" s="2">
        <f t="shared" si="0"/>
        <v>1</v>
      </c>
      <c r="E37" s="2">
        <f t="shared" si="1"/>
        <v>0.66666666666666663</v>
      </c>
    </row>
    <row r="40" spans="1:9" x14ac:dyDescent="0.2">
      <c r="A40" s="4" t="s">
        <v>16</v>
      </c>
      <c r="B40" s="3"/>
      <c r="C40" s="3"/>
    </row>
    <row r="41" spans="1:9" x14ac:dyDescent="0.2">
      <c r="A41" s="3"/>
      <c r="B41" s="3"/>
      <c r="C41" s="3"/>
    </row>
    <row r="43" spans="1:9" ht="18" x14ac:dyDescent="0.25">
      <c r="B43" s="1" t="s">
        <v>17</v>
      </c>
    </row>
    <row r="45" spans="1:9" ht="18" x14ac:dyDescent="0.25">
      <c r="C45" s="1" t="s">
        <v>18</v>
      </c>
    </row>
    <row r="47" spans="1:9" ht="18" x14ac:dyDescent="0.25">
      <c r="D47" s="2" t="s">
        <v>1</v>
      </c>
      <c r="E47" s="2" t="s">
        <v>20</v>
      </c>
      <c r="F47" s="2" t="s">
        <v>19</v>
      </c>
    </row>
    <row r="48" spans="1:9" x14ac:dyDescent="0.2">
      <c r="D48" s="2">
        <v>1</v>
      </c>
      <c r="E48" s="2">
        <v>0.2</v>
      </c>
      <c r="F48" s="2">
        <v>0.3</v>
      </c>
      <c r="I48"/>
    </row>
    <row r="49" spans="2:11" x14ac:dyDescent="0.2">
      <c r="D49" s="2">
        <v>2</v>
      </c>
      <c r="E49" s="2">
        <v>0.1</v>
      </c>
      <c r="F49" s="2">
        <v>0.1</v>
      </c>
    </row>
    <row r="50" spans="2:11" x14ac:dyDescent="0.2">
      <c r="D50" s="2">
        <v>3</v>
      </c>
      <c r="E50" s="2">
        <v>0.1</v>
      </c>
      <c r="F50" s="2">
        <v>0.3</v>
      </c>
    </row>
    <row r="51" spans="2:11" x14ac:dyDescent="0.2">
      <c r="D51" s="2">
        <v>4</v>
      </c>
      <c r="E51" s="2">
        <v>0.2</v>
      </c>
      <c r="F51" s="2">
        <v>0.3</v>
      </c>
      <c r="K51"/>
    </row>
    <row r="53" spans="2:11" ht="18" x14ac:dyDescent="0.25">
      <c r="C53" s="1" t="s">
        <v>21</v>
      </c>
    </row>
    <row r="55" spans="2:11" x14ac:dyDescent="0.2">
      <c r="D55" s="2" t="s">
        <v>1</v>
      </c>
      <c r="E55" s="2" t="s">
        <v>22</v>
      </c>
    </row>
    <row r="56" spans="2:11" ht="18" x14ac:dyDescent="0.25">
      <c r="D56" s="2" t="s">
        <v>23</v>
      </c>
      <c r="E56" s="2">
        <v>0.3</v>
      </c>
    </row>
    <row r="57" spans="2:11" ht="18" x14ac:dyDescent="0.25">
      <c r="D57" s="2" t="s">
        <v>24</v>
      </c>
      <c r="E57" s="2">
        <v>0.2</v>
      </c>
    </row>
    <row r="58" spans="2:11" ht="18" x14ac:dyDescent="0.25">
      <c r="D58" s="2" t="s">
        <v>25</v>
      </c>
      <c r="E58" s="2">
        <v>0.1</v>
      </c>
    </row>
    <row r="59" spans="2:11" ht="18" x14ac:dyDescent="0.25">
      <c r="D59" s="2" t="s">
        <v>26</v>
      </c>
      <c r="E59" s="2">
        <v>1</v>
      </c>
    </row>
    <row r="62" spans="2:11" x14ac:dyDescent="0.2">
      <c r="B62" s="1" t="s">
        <v>27</v>
      </c>
    </row>
    <row r="64" spans="2:11" x14ac:dyDescent="0.2">
      <c r="B64" s="1" t="s">
        <v>28</v>
      </c>
    </row>
    <row r="66" spans="1:3" x14ac:dyDescent="0.2">
      <c r="A66" s="1" t="s">
        <v>29</v>
      </c>
      <c r="B66" s="1" t="s">
        <v>30</v>
      </c>
    </row>
    <row r="69" spans="1:3" x14ac:dyDescent="0.2">
      <c r="A69" s="4" t="s">
        <v>31</v>
      </c>
      <c r="B69" s="3"/>
      <c r="C69" s="3"/>
    </row>
    <row r="70" spans="1:3" x14ac:dyDescent="0.2">
      <c r="A70" s="3"/>
      <c r="B70" s="3"/>
      <c r="C70" s="3"/>
    </row>
    <row r="72" spans="1:3" x14ac:dyDescent="0.2">
      <c r="B72" s="1" t="s">
        <v>32</v>
      </c>
    </row>
    <row r="74" spans="1:3" ht="18" x14ac:dyDescent="0.25">
      <c r="B74" s="1" t="s">
        <v>33</v>
      </c>
    </row>
    <row r="76" spans="1:3" ht="18" x14ac:dyDescent="0.25">
      <c r="C76" s="1" t="s">
        <v>49</v>
      </c>
    </row>
    <row r="77" spans="1:3" ht="18" x14ac:dyDescent="0.25">
      <c r="C77" s="1" t="s">
        <v>50</v>
      </c>
    </row>
    <row r="78" spans="1:3" ht="18" x14ac:dyDescent="0.25">
      <c r="C78" s="1" t="s">
        <v>51</v>
      </c>
    </row>
    <row r="79" spans="1:3" ht="18" x14ac:dyDescent="0.25">
      <c r="C79" s="1" t="s">
        <v>52</v>
      </c>
    </row>
    <row r="81" spans="2:10" x14ac:dyDescent="0.2">
      <c r="C81" s="1" t="s">
        <v>38</v>
      </c>
    </row>
    <row r="82" spans="2:10" x14ac:dyDescent="0.2">
      <c r="I82"/>
    </row>
    <row r="83" spans="2:10" ht="18" x14ac:dyDescent="0.25">
      <c r="C83" s="2" t="s">
        <v>1</v>
      </c>
      <c r="D83" s="2" t="s">
        <v>34</v>
      </c>
      <c r="E83" s="2" t="s">
        <v>35</v>
      </c>
      <c r="F83" s="2" t="s">
        <v>36</v>
      </c>
      <c r="G83" s="2" t="s">
        <v>37</v>
      </c>
      <c r="J83"/>
    </row>
    <row r="84" spans="2:10" x14ac:dyDescent="0.2">
      <c r="C84" s="2">
        <v>1</v>
      </c>
      <c r="D84" s="2">
        <f xml:space="preserve"> 1 * (D34 + E48) * (E34 + F48)</f>
        <v>0.12666666666666668</v>
      </c>
      <c r="E84" s="9">
        <f xml:space="preserve"> 1 * (D35 + E49) * (E35 + F49)</f>
        <v>0.38500000000000001</v>
      </c>
      <c r="F84" s="2">
        <f xml:space="preserve"> 1 * (D36 + E50) * (E36 + F50)</f>
        <v>0.18</v>
      </c>
      <c r="G84" s="2">
        <f xml:space="preserve"> 1 * (D37 + E51) * (E37 + F51)</f>
        <v>1.1599999999999999</v>
      </c>
    </row>
    <row r="87" spans="2:10" x14ac:dyDescent="0.2">
      <c r="B87" s="1" t="s">
        <v>39</v>
      </c>
    </row>
    <row r="89" spans="2:10" ht="18" x14ac:dyDescent="0.25">
      <c r="C89" s="1" t="s">
        <v>41</v>
      </c>
    </row>
    <row r="90" spans="2:10" ht="18" x14ac:dyDescent="0.25">
      <c r="C90" s="1" t="s">
        <v>42</v>
      </c>
    </row>
    <row r="91" spans="2:10" ht="18" x14ac:dyDescent="0.25">
      <c r="C91" s="1" t="s">
        <v>43</v>
      </c>
    </row>
    <row r="92" spans="2:10" ht="18" x14ac:dyDescent="0.25">
      <c r="C92" s="1" t="s">
        <v>44</v>
      </c>
    </row>
    <row r="94" spans="2:10" x14ac:dyDescent="0.2">
      <c r="C94" s="1" t="s">
        <v>40</v>
      </c>
    </row>
    <row r="96" spans="2:10" ht="18" x14ac:dyDescent="0.25">
      <c r="C96" s="10" t="s">
        <v>23</v>
      </c>
      <c r="D96" s="10" cm="1">
        <f t="array" ref="D96">1/(1+EXP(-Table7[Znet1]))</f>
        <v>0.53162439498176861</v>
      </c>
    </row>
    <row r="97" spans="2:9" ht="18" x14ac:dyDescent="0.25">
      <c r="C97" s="1" t="s">
        <v>24</v>
      </c>
      <c r="D97" s="1" cm="1">
        <f t="array" ref="D97">1/(1+EXP(-Table7[Znet2]))</f>
        <v>0.59507847386613399</v>
      </c>
    </row>
    <row r="98" spans="2:9" ht="18" x14ac:dyDescent="0.25">
      <c r="C98" s="10" t="s">
        <v>25</v>
      </c>
      <c r="D98" s="10" cm="1">
        <f t="array" ref="D98">1/(1+EXP(-Table7[Znet3]))</f>
        <v>0.54487889237358011</v>
      </c>
    </row>
    <row r="99" spans="2:9" ht="18" x14ac:dyDescent="0.25">
      <c r="C99" s="1" t="s">
        <v>26</v>
      </c>
      <c r="D99" s="1" cm="1">
        <f t="array" ref="D99">1/(1+EXP(-Table7[Znet4]))</f>
        <v>0.76133271484291043</v>
      </c>
    </row>
    <row r="102" spans="2:9" x14ac:dyDescent="0.2">
      <c r="B102" s="1" t="s">
        <v>45</v>
      </c>
    </row>
    <row r="104" spans="2:9" ht="18" x14ac:dyDescent="0.25">
      <c r="C104" s="1" t="s">
        <v>48</v>
      </c>
    </row>
    <row r="106" spans="2:9" x14ac:dyDescent="0.2">
      <c r="C106" s="1" t="s">
        <v>46</v>
      </c>
      <c r="I106"/>
    </row>
    <row r="108" spans="2:9" ht="18" x14ac:dyDescent="0.25">
      <c r="C108" s="2" t="s">
        <v>1</v>
      </c>
      <c r="D108" s="2" t="s">
        <v>47</v>
      </c>
    </row>
    <row r="109" spans="2:9" x14ac:dyDescent="0.2">
      <c r="C109" s="2">
        <v>1</v>
      </c>
      <c r="D109" s="2">
        <f xml:space="preserve"> 1 * (D96 + E56) * (D97 + E57) * (D98 + E58) * (D99 +E59)</f>
        <v>0.75102912593355264</v>
      </c>
    </row>
    <row r="112" spans="2:9" x14ac:dyDescent="0.2">
      <c r="B112" s="1" t="s">
        <v>53</v>
      </c>
    </row>
    <row r="114" spans="1:4" ht="18" x14ac:dyDescent="0.25">
      <c r="C114" s="1" t="s">
        <v>56</v>
      </c>
    </row>
    <row r="116" spans="1:4" x14ac:dyDescent="0.2">
      <c r="C116" s="1" t="s">
        <v>54</v>
      </c>
    </row>
    <row r="118" spans="1:4" ht="18" x14ac:dyDescent="0.25">
      <c r="C118" s="2" t="s">
        <v>1</v>
      </c>
      <c r="D118" s="2" t="s">
        <v>55</v>
      </c>
    </row>
    <row r="119" spans="1:4" x14ac:dyDescent="0.2">
      <c r="C119" s="2">
        <v>1</v>
      </c>
      <c r="D119" s="2" cm="1">
        <f t="array" ref="D119">1/(1+EXP(-Table9[Ynet1]))</f>
        <v>0.67940289920256458</v>
      </c>
    </row>
    <row r="122" spans="1:4" x14ac:dyDescent="0.2">
      <c r="A122" s="4" t="s">
        <v>57</v>
      </c>
      <c r="B122" s="3"/>
      <c r="C122" s="3"/>
    </row>
    <row r="123" spans="1:4" x14ac:dyDescent="0.2">
      <c r="A123" s="3"/>
      <c r="B123" s="3"/>
      <c r="C123" s="3"/>
    </row>
    <row r="125" spans="1:4" x14ac:dyDescent="0.2">
      <c r="B125" s="1" t="s">
        <v>58</v>
      </c>
    </row>
    <row r="127" spans="1:4" ht="18" x14ac:dyDescent="0.25">
      <c r="C127" s="1" t="s">
        <v>59</v>
      </c>
    </row>
    <row r="128" spans="1:4" ht="18" x14ac:dyDescent="0.25">
      <c r="C128" s="1" t="s">
        <v>60</v>
      </c>
    </row>
    <row r="129" spans="2:8" ht="18" x14ac:dyDescent="0.25">
      <c r="C129" s="11" t="s">
        <v>62</v>
      </c>
    </row>
    <row r="130" spans="2:8" ht="18" x14ac:dyDescent="0.25">
      <c r="C130" s="1" t="s">
        <v>61</v>
      </c>
      <c r="D130" s="12" cm="1">
        <f t="array" ref="D130" xml:space="preserve"> (1 - Table10[Y1]) * Table10[Y1] * (1 - Table10[Y1])</f>
        <v>6.9830729193677027E-2</v>
      </c>
    </row>
    <row r="133" spans="2:8" ht="18" x14ac:dyDescent="0.25">
      <c r="B133" s="1" t="s">
        <v>63</v>
      </c>
    </row>
    <row r="134" spans="2:8" x14ac:dyDescent="0.2">
      <c r="H134"/>
    </row>
    <row r="135" spans="2:8" ht="18" x14ac:dyDescent="0.25">
      <c r="C135" s="1" t="s">
        <v>71</v>
      </c>
    </row>
    <row r="136" spans="2:8" ht="18" x14ac:dyDescent="0.25">
      <c r="C136" s="1" t="s">
        <v>72</v>
      </c>
    </row>
    <row r="137" spans="2:8" ht="18" x14ac:dyDescent="0.25">
      <c r="C137" s="11" t="s">
        <v>73</v>
      </c>
    </row>
    <row r="138" spans="2:8" ht="18" x14ac:dyDescent="0.25">
      <c r="C138" s="11" t="s">
        <v>74</v>
      </c>
      <c r="G138"/>
    </row>
    <row r="139" spans="2:8" x14ac:dyDescent="0.2">
      <c r="H139"/>
    </row>
    <row r="140" spans="2:8" ht="18" x14ac:dyDescent="0.25">
      <c r="C140" s="1" t="s">
        <v>64</v>
      </c>
    </row>
    <row r="142" spans="2:8" ht="18" x14ac:dyDescent="0.25">
      <c r="C142" s="2" t="s">
        <v>65</v>
      </c>
      <c r="D142" s="2" t="s">
        <v>66</v>
      </c>
    </row>
    <row r="143" spans="2:8" ht="18" x14ac:dyDescent="0.25">
      <c r="C143" s="2" t="s">
        <v>67</v>
      </c>
      <c r="D143" s="2">
        <f xml:space="preserve"> 0.2 * ($D$130) * D96</f>
        <v>7.4247438317448563E-3</v>
      </c>
    </row>
    <row r="144" spans="2:8" ht="18" x14ac:dyDescent="0.25">
      <c r="C144" s="2" t="s">
        <v>68</v>
      </c>
      <c r="D144" s="2">
        <f xml:space="preserve"> 0.2 * ($D$130) * D97</f>
        <v>8.3109527515065236E-3</v>
      </c>
    </row>
    <row r="145" spans="2:7" ht="18" x14ac:dyDescent="0.25">
      <c r="C145" s="2" t="s">
        <v>69</v>
      </c>
      <c r="D145" s="2">
        <f t="shared" ref="D144:D146" si="2" xml:space="preserve"> 0.2 * ($D$130) * D98</f>
        <v>7.6098580753380333E-3</v>
      </c>
    </row>
    <row r="146" spans="2:7" ht="18" x14ac:dyDescent="0.25">
      <c r="C146" s="2" t="s">
        <v>70</v>
      </c>
      <c r="D146" s="2">
        <f t="shared" si="2"/>
        <v>1.0632883727296443E-2</v>
      </c>
    </row>
    <row r="149" spans="2:7" ht="18" x14ac:dyDescent="0.25">
      <c r="B149" s="1" t="s">
        <v>75</v>
      </c>
    </row>
    <row r="151" spans="2:7" ht="18" x14ac:dyDescent="0.25">
      <c r="C151" s="1" t="s">
        <v>79</v>
      </c>
      <c r="G151"/>
    </row>
    <row r="152" spans="2:7" ht="18" x14ac:dyDescent="0.25">
      <c r="C152" s="1" t="s">
        <v>80</v>
      </c>
    </row>
    <row r="153" spans="2:7" ht="18" x14ac:dyDescent="0.25">
      <c r="C153" s="1" t="s">
        <v>81</v>
      </c>
    </row>
    <row r="154" spans="2:7" ht="18" x14ac:dyDescent="0.25">
      <c r="C154" s="1" t="s">
        <v>82</v>
      </c>
    </row>
    <row r="156" spans="2:7" x14ac:dyDescent="0.2">
      <c r="C156" s="1" t="s">
        <v>76</v>
      </c>
    </row>
    <row r="158" spans="2:7" ht="18" x14ac:dyDescent="0.25">
      <c r="C158" s="2" t="s">
        <v>77</v>
      </c>
      <c r="D158" s="2" t="s">
        <v>78</v>
      </c>
    </row>
    <row r="159" spans="2:7" ht="18" x14ac:dyDescent="0.25">
      <c r="C159" s="2" t="s">
        <v>23</v>
      </c>
      <c r="D159" s="2">
        <f xml:space="preserve"> $D$130 * E56</f>
        <v>2.0949218758103107E-2</v>
      </c>
    </row>
    <row r="160" spans="2:7" ht="18" x14ac:dyDescent="0.25">
      <c r="C160" s="2" t="s">
        <v>24</v>
      </c>
      <c r="D160" s="2">
        <f t="shared" ref="D160:D162" si="3" xml:space="preserve"> $D$130 * E57</f>
        <v>1.3966145838735407E-2</v>
      </c>
    </row>
    <row r="161" spans="2:9" ht="18" x14ac:dyDescent="0.25">
      <c r="C161" s="2" t="s">
        <v>25</v>
      </c>
      <c r="D161" s="2">
        <f t="shared" si="3"/>
        <v>6.9830729193677034E-3</v>
      </c>
      <c r="I161" s="2"/>
    </row>
    <row r="162" spans="2:9" ht="18" x14ac:dyDescent="0.25">
      <c r="C162" s="2" t="s">
        <v>26</v>
      </c>
      <c r="D162" s="2">
        <f t="shared" si="3"/>
        <v>6.9830729193677027E-2</v>
      </c>
      <c r="I162" s="2"/>
    </row>
    <row r="163" spans="2:9" x14ac:dyDescent="0.2">
      <c r="I163" s="2"/>
    </row>
    <row r="165" spans="2:9" x14ac:dyDescent="0.2">
      <c r="B165" s="1" t="s">
        <v>83</v>
      </c>
    </row>
    <row r="167" spans="2:9" ht="18" x14ac:dyDescent="0.25">
      <c r="C167" s="1" t="s">
        <v>86</v>
      </c>
    </row>
    <row r="168" spans="2:9" ht="18" x14ac:dyDescent="0.25">
      <c r="C168" s="1" t="s">
        <v>87</v>
      </c>
    </row>
    <row r="169" spans="2:9" ht="18" x14ac:dyDescent="0.25">
      <c r="C169" s="1" t="s">
        <v>88</v>
      </c>
    </row>
    <row r="170" spans="2:9" ht="18" x14ac:dyDescent="0.25">
      <c r="C170" s="1" t="s">
        <v>89</v>
      </c>
    </row>
    <row r="171" spans="2:9" x14ac:dyDescent="0.2">
      <c r="G171"/>
    </row>
    <row r="172" spans="2:9" ht="18" x14ac:dyDescent="0.25">
      <c r="C172" s="1" t="s">
        <v>84</v>
      </c>
    </row>
    <row r="174" spans="2:9" ht="18" x14ac:dyDescent="0.25">
      <c r="C174" s="5" t="s">
        <v>77</v>
      </c>
      <c r="D174" s="2" t="s">
        <v>85</v>
      </c>
    </row>
    <row r="175" spans="2:9" ht="18" x14ac:dyDescent="0.25">
      <c r="C175" s="6" t="s">
        <v>23</v>
      </c>
      <c r="D175" s="2">
        <f xml:space="preserve"> D159 * D96 * (1 - D96)</f>
        <v>5.2163533264483171E-3</v>
      </c>
    </row>
    <row r="176" spans="2:9" ht="18" x14ac:dyDescent="0.25">
      <c r="C176" s="2" t="s">
        <v>24</v>
      </c>
      <c r="D176" s="2">
        <f xml:space="preserve"> D160 * D97 * (1 - D97)</f>
        <v>3.3652836717664742E-3</v>
      </c>
    </row>
    <row r="177" spans="2:8" ht="18" x14ac:dyDescent="0.25">
      <c r="C177" s="6" t="s">
        <v>25</v>
      </c>
      <c r="D177" s="2">
        <f t="shared" ref="D176:D178" si="4" xml:space="preserve"> D161 * D98 * (1 - D98)</f>
        <v>1.7317035180638507E-3</v>
      </c>
    </row>
    <row r="178" spans="2:8" ht="18" x14ac:dyDescent="0.25">
      <c r="C178" s="7" t="s">
        <v>26</v>
      </c>
      <c r="D178" s="2">
        <f t="shared" si="4"/>
        <v>1.2688607462924188E-2</v>
      </c>
    </row>
    <row r="181" spans="2:8" ht="18" x14ac:dyDescent="0.25">
      <c r="B181" s="1" t="s">
        <v>90</v>
      </c>
    </row>
    <row r="183" spans="2:8" ht="18" x14ac:dyDescent="0.25">
      <c r="C183" s="1" t="s">
        <v>96</v>
      </c>
    </row>
    <row r="184" spans="2:8" ht="18" x14ac:dyDescent="0.25">
      <c r="C184" s="1" t="s">
        <v>97</v>
      </c>
    </row>
    <row r="185" spans="2:8" ht="18" x14ac:dyDescent="0.25">
      <c r="C185" s="1" t="s">
        <v>98</v>
      </c>
    </row>
    <row r="186" spans="2:8" ht="18" x14ac:dyDescent="0.25">
      <c r="C186" s="1" t="s">
        <v>99</v>
      </c>
    </row>
    <row r="188" spans="2:8" x14ac:dyDescent="0.2">
      <c r="C188" s="1" t="s">
        <v>91</v>
      </c>
    </row>
    <row r="190" spans="2:8" ht="18" x14ac:dyDescent="0.25">
      <c r="C190" s="2" t="s">
        <v>1</v>
      </c>
      <c r="D190" s="2" t="s">
        <v>92</v>
      </c>
      <c r="E190" s="2" t="s">
        <v>93</v>
      </c>
      <c r="F190" s="2" t="s">
        <v>94</v>
      </c>
      <c r="G190" s="2" t="s">
        <v>95</v>
      </c>
    </row>
    <row r="191" spans="2:8" x14ac:dyDescent="0.2">
      <c r="C191" s="2">
        <v>1</v>
      </c>
      <c r="D191" s="2">
        <f xml:space="preserve"> 0.2 * D175 * 1</f>
        <v>1.0432706652896634E-3</v>
      </c>
      <c r="E191" s="2">
        <f xml:space="preserve"> 0.2 * D175 * 1</f>
        <v>1.0432706652896634E-3</v>
      </c>
      <c r="F191" s="2">
        <f xml:space="preserve"> 0.2 * D175 * 1</f>
        <v>1.0432706652896634E-3</v>
      </c>
      <c r="G191" s="2">
        <f xml:space="preserve"> 0.2 * D175 * 1</f>
        <v>1.0432706652896634E-3</v>
      </c>
      <c r="H191" s="11"/>
    </row>
    <row r="192" spans="2:8" x14ac:dyDescent="0.2">
      <c r="C192" s="2">
        <v>2</v>
      </c>
      <c r="D192" s="2">
        <f xml:space="preserve"> 0.2 * D176 * 1</f>
        <v>6.7305673435329486E-4</v>
      </c>
      <c r="E192" s="2">
        <f xml:space="preserve"> 0.2 * D176 * 1</f>
        <v>6.7305673435329486E-4</v>
      </c>
      <c r="F192" s="2">
        <f xml:space="preserve"> 0.2 * D176 * 1</f>
        <v>6.7305673435329486E-4</v>
      </c>
      <c r="G192" s="2">
        <f xml:space="preserve"> 0.2 * D176 * 1</f>
        <v>6.7305673435329486E-4</v>
      </c>
    </row>
    <row r="193" spans="2:7" x14ac:dyDescent="0.2">
      <c r="C193" s="2">
        <v>3</v>
      </c>
      <c r="D193" s="2">
        <f xml:space="preserve"> 0.2 * D177 * 1</f>
        <v>3.4634070361277015E-4</v>
      </c>
      <c r="E193" s="2">
        <f xml:space="preserve"> 0.2 * D177 * 1</f>
        <v>3.4634070361277015E-4</v>
      </c>
      <c r="F193" s="2">
        <f xml:space="preserve"> 0.2 * D177 * 1</f>
        <v>3.4634070361277015E-4</v>
      </c>
      <c r="G193" s="2">
        <f xml:space="preserve"> 0.2 * D177 * 1</f>
        <v>3.4634070361277015E-4</v>
      </c>
    </row>
    <row r="194" spans="2:7" x14ac:dyDescent="0.2">
      <c r="C194" s="2">
        <v>4</v>
      </c>
      <c r="D194" s="2">
        <f xml:space="preserve"> 0.2 * D178 * 1</f>
        <v>2.5377214925848377E-3</v>
      </c>
      <c r="E194" s="2">
        <f xml:space="preserve"> 0.2 * D178 * 1</f>
        <v>2.5377214925848377E-3</v>
      </c>
      <c r="F194" s="2">
        <f xml:space="preserve"> 0.2 * D178 * 1</f>
        <v>2.5377214925848377E-3</v>
      </c>
      <c r="G194" s="2">
        <f xml:space="preserve"> 0.2 * D178 * 1</f>
        <v>2.5377214925848377E-3</v>
      </c>
    </row>
    <row r="197" spans="2:7" x14ac:dyDescent="0.2">
      <c r="B197" s="1" t="s">
        <v>100</v>
      </c>
    </row>
  </sheetData>
  <mergeCells count="5">
    <mergeCell ref="A122:C123"/>
    <mergeCell ref="B2:F3"/>
    <mergeCell ref="A12:C13"/>
    <mergeCell ref="A40:C41"/>
    <mergeCell ref="A69:C70"/>
  </mergeCells>
  <printOptions headings="1" gridLines="1"/>
  <pageMargins left="0.7" right="0.7" top="0.75" bottom="0.75" header="0.3" footer="0.3"/>
  <pageSetup paperSize="9" orientation="portrait" horizontalDpi="0" verticalDpi="0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Muqtafin Nuha</dc:creator>
  <cp:lastModifiedBy>Muhammad Muqtafin Nuha</cp:lastModifiedBy>
  <dcterms:created xsi:type="dcterms:W3CDTF">2023-05-29T15:34:58Z</dcterms:created>
  <dcterms:modified xsi:type="dcterms:W3CDTF">2023-05-29T18:16:23Z</dcterms:modified>
</cp:coreProperties>
</file>