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628"/>
  </bookViews>
  <sheets>
    <sheet name="sheet1" sheetId="7232" r:id="rId1"/>
    <sheet name="sheet2" sheetId="7233" r:id="rId2"/>
    <sheet name="sheet3" sheetId="7234" r:id="rId3"/>
    <sheet name="sheet4" sheetId="7235" r:id="rId4"/>
    <sheet name="sheet5" sheetId="7236" r:id="rId5"/>
    <sheet name="sheet6" sheetId="7237" r:id="rId6"/>
    <sheet name="sheet7" sheetId="7238" r:id="rId7"/>
  </sheets>
  <calcPr calcId="144525" concurrentCalc="0"/>
</workbook>
</file>

<file path=xl/comments1.xml><?xml version="1.0" encoding="utf-8"?>
<comments xmlns="http://schemas.openxmlformats.org/spreadsheetml/2006/main">
  <authors>
    <author>Unknown</author>
  </authors>
  <commentLis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合格的站点得分=35*（平均传输率-80%）/（100%-80%）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≥85%合格，反之不合格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D2" authorId="0">
      <text>
        <r>
          <rPr>
            <b/>
            <sz val="9"/>
            <rFont val="宋体"/>
            <charset val="134"/>
          </rPr>
          <t>作者:
故障、网络传输等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有效天数判定：
1.SO2、NO2、PM10、PM2.5、Nox每日至少有20h平均浓度或采样时间，则数据有效
2.O3-8h每8小时至少有6小时平均浓度，则数据有效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35-(应监测天数-有效监测天数)</t>
        </r>
      </text>
    </comment>
  </commentList>
</comments>
</file>

<file path=xl/comments3.xml><?xml version="1.0" encoding="utf-8"?>
<comments xmlns="http://schemas.openxmlformats.org/spreadsheetml/2006/main">
  <authors>
    <author>Unknown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评价当月涉及到的所有周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D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每月显示</t>
        </r>
      </text>
    </comment>
    <comment ref="C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周期不超过31天，每超一天扣1分</t>
        </r>
      </text>
    </comment>
    <comment ref="H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半年那月显示，6月12月</t>
        </r>
      </text>
    </comment>
    <comment ref="C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填报周期≤183不扣分，＞7将扣1分</t>
        </r>
      </text>
    </comment>
    <comment ref="H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12月显示</t>
        </r>
      </text>
    </comment>
    <comment ref="C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填报周期≤365不扣分，＞7将扣1分</t>
        </r>
      </text>
    </comment>
    <comment ref="H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</commentList>
</comments>
</file>

<file path=xl/comments4.xml><?xml version="1.0" encoding="utf-8"?>
<comments xmlns="http://schemas.openxmlformats.org/spreadsheetml/2006/main">
  <authors>
    <author>Unknown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标红部分由权限人员直接填写提交</t>
        </r>
      </text>
    </comment>
    <comment ref="F3" authorId="0">
      <text/>
    </comment>
  </commentList>
</comments>
</file>

<file path=xl/comments5.xml><?xml version="1.0" encoding="utf-8"?>
<comments xmlns="http://schemas.openxmlformats.org/spreadsheetml/2006/main">
  <authors>
    <author>Unknown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若有≥1项判定为“否决”则当月该站点运行质量结果系数为0</t>
        </r>
      </text>
    </comment>
    <comment ref="A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0-1，以小数点形式呈现</t>
        </r>
      </text>
    </comment>
    <comment ref="E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若存在，该运行单位运行质量结果系数0.5</t>
        </r>
      </text>
    </comment>
    <comment ref="E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E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E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若存在，该运行单位运行质量结果系数0.75</t>
        </r>
      </text>
    </comment>
    <comment ref="E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若存在，该运行单位运行质量结果系数0.5</t>
        </r>
      </text>
    </comment>
    <comment ref="E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B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1.若存在合同终止结果时，运行单位运行质量评估结果为：“合同终止”
2.若不存在合同终止结果时，显示“*年*月A子站运行费为**元；B子站运行费为**元，*年*月X运行单位运行费合计**元”。
3.运行费=该站点运行质量结果系数*运行单位运行质量系数*13300</t>
        </r>
      </text>
    </comment>
  </commentList>
</comments>
</file>

<file path=xl/comments6.xml><?xml version="1.0" encoding="utf-8"?>
<comments xmlns="http://schemas.openxmlformats.org/spreadsheetml/2006/main">
  <authors>
    <author>Unknown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数据来源：环境空气自动监测数据传输情况评价表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数据来源：环境空气自动监测有效天数得分情况评价表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数据来源：运行单位日常工作评价表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数据来源：质控检查扣分表</t>
        </r>
      </text>
    </comment>
  </commentList>
</comments>
</file>

<file path=xl/comments7.xml><?xml version="1.0" encoding="utf-8"?>
<comments xmlns="http://schemas.openxmlformats.org/spreadsheetml/2006/main">
  <authors>
    <author>Unknown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1.展示
2.按城市、时间、运行单位筛选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运行单位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监管站</t>
        </r>
      </text>
    </comment>
  </commentList>
</comments>
</file>

<file path=xl/sharedStrings.xml><?xml version="1.0" encoding="utf-8"?>
<sst xmlns="http://schemas.openxmlformats.org/spreadsheetml/2006/main" count="7821" uniqueCount="402">
  <si>
    <t>2016年8月四川省15个农村站环境空气自动监测数据传输情况评价表</t>
  </si>
  <si>
    <t>站点</t>
  </si>
  <si>
    <t>SO2</t>
  </si>
  <si>
    <t>NO2</t>
  </si>
  <si>
    <t>O3</t>
  </si>
  <si>
    <t>CO</t>
  </si>
  <si>
    <t>PM10</t>
  </si>
  <si>
    <t>PM2.5</t>
  </si>
  <si>
    <t>平均传输率</t>
  </si>
  <si>
    <t>是/否</t>
  </si>
  <si>
    <t>得分</t>
  </si>
  <si>
    <t>名称</t>
  </si>
  <si>
    <t>合格</t>
  </si>
  <si>
    <t>1161E</t>
  </si>
  <si>
    <t>1.0</t>
  </si>
  <si>
    <t>川安电</t>
  </si>
  <si>
    <t>2016年8月四川省15个农村站环境空气自动监测有效天数得分情况评价表</t>
  </si>
  <si>
    <t>理论天数</t>
  </si>
  <si>
    <t>停电</t>
  </si>
  <si>
    <t>其他</t>
  </si>
  <si>
    <t>应监测天数</t>
  </si>
  <si>
    <t>有效检测天数</t>
  </si>
  <si>
    <t>0</t>
  </si>
  <si>
    <t>28</t>
  </si>
  <si>
    <t>运行单位日常工作每月评价表</t>
  </si>
  <si>
    <t>评价站点</t>
  </si>
  <si>
    <t>运维公司</t>
  </si>
  <si>
    <t>6102</t>
  </si>
  <si>
    <t>站点名称</t>
  </si>
  <si>
    <t>21</t>
  </si>
  <si>
    <t>评价人</t>
  </si>
  <si>
    <t>test</t>
  </si>
  <si>
    <t>序号</t>
  </si>
  <si>
    <t>评价周期</t>
  </si>
  <si>
    <t>上次执行时间</t>
  </si>
  <si>
    <t>本次执行时间</t>
  </si>
  <si>
    <t>工作内容</t>
  </si>
  <si>
    <t>填报周期</t>
  </si>
  <si>
    <t>绩效评价</t>
  </si>
  <si>
    <t>扣分原因</t>
  </si>
  <si>
    <t>备注</t>
  </si>
  <si>
    <t>每周工作评价</t>
  </si>
  <si>
    <t>1900-01-01</t>
  </si>
  <si>
    <t>每周工作完成，周报上报</t>
  </si>
  <si>
    <t>每月工作评价</t>
  </si>
  <si>
    <t>每月工作完成，月报填报</t>
  </si>
  <si>
    <t>半年工作评价</t>
  </si>
  <si>
    <t>半年工作完成，半年报填报</t>
  </si>
  <si>
    <t>年工作评价</t>
  </si>
  <si>
    <t>每年工作完成，年报填报</t>
  </si>
  <si>
    <t>季工作评价</t>
  </si>
  <si>
    <t>合计得分</t>
  </si>
  <si>
    <t>质控检查扣分表</t>
  </si>
  <si>
    <t>子站</t>
  </si>
  <si>
    <t>检查项目</t>
  </si>
  <si>
    <t>结果</t>
  </si>
  <si>
    <t>扣分</t>
  </si>
  <si>
    <t>检查时间</t>
  </si>
  <si>
    <t>检查人</t>
  </si>
  <si>
    <t>ture</t>
  </si>
  <si>
    <t>2017-3-15</t>
  </si>
  <si>
    <t>mark</t>
  </si>
  <si>
    <t>运行单位所有站点运行质量评估</t>
  </si>
  <si>
    <t>运行质量评估月份</t>
  </si>
  <si>
    <t>2018-02</t>
  </si>
  <si>
    <t>否决因素</t>
  </si>
  <si>
    <t>否决指数标准</t>
  </si>
  <si>
    <t>实际否决指数</t>
  </si>
  <si>
    <t>否决判定</t>
  </si>
  <si>
    <t>数据传输率</t>
  </si>
  <si>
    <t>≥85%</t>
  </si>
  <si>
    <t>否决/不否决</t>
  </si>
  <si>
    <t>日有效累计天数</t>
  </si>
  <si>
    <t>＞27天</t>
  </si>
  <si>
    <t>评价总分</t>
  </si>
  <si>
    <t>≥80分</t>
  </si>
  <si>
    <t>该站点运行质量结果系数</t>
  </si>
  <si>
    <t>运行单位运行质量评估</t>
  </si>
  <si>
    <t>评估因素</t>
  </si>
  <si>
    <t>存在/不存在</t>
  </si>
  <si>
    <t>评估结果</t>
  </si>
  <si>
    <t>当月20%站点（3个农村站）未达到数据有效性要求</t>
  </si>
  <si>
    <t>连续两月20%站点（3个农村站）未达到数据有效性要求</t>
  </si>
  <si>
    <t>当月40%站点（7个农村站）未达到数据有效性要求</t>
  </si>
  <si>
    <t>同一站点连续两个月未达到数据有效性要求</t>
  </si>
  <si>
    <t>同一站点连续三个月未达到数据有效性要求</t>
  </si>
  <si>
    <t>同一站点连续四个月未达到数据有效性要求</t>
  </si>
  <si>
    <t>运行质量评估结果</t>
  </si>
  <si>
    <t>有效天数得分</t>
  </si>
  <si>
    <t>运行工作完成情况得分</t>
  </si>
  <si>
    <t>质控检查扣分</t>
  </si>
  <si>
    <t>总分</t>
  </si>
  <si>
    <t>日数据审核状态统计</t>
  </si>
  <si>
    <t>运行单位</t>
  </si>
  <si>
    <t>监管站</t>
  </si>
  <si>
    <t>所在城市</t>
  </si>
  <si>
    <t>区县</t>
  </si>
  <si>
    <t>数据初审</t>
  </si>
  <si>
    <t>数据复审</t>
  </si>
  <si>
    <t>成都武侯环境监测站</t>
  </si>
  <si>
    <t>1001C</t>
  </si>
  <si>
    <t>6101</t>
  </si>
  <si>
    <t>1</t>
  </si>
  <si>
    <t>2018-02-23</t>
  </si>
  <si>
    <t>2018-02-26</t>
  </si>
  <si>
    <t>绵阳博雅小学</t>
  </si>
  <si>
    <t>1002C</t>
  </si>
  <si>
    <t>27</t>
  </si>
  <si>
    <t>6</t>
  </si>
  <si>
    <t>2018-02-18</t>
  </si>
  <si>
    <t>2018-02-11</t>
  </si>
  <si>
    <t>2018-02-24</t>
  </si>
  <si>
    <t>仁寿县国土局</t>
  </si>
  <si>
    <t>1002E</t>
  </si>
  <si>
    <t>24</t>
  </si>
  <si>
    <t>12</t>
  </si>
  <si>
    <t>2018-02-20</t>
  </si>
  <si>
    <t>2018-02-14</t>
  </si>
  <si>
    <t>2018-02-27</t>
  </si>
  <si>
    <t>德阳市教育局</t>
  </si>
  <si>
    <t>1003C</t>
  </si>
  <si>
    <t>5</t>
  </si>
  <si>
    <t>2018-02-21</t>
  </si>
  <si>
    <t>彭山县环保局</t>
  </si>
  <si>
    <t>1003E</t>
  </si>
  <si>
    <t>南充市一中</t>
  </si>
  <si>
    <t>1004C</t>
  </si>
  <si>
    <t>6103</t>
  </si>
  <si>
    <t>11</t>
  </si>
  <si>
    <t>2018-02-15</t>
  </si>
  <si>
    <t>2018-02-22</t>
  </si>
  <si>
    <t>洪雅县环保局</t>
  </si>
  <si>
    <t>1004E</t>
  </si>
  <si>
    <t>2018-02-13</t>
  </si>
  <si>
    <t>攀枝花中心医院</t>
  </si>
  <si>
    <t>1005C</t>
  </si>
  <si>
    <t>3</t>
  </si>
  <si>
    <t>青神县计生局</t>
  </si>
  <si>
    <t>1005E</t>
  </si>
  <si>
    <t>泸州医学院城北校区</t>
  </si>
  <si>
    <t>1006C</t>
  </si>
  <si>
    <t>4</t>
  </si>
  <si>
    <t>2018-02-19</t>
  </si>
  <si>
    <t>0.9940000000000001</t>
  </si>
  <si>
    <t>0.993</t>
  </si>
  <si>
    <t>丹棱县环保局</t>
  </si>
  <si>
    <t>1006E</t>
  </si>
  <si>
    <t>自贡救助站</t>
  </si>
  <si>
    <t>1007C</t>
  </si>
  <si>
    <t>2</t>
  </si>
  <si>
    <t>0.9990000000000001</t>
  </si>
  <si>
    <t>临江路</t>
  </si>
  <si>
    <t>1007E</t>
  </si>
  <si>
    <t>宜宾商职校</t>
  </si>
  <si>
    <t>1008C</t>
  </si>
  <si>
    <t>26</t>
  </si>
  <si>
    <t>13</t>
  </si>
  <si>
    <t>青白江区图书馆</t>
  </si>
  <si>
    <t>1008E</t>
  </si>
  <si>
    <t>2018-02-12</t>
  </si>
  <si>
    <t>0.9840000000000001</t>
  </si>
  <si>
    <t>0.978</t>
  </si>
  <si>
    <t>双流县防震减灾局</t>
  </si>
  <si>
    <t>0.975</t>
  </si>
  <si>
    <t>1009E</t>
  </si>
  <si>
    <t>红星电站</t>
  </si>
  <si>
    <t>1010E</t>
  </si>
  <si>
    <t>0.071</t>
  </si>
  <si>
    <t>龙泉驿区环境监测站</t>
  </si>
  <si>
    <t>1011E</t>
  </si>
  <si>
    <t>新都区地税局</t>
  </si>
  <si>
    <t>1012E</t>
  </si>
  <si>
    <t>2018-02-25</t>
  </si>
  <si>
    <t>0.982</t>
  </si>
  <si>
    <t>新津中学外国语实验学校</t>
  </si>
  <si>
    <t>1013E</t>
  </si>
  <si>
    <t>蒲江县委党校</t>
  </si>
  <si>
    <t>1014E</t>
  </si>
  <si>
    <t>金中外实校</t>
  </si>
  <si>
    <t>1015E</t>
  </si>
  <si>
    <t>延秀小学</t>
  </si>
  <si>
    <t>1016E</t>
  </si>
  <si>
    <t>邛崃水业公司</t>
  </si>
  <si>
    <t>1017E</t>
  </si>
  <si>
    <t>2018-02-17</t>
  </si>
  <si>
    <t>建行家属楼</t>
  </si>
  <si>
    <t>1018E</t>
  </si>
  <si>
    <t>紫园</t>
  </si>
  <si>
    <t>1019E</t>
  </si>
  <si>
    <t>0.963</t>
  </si>
  <si>
    <t>环保大楼</t>
  </si>
  <si>
    <t>1020E</t>
  </si>
  <si>
    <t>国税局</t>
  </si>
  <si>
    <t>1021E</t>
  </si>
  <si>
    <t>什邡市三中心</t>
  </si>
  <si>
    <t>1022E</t>
  </si>
  <si>
    <t>0.976</t>
  </si>
  <si>
    <t>绵竹中学初中部</t>
  </si>
  <si>
    <t>1023E</t>
  </si>
  <si>
    <t>县政府</t>
  </si>
  <si>
    <t>1024E</t>
  </si>
  <si>
    <t>罗江中学</t>
  </si>
  <si>
    <t>1025E</t>
  </si>
  <si>
    <t>江油监测站</t>
  </si>
  <si>
    <t>0.996</t>
  </si>
  <si>
    <t>0.987</t>
  </si>
  <si>
    <t>1026E</t>
  </si>
  <si>
    <t>平武环保局</t>
  </si>
  <si>
    <t>1027E</t>
  </si>
  <si>
    <t>北川监测站</t>
  </si>
  <si>
    <t>1028E</t>
  </si>
  <si>
    <t>盐亭环保局</t>
  </si>
  <si>
    <t>1029E</t>
  </si>
  <si>
    <t>三台政务中心</t>
  </si>
  <si>
    <t>1030E</t>
  </si>
  <si>
    <t>梓潼城北新区</t>
  </si>
  <si>
    <t>1031E</t>
  </si>
  <si>
    <t>安县监测站</t>
  </si>
  <si>
    <t>1032E</t>
  </si>
  <si>
    <t>河东新区印鳌路</t>
  </si>
  <si>
    <t>1038E</t>
  </si>
  <si>
    <t>吴仲良实验小学</t>
  </si>
  <si>
    <t>1039E</t>
  </si>
  <si>
    <t>18</t>
  </si>
  <si>
    <t>0.981</t>
  </si>
  <si>
    <t>安岳县环保局</t>
  </si>
  <si>
    <t>1040E</t>
  </si>
  <si>
    <t>安居检察院</t>
  </si>
  <si>
    <t>1041E</t>
  </si>
  <si>
    <t>8</t>
  </si>
  <si>
    <t>大英县实验学校</t>
  </si>
  <si>
    <t>1042E</t>
  </si>
  <si>
    <t>实验中学</t>
  </si>
  <si>
    <t>1043E</t>
  </si>
  <si>
    <t>环保局</t>
  </si>
  <si>
    <t>1044E</t>
  </si>
  <si>
    <t>遂中实验校</t>
  </si>
  <si>
    <t>1045E</t>
  </si>
  <si>
    <t>0.997</t>
  </si>
  <si>
    <t>南部县环保局</t>
  </si>
  <si>
    <t>1046E</t>
  </si>
  <si>
    <t>西充县环保局</t>
  </si>
  <si>
    <t>1047E</t>
  </si>
  <si>
    <t>蓬安县环保局</t>
  </si>
  <si>
    <t>1048E</t>
  </si>
  <si>
    <t>仪陇县环保局</t>
  </si>
  <si>
    <t>1049E</t>
  </si>
  <si>
    <t>营山县环保局</t>
  </si>
  <si>
    <t>1050E</t>
  </si>
  <si>
    <t>半夏颗粒生产基地</t>
  </si>
  <si>
    <t>1051E</t>
  </si>
  <si>
    <t>大佛寺街道</t>
  </si>
  <si>
    <t>1052E</t>
  </si>
  <si>
    <t>14</t>
  </si>
  <si>
    <t>发改局</t>
  </si>
  <si>
    <t>1053E</t>
  </si>
  <si>
    <t>武警中队</t>
  </si>
  <si>
    <t>1054E</t>
  </si>
  <si>
    <t>华蓥市环保局</t>
  </si>
  <si>
    <t>1055E</t>
  </si>
  <si>
    <t>邻水七中</t>
  </si>
  <si>
    <t>1056E</t>
  </si>
  <si>
    <t>2018-02-16</t>
  </si>
  <si>
    <t>宣汉县第二中学</t>
  </si>
  <si>
    <t>1057E</t>
  </si>
  <si>
    <t>15</t>
  </si>
  <si>
    <t>0.988</t>
  </si>
  <si>
    <t>河西职中</t>
  </si>
  <si>
    <t>1058E</t>
  </si>
  <si>
    <t>渠县环保局</t>
  </si>
  <si>
    <t>1059E</t>
  </si>
  <si>
    <t>大竹中学315校区</t>
  </si>
  <si>
    <t>1060E</t>
  </si>
  <si>
    <t>0.99</t>
  </si>
  <si>
    <t>开江县环境监测站</t>
  </si>
  <si>
    <t>1061E</t>
  </si>
  <si>
    <t>红军城</t>
  </si>
  <si>
    <t>1062E</t>
  </si>
  <si>
    <t>7</t>
  </si>
  <si>
    <t>修城坝点</t>
  </si>
  <si>
    <t>1063E</t>
  </si>
  <si>
    <t>高家院</t>
  </si>
  <si>
    <t>1064E</t>
  </si>
  <si>
    <t>中心城区</t>
  </si>
  <si>
    <t>1065E</t>
  </si>
  <si>
    <t>大中坝子站</t>
  </si>
  <si>
    <t>1066E</t>
  </si>
  <si>
    <t>县东城站</t>
  </si>
  <si>
    <t>1067E</t>
  </si>
  <si>
    <t>朝阳新区</t>
  </si>
  <si>
    <t>1068E</t>
  </si>
  <si>
    <t>17</t>
  </si>
  <si>
    <t>登科小学</t>
  </si>
  <si>
    <t>1069E</t>
  </si>
  <si>
    <t>信义小学</t>
  </si>
  <si>
    <t>1070E</t>
  </si>
  <si>
    <t>政务中心</t>
  </si>
  <si>
    <t>1071E</t>
  </si>
  <si>
    <t>0.909</t>
  </si>
  <si>
    <t>环境监测站</t>
  </si>
  <si>
    <t>1072E</t>
  </si>
  <si>
    <t>10</t>
  </si>
  <si>
    <t>峨边县政府</t>
  </si>
  <si>
    <t>1073E</t>
  </si>
  <si>
    <t>夹江县环境监测站</t>
  </si>
  <si>
    <t>1074E</t>
  </si>
  <si>
    <t>沙湾区环保局</t>
  </si>
  <si>
    <t>1075E</t>
  </si>
  <si>
    <t>井研县环境监测站</t>
  </si>
  <si>
    <t>1076E</t>
  </si>
  <si>
    <t>菩提山</t>
  </si>
  <si>
    <t>1077E</t>
  </si>
  <si>
    <t>静雅路</t>
  </si>
  <si>
    <t>1078E</t>
  </si>
  <si>
    <t>犍为县政府</t>
  </si>
  <si>
    <t>1079E</t>
  </si>
  <si>
    <t>马边中学育才楼</t>
  </si>
  <si>
    <t>1080E</t>
  </si>
  <si>
    <t>沐川县环保局</t>
  </si>
  <si>
    <t>1081E</t>
  </si>
  <si>
    <t>资中县环保局</t>
  </si>
  <si>
    <t>1082E</t>
  </si>
  <si>
    <t>9</t>
  </si>
  <si>
    <t>威远县环保局</t>
  </si>
  <si>
    <t>1083E</t>
  </si>
  <si>
    <t>0.946</t>
  </si>
  <si>
    <t>隆昌县国税局</t>
  </si>
  <si>
    <t>0.948</t>
  </si>
  <si>
    <t>1084E</t>
  </si>
  <si>
    <t>大安区环保局</t>
  </si>
  <si>
    <t>1085E</t>
  </si>
  <si>
    <t>沿滩区委组织部</t>
  </si>
  <si>
    <t>1086E</t>
  </si>
  <si>
    <t>荣县行政中心</t>
  </si>
  <si>
    <t>1087E</t>
  </si>
  <si>
    <t>富顺县行政中心</t>
  </si>
  <si>
    <t>1088E</t>
  </si>
  <si>
    <t>江安县环境监测站办公楼</t>
  </si>
  <si>
    <t>1089E</t>
  </si>
  <si>
    <t>宜宾县二中</t>
  </si>
  <si>
    <t>1090E</t>
  </si>
  <si>
    <t>南溪职业技术学校</t>
  </si>
  <si>
    <t>1091E</t>
  </si>
  <si>
    <t>高县县政府</t>
  </si>
  <si>
    <t>1092E</t>
  </si>
  <si>
    <t>0.972</t>
  </si>
  <si>
    <t>珙县环保局</t>
  </si>
  <si>
    <t>1093E</t>
  </si>
  <si>
    <t>22</t>
  </si>
  <si>
    <t>筠连县环保局</t>
  </si>
  <si>
    <t>1094E</t>
  </si>
  <si>
    <t>长宁中学</t>
  </si>
  <si>
    <t>1095E</t>
  </si>
  <si>
    <t>兴文二中</t>
  </si>
  <si>
    <t>1096E</t>
  </si>
  <si>
    <t>屏山中学</t>
  </si>
  <si>
    <t>1097E</t>
  </si>
  <si>
    <t>泸县环保局</t>
  </si>
  <si>
    <t>1098E</t>
  </si>
  <si>
    <t>纳溪区环保局</t>
  </si>
  <si>
    <t>1099E</t>
  </si>
  <si>
    <t>合江县城关中学</t>
  </si>
  <si>
    <t>0.945</t>
  </si>
  <si>
    <t>1100E</t>
  </si>
  <si>
    <t>古蔺建设大楼</t>
  </si>
  <si>
    <t>1101E</t>
  </si>
  <si>
    <t>20</t>
  </si>
  <si>
    <t>叙永县中医医院</t>
  </si>
  <si>
    <t>1102E</t>
  </si>
  <si>
    <t>宝兴县环保局</t>
  </si>
  <si>
    <t>1103E</t>
  </si>
  <si>
    <t>16</t>
  </si>
  <si>
    <t>向阳路子站</t>
  </si>
  <si>
    <t>1104E</t>
  </si>
  <si>
    <t>汉源县富塘村子站</t>
  </si>
  <si>
    <t>1105E</t>
  </si>
  <si>
    <t>制水厂</t>
  </si>
  <si>
    <t>1106E</t>
  </si>
  <si>
    <t>荥经县福利中心子站</t>
  </si>
  <si>
    <t>1107E</t>
  </si>
  <si>
    <t>芦山县林业局办公楼</t>
  </si>
  <si>
    <t>1108E</t>
  </si>
  <si>
    <t>石棉县政务中心</t>
  </si>
  <si>
    <t>1109E</t>
  </si>
  <si>
    <t>越西县环境保护局</t>
  </si>
  <si>
    <t>1110E</t>
  </si>
  <si>
    <t>1111E</t>
  </si>
  <si>
    <t>金阳县环保局</t>
  </si>
  <si>
    <t>1112E</t>
  </si>
  <si>
    <t>盐源县环保局</t>
  </si>
  <si>
    <t>1113E</t>
  </si>
  <si>
    <t>雷波县行政中心</t>
  </si>
  <si>
    <t>1114E</t>
  </si>
  <si>
    <t>0.9570000000000001</t>
  </si>
  <si>
    <t>1115E</t>
  </si>
  <si>
    <t>木里县政府</t>
  </si>
  <si>
    <t>1116E</t>
  </si>
  <si>
    <t>0.961</t>
  </si>
  <si>
    <t>0.93</t>
  </si>
  <si>
    <t>0.955</t>
  </si>
  <si>
    <t>1117E</t>
  </si>
  <si>
    <t>0.96</t>
  </si>
  <si>
    <t>23</t>
  </si>
  <si>
    <t>普格县行政中心</t>
  </si>
  <si>
    <t>1118E</t>
  </si>
  <si>
    <t>甘洛宾馆</t>
  </si>
  <si>
    <t>1119E</t>
  </si>
  <si>
    <t>烈士塔</t>
  </si>
  <si>
    <t>1120E</t>
  </si>
  <si>
    <t>布拖县环保局楼顶</t>
  </si>
  <si>
    <t>1121E</t>
  </si>
  <si>
    <t>0.9790000000000001</t>
  </si>
  <si>
    <t>喜德县党校</t>
  </si>
  <si>
    <t>1122E</t>
  </si>
  <si>
    <t>0.875</t>
  </si>
  <si>
    <t>美美广场</t>
  </si>
  <si>
    <t>0.991</t>
  </si>
  <si>
    <t>1123E</t>
  </si>
  <si>
    <t>北关街道站</t>
  </si>
  <si>
    <t>1124E</t>
  </si>
  <si>
    <t>19</t>
  </si>
  <si>
    <t>磨石箐</t>
  </si>
  <si>
    <t>1125E</t>
  </si>
  <si>
    <t>米易县政府</t>
  </si>
  <si>
    <t>1126E</t>
  </si>
  <si>
    <t>马尔康县环保林业局</t>
  </si>
  <si>
    <t>1127E</t>
  </si>
  <si>
    <t>若尔盖县环保林业局</t>
  </si>
  <si>
    <t>1128E</t>
  </si>
  <si>
    <t>阿坝县环保林业局</t>
  </si>
  <si>
    <t>1129E</t>
  </si>
  <si>
    <t>0.44</t>
  </si>
  <si>
    <t>黑水县政务服务中心</t>
  </si>
  <si>
    <t>1130E</t>
  </si>
  <si>
    <t>0.862</t>
  </si>
  <si>
    <t>0.97</t>
  </si>
  <si>
    <t>红原县人民政府大院</t>
  </si>
  <si>
    <t>1131E</t>
  </si>
  <si>
    <t>金川县环保林业局</t>
  </si>
  <si>
    <t>1132E</t>
  </si>
  <si>
    <t>九寨沟县环保林业局</t>
  </si>
  <si>
    <t>1133E</t>
  </si>
  <si>
    <t>理县政务中心</t>
  </si>
  <si>
    <t>1134E</t>
  </si>
  <si>
    <t>0.9520000000000001</t>
  </si>
  <si>
    <t>茂县环保林业局</t>
  </si>
  <si>
    <t>1135E</t>
  </si>
  <si>
    <t>壤塘县环保林业局</t>
  </si>
  <si>
    <t>1136E</t>
  </si>
  <si>
    <t>0.868</t>
  </si>
  <si>
    <t>松潘县城北子站</t>
  </si>
  <si>
    <t>1137E</t>
  </si>
  <si>
    <t>小金县环保林业局</t>
  </si>
  <si>
    <t>1138E</t>
  </si>
  <si>
    <t>0.9690000000000001</t>
  </si>
  <si>
    <t>汶川县环保林业局子站</t>
  </si>
  <si>
    <t>1139E</t>
  </si>
  <si>
    <t>0.552</t>
  </si>
  <si>
    <t>0.551</t>
  </si>
  <si>
    <t>更庆镇</t>
  </si>
  <si>
    <t>0.5539999999999999</t>
  </si>
  <si>
    <t>1140E</t>
  </si>
  <si>
    <t>泸定县政府综合大楼</t>
  </si>
  <si>
    <t>1141E</t>
  </si>
  <si>
    <t>道孚县环保局</t>
  </si>
  <si>
    <t>1142E</t>
  </si>
  <si>
    <t>0.938</t>
  </si>
  <si>
    <t>巴塘环保局</t>
  </si>
  <si>
    <t>1143E</t>
  </si>
  <si>
    <t>稻城环保大楼</t>
  </si>
  <si>
    <t>1144E</t>
  </si>
  <si>
    <t>甘孜县环保局</t>
  </si>
  <si>
    <t>1146E</t>
  </si>
  <si>
    <t>色达县环保局</t>
  </si>
  <si>
    <t>1147E</t>
  </si>
  <si>
    <t>理塘县环保局</t>
  </si>
  <si>
    <t>1148E</t>
  </si>
  <si>
    <t>新龙政府</t>
  </si>
  <si>
    <t>1149E</t>
  </si>
  <si>
    <t>炉霍环保局</t>
  </si>
  <si>
    <t>1150E</t>
  </si>
  <si>
    <t>丹巴政府</t>
  </si>
  <si>
    <t>1151E</t>
  </si>
  <si>
    <t>乡城县乡巴拉镇徳鑫宾馆</t>
  </si>
  <si>
    <t>1152E</t>
  </si>
  <si>
    <t>雅江县解放街吉祥公寓</t>
  </si>
  <si>
    <t>1153E</t>
  </si>
  <si>
    <t>得荣公安局</t>
  </si>
  <si>
    <t>1154E</t>
  </si>
  <si>
    <t>0.8320000000000001</t>
  </si>
  <si>
    <t>0.8540000000000001</t>
  </si>
  <si>
    <t>如意乐都</t>
  </si>
  <si>
    <t>0.001</t>
  </si>
  <si>
    <t>1155E</t>
  </si>
  <si>
    <t>沙鲁里宾馆</t>
  </si>
  <si>
    <t>1156E</t>
  </si>
  <si>
    <t>九龙县政府</t>
  </si>
  <si>
    <t>1157E</t>
  </si>
  <si>
    <t>名山路</t>
  </si>
  <si>
    <t>0.985</t>
  </si>
  <si>
    <t>1160E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</si>
</sst>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177" formatCode="0.00_);[Red]\(0.00\)"/>
  </numFmts>
  <fonts count="24">
    <font>
      <sz val="10"/>
      <name val="Arial"/>
      <charset val="134"/>
    </font>
    <font>
      <sz val="11"/>
      <name val="宋体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FF0000"/>
      <name val="宋体"/>
      <charset val="134"/>
    </font>
    <font>
      <b/>
      <sz val="14"/>
      <color rgb="FF006100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b/>
      <sz val="11"/>
      <color rgb="FFFF0000"/>
      <name val="宋体"/>
      <charset val="134"/>
    </font>
    <font>
      <sz val="12"/>
      <name val="宋体"/>
      <charset val="134"/>
    </font>
    <font>
      <sz val="11"/>
      <color rgb="FFFFFFFF"/>
      <name val="宋体"/>
      <charset val="134"/>
    </font>
    <font>
      <b/>
      <sz val="11"/>
      <color rgb="FFEEECE1"/>
      <name val="宋体"/>
      <charset val="134"/>
    </font>
    <font>
      <sz val="11"/>
      <color rgb="FFFA7D00"/>
      <name val="宋体"/>
      <charset val="134"/>
    </font>
    <font>
      <b/>
      <sz val="15"/>
      <color rgb="FFEEECE1"/>
      <name val="宋体"/>
      <charset val="134"/>
    </font>
    <font>
      <b/>
      <sz val="11"/>
      <color rgb="FFFFFFFF"/>
      <name val="宋体"/>
      <charset val="134"/>
    </font>
    <font>
      <b/>
      <sz val="11"/>
      <color rgb="FF3F3F3F"/>
      <name val="宋体"/>
      <charset val="134"/>
    </font>
    <font>
      <b/>
      <sz val="18"/>
      <color rgb="FFEEECE1"/>
      <name val="宋体"/>
      <charset val="134"/>
    </font>
    <font>
      <u/>
      <sz val="11"/>
      <color rgb="FF0000FF"/>
      <name val="宋体"/>
      <charset val="134"/>
    </font>
    <font>
      <i/>
      <sz val="11"/>
      <color rgb="FF7F7F7F"/>
      <name val="宋体"/>
      <charset val="134"/>
    </font>
    <font>
      <u/>
      <sz val="11"/>
      <color rgb="FF800080"/>
      <name val="宋体"/>
      <charset val="134"/>
    </font>
    <font>
      <b/>
      <sz val="13"/>
      <color rgb="FFEEECE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C0504D"/>
        <bgColor rgb="FFFF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6BEDD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50">
    <xf numFmtId="0" fontId="0" fillId="0" borderId="0"/>
    <xf numFmtId="42" fontId="1" fillId="0" borderId="0">
      <alignment vertical="center"/>
    </xf>
    <xf numFmtId="0" fontId="1" fillId="13" borderId="0">
      <alignment vertical="center"/>
    </xf>
    <xf numFmtId="0" fontId="3" fillId="3" borderId="3">
      <alignment vertical="center"/>
    </xf>
    <xf numFmtId="44" fontId="1" fillId="0" borderId="0">
      <alignment vertical="center"/>
    </xf>
    <xf numFmtId="41" fontId="1" fillId="0" borderId="0">
      <alignment vertical="center"/>
    </xf>
    <xf numFmtId="0" fontId="1" fillId="17" borderId="0">
      <alignment vertical="center"/>
    </xf>
    <xf numFmtId="0" fontId="5" fillId="5" borderId="0">
      <alignment vertical="center"/>
    </xf>
    <xf numFmtId="43" fontId="1" fillId="0" borderId="0">
      <alignment vertical="center"/>
    </xf>
    <xf numFmtId="0" fontId="13" fillId="29" borderId="0">
      <alignment vertical="center"/>
    </xf>
    <xf numFmtId="0" fontId="20" fillId="0" borderId="0">
      <alignment vertical="center"/>
    </xf>
    <xf numFmtId="9" fontId="1" fillId="0" borderId="0">
      <alignment vertical="center"/>
    </xf>
    <xf numFmtId="0" fontId="22" fillId="0" borderId="0">
      <alignment vertical="center"/>
    </xf>
    <xf numFmtId="0" fontId="1" fillId="12" borderId="14">
      <alignment vertical="center"/>
    </xf>
    <xf numFmtId="0" fontId="13" fillId="26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6" fillId="0" borderId="13">
      <alignment vertical="center"/>
    </xf>
    <xf numFmtId="0" fontId="23" fillId="0" borderId="13">
      <alignment vertical="center"/>
    </xf>
    <xf numFmtId="0" fontId="13" fillId="25" borderId="0">
      <alignment vertical="center"/>
    </xf>
    <xf numFmtId="0" fontId="14" fillId="0" borderId="17">
      <alignment vertical="center"/>
    </xf>
    <xf numFmtId="0" fontId="13" fillId="23" borderId="0">
      <alignment vertical="center"/>
    </xf>
    <xf numFmtId="0" fontId="18" fillId="4" borderId="16">
      <alignment vertical="center"/>
    </xf>
    <xf numFmtId="0" fontId="4" fillId="4" borderId="3">
      <alignment vertical="center"/>
    </xf>
    <xf numFmtId="0" fontId="17" fillId="16" borderId="15">
      <alignment vertical="center"/>
    </xf>
    <xf numFmtId="0" fontId="1" fillId="10" borderId="0">
      <alignment vertical="center"/>
    </xf>
    <xf numFmtId="0" fontId="13" fillId="32" borderId="0">
      <alignment vertical="center"/>
    </xf>
    <xf numFmtId="0" fontId="15" fillId="0" borderId="12">
      <alignment vertical="center"/>
    </xf>
    <xf numFmtId="0" fontId="9" fillId="0" borderId="18">
      <alignment vertical="center"/>
    </xf>
    <xf numFmtId="0" fontId="2" fillId="2" borderId="0">
      <alignment vertical="center"/>
    </xf>
    <xf numFmtId="0" fontId="6" fillId="6" borderId="0">
      <alignment vertical="center"/>
    </xf>
    <xf numFmtId="0" fontId="1" fillId="20" borderId="0">
      <alignment vertical="center"/>
    </xf>
    <xf numFmtId="0" fontId="13" fillId="9" borderId="0">
      <alignment vertical="center"/>
    </xf>
    <xf numFmtId="0" fontId="1" fillId="19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1" fillId="24" borderId="0">
      <alignment vertical="center"/>
    </xf>
    <xf numFmtId="0" fontId="13" fillId="28" borderId="0">
      <alignment vertical="center"/>
    </xf>
    <xf numFmtId="0" fontId="13" fillId="27" borderId="0">
      <alignment vertical="center"/>
    </xf>
    <xf numFmtId="0" fontId="1" fillId="15" borderId="0">
      <alignment vertical="center"/>
    </xf>
    <xf numFmtId="0" fontId="1" fillId="31" borderId="0">
      <alignment vertical="center"/>
    </xf>
    <xf numFmtId="0" fontId="13" fillId="18" borderId="0">
      <alignment vertical="center"/>
    </xf>
    <xf numFmtId="0" fontId="1" fillId="22" borderId="0">
      <alignment vertical="center"/>
    </xf>
    <xf numFmtId="0" fontId="13" fillId="30" borderId="0">
      <alignment vertical="center"/>
    </xf>
    <xf numFmtId="0" fontId="13" fillId="21" borderId="0">
      <alignment vertical="center"/>
    </xf>
    <xf numFmtId="0" fontId="1" fillId="14" borderId="0">
      <alignment vertical="center"/>
    </xf>
    <xf numFmtId="0" fontId="13" fillId="7" borderId="0">
      <alignment vertical="center"/>
    </xf>
    <xf numFmtId="0" fontId="1" fillId="0" borderId="0">
      <alignment vertical="center"/>
    </xf>
  </cellStyleXfs>
  <cellXfs count="41">
    <xf numFmtId="0" fontId="0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/>
    <xf numFmtId="0" fontId="2" fillId="2" borderId="2" xfId="31" applyNumberFormat="1" applyFont="1" applyFill="1" applyBorder="1" applyAlignment="1" applyProtection="1">
      <alignment horizontal="left" vertical="center"/>
    </xf>
    <xf numFmtId="0" fontId="2" fillId="2" borderId="2" xfId="31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76" fontId="3" fillId="3" borderId="3" xfId="3" applyNumberFormat="1" applyFont="1" applyFill="1" applyBorder="1" applyAlignment="1" applyProtection="1">
      <alignment horizontal="right" vertical="center"/>
    </xf>
    <xf numFmtId="0" fontId="3" fillId="3" borderId="3" xfId="3" applyNumberFormat="1" applyFont="1" applyFill="1" applyBorder="1" applyAlignment="1" applyProtection="1">
      <alignment horizontal="right" vertical="center"/>
    </xf>
    <xf numFmtId="177" fontId="3" fillId="3" borderId="3" xfId="3" applyNumberFormat="1" applyFont="1" applyFill="1" applyBorder="1" applyAlignment="1" applyProtection="1">
      <alignment horizontal="right" vertical="center"/>
    </xf>
    <xf numFmtId="1" fontId="4" fillId="4" borderId="3" xfId="25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5" borderId="1" xfId="7" applyNumberFormat="1" applyFont="1" applyFill="1" applyBorder="1" applyAlignment="1" applyProtection="1">
      <alignment horizontal="center" vertical="center"/>
    </xf>
    <xf numFmtId="10" fontId="3" fillId="3" borderId="3" xfId="3" applyNumberFormat="1" applyFont="1" applyFill="1" applyBorder="1" applyAlignment="1" applyProtection="1">
      <alignment horizontal="center" vertical="center"/>
    </xf>
    <xf numFmtId="0" fontId="3" fillId="3" borderId="3" xfId="3" applyNumberFormat="1" applyFont="1" applyFill="1" applyBorder="1" applyAlignment="1" applyProtection="1">
      <alignment horizontal="center" vertical="center"/>
    </xf>
    <xf numFmtId="1" fontId="3" fillId="3" borderId="3" xfId="3" applyNumberFormat="1" applyFont="1" applyFill="1" applyBorder="1" applyAlignment="1" applyProtection="1">
      <alignment horizontal="center" vertical="center"/>
    </xf>
    <xf numFmtId="0" fontId="2" fillId="2" borderId="1" xfId="31" applyNumberFormat="1" applyFont="1" applyFill="1" applyBorder="1" applyAlignment="1" applyProtection="1">
      <alignment horizontal="center" vertical="center" wrapText="1"/>
    </xf>
    <xf numFmtId="0" fontId="5" fillId="5" borderId="1" xfId="7" applyNumberFormat="1" applyFont="1" applyFill="1" applyBorder="1" applyAlignment="1" applyProtection="1">
      <alignment horizontal="center" vertical="center" wrapText="1"/>
    </xf>
    <xf numFmtId="0" fontId="5" fillId="5" borderId="4" xfId="7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6" fillId="6" borderId="1" xfId="32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1" fillId="0" borderId="0" xfId="49" applyNumberFormat="1" applyFont="1" applyFill="1" applyBorder="1" applyAlignment="1" applyProtection="1">
      <alignment horizontal="center" vertical="center"/>
    </xf>
    <xf numFmtId="0" fontId="8" fillId="2" borderId="0" xfId="31" applyNumberFormat="1" applyFont="1" applyFill="1" applyBorder="1" applyAlignment="1" applyProtection="1">
      <alignment horizontal="center" vertical="center"/>
    </xf>
    <xf numFmtId="0" fontId="1" fillId="0" borderId="0" xfId="49" applyNumberFormat="1" applyFont="1" applyFill="1" applyBorder="1" applyAlignment="1" applyProtection="1"/>
    <xf numFmtId="0" fontId="9" fillId="0" borderId="0" xfId="49" applyNumberFormat="1" applyFont="1" applyFill="1" applyBorder="1" applyAlignment="1" applyProtection="1">
      <alignment horizontal="center" vertical="center"/>
    </xf>
    <xf numFmtId="0" fontId="4" fillId="4" borderId="3" xfId="25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2" borderId="2" xfId="3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1" fillId="4" borderId="3" xfId="25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2" fillId="2" borderId="10" xfId="31" applyNumberFormat="1" applyFont="1" applyFill="1" applyBorder="1" applyAlignment="1" applyProtection="1">
      <alignment horizontal="center" vertical="center"/>
    </xf>
    <xf numFmtId="0" fontId="2" fillId="2" borderId="11" xfId="31" applyNumberFormat="1" applyFont="1" applyFill="1" applyBorder="1" applyAlignment="1" applyProtection="1">
      <alignment horizontal="center" vertical="center"/>
    </xf>
    <xf numFmtId="10" fontId="4" fillId="4" borderId="3" xfId="25" applyNumberFormat="1" applyFont="1" applyFill="1" applyBorder="1" applyAlignment="1" applyProtection="1">
      <alignment horizontal="center" vertical="center"/>
    </xf>
    <xf numFmtId="176" fontId="4" fillId="4" borderId="3" xfId="25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vmlDrawing" Target="../drawings/vmlDrawing2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comments" Target="../comments3.xml"/>
  <Relationship Id="rId2" Type="http://schemas.openxmlformats.org/officeDocument/2006/relationships/vmlDrawing" Target="../drawings/vmlDrawing3.v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comments" Target="../comments4.xml"/>
  <Relationship Id="rId2" Type="http://schemas.openxmlformats.org/officeDocument/2006/relationships/vmlDrawing" Target="../drawings/vmlDrawing4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comments" Target="../comments5.xml"/>
  <Relationship Id="rId2" Type="http://schemas.openxmlformats.org/officeDocument/2006/relationships/vmlDrawing" Target="../drawings/vmlDrawing5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6.xml"/>
  <Relationship Id="rId2" Type="http://schemas.openxmlformats.org/officeDocument/2006/relationships/vmlDrawing" Target="../drawings/vmlDrawing6.v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comments" Target="../comments7.xml"/>
  <Relationship Id="rId2" Type="http://schemas.openxmlformats.org/officeDocument/2006/relationships/vmlDrawing" Target="../drawings/vmlDrawing7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J5" sqref="J5"/>
    </sheetView>
  </sheetViews>
  <sheetFormatPr defaultColWidth="9" defaultRowHeight="12.75" outlineLevelRow="3"/>
  <cols>
    <col min="2" max="2" customWidth="true" width="12.4285714285714" collapsed="true"/>
    <col min="3" max="3" customWidth="true" width="15.0095238095238" collapsed="true"/>
    <col min="4" max="4" customWidth="true" width="15.1142857142857" collapsed="true"/>
    <col min="5" max="5" customWidth="true" width="11.8952380952381" collapsed="true"/>
    <col min="6" max="7" customWidth="true" width="13.0" collapsed="true"/>
    <col min="8" max="9" customWidth="true" width="16.5619047619048" collapsed="true"/>
    <col min="10" max="10" customWidth="true" width="32.8857142857143" collapsed="true"/>
  </cols>
  <sheetData>
    <row r="1" ht="31.8" customHeight="1" spans="1:10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ht="13.5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7" t="s">
        <v>7</v>
      </c>
      <c r="H2" s="4" t="s">
        <v>8</v>
      </c>
      <c r="I2" s="33" t="s">
        <v>9</v>
      </c>
      <c r="J2" s="4" t="s">
        <v>10</v>
      </c>
      <c r="K2" s="4" t="s">
        <v>11</v>
      </c>
    </row>
    <row r="3" ht="13.5" spans="1:11">
      <c r="A3" s="4"/>
      <c r="B3" s="4"/>
      <c r="C3" s="4"/>
      <c r="D3" s="4"/>
      <c r="E3" s="4"/>
      <c r="F3" s="4"/>
      <c r="G3" s="38"/>
      <c r="H3" s="4"/>
      <c r="I3" s="33" t="s">
        <v>12</v>
      </c>
      <c r="J3" s="4"/>
      <c r="K3" s="4"/>
    </row>
    <row r="4" ht="13.5" spans="1:11">
      <c r="A4" t="s">
        <v>13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s="39">
        <f>(B4+C4+D4+E4+F4+G4)/6</f>
        <v>1</v>
      </c>
      <c r="I4" s="30" t="str">
        <f>IF(H4&gt;=85%,"是","否")</f>
        <v>是</v>
      </c>
      <c r="J4" s="40">
        <f>IF(I4="是",35*H4,0)</f>
        <v>35</v>
      </c>
      <c r="K4" t="s">
        <v>15</v>
      </c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J2:J3"/>
    <mergeCell ref="K2:K3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4" sqref="B4"/>
    </sheetView>
  </sheetViews>
  <sheetFormatPr defaultColWidth="9" defaultRowHeight="12.75" outlineLevelRow="2"/>
  <cols>
    <col min="1" max="1" customWidth="true" width="15.6666666666667" collapsed="true"/>
    <col min="2" max="2" customWidth="true" width="13.7619047619048" collapsed="true"/>
    <col min="3" max="3" customWidth="true" width="13.8857142857143" collapsed="true"/>
    <col min="4" max="4" customWidth="true" width="13.1047619047619" collapsed="true"/>
    <col min="5" max="5" customWidth="true" width="15.7619047619048" collapsed="true"/>
    <col min="6" max="6" customWidth="true" width="14.8857142857143" collapsed="true"/>
    <col min="7" max="7" customWidth="true" width="12.3238095238095" collapsed="true"/>
  </cols>
  <sheetData>
    <row r="1" ht="39.6" customHeight="1" spans="1:7">
      <c r="A1" s="32" t="s">
        <v>16</v>
      </c>
      <c r="B1" s="32"/>
      <c r="C1" s="32"/>
      <c r="D1" s="32"/>
      <c r="E1" s="32"/>
      <c r="F1" s="32"/>
      <c r="G1" s="32"/>
    </row>
    <row r="2" s="31" customFormat="1" ht="31.8" customHeight="1" spans="1:8">
      <c r="A2" s="33" t="s">
        <v>1</v>
      </c>
      <c r="B2" s="33" t="s">
        <v>17</v>
      </c>
      <c r="C2" s="33" t="s">
        <v>18</v>
      </c>
      <c r="D2" s="33" t="s">
        <v>19</v>
      </c>
      <c r="E2" s="33" t="s">
        <v>20</v>
      </c>
      <c r="F2" s="33" t="s">
        <v>21</v>
      </c>
      <c r="G2" s="33" t="s">
        <v>10</v>
      </c>
      <c r="H2" s="33" t="s">
        <v>11</v>
      </c>
    </row>
    <row r="3" ht="27" spans="1:9">
      <c r="A3" s="34" t="str">
        <f>sheet1!A4</f>
        <v>1001A</v>
      </c>
      <c r="B3" t="n">
        <v>28.0</v>
      </c>
      <c r="C3" t="s">
        <v>22</v>
      </c>
      <c r="D3" t="s">
        <v>22</v>
      </c>
      <c r="E3" s="35">
        <f>B3-(C3+D3)</f>
        <v>28</v>
      </c>
      <c r="F3" t="s">
        <v>114</v>
      </c>
      <c r="G3" s="30">
        <f>35-(E3-F3)</f>
        <v>35</v>
      </c>
      <c r="H3" s="34" t="str">
        <f>sheet1!K4</f>
        <v>金泉两河</v>
      </c>
      <c r="I3" t="str">
        <f>F3</f>
        <v>31</v>
      </c>
    </row>
  </sheetData>
  <mergeCells count="1">
    <mergeCell ref="A1:G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H13" sqref="H13"/>
    </sheetView>
  </sheetViews>
  <sheetFormatPr defaultColWidth="9" defaultRowHeight="13.5"/>
  <cols>
    <col min="1" max="1" customWidth="true" style="26" width="8.88571428571429" collapsed="true"/>
    <col min="2" max="2" customWidth="true" style="26" width="18.2285714285714" collapsed="true"/>
    <col min="3" max="4" customWidth="true" style="26" width="30.3333333333333" collapsed="true"/>
    <col min="5" max="5" customWidth="true" style="26" width="26.1142857142857" collapsed="true"/>
    <col min="6" max="6" customWidth="true" style="26" width="19.5619047619048" collapsed="true"/>
    <col min="7" max="7" customWidth="true" style="26" width="24.7619047619048" collapsed="true"/>
    <col min="8" max="8" customWidth="true" style="26" width="21.4285714285714" collapsed="true"/>
    <col min="9" max="9" customWidth="true" style="26" width="13.0" collapsed="true"/>
    <col min="10" max="254" customWidth="true" style="26" width="8.88571428571429" collapsed="true"/>
  </cols>
  <sheetData>
    <row r="1" ht="18.75" spans="1:9">
      <c r="A1" s="27" t="s">
        <v>24</v>
      </c>
      <c r="B1" s="27"/>
      <c r="C1" s="27"/>
      <c r="D1" s="27"/>
      <c r="E1" s="27"/>
      <c r="F1" s="27"/>
      <c r="G1" s="27"/>
      <c r="H1" s="27"/>
      <c r="I1" s="27"/>
    </row>
    <row r="2" spans="1:9">
      <c r="A2" s="28" t="s">
        <v>25</v>
      </c>
      <c r="B2" s="28" t="str">
        <f>sheet1!A4</f>
        <v>1161E</v>
      </c>
      <c r="C2" s="26" t="s">
        <v>26</v>
      </c>
      <c r="D2" t="s">
        <v>27</v>
      </c>
      <c r="E2" s="26" t="s">
        <v>28</v>
      </c>
      <c r="F2" s="26" t="str">
        <f>sheet1!K4</f>
        <v>金泉两河</v>
      </c>
      <c r="G2" t="s">
        <v>29</v>
      </c>
      <c r="H2" s="26" t="s">
        <v>30</v>
      </c>
      <c r="I2" s="28" t="s">
        <v>31</v>
      </c>
    </row>
    <row r="3" spans="1:9">
      <c r="A3" s="29" t="s">
        <v>32</v>
      </c>
      <c r="B3" s="29" t="s">
        <v>33</v>
      </c>
      <c r="C3" s="29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</row>
    <row r="4" spans="1:9">
      <c r="A4" s="26">
        <v>1</v>
      </c>
      <c r="B4" s="26" t="s">
        <v>41</v>
      </c>
      <c r="C4" t="s">
        <v>42</v>
      </c>
      <c r="D4" t="s">
        <v>42</v>
      </c>
      <c r="E4" s="26" t="s">
        <v>43</v>
      </c>
      <c r="F4" s="30">
        <f>D4-C4</f>
        <v>42735</v>
      </c>
      <c r="G4" s="30">
        <f>(F4-7)*0.5</f>
        <v>21364</v>
      </c>
      <c r="H4" s="13"/>
      <c r="I4" t="n">
        <v>-3.0</v>
      </c>
    </row>
    <row r="5" spans="1:9">
      <c r="A5" s="26">
        <v>2</v>
      </c>
      <c r="C5" t="s">
        <v>42</v>
      </c>
      <c r="D5" t="s">
        <v>42</v>
      </c>
      <c r="E5" s="26" t="s">
        <v>43</v>
      </c>
      <c r="F5" s="30">
        <f t="shared" ref="F4:F11" si="0">D5-C5</f>
        <v>0</v>
      </c>
      <c r="G5" s="30">
        <f>(F5-7)*0.5</f>
        <v>-3.5</v>
      </c>
      <c r="H5" s="13"/>
      <c r="I5" t="n">
        <v>-3.0</v>
      </c>
    </row>
    <row r="6" spans="1:9">
      <c r="A6" s="26">
        <v>3</v>
      </c>
      <c r="C6" t="s">
        <v>42</v>
      </c>
      <c r="D6" t="s">
        <v>42</v>
      </c>
      <c r="E6" s="26" t="s">
        <v>43</v>
      </c>
      <c r="F6" s="30">
        <f t="shared" si="0"/>
        <v>0</v>
      </c>
      <c r="G6" s="30">
        <f>(F6-7)*0.5</f>
        <v>-3.5</v>
      </c>
      <c r="H6" s="13"/>
      <c r="I6" t="n">
        <v>-3.0</v>
      </c>
    </row>
    <row r="7" spans="1:9">
      <c r="A7" s="26">
        <v>4</v>
      </c>
      <c r="C7" t="s">
        <v>42</v>
      </c>
      <c r="D7" t="s">
        <v>42</v>
      </c>
      <c r="E7" s="26" t="s">
        <v>43</v>
      </c>
      <c r="F7" s="30">
        <f t="shared" si="0"/>
        <v>0</v>
      </c>
      <c r="G7" s="30">
        <f>(F7-7)*0.5</f>
        <v>-3.5</v>
      </c>
      <c r="H7" s="13"/>
      <c r="I7" t="n">
        <v>-3.0</v>
      </c>
    </row>
    <row r="8" spans="1:9">
      <c r="A8" s="26">
        <v>5</v>
      </c>
      <c r="B8" s="26" t="s">
        <v>44</v>
      </c>
      <c r="C8" t="s">
        <v>42</v>
      </c>
      <c r="D8" t="s">
        <v>42</v>
      </c>
      <c r="E8" s="26" t="s">
        <v>45</v>
      </c>
      <c r="F8" s="30">
        <f t="shared" si="0"/>
        <v>0</v>
      </c>
      <c r="G8" s="30">
        <f>(F8-31)*1</f>
        <v>-31</v>
      </c>
      <c r="H8" s="13"/>
      <c r="I8" t="n">
        <v>-30.0</v>
      </c>
    </row>
    <row r="9" spans="1:9">
      <c r="A9" s="26">
        <v>6</v>
      </c>
      <c r="B9" s="26" t="s">
        <v>46</v>
      </c>
      <c r="C9" t="s">
        <v>42</v>
      </c>
      <c r="D9" t="s">
        <v>42</v>
      </c>
      <c r="E9" s="26" t="s">
        <v>47</v>
      </c>
      <c r="F9" s="30">
        <f t="shared" si="0"/>
        <v>0</v>
      </c>
      <c r="G9" s="30">
        <f>(F9-183)*1</f>
        <v>-183</v>
      </c>
      <c r="H9" s="13"/>
      <c r="I9" t="n">
        <v>-182.0</v>
      </c>
    </row>
    <row r="10" spans="1:9">
      <c r="A10" s="26">
        <v>7</v>
      </c>
      <c r="B10" s="26" t="s">
        <v>48</v>
      </c>
      <c r="C10" t="s">
        <v>42</v>
      </c>
      <c r="D10" t="s">
        <v>42</v>
      </c>
      <c r="E10" s="26" t="s">
        <v>49</v>
      </c>
      <c r="F10" s="30">
        <f t="shared" si="0"/>
        <v>0</v>
      </c>
      <c r="G10" s="30">
        <f>(F10-365)*1</f>
        <v>-365</v>
      </c>
      <c r="H10" s="13"/>
      <c r="I10" t="n">
        <v>-364.0</v>
      </c>
    </row>
    <row r="11" spans="1:9">
      <c r="A11" s="26">
        <v>8</v>
      </c>
      <c r="B11" s="26" t="s">
        <v>50</v>
      </c>
      <c r="C11" t="s">
        <v>42</v>
      </c>
      <c r="D11" t="s">
        <v>42</v>
      </c>
      <c r="F11" s="26">
        <f t="shared" si="0"/>
        <v>0</v>
      </c>
      <c r="G11" s="26">
        <f>(F11-92)*1</f>
        <v>-92</v>
      </c>
      <c r="H11" s="13"/>
      <c r="I11" t="n">
        <v>-91.0</v>
      </c>
    </row>
    <row r="12" spans="1:3">
      <c r="A12" s="26" t="s">
        <v>51</v>
      </c>
      <c r="B12" s="26">
        <f>IF(SUM(I4:I11)&lt;=-685,"0",30-SUMIF(I4:I11,"&gt;=0"))</f>
        <v>30</v>
      </c>
      <c r="C12" s="26">
        <f>IF(SUM(I4:I11)&lt;=-685,"0",30-SUMIF(I4:I11,"&gt;=0"))</f>
        <v>30</v>
      </c>
    </row>
  </sheetData>
  <mergeCells count="2">
    <mergeCell ref="A1:I1"/>
    <mergeCell ref="B4:B7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3" sqref="A3"/>
    </sheetView>
  </sheetViews>
  <sheetFormatPr defaultColWidth="9" defaultRowHeight="12.75" outlineLevelRow="2" outlineLevelCol="7"/>
  <cols>
    <col min="2" max="2" customWidth="true" width="10.4285714285714" collapsed="true"/>
    <col min="3" max="3" customWidth="true" width="11.7714285714286" collapsed="true"/>
    <col min="4" max="4" customWidth="true" width="11.5714285714286" collapsed="true"/>
    <col min="5" max="5" customWidth="true" width="12.6666666666667" collapsed="true"/>
    <col min="6" max="6" customWidth="true" width="11.7714285714286" collapsed="true"/>
    <col min="7" max="7" customWidth="true" width="11.8952380952381" collapsed="true"/>
  </cols>
  <sheetData>
    <row r="1" s="10" customFormat="1" ht="24.6" customHeight="1" spans="1:1">
      <c r="A1" s="10" t="s">
        <v>52</v>
      </c>
    </row>
    <row r="2" s="10" customFormat="1" ht="30.6" customHeight="1" spans="1:8">
      <c r="A2" s="10" t="s">
        <v>11</v>
      </c>
      <c r="B2" s="10" t="s">
        <v>53</v>
      </c>
      <c r="C2" s="10" t="s">
        <v>54</v>
      </c>
      <c r="D2" s="10" t="s">
        <v>55</v>
      </c>
      <c r="E2" s="10" t="s">
        <v>56</v>
      </c>
      <c r="F2" s="10" t="s">
        <v>57</v>
      </c>
      <c r="G2" s="10" t="s">
        <v>58</v>
      </c>
      <c r="H2" s="10" t="s">
        <v>40</v>
      </c>
    </row>
    <row r="3" ht="13.5" spans="2:8">
      <c r="B3" s="25" t="str">
        <f>sheet1!A4</f>
        <v>1001A</v>
      </c>
      <c r="C3">
        <v>1</v>
      </c>
      <c r="D3" t="s">
        <v>59</v>
      </c>
      <c r="E3">
        <v>0</v>
      </c>
      <c r="F3" t="s">
        <v>60</v>
      </c>
      <c r="G3" t="s">
        <v>31</v>
      </c>
      <c r="H3" t="s">
        <v>61</v>
      </c>
    </row>
  </sheetData>
  <mergeCells count="1">
    <mergeCell ref="A1:H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J8" sqref="J8"/>
    </sheetView>
  </sheetViews>
  <sheetFormatPr defaultColWidth="9" defaultRowHeight="13.5"/>
  <cols>
    <col min="1" max="1" customWidth="true" style="10" width="12.7047619047619" collapsed="true"/>
    <col min="2" max="2" customWidth="true" style="10" width="48.3809523809524" collapsed="true"/>
    <col min="3" max="3" customWidth="true" style="10" width="12.7047619047619" collapsed="true"/>
    <col min="4" max="4" customWidth="true" style="10" width="16.6666666666667" collapsed="true"/>
    <col min="5" max="5" customWidth="true" style="10" width="11.7142857142857" collapsed="true"/>
    <col min="6" max="6" customWidth="true" style="10" width="5.80952380952381" collapsed="true"/>
    <col min="7" max="8" customWidth="true" style="10" width="8.88571428571429" collapsed="true"/>
    <col min="9" max="9" customWidth="true" style="10" width="12.4285714285714" collapsed="true"/>
    <col min="10" max="10" customWidth="true" style="10" width="12.2285714285714" collapsed="true"/>
    <col min="11" max="11" customWidth="true" style="10" width="18.4285714285714" collapsed="true"/>
    <col min="12" max="12" customWidth="true" style="10" width="13.8857142857143" collapsed="true"/>
    <col min="13" max="256" customWidth="true" style="10" width="8.88571428571429" collapsed="true"/>
  </cols>
  <sheetData>
    <row r="1" ht="27.6" customHeight="1" spans="1:6">
      <c r="A1" s="11" t="s">
        <v>62</v>
      </c>
      <c r="B1" s="11"/>
      <c r="C1" s="11"/>
      <c r="D1" s="11"/>
      <c r="E1" s="11"/>
      <c r="F1" s="11"/>
    </row>
    <row r="2" spans="1:6">
      <c r="A2" s="1" t="s">
        <v>1</v>
      </c>
      <c r="B2" s="1" t="str">
        <f>sheet1!A4</f>
        <v>1001A</v>
      </c>
      <c r="C2" s="1" t="str">
        <f>sheet1!K4</f>
        <v>金泉两河</v>
      </c>
      <c r="D2" s="1" t="s">
        <v>63</v>
      </c>
      <c r="E2" t="s">
        <v>64</v>
      </c>
      <c r="F2" t="s">
        <v>27</v>
      </c>
    </row>
    <row r="3" spans="1:6">
      <c r="A3" s="1" t="s">
        <v>32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40</v>
      </c>
    </row>
    <row r="4" spans="1:6">
      <c r="A4" s="1">
        <v>1</v>
      </c>
      <c r="B4" s="1" t="s">
        <v>69</v>
      </c>
      <c r="C4" s="1" t="s">
        <v>70</v>
      </c>
      <c r="D4" s="12">
        <f>sheet1!H4</f>
        <v>1</v>
      </c>
      <c r="E4" s="1" t="s">
        <v>71</v>
      </c>
      <c r="F4" s="1"/>
    </row>
    <row r="5" spans="1:6">
      <c r="A5" s="1">
        <v>2</v>
      </c>
      <c r="B5" s="1" t="s">
        <v>72</v>
      </c>
      <c r="C5" s="1" t="s">
        <v>73</v>
      </c>
      <c r="D5" s="13" t="str">
        <f>sheet2!F3</f>
        <v>31</v>
      </c>
      <c r="E5" s="1" t="s">
        <v>71</v>
      </c>
      <c r="F5" s="1"/>
    </row>
    <row r="6" spans="1:6">
      <c r="A6" s="1">
        <v>3</v>
      </c>
      <c r="B6" s="1" t="s">
        <v>74</v>
      </c>
      <c r="C6" s="1" t="s">
        <v>75</v>
      </c>
      <c r="D6" s="14">
        <f>sheet6!F2</f>
        <v>100</v>
      </c>
      <c r="E6" s="1" t="s">
        <v>71</v>
      </c>
      <c r="F6" s="1"/>
    </row>
    <row r="7" ht="40.5" spans="1:2">
      <c r="A7" s="15" t="s">
        <v>76</v>
      </c>
      <c r="B7" t="n">
        <v>0.0</v>
      </c>
    </row>
    <row r="8" ht="39" customHeight="1" spans="1:6">
      <c r="A8" s="16" t="s">
        <v>77</v>
      </c>
      <c r="B8" s="17"/>
      <c r="C8" s="17"/>
      <c r="D8" s="16"/>
      <c r="E8" s="16"/>
      <c r="F8" s="16"/>
    </row>
    <row r="9" ht="24.6" customHeight="1" spans="1:9">
      <c r="A9" s="18" t="s">
        <v>32</v>
      </c>
      <c r="B9" s="2" t="s">
        <v>78</v>
      </c>
      <c r="C9" s="19" t="s">
        <v>79</v>
      </c>
      <c r="D9" s="20"/>
      <c r="E9" s="1" t="s">
        <v>80</v>
      </c>
      <c r="F9" s="1"/>
      <c r="H9"/>
      <c r="I9"/>
    </row>
    <row r="10" ht="34.2" customHeight="1" spans="1:9">
      <c r="A10" s="18">
        <v>1</v>
      </c>
      <c r="B10" s="21" t="s">
        <v>81</v>
      </c>
      <c r="C10" t="n">
        <v>0.0</v>
      </c>
      <c r="D10" s="20"/>
      <c r="E10" s="1"/>
      <c r="F10" s="1"/>
      <c r="H10"/>
      <c r="I10"/>
    </row>
    <row r="11" ht="37.95" customHeight="1" spans="1:9">
      <c r="A11" s="18">
        <v>2</v>
      </c>
      <c r="B11" s="22" t="s">
        <v>82</v>
      </c>
      <c r="C11" t="n">
        <v>0.0</v>
      </c>
      <c r="D11" s="20"/>
      <c r="E11" s="1"/>
      <c r="F11" s="1"/>
      <c r="H11"/>
      <c r="I11"/>
    </row>
    <row r="12" ht="35.4" customHeight="1" spans="1:9">
      <c r="A12" s="18">
        <v>3</v>
      </c>
      <c r="B12" s="22" t="s">
        <v>83</v>
      </c>
      <c r="C12" t="n">
        <v>0.0</v>
      </c>
      <c r="D12" s="20"/>
      <c r="E12" s="1"/>
      <c r="F12" s="1"/>
      <c r="H12"/>
      <c r="I12"/>
    </row>
    <row r="13" ht="46.2" customHeight="1" spans="1:9">
      <c r="A13" s="18">
        <v>4</v>
      </c>
      <c r="B13" s="22" t="s">
        <v>84</v>
      </c>
      <c r="C13" t="n">
        <v>0.0</v>
      </c>
      <c r="D13" s="20"/>
      <c r="E13" s="1"/>
      <c r="F13" s="1"/>
      <c r="H13"/>
      <c r="I13"/>
    </row>
    <row r="14" ht="34.2" customHeight="1" spans="1:9">
      <c r="A14" s="18">
        <v>5</v>
      </c>
      <c r="B14" s="22" t="s">
        <v>85</v>
      </c>
      <c r="C14" t="n">
        <v>0.0</v>
      </c>
      <c r="D14" s="20"/>
      <c r="E14" s="1"/>
      <c r="F14" s="1"/>
      <c r="H14"/>
      <c r="I14"/>
    </row>
    <row r="15" ht="32.4" customHeight="1" spans="1:9">
      <c r="A15" s="18">
        <v>6</v>
      </c>
      <c r="B15" s="22" t="s">
        <v>86</v>
      </c>
      <c r="C15" t="n">
        <v>0.0</v>
      </c>
      <c r="D15" s="20"/>
      <c r="E15" s="1"/>
      <c r="F15" s="1"/>
      <c r="H15"/>
      <c r="I15"/>
    </row>
    <row r="16" ht="34.95" customHeight="1" spans="1:6">
      <c r="A16" s="23" t="s">
        <v>87</v>
      </c>
      <c r="B16" s="24"/>
      <c r="C16"/>
      <c r="D16"/>
      <c r="E16"/>
      <c r="F16"/>
    </row>
  </sheetData>
  <mergeCells count="9">
    <mergeCell ref="A1:F1"/>
    <mergeCell ref="A8:F8"/>
    <mergeCell ref="E9:F9"/>
    <mergeCell ref="E10:F10"/>
    <mergeCell ref="E11:F11"/>
    <mergeCell ref="E12:F12"/>
    <mergeCell ref="E13:F13"/>
    <mergeCell ref="E14:F14"/>
    <mergeCell ref="E15:F15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2" sqref="D2"/>
    </sheetView>
  </sheetViews>
  <sheetFormatPr defaultColWidth="9" defaultRowHeight="12.75" outlineLevelRow="1" outlineLevelCol="6"/>
  <cols>
    <col min="1" max="1" customWidth="true" width="13.2285714285714" collapsed="true"/>
    <col min="2" max="2" customWidth="true" width="13.1047619047619" collapsed="true"/>
    <col min="3" max="3" customWidth="true" width="13.3238095238095" collapsed="true"/>
    <col min="4" max="4" customWidth="true" width="22.0" collapsed="true"/>
    <col min="5" max="5" customWidth="true" width="14.6666666666667" collapsed="true"/>
    <col min="6" max="6" customWidth="true" width="11.4285714285714" collapsed="true"/>
  </cols>
  <sheetData>
    <row r="1" ht="13.5" spans="1:7">
      <c r="A1" s="3" t="s">
        <v>1</v>
      </c>
      <c r="B1" s="3" t="s">
        <v>69</v>
      </c>
      <c r="C1" s="3" t="s">
        <v>88</v>
      </c>
      <c r="D1" s="3" t="s">
        <v>89</v>
      </c>
      <c r="E1" s="3" t="s">
        <v>90</v>
      </c>
      <c r="F1" s="4" t="s">
        <v>91</v>
      </c>
      <c r="G1" s="3" t="s">
        <v>28</v>
      </c>
    </row>
    <row r="2" ht="13.5" spans="1:7">
      <c r="A2" s="5" t="str">
        <f>sheet1!A4</f>
        <v>1001A</v>
      </c>
      <c r="B2" s="6">
        <f>sheet1!J4</f>
        <v>35</v>
      </c>
      <c r="C2" s="7">
        <f>sheet2!G3</f>
        <v>35</v>
      </c>
      <c r="D2" s="8">
        <f>sheet3!B12</f>
        <v>30</v>
      </c>
      <c r="E2" s="7">
        <v>0</v>
      </c>
      <c r="F2" s="9">
        <f>B2+C2+D2-E2</f>
        <v>100</v>
      </c>
      <c r="G2" s="5" t="str">
        <f>sheet1!K4</f>
        <v>金泉两河</v>
      </c>
    </row>
  </sheetData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P21" sqref="P21"/>
    </sheetView>
  </sheetViews>
  <sheetFormatPr defaultColWidth="9" defaultRowHeight="12.75"/>
  <cols>
    <col min="3" max="3" customWidth="true" width="11.5714285714286" collapsed="true"/>
    <col min="7" max="7" customWidth="true" width="11.7714285714286" collapsed="true"/>
    <col min="8" max="8" customWidth="true" width="12.8857142857143" collapsed="true"/>
  </cols>
  <sheetData>
    <row r="1" ht="24.6" customHeight="1" spans="1:9">
      <c r="A1" s="1" t="s">
        <v>92</v>
      </c>
      <c r="B1" s="1"/>
      <c r="C1" s="1"/>
      <c r="D1" s="1"/>
      <c r="E1" s="1"/>
      <c r="F1" s="1"/>
      <c r="G1" s="1"/>
      <c r="H1" s="1"/>
      <c r="I1" s="1"/>
    </row>
    <row r="2" ht="28.8" customHeight="1" spans="1:9">
      <c r="A2" s="1" t="s">
        <v>32</v>
      </c>
      <c r="B2" s="1" t="s">
        <v>53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40</v>
      </c>
    </row>
    <row r="3" ht="13.5" spans="1:9">
      <c r="A3" s="2"/>
      <c r="B3" s="2"/>
      <c r="C3" s="2"/>
      <c r="D3" s="2"/>
      <c r="E3" s="2"/>
      <c r="F3" s="2"/>
      <c r="G3" s="2"/>
      <c r="H3" s="2"/>
      <c r="I3" s="2"/>
    </row>
    <row r="4" ht="13.5" spans="1:9">
      <c r="A4" s="2"/>
      <c r="B4" s="2"/>
      <c r="C4" s="2"/>
      <c r="D4" s="2"/>
      <c r="E4" s="2"/>
      <c r="F4" s="2"/>
      <c r="G4" s="2"/>
      <c r="H4" s="2"/>
      <c r="I4" s="2"/>
    </row>
    <row r="5" ht="13.5" spans="1:9">
      <c r="A5" s="2"/>
      <c r="B5" s="2"/>
      <c r="C5" s="2"/>
      <c r="D5" s="2"/>
      <c r="E5" s="2"/>
      <c r="F5" s="2"/>
      <c r="G5" s="2"/>
      <c r="H5" s="2"/>
      <c r="I5" s="2"/>
    </row>
    <row r="6" ht="13.5" spans="1:9">
      <c r="A6" s="2"/>
      <c r="B6" s="2"/>
      <c r="C6" s="2"/>
      <c r="D6" s="2"/>
      <c r="E6" s="2"/>
      <c r="F6" s="2"/>
      <c r="G6" s="2"/>
      <c r="H6" s="2"/>
      <c r="I6" s="2"/>
    </row>
    <row r="7" ht="13.5" spans="1:9">
      <c r="A7" s="2"/>
      <c r="B7" s="2"/>
      <c r="C7" s="2"/>
      <c r="D7" s="2"/>
      <c r="E7" s="2"/>
      <c r="F7" s="2"/>
      <c r="G7" s="2"/>
      <c r="H7" s="2"/>
      <c r="I7" s="2"/>
    </row>
    <row r="8" ht="13.5" spans="1:9">
      <c r="A8" s="2"/>
      <c r="B8" s="2"/>
      <c r="C8" s="2"/>
      <c r="D8" s="2"/>
      <c r="E8" s="2"/>
      <c r="F8" s="2"/>
      <c r="G8" s="2"/>
      <c r="H8" s="2"/>
      <c r="I8" s="2"/>
    </row>
    <row r="9" ht="13.5" spans="1:9">
      <c r="A9" s="2"/>
      <c r="B9" s="2"/>
      <c r="C9" s="2"/>
      <c r="D9" s="2"/>
      <c r="E9" s="2"/>
      <c r="F9" s="2"/>
      <c r="G9" s="2"/>
      <c r="H9" s="2"/>
      <c r="I9" s="2"/>
    </row>
  </sheetData>
  <mergeCells count="1">
    <mergeCell ref="A1:I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lastModifiedBy>Administrator</lastModifiedBy>
  <dcterms:modified xsi:type="dcterms:W3CDTF">2018-03-13T02:25:51Z</dcterms:modified>
  <revision>0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